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16AE2B2A-BBF1-4B08-9BFD-DC69F4B7C525}" xr6:coauthVersionLast="47" xr6:coauthVersionMax="47" xr10:uidLastSave="{00000000-0000-0000-0000-000000000000}"/>
  <bookViews>
    <workbookView xWindow="28680" yWindow="-120" windowWidth="29040" windowHeight="15720" activeTab="1" xr2:uid="{FC037C20-5B00-4F40-BAA0-E89E7D9BA313}"/>
  </bookViews>
  <sheets>
    <sheet name="SubSector Analysis" sheetId="3" r:id="rId1"/>
    <sheet name="Nifty 750 Analysis" sheetId="2" r:id="rId2"/>
    <sheet name="Price_Filter_01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11" i="2" l="1"/>
  <c r="AK596" i="2"/>
  <c r="AK666" i="2"/>
  <c r="AK132" i="2"/>
  <c r="AK347" i="2"/>
  <c r="AK278" i="2"/>
  <c r="AK623" i="2"/>
  <c r="AK450" i="2"/>
  <c r="AK690" i="2"/>
  <c r="AK538" i="2"/>
  <c r="AK367" i="2"/>
  <c r="AK643" i="2"/>
  <c r="AK556" i="2"/>
  <c r="AK439" i="2"/>
  <c r="AK460" i="2"/>
  <c r="AK181" i="2"/>
  <c r="AK297" i="2"/>
  <c r="AK208" i="2"/>
  <c r="AK83" i="2"/>
  <c r="AK682" i="2"/>
  <c r="AK12" i="2"/>
  <c r="AK226" i="2"/>
  <c r="AK77" i="2"/>
  <c r="AK401" i="2"/>
  <c r="AK185" i="2"/>
  <c r="AK179" i="2"/>
  <c r="AK482" i="2"/>
  <c r="AK519" i="2"/>
  <c r="AK170" i="2"/>
  <c r="AK318" i="2"/>
  <c r="AK127" i="2"/>
  <c r="AK716" i="2"/>
  <c r="AK265" i="2"/>
  <c r="AK40" i="2"/>
  <c r="AK566" i="2"/>
  <c r="AK144" i="2"/>
  <c r="AK635" i="2"/>
  <c r="AK620" i="2"/>
  <c r="AK220" i="2"/>
  <c r="AK343" i="2"/>
  <c r="AK23" i="2"/>
  <c r="AK559" i="2"/>
  <c r="AK32" i="2"/>
  <c r="AK354" i="2"/>
  <c r="AK120" i="2"/>
  <c r="AK250" i="2"/>
  <c r="AK10" i="2"/>
  <c r="AK291" i="2"/>
  <c r="AK71" i="2"/>
  <c r="AK146" i="2"/>
  <c r="AK209" i="2"/>
  <c r="AK423" i="2"/>
  <c r="AK204" i="2"/>
  <c r="AK495" i="2"/>
  <c r="AK95" i="2"/>
  <c r="AK656" i="2"/>
  <c r="AK345" i="2"/>
  <c r="AK161" i="2"/>
  <c r="AK108" i="2"/>
  <c r="AK548" i="2"/>
  <c r="AK187" i="2"/>
  <c r="AK293" i="2"/>
  <c r="AK138" i="2"/>
  <c r="AK426" i="2"/>
  <c r="AK478" i="2"/>
  <c r="AK82" i="2"/>
  <c r="AK158" i="2"/>
  <c r="AK576" i="2"/>
  <c r="AK329" i="2"/>
  <c r="AK188" i="2"/>
  <c r="AK52" i="2"/>
  <c r="AK431" i="2"/>
  <c r="AK700" i="2"/>
  <c r="AK523" i="2"/>
  <c r="AK128" i="2"/>
  <c r="AK298" i="2"/>
  <c r="AK346" i="2"/>
  <c r="AK418" i="2"/>
  <c r="AK313" i="2"/>
  <c r="AK608" i="2"/>
  <c r="AK194" i="2"/>
  <c r="AK212" i="2"/>
  <c r="AK545" i="2"/>
  <c r="AK31" i="2"/>
  <c r="AK211" i="2"/>
  <c r="AK140" i="2"/>
  <c r="AK218" i="2"/>
  <c r="AK75" i="2"/>
  <c r="AK578" i="2"/>
  <c r="AK627" i="2"/>
  <c r="AK41" i="2"/>
  <c r="AK171" i="2"/>
  <c r="AK564" i="2"/>
  <c r="AK240" i="2"/>
  <c r="AK178" i="2"/>
  <c r="AK86" i="2"/>
  <c r="AK150" i="2"/>
  <c r="AK626" i="2"/>
  <c r="AK154" i="2"/>
  <c r="AK405" i="2"/>
  <c r="AK391" i="2"/>
  <c r="AK339" i="2"/>
  <c r="AK195" i="2"/>
  <c r="AK44" i="2"/>
  <c r="AK303" i="2"/>
  <c r="AK134" i="2"/>
  <c r="AK142" i="2"/>
  <c r="AK504" i="2"/>
  <c r="AK476" i="2"/>
  <c r="AK371" i="2"/>
  <c r="AK588" i="2"/>
  <c r="AK7" i="2"/>
  <c r="AK5" i="2"/>
  <c r="AK70" i="2"/>
  <c r="AK521" i="2"/>
  <c r="AK324" i="2"/>
  <c r="AK300" i="2"/>
  <c r="AK567" i="2"/>
  <c r="AK319" i="2"/>
  <c r="AK38" i="2"/>
  <c r="AK191" i="2"/>
  <c r="AK353" i="2"/>
  <c r="AK28" i="2"/>
  <c r="AK190" i="2"/>
  <c r="AK427" i="2"/>
  <c r="AK173" i="2"/>
  <c r="AK340" i="2"/>
  <c r="AK169" i="2"/>
  <c r="AK565" i="2"/>
  <c r="AK237" i="2"/>
  <c r="AK462" i="2"/>
  <c r="AK76" i="2"/>
  <c r="AK88" i="2"/>
  <c r="AK68" i="2"/>
  <c r="AK310" i="2"/>
  <c r="AK104" i="2"/>
  <c r="AK435" i="2"/>
  <c r="AK301" i="2"/>
  <c r="AK707" i="2"/>
  <c r="AK72" i="2"/>
  <c r="AK244" i="2"/>
  <c r="AK162" i="2"/>
  <c r="AK207" i="2"/>
  <c r="AK217" i="2"/>
  <c r="AK57" i="2"/>
  <c r="AK428" i="2"/>
  <c r="AK151" i="2"/>
  <c r="AK369" i="2"/>
  <c r="AK193" i="2"/>
  <c r="AK96" i="2"/>
  <c r="AK419" i="2"/>
  <c r="AK306" i="2"/>
  <c r="AK399" i="2"/>
  <c r="AK78" i="2"/>
  <c r="AK506" i="2"/>
  <c r="AK720" i="2"/>
  <c r="AK449" i="2"/>
  <c r="AK19" i="2"/>
  <c r="AK164" i="2"/>
  <c r="AK2" i="2"/>
  <c r="AK606" i="2"/>
  <c r="AK597" i="2"/>
  <c r="AK457" i="2"/>
  <c r="AK18" i="2"/>
  <c r="AK516" i="2"/>
  <c r="AK417" i="2"/>
  <c r="AK14" i="2"/>
  <c r="AK210" i="2"/>
  <c r="AK632" i="2"/>
  <c r="AK542" i="2"/>
  <c r="AK505" i="2"/>
  <c r="AK508" i="2"/>
  <c r="AK55" i="2"/>
  <c r="AK269" i="2"/>
  <c r="AK54" i="2"/>
  <c r="AK633" i="2"/>
  <c r="AK373" i="2"/>
  <c r="AK677" i="2"/>
  <c r="AK299" i="2"/>
  <c r="AK551" i="2"/>
  <c r="AK245" i="2"/>
  <c r="AK67" i="2"/>
  <c r="AK296" i="2"/>
  <c r="AK602" i="2"/>
  <c r="AK143" i="2"/>
  <c r="AK366" i="2"/>
  <c r="AK135" i="2"/>
  <c r="AK251" i="2"/>
  <c r="AK239" i="2"/>
  <c r="AK202" i="2"/>
  <c r="AK621" i="2"/>
  <c r="AK636" i="2"/>
  <c r="AK361" i="2"/>
  <c r="AK456" i="2"/>
  <c r="AK475" i="2"/>
  <c r="AK679" i="2"/>
  <c r="AK702" i="2"/>
  <c r="AK442" i="2"/>
  <c r="AK483" i="2"/>
  <c r="AK189" i="2"/>
  <c r="AK99" i="2"/>
  <c r="AK396" i="2"/>
  <c r="AK90" i="2"/>
  <c r="AK325" i="2"/>
  <c r="AK268" i="2"/>
  <c r="AK484" i="2"/>
  <c r="AK79" i="2"/>
  <c r="AK501" i="2"/>
  <c r="AK625" i="2"/>
  <c r="AK53" i="2"/>
  <c r="AK605" i="2"/>
  <c r="AK402" i="2"/>
  <c r="AK119" i="2"/>
  <c r="AK546" i="2"/>
  <c r="AK307" i="2"/>
  <c r="AK527" i="2"/>
  <c r="AK109" i="2"/>
  <c r="AK205" i="2"/>
  <c r="AK160" i="2"/>
  <c r="AK309" i="2"/>
  <c r="AK149" i="2"/>
  <c r="AK557" i="2"/>
  <c r="AK65" i="2"/>
  <c r="AK714" i="2"/>
  <c r="AK433" i="2"/>
  <c r="AK69" i="2"/>
  <c r="AK600" i="2"/>
  <c r="AK414" i="2"/>
  <c r="AK257" i="2"/>
  <c r="AK386" i="2"/>
  <c r="AK719" i="2"/>
  <c r="AK59" i="2"/>
  <c r="AK660" i="2"/>
  <c r="AK283" i="2"/>
  <c r="AK267" i="2"/>
  <c r="AK224" i="2"/>
  <c r="AK311" i="2"/>
  <c r="AK468" i="2"/>
  <c r="AK58" i="2"/>
  <c r="AK528" i="2"/>
  <c r="AK206" i="2"/>
  <c r="AK91" i="2"/>
  <c r="AK372" i="2"/>
  <c r="AK446" i="2"/>
  <c r="AK337" i="2"/>
  <c r="AK381" i="2"/>
  <c r="AK568" i="2"/>
  <c r="AK276" i="2"/>
  <c r="AK408" i="2"/>
  <c r="AK647" i="2"/>
  <c r="AK469" i="2"/>
  <c r="AK15" i="2"/>
  <c r="AK376" i="2"/>
  <c r="AK444" i="2"/>
  <c r="AK532" i="2"/>
  <c r="AK640" i="2"/>
  <c r="AK512" i="2"/>
  <c r="AK3" i="2"/>
  <c r="AK50" i="2"/>
  <c r="AK581" i="2"/>
  <c r="AK180" i="2"/>
  <c r="AK389" i="2"/>
  <c r="AK87" i="2"/>
  <c r="AK445" i="2"/>
  <c r="AK43" i="2"/>
  <c r="AK726" i="2"/>
  <c r="AK687" i="2"/>
  <c r="AK36" i="2"/>
  <c r="AK454" i="2"/>
  <c r="AK314" i="2"/>
  <c r="AK8" i="2"/>
  <c r="AK183" i="2"/>
  <c r="AK547" i="2"/>
  <c r="AK214" i="2"/>
  <c r="AK577" i="2"/>
  <c r="AK441" i="2"/>
  <c r="AK147" i="2"/>
  <c r="AK81" i="2"/>
  <c r="AK4" i="2"/>
  <c r="AK552" i="2"/>
  <c r="AK390" i="2"/>
  <c r="AK126" i="2"/>
  <c r="AK492" i="2"/>
  <c r="AK461" i="2"/>
  <c r="AK513" i="2"/>
  <c r="AK579" i="2"/>
  <c r="AK651" i="2"/>
  <c r="AK230" i="2"/>
  <c r="AK254" i="2"/>
  <c r="AK497" i="2"/>
  <c r="AK165" i="2"/>
  <c r="AK571" i="2"/>
  <c r="AK721" i="2"/>
  <c r="AK403" i="2"/>
  <c r="AK228" i="2"/>
  <c r="AK42" i="2"/>
  <c r="AK586" i="2"/>
  <c r="AK30" i="2"/>
  <c r="AK336" i="2"/>
  <c r="AK674" i="2"/>
  <c r="AK397" i="2"/>
  <c r="AK11" i="2"/>
  <c r="AK352" i="2"/>
  <c r="AK489" i="2"/>
  <c r="AK234" i="2"/>
  <c r="AK13" i="2"/>
  <c r="AK534" i="2"/>
  <c r="AK201" i="2"/>
  <c r="AK174" i="2"/>
  <c r="AK46" i="2"/>
  <c r="AK638" i="2"/>
  <c r="AK392" i="2"/>
  <c r="AK718" i="2"/>
  <c r="AK163" i="2"/>
  <c r="AK485" i="2"/>
  <c r="AK701" i="2"/>
  <c r="AK114" i="2"/>
  <c r="AK84" i="2"/>
  <c r="AK464" i="2"/>
  <c r="AK106" i="2"/>
  <c r="AK703" i="2"/>
  <c r="AK355" i="2"/>
  <c r="AK561" i="2"/>
  <c r="AK507" i="2"/>
  <c r="AK286" i="2"/>
  <c r="AK315" i="2"/>
  <c r="AK249" i="2"/>
  <c r="AK153" i="2"/>
  <c r="AK62" i="2"/>
  <c r="AK175" i="2"/>
  <c r="AK330" i="2"/>
  <c r="AK351" i="2"/>
  <c r="AK499" i="2"/>
  <c r="AK693" i="2"/>
  <c r="AK26" i="2"/>
  <c r="AK385" i="2"/>
  <c r="AK141" i="2"/>
  <c r="AK213" i="2"/>
  <c r="AK148" i="2"/>
  <c r="AK486" i="2"/>
  <c r="AK481" i="2"/>
  <c r="AK531" i="2"/>
  <c r="AK227" i="2"/>
  <c r="AK22" i="2"/>
  <c r="AK395" i="2"/>
  <c r="AK123" i="2"/>
  <c r="AK447" i="2"/>
  <c r="AK667" i="2"/>
  <c r="AK20" i="2"/>
  <c r="AK452" i="2"/>
  <c r="AK116" i="2"/>
  <c r="AK215" i="2"/>
  <c r="AK192" i="2"/>
  <c r="AK491" i="2"/>
  <c r="AK550" i="2"/>
  <c r="AK520" i="2"/>
  <c r="AK93" i="2"/>
  <c r="AK17" i="2"/>
  <c r="AK279" i="2"/>
  <c r="AK363" i="2"/>
  <c r="AK471" i="2"/>
  <c r="AK29" i="2"/>
  <c r="AK115" i="2"/>
  <c r="AK676" i="2"/>
  <c r="AK425" i="2"/>
  <c r="AK522" i="2"/>
  <c r="AK328" i="2"/>
  <c r="AK302" i="2"/>
  <c r="AK359" i="2"/>
  <c r="AK616" i="2"/>
  <c r="AK85" i="2"/>
  <c r="AK231" i="2"/>
  <c r="AK669" i="2"/>
  <c r="AK582" i="2"/>
  <c r="AK555" i="2"/>
  <c r="AK360" i="2"/>
  <c r="AK111" i="2"/>
  <c r="AK80" i="2"/>
  <c r="AK412" i="2"/>
  <c r="AK56" i="2"/>
  <c r="AK574" i="2"/>
  <c r="AK305" i="2"/>
  <c r="AK89" i="2"/>
  <c r="AK159" i="2"/>
  <c r="AK129" i="2"/>
  <c r="AK715" i="2"/>
  <c r="AK130" i="2"/>
  <c r="AK440" i="2"/>
  <c r="AK121" i="2"/>
  <c r="AK203" i="2"/>
  <c r="AK280" i="2"/>
  <c r="AK197" i="2"/>
  <c r="AK232" i="2"/>
  <c r="AK122" i="2"/>
  <c r="AK663" i="2"/>
  <c r="AK455" i="2"/>
  <c r="AK375" i="2"/>
  <c r="AK322" i="2"/>
  <c r="AK113" i="2"/>
  <c r="AK133" i="2"/>
  <c r="AK258" i="2"/>
  <c r="AK117" i="2"/>
  <c r="AK216" i="2"/>
  <c r="AK356" i="2"/>
  <c r="AK595" i="2"/>
  <c r="AK575" i="2"/>
  <c r="AK404" i="2"/>
  <c r="AK671" i="2"/>
  <c r="AK487" i="2"/>
  <c r="AK646" i="2"/>
  <c r="AK383" i="2"/>
  <c r="AK338" i="2"/>
  <c r="AK264" i="2"/>
  <c r="AK273" i="2"/>
  <c r="AK558" i="2"/>
  <c r="AK316" i="2"/>
  <c r="AK509" i="2"/>
  <c r="AK630" i="2"/>
  <c r="AK713" i="2"/>
  <c r="AK438" i="2"/>
  <c r="AK243" i="2"/>
  <c r="AK370" i="2"/>
  <c r="AK221" i="2"/>
  <c r="AK168" i="2"/>
  <c r="AK16" i="2"/>
  <c r="AK103" i="2"/>
  <c r="AK374" i="2"/>
  <c r="AK472" i="2"/>
  <c r="AK327" i="2"/>
  <c r="AK261" i="2"/>
  <c r="AK63" i="2"/>
  <c r="AK598" i="2"/>
  <c r="AK368" i="2"/>
  <c r="AK238" i="2"/>
  <c r="AK589" i="2"/>
  <c r="AK200" i="2"/>
  <c r="AK473" i="2"/>
  <c r="AK39" i="2"/>
  <c r="AK247" i="2"/>
  <c r="AK321" i="2"/>
  <c r="AK21" i="2"/>
  <c r="AK593" i="2"/>
  <c r="AK549" i="2"/>
  <c r="AK724" i="2"/>
  <c r="AK615" i="2"/>
  <c r="AK184" i="2"/>
  <c r="AK9" i="2"/>
  <c r="AK48" i="2"/>
  <c r="AK35" i="2"/>
  <c r="AK260" i="2"/>
  <c r="AK270" i="2"/>
  <c r="AK388" i="2"/>
  <c r="AK294" i="2"/>
  <c r="AK131" i="2"/>
  <c r="AK533" i="2"/>
  <c r="AK563" i="2"/>
  <c r="AK524" i="2"/>
  <c r="AK541" i="2"/>
  <c r="AK490" i="2"/>
  <c r="AK256" i="2"/>
  <c r="AK102" i="2"/>
  <c r="AK73" i="2"/>
  <c r="AK186" i="2"/>
  <c r="AK511" i="2"/>
  <c r="AK722" i="2"/>
  <c r="AK275" i="2"/>
  <c r="AK281" i="2"/>
  <c r="AK591" i="2"/>
  <c r="AK27" i="2"/>
  <c r="AK365" i="2"/>
  <c r="AK665" i="2"/>
  <c r="AK60" i="2"/>
  <c r="AK400" i="2"/>
  <c r="AK458" i="2"/>
  <c r="AK105" i="2"/>
  <c r="AK94" i="2"/>
  <c r="AK33" i="2"/>
  <c r="AK358" i="2"/>
  <c r="AK357" i="2"/>
  <c r="AK167" i="2"/>
  <c r="AK225" i="2"/>
  <c r="AK284" i="2"/>
  <c r="AK304" i="2"/>
  <c r="AK465" i="2"/>
  <c r="AK6" i="2"/>
  <c r="AK47" i="2"/>
  <c r="AK488" i="2"/>
  <c r="AK199" i="2"/>
  <c r="AK662" i="2"/>
  <c r="AK166" i="2"/>
  <c r="AK642" i="2"/>
  <c r="AK320" i="2"/>
  <c r="AK655" i="2"/>
  <c r="AK573" i="2"/>
  <c r="AK289" i="2"/>
  <c r="AK334" i="2"/>
  <c r="AK416" i="2"/>
  <c r="AK432" i="2"/>
  <c r="AK272" i="2"/>
  <c r="AK604" i="2"/>
  <c r="AK382" i="2"/>
  <c r="AK585" i="2"/>
  <c r="AK341" i="2"/>
  <c r="AK326" i="2"/>
  <c r="AK277" i="2"/>
  <c r="AK517" i="2"/>
  <c r="AK342" i="2"/>
  <c r="AK554" i="2"/>
  <c r="AK525" i="2"/>
  <c r="AK717" i="2"/>
  <c r="AK644" i="2"/>
  <c r="AK110" i="2"/>
  <c r="AK493" i="2"/>
  <c r="AK515" i="2"/>
  <c r="AK725" i="2"/>
  <c r="AK430" i="2"/>
  <c r="AK536" i="2"/>
  <c r="AK580" i="2"/>
  <c r="AK379" i="2"/>
  <c r="AK236" i="2"/>
  <c r="AK706" i="2"/>
  <c r="AK362" i="2"/>
  <c r="AK25" i="2"/>
  <c r="AK222" i="2"/>
  <c r="AK262" i="2"/>
  <c r="AK97" i="2"/>
  <c r="AK49" i="2"/>
  <c r="AK657" i="2"/>
  <c r="AK290" i="2"/>
  <c r="AK37" i="2"/>
  <c r="AK24" i="2"/>
  <c r="AK477" i="2"/>
  <c r="AK387" i="2"/>
  <c r="AK614" i="2"/>
  <c r="AK467" i="2"/>
  <c r="AK274" i="2"/>
  <c r="AK650" i="2"/>
  <c r="AK137" i="2"/>
  <c r="AK34" i="2"/>
  <c r="AK198" i="2"/>
  <c r="AK398" i="2"/>
  <c r="AK292" i="2"/>
  <c r="AK436" i="2"/>
  <c r="AK617" i="2"/>
  <c r="AK683" i="2"/>
  <c r="AK681" i="2"/>
  <c r="AK61" i="2"/>
  <c r="AK543" i="2"/>
  <c r="AK323" i="2"/>
  <c r="AK335" i="2"/>
  <c r="AK380" i="2"/>
  <c r="AK64" i="2"/>
  <c r="AK394" i="2"/>
  <c r="AK252" i="2"/>
  <c r="AK664" i="2"/>
  <c r="AK378" i="2"/>
  <c r="AK333" i="2"/>
  <c r="AK145" i="2"/>
  <c r="AK393" i="2"/>
  <c r="AK668" i="2"/>
  <c r="AK695" i="2"/>
  <c r="AK124" i="2"/>
  <c r="AK242" i="2"/>
  <c r="AK287" i="2"/>
  <c r="AK349" i="2"/>
  <c r="AK459" i="2"/>
  <c r="AK177" i="2"/>
  <c r="AK689" i="2"/>
  <c r="AK98" i="2"/>
  <c r="AK572" i="2"/>
  <c r="AK176" i="2"/>
  <c r="AK479" i="2"/>
  <c r="AK45" i="2"/>
  <c r="AK699" i="2"/>
  <c r="AK156" i="2"/>
  <c r="AK451" i="2"/>
  <c r="AK100" i="2"/>
  <c r="AK692" i="2"/>
  <c r="AK219" i="2"/>
  <c r="AK618" i="2"/>
  <c r="AK680" i="2"/>
  <c r="AK112" i="2"/>
  <c r="AK51" i="2"/>
  <c r="AK607" i="2"/>
  <c r="AK285" i="2"/>
  <c r="AK92" i="2"/>
  <c r="AK331" i="2"/>
  <c r="AK429" i="2"/>
  <c r="AK560" i="2"/>
  <c r="AK312" i="2"/>
  <c r="AK155" i="2"/>
  <c r="AK118" i="2"/>
  <c r="AK136" i="2"/>
  <c r="AK603" i="2"/>
  <c r="AK709" i="2"/>
  <c r="AK413" i="2"/>
  <c r="AK496" i="2"/>
  <c r="AK539" i="2"/>
  <c r="AK420" i="2"/>
  <c r="AK537" i="2"/>
  <c r="AK634" i="2"/>
  <c r="AK530" i="2"/>
  <c r="AK152" i="2"/>
  <c r="AK223" i="2"/>
  <c r="AK610" i="2"/>
  <c r="AK74" i="2"/>
  <c r="AK259" i="2"/>
  <c r="AK172" i="2"/>
  <c r="AK350" i="2"/>
  <c r="AK229" i="2"/>
  <c r="AK101" i="2"/>
  <c r="AK711" i="2"/>
  <c r="AK66" i="2"/>
  <c r="AK255" i="2"/>
  <c r="AK628" i="2"/>
  <c r="AK529" i="2"/>
  <c r="AK271" i="2"/>
  <c r="AK344" i="2"/>
  <c r="AK601" i="2"/>
  <c r="AK295" i="2"/>
  <c r="AK569" i="2"/>
  <c r="AK233" i="2"/>
  <c r="AK107" i="2"/>
  <c r="AK282" i="2"/>
  <c r="AK453" i="2"/>
  <c r="AK708" i="2"/>
  <c r="AK157" i="2"/>
  <c r="AK235" i="2"/>
  <c r="AK672" i="2"/>
  <c r="AK624" i="2"/>
  <c r="AK637" i="2"/>
  <c r="AK705" i="2"/>
  <c r="AK612" i="2"/>
  <c r="AK494" i="2"/>
  <c r="AK196" i="2"/>
  <c r="AK266" i="2"/>
  <c r="AK308" i="2"/>
  <c r="AK661" i="2"/>
  <c r="AK613" i="2"/>
  <c r="AK248" i="2"/>
  <c r="AK125" i="2"/>
  <c r="AK562" i="2"/>
  <c r="AK466" i="2"/>
  <c r="AK686" i="2"/>
  <c r="AK317" i="2"/>
  <c r="AK437" i="2"/>
  <c r="AK182" i="2"/>
  <c r="AK587" i="2"/>
  <c r="AK364" i="2"/>
  <c r="AK594" i="2"/>
  <c r="AK332" i="2"/>
  <c r="AK652" i="2"/>
  <c r="AK592" i="2"/>
  <c r="AK584" i="2"/>
  <c r="AK470" i="2"/>
  <c r="AK658" i="2"/>
  <c r="AK139" i="2"/>
  <c r="AK463" i="2"/>
  <c r="AK500" i="2"/>
  <c r="AK253" i="2"/>
  <c r="AK241" i="2"/>
  <c r="AK544" i="2"/>
  <c r="AK407" i="2"/>
  <c r="AK480" i="2"/>
  <c r="AK421" i="2"/>
  <c r="AK498" i="2"/>
  <c r="AK570" i="2"/>
  <c r="AK263" i="2"/>
  <c r="AK518" i="2"/>
  <c r="AK502" i="2"/>
  <c r="AK384" i="2"/>
  <c r="AK510" i="2"/>
  <c r="AK678" i="2"/>
  <c r="AK611" i="2"/>
  <c r="AK503" i="2"/>
  <c r="AK675" i="2"/>
  <c r="AK710" i="2"/>
  <c r="AK377" i="2"/>
  <c r="AK590" i="2"/>
  <c r="AK540" i="2"/>
  <c r="AK348" i="2"/>
  <c r="AK246" i="2"/>
  <c r="AK424" i="2"/>
  <c r="AK659" i="2"/>
  <c r="AK448" i="2"/>
  <c r="AK631" i="2"/>
  <c r="AK694" i="2"/>
  <c r="AK535" i="2"/>
  <c r="AK639" i="2"/>
  <c r="AK474" i="2"/>
  <c r="AK422" i="2"/>
  <c r="AK649" i="2"/>
  <c r="AK410" i="2"/>
  <c r="AK688" i="2"/>
  <c r="AK415" i="2"/>
  <c r="AK288" i="2"/>
  <c r="AK684" i="2"/>
  <c r="AK653" i="2"/>
  <c r="AK712" i="2"/>
  <c r="AK583" i="2"/>
  <c r="AK406" i="2"/>
  <c r="AK629" i="2"/>
  <c r="AK599" i="2"/>
  <c r="AK443" i="2"/>
  <c r="AK409" i="2"/>
  <c r="AK619" i="2"/>
  <c r="AK673" i="2"/>
  <c r="AK645" i="2"/>
  <c r="AK622" i="2"/>
  <c r="AK696" i="2"/>
  <c r="AK698" i="2"/>
  <c r="AK526" i="2"/>
  <c r="AK434" i="2"/>
  <c r="AK514" i="2"/>
  <c r="AK553" i="2"/>
  <c r="AK641" i="2"/>
  <c r="AK670" i="2"/>
  <c r="AK609" i="2"/>
  <c r="AK697" i="2"/>
  <c r="AK654" i="2"/>
  <c r="AK648" i="2"/>
  <c r="AK685" i="2"/>
  <c r="AK704" i="2"/>
  <c r="AK691" i="2"/>
  <c r="AK723" i="2"/>
  <c r="B58" i="3" l="1"/>
  <c r="B99" i="3"/>
  <c r="B105" i="3"/>
  <c r="B93" i="3"/>
  <c r="B79" i="3"/>
  <c r="B102" i="3"/>
  <c r="B121" i="3"/>
  <c r="B48" i="3"/>
  <c r="B41" i="3"/>
  <c r="I41" i="3" s="1"/>
  <c r="B95" i="3"/>
  <c r="I95" i="3" s="1"/>
  <c r="B34" i="3"/>
  <c r="B39" i="3"/>
  <c r="I39" i="3" s="1"/>
  <c r="B89" i="3"/>
  <c r="B96" i="3"/>
  <c r="B8" i="3"/>
  <c r="B76" i="3"/>
  <c r="B88" i="3"/>
  <c r="B6" i="3"/>
  <c r="B50" i="3"/>
  <c r="B69" i="3"/>
  <c r="B13" i="3"/>
  <c r="I13" i="3" s="1"/>
  <c r="B73" i="3"/>
  <c r="B53" i="3"/>
  <c r="B56" i="3"/>
  <c r="B120" i="3"/>
  <c r="B104" i="3"/>
  <c r="B92" i="3"/>
  <c r="B110" i="3"/>
  <c r="B57" i="3"/>
  <c r="B86" i="3"/>
  <c r="B22" i="3"/>
  <c r="B17" i="3"/>
  <c r="B55" i="3"/>
  <c r="B24" i="3"/>
  <c r="B21" i="3"/>
  <c r="B81" i="3"/>
  <c r="B16" i="3"/>
  <c r="B74" i="3"/>
  <c r="B106" i="3"/>
  <c r="B33" i="3"/>
  <c r="B70" i="3"/>
  <c r="B111" i="3"/>
  <c r="B23" i="3"/>
  <c r="B109" i="3"/>
  <c r="I109" i="3" s="1"/>
  <c r="B100" i="3"/>
  <c r="I100" i="3" s="1"/>
  <c r="B46" i="3"/>
  <c r="B107" i="3"/>
  <c r="I107" i="3" s="1"/>
  <c r="B45" i="3"/>
  <c r="B119" i="3"/>
  <c r="B3" i="3"/>
  <c r="B30" i="3"/>
  <c r="B116" i="3"/>
  <c r="B40" i="3"/>
  <c r="B75" i="3"/>
  <c r="B10" i="3"/>
  <c r="B7" i="3"/>
  <c r="B52" i="3"/>
  <c r="B61" i="3"/>
  <c r="B25" i="3"/>
  <c r="B113" i="3"/>
  <c r="B27" i="3"/>
  <c r="B37" i="3"/>
  <c r="B114" i="3"/>
  <c r="B87" i="3"/>
  <c r="B31" i="3"/>
  <c r="B98" i="3"/>
  <c r="B38" i="3"/>
  <c r="B103" i="3"/>
  <c r="B54" i="3"/>
  <c r="B122" i="3"/>
  <c r="B62" i="3"/>
  <c r="I62" i="3" s="1"/>
  <c r="B90" i="3"/>
  <c r="B12" i="3"/>
  <c r="B18" i="3"/>
  <c r="I18" i="3" s="1"/>
  <c r="B80" i="3"/>
  <c r="B91" i="3"/>
  <c r="B71" i="3"/>
  <c r="B77" i="3"/>
  <c r="B32" i="3"/>
  <c r="B108" i="3"/>
  <c r="B78" i="3"/>
  <c r="I78" i="3" s="1"/>
  <c r="B84" i="3"/>
  <c r="I84" i="3" s="1"/>
  <c r="B83" i="3"/>
  <c r="I83" i="3" s="1"/>
  <c r="B64" i="3"/>
  <c r="B115" i="3"/>
  <c r="B43" i="3"/>
  <c r="B42" i="3"/>
  <c r="B118" i="3"/>
  <c r="B9" i="3"/>
  <c r="B11" i="3"/>
  <c r="B35" i="3"/>
  <c r="B60" i="3"/>
  <c r="B59" i="3"/>
  <c r="B19" i="3"/>
  <c r="B26" i="3"/>
  <c r="B36" i="3"/>
  <c r="B44" i="3"/>
  <c r="B49" i="3"/>
  <c r="B4" i="3"/>
  <c r="B15" i="3"/>
  <c r="B66" i="3"/>
  <c r="I66" i="3" s="1"/>
  <c r="B29" i="3"/>
  <c r="I29" i="3" s="1"/>
  <c r="B47" i="3"/>
  <c r="B97" i="3"/>
  <c r="B51" i="3"/>
  <c r="I51" i="3" s="1"/>
  <c r="B28" i="3"/>
  <c r="I28" i="3" s="1"/>
  <c r="B2" i="3"/>
  <c r="I2" i="3" s="1"/>
  <c r="B101" i="3"/>
  <c r="B82" i="3"/>
  <c r="B63" i="3"/>
  <c r="B5" i="3"/>
  <c r="B14" i="3"/>
  <c r="B85" i="3"/>
  <c r="I85" i="3" s="1"/>
  <c r="B65" i="3"/>
  <c r="B94" i="3"/>
  <c r="B67" i="3"/>
  <c r="B20" i="3"/>
  <c r="B112" i="3"/>
  <c r="I112" i="3" s="1"/>
  <c r="B72" i="3"/>
  <c r="B117" i="3"/>
  <c r="B68" i="3"/>
  <c r="H36" i="3" l="1"/>
  <c r="I36" i="3"/>
  <c r="H45" i="3"/>
  <c r="I45" i="3"/>
  <c r="H122" i="3"/>
  <c r="I122" i="3"/>
  <c r="H73" i="3"/>
  <c r="I73" i="3"/>
  <c r="H54" i="3"/>
  <c r="I54" i="3"/>
  <c r="H90" i="3"/>
  <c r="I90" i="3"/>
  <c r="H56" i="3"/>
  <c r="I56" i="3"/>
  <c r="H61" i="3"/>
  <c r="I61" i="3"/>
  <c r="H52" i="3"/>
  <c r="I52" i="3"/>
  <c r="H55" i="3"/>
  <c r="I55" i="3"/>
  <c r="H67" i="3"/>
  <c r="I67" i="3"/>
  <c r="H48" i="3"/>
  <c r="I48" i="3"/>
  <c r="H117" i="3"/>
  <c r="I117" i="3"/>
  <c r="H113" i="3"/>
  <c r="I113" i="3"/>
  <c r="H25" i="3"/>
  <c r="I25" i="3"/>
  <c r="H53" i="3"/>
  <c r="I53" i="3"/>
  <c r="H19" i="3"/>
  <c r="I19" i="3"/>
  <c r="H46" i="3"/>
  <c r="I46" i="3"/>
  <c r="H20" i="3"/>
  <c r="I20" i="3"/>
  <c r="H59" i="3"/>
  <c r="I59" i="3"/>
  <c r="H97" i="3"/>
  <c r="I97" i="3"/>
  <c r="H32" i="3"/>
  <c r="I32" i="3"/>
  <c r="H23" i="3"/>
  <c r="I23" i="3"/>
  <c r="H121" i="3"/>
  <c r="I121" i="3"/>
  <c r="H98" i="3"/>
  <c r="I98" i="3"/>
  <c r="H33" i="3"/>
  <c r="I33" i="3"/>
  <c r="H76" i="3"/>
  <c r="I76" i="3"/>
  <c r="H93" i="3"/>
  <c r="I93" i="3"/>
  <c r="H5" i="3"/>
  <c r="I5" i="3"/>
  <c r="H4" i="3"/>
  <c r="I4" i="3"/>
  <c r="H42" i="3"/>
  <c r="I42" i="3"/>
  <c r="H80" i="3"/>
  <c r="I80" i="3"/>
  <c r="H114" i="3"/>
  <c r="I114" i="3"/>
  <c r="H30" i="3"/>
  <c r="I30" i="3"/>
  <c r="H106" i="3"/>
  <c r="I106" i="3"/>
  <c r="H92" i="3"/>
  <c r="I92" i="3"/>
  <c r="H8" i="3"/>
  <c r="I8" i="3"/>
  <c r="H105" i="3"/>
  <c r="I105" i="3"/>
  <c r="H101" i="3"/>
  <c r="I101" i="3"/>
  <c r="H24" i="3"/>
  <c r="I24" i="3"/>
  <c r="H60" i="3"/>
  <c r="I60" i="3"/>
  <c r="H103" i="3"/>
  <c r="I103" i="3"/>
  <c r="H17" i="3"/>
  <c r="I17" i="3"/>
  <c r="H94" i="3"/>
  <c r="I94" i="3"/>
  <c r="H35" i="3"/>
  <c r="I35" i="3"/>
  <c r="H10" i="3"/>
  <c r="I10" i="3"/>
  <c r="H50" i="3"/>
  <c r="I50" i="3"/>
  <c r="H11" i="3"/>
  <c r="I11" i="3"/>
  <c r="H75" i="3"/>
  <c r="I75" i="3"/>
  <c r="H86" i="3"/>
  <c r="I86" i="3"/>
  <c r="H102" i="3"/>
  <c r="I102" i="3"/>
  <c r="H31" i="3"/>
  <c r="I31" i="3"/>
  <c r="H70" i="3"/>
  <c r="I70" i="3"/>
  <c r="H88" i="3"/>
  <c r="I88" i="3"/>
  <c r="H15" i="3"/>
  <c r="I15" i="3"/>
  <c r="H91" i="3"/>
  <c r="I91" i="3"/>
  <c r="H110" i="3"/>
  <c r="I110" i="3"/>
  <c r="H49" i="3"/>
  <c r="I49" i="3"/>
  <c r="H43" i="3"/>
  <c r="I43" i="3"/>
  <c r="H37" i="3"/>
  <c r="I37" i="3"/>
  <c r="H3" i="3"/>
  <c r="I3" i="3"/>
  <c r="H74" i="3"/>
  <c r="I74" i="3"/>
  <c r="H104" i="3"/>
  <c r="I104" i="3"/>
  <c r="H96" i="3"/>
  <c r="I96" i="3"/>
  <c r="H99" i="3"/>
  <c r="I99" i="3"/>
  <c r="H64" i="3"/>
  <c r="I64" i="3"/>
  <c r="H81" i="3"/>
  <c r="I81" i="3"/>
  <c r="H72" i="3"/>
  <c r="I72" i="3"/>
  <c r="H26" i="3"/>
  <c r="I26" i="3"/>
  <c r="H21" i="3"/>
  <c r="I21" i="3"/>
  <c r="H34" i="3"/>
  <c r="I34" i="3"/>
  <c r="H108" i="3"/>
  <c r="I108" i="3"/>
  <c r="H7" i="3"/>
  <c r="I7" i="3"/>
  <c r="H69" i="3"/>
  <c r="I69" i="3"/>
  <c r="H47" i="3"/>
  <c r="I47" i="3"/>
  <c r="H38" i="3"/>
  <c r="I38" i="3"/>
  <c r="H22" i="3"/>
  <c r="I22" i="3"/>
  <c r="H65" i="3"/>
  <c r="I65" i="3"/>
  <c r="H77" i="3"/>
  <c r="I77" i="3"/>
  <c r="H111" i="3"/>
  <c r="I111" i="3"/>
  <c r="H6" i="3"/>
  <c r="I6" i="3"/>
  <c r="H9" i="3"/>
  <c r="I9" i="3"/>
  <c r="H71" i="3"/>
  <c r="I71" i="3"/>
  <c r="H40" i="3"/>
  <c r="I40" i="3"/>
  <c r="H57" i="3"/>
  <c r="I57" i="3"/>
  <c r="H79" i="3"/>
  <c r="I79" i="3"/>
  <c r="H14" i="3"/>
  <c r="I14" i="3"/>
  <c r="H118" i="3"/>
  <c r="I118" i="3"/>
  <c r="H87" i="3"/>
  <c r="I87" i="3"/>
  <c r="H116" i="3"/>
  <c r="I116" i="3"/>
  <c r="H63" i="3"/>
  <c r="I63" i="3"/>
  <c r="H68" i="3"/>
  <c r="I68" i="3"/>
  <c r="H82" i="3"/>
  <c r="I82" i="3"/>
  <c r="H44" i="3"/>
  <c r="I44" i="3"/>
  <c r="H115" i="3"/>
  <c r="I115" i="3"/>
  <c r="H12" i="3"/>
  <c r="I12" i="3"/>
  <c r="H27" i="3"/>
  <c r="I27" i="3"/>
  <c r="H119" i="3"/>
  <c r="I119" i="3"/>
  <c r="H16" i="3"/>
  <c r="I16" i="3"/>
  <c r="H120" i="3"/>
  <c r="I120" i="3"/>
  <c r="H89" i="3"/>
  <c r="I89" i="3"/>
  <c r="H58" i="3"/>
  <c r="I58" i="3"/>
  <c r="H83" i="3"/>
  <c r="H100" i="3"/>
  <c r="D13" i="3"/>
  <c r="H13" i="3"/>
  <c r="H29" i="3"/>
  <c r="D85" i="3"/>
  <c r="H85" i="3"/>
  <c r="D66" i="3"/>
  <c r="H66" i="3"/>
  <c r="H2" i="3"/>
  <c r="E112" i="3"/>
  <c r="H112" i="3"/>
  <c r="E84" i="3"/>
  <c r="H84" i="3"/>
  <c r="H109" i="3"/>
  <c r="F62" i="3"/>
  <c r="H62" i="3"/>
  <c r="F107" i="3"/>
  <c r="H107" i="3"/>
  <c r="H28" i="3"/>
  <c r="H95" i="3"/>
  <c r="D51" i="3"/>
  <c r="H51" i="3"/>
  <c r="D78" i="3"/>
  <c r="H78" i="3"/>
  <c r="D41" i="3"/>
  <c r="H41" i="3"/>
  <c r="H18" i="3"/>
  <c r="H39" i="3"/>
  <c r="F26" i="3"/>
  <c r="G108" i="3"/>
  <c r="V108" i="3"/>
  <c r="U108" i="3"/>
  <c r="Q108" i="3"/>
  <c r="P108" i="3"/>
  <c r="G94" i="3"/>
  <c r="V94" i="3"/>
  <c r="U94" i="3"/>
  <c r="Q94" i="3"/>
  <c r="P94" i="3"/>
  <c r="G47" i="3"/>
  <c r="Q47" i="3"/>
  <c r="P47" i="3"/>
  <c r="V47" i="3"/>
  <c r="U47" i="3"/>
  <c r="G35" i="3"/>
  <c r="Q35" i="3"/>
  <c r="P35" i="3"/>
  <c r="V35" i="3"/>
  <c r="U35" i="3"/>
  <c r="G32" i="3"/>
  <c r="V32" i="3"/>
  <c r="U32" i="3"/>
  <c r="Q32" i="3"/>
  <c r="P32" i="3"/>
  <c r="G38" i="3"/>
  <c r="V38" i="3"/>
  <c r="U38" i="3"/>
  <c r="P38" i="3"/>
  <c r="Q38" i="3"/>
  <c r="G10" i="3"/>
  <c r="Q10" i="3"/>
  <c r="P10" i="3"/>
  <c r="V10" i="3"/>
  <c r="U10" i="3"/>
  <c r="G23" i="3"/>
  <c r="V23" i="3"/>
  <c r="U23" i="3"/>
  <c r="Q23" i="3"/>
  <c r="P23" i="3"/>
  <c r="G22" i="3"/>
  <c r="U22" i="3"/>
  <c r="Q22" i="3"/>
  <c r="V22" i="3"/>
  <c r="P22" i="3"/>
  <c r="G50" i="3"/>
  <c r="U50" i="3"/>
  <c r="Q50" i="3"/>
  <c r="V50" i="3"/>
  <c r="P50" i="3"/>
  <c r="G121" i="3"/>
  <c r="V121" i="3"/>
  <c r="U121" i="3"/>
  <c r="Q121" i="3"/>
  <c r="P121" i="3"/>
  <c r="G65" i="3"/>
  <c r="V65" i="3"/>
  <c r="U65" i="3"/>
  <c r="P65" i="3"/>
  <c r="Q65" i="3"/>
  <c r="G29" i="3"/>
  <c r="V29" i="3"/>
  <c r="U29" i="3"/>
  <c r="Q29" i="3"/>
  <c r="P29" i="3"/>
  <c r="G11" i="3"/>
  <c r="Q11" i="3"/>
  <c r="V11" i="3"/>
  <c r="U11" i="3"/>
  <c r="P11" i="3"/>
  <c r="G77" i="3"/>
  <c r="V77" i="3"/>
  <c r="U77" i="3"/>
  <c r="P77" i="3"/>
  <c r="Q77" i="3"/>
  <c r="G98" i="3"/>
  <c r="Q98" i="3"/>
  <c r="P98" i="3"/>
  <c r="V98" i="3"/>
  <c r="U98" i="3"/>
  <c r="G75" i="3"/>
  <c r="P75" i="3"/>
  <c r="V75" i="3"/>
  <c r="U75" i="3"/>
  <c r="Q75" i="3"/>
  <c r="G111" i="3"/>
  <c r="V111" i="3"/>
  <c r="U111" i="3"/>
  <c r="Q111" i="3"/>
  <c r="P111" i="3"/>
  <c r="G86" i="3"/>
  <c r="V86" i="3"/>
  <c r="U86" i="3"/>
  <c r="Q86" i="3"/>
  <c r="P86" i="3"/>
  <c r="G6" i="3"/>
  <c r="Q6" i="3"/>
  <c r="P6" i="3"/>
  <c r="V6" i="3"/>
  <c r="U6" i="3"/>
  <c r="G102" i="3"/>
  <c r="V102" i="3"/>
  <c r="U102" i="3"/>
  <c r="Q102" i="3"/>
  <c r="P102" i="3"/>
  <c r="G103" i="3"/>
  <c r="Q103" i="3"/>
  <c r="V103" i="3"/>
  <c r="U103" i="3"/>
  <c r="P103" i="3"/>
  <c r="G85" i="3"/>
  <c r="V85" i="3"/>
  <c r="U85" i="3"/>
  <c r="Q85" i="3"/>
  <c r="P85" i="3"/>
  <c r="G66" i="3"/>
  <c r="V66" i="3"/>
  <c r="U66" i="3"/>
  <c r="Q66" i="3"/>
  <c r="P66" i="3"/>
  <c r="G9" i="3"/>
  <c r="U9" i="3"/>
  <c r="Q9" i="3"/>
  <c r="V9" i="3"/>
  <c r="P9" i="3"/>
  <c r="D9" i="3"/>
  <c r="G71" i="3"/>
  <c r="V71" i="3"/>
  <c r="U71" i="3"/>
  <c r="P71" i="3"/>
  <c r="Q71" i="3"/>
  <c r="G31" i="3"/>
  <c r="V31" i="3"/>
  <c r="U31" i="3"/>
  <c r="Q31" i="3"/>
  <c r="P31" i="3"/>
  <c r="G40" i="3"/>
  <c r="V40" i="3"/>
  <c r="U40" i="3"/>
  <c r="Q40" i="3"/>
  <c r="P40" i="3"/>
  <c r="G70" i="3"/>
  <c r="V70" i="3"/>
  <c r="U70" i="3"/>
  <c r="Q70" i="3"/>
  <c r="P70" i="3"/>
  <c r="G57" i="3"/>
  <c r="V57" i="3"/>
  <c r="U57" i="3"/>
  <c r="Q57" i="3"/>
  <c r="P57" i="3"/>
  <c r="G88" i="3"/>
  <c r="Q88" i="3"/>
  <c r="P88" i="3"/>
  <c r="V88" i="3"/>
  <c r="U88" i="3"/>
  <c r="G79" i="3"/>
  <c r="V79" i="3"/>
  <c r="U79" i="3"/>
  <c r="Q79" i="3"/>
  <c r="P79" i="3"/>
  <c r="G97" i="3"/>
  <c r="Q97" i="3"/>
  <c r="V97" i="3"/>
  <c r="U97" i="3"/>
  <c r="P97" i="3"/>
  <c r="G109" i="3"/>
  <c r="Q109" i="3"/>
  <c r="V109" i="3"/>
  <c r="U109" i="3"/>
  <c r="P109" i="3"/>
  <c r="G14" i="3"/>
  <c r="Q14" i="3"/>
  <c r="P14" i="3"/>
  <c r="V14" i="3"/>
  <c r="U14" i="3"/>
  <c r="V15" i="3"/>
  <c r="U15" i="3"/>
  <c r="P15" i="3"/>
  <c r="Q15" i="3"/>
  <c r="G118" i="3"/>
  <c r="Q118" i="3"/>
  <c r="P118" i="3"/>
  <c r="V118" i="3"/>
  <c r="U118" i="3"/>
  <c r="G91" i="3"/>
  <c r="V91" i="3"/>
  <c r="U91" i="3"/>
  <c r="Q91" i="3"/>
  <c r="P91" i="3"/>
  <c r="G87" i="3"/>
  <c r="V87" i="3"/>
  <c r="U87" i="3"/>
  <c r="P87" i="3"/>
  <c r="Q87" i="3"/>
  <c r="G116" i="3"/>
  <c r="V116" i="3"/>
  <c r="U116" i="3"/>
  <c r="Q116" i="3"/>
  <c r="P116" i="3"/>
  <c r="G33" i="3"/>
  <c r="Q33" i="3"/>
  <c r="V33" i="3"/>
  <c r="U33" i="3"/>
  <c r="P33" i="3"/>
  <c r="G110" i="3"/>
  <c r="V110" i="3"/>
  <c r="U110" i="3"/>
  <c r="Q110" i="3"/>
  <c r="P110" i="3"/>
  <c r="G76" i="3"/>
  <c r="Q76" i="3"/>
  <c r="V76" i="3"/>
  <c r="U76" i="3"/>
  <c r="P76" i="3"/>
  <c r="G93" i="3"/>
  <c r="V93" i="3"/>
  <c r="U93" i="3"/>
  <c r="Q93" i="3"/>
  <c r="P93" i="3"/>
  <c r="D71" i="3"/>
  <c r="G5" i="3"/>
  <c r="P5" i="3"/>
  <c r="V5" i="3"/>
  <c r="U5" i="3"/>
  <c r="Q5" i="3"/>
  <c r="G4" i="3"/>
  <c r="Q4" i="3"/>
  <c r="P4" i="3"/>
  <c r="V4" i="3"/>
  <c r="U4" i="3"/>
  <c r="G42" i="3"/>
  <c r="Q42" i="3"/>
  <c r="P42" i="3"/>
  <c r="V42" i="3"/>
  <c r="U42" i="3"/>
  <c r="G80" i="3"/>
  <c r="Q80" i="3"/>
  <c r="P80" i="3"/>
  <c r="V80" i="3"/>
  <c r="U80" i="3"/>
  <c r="G114" i="3"/>
  <c r="Q114" i="3"/>
  <c r="V114" i="3"/>
  <c r="U114" i="3"/>
  <c r="P114" i="3"/>
  <c r="G30" i="3"/>
  <c r="Q30" i="3"/>
  <c r="P30" i="3"/>
  <c r="V30" i="3"/>
  <c r="U30" i="3"/>
  <c r="G106" i="3"/>
  <c r="U106" i="3"/>
  <c r="Q106" i="3"/>
  <c r="V106" i="3"/>
  <c r="P106" i="3"/>
  <c r="G92" i="3"/>
  <c r="V92" i="3"/>
  <c r="U92" i="3"/>
  <c r="Q92" i="3"/>
  <c r="P92" i="3"/>
  <c r="G8" i="3"/>
  <c r="V8" i="3"/>
  <c r="U8" i="3"/>
  <c r="Q8" i="3"/>
  <c r="P8" i="3"/>
  <c r="G105" i="3"/>
  <c r="Q105" i="3"/>
  <c r="P105" i="3"/>
  <c r="V105" i="3"/>
  <c r="U105" i="3"/>
  <c r="D31" i="3"/>
  <c r="G17" i="3"/>
  <c r="V17" i="3"/>
  <c r="U17" i="3"/>
  <c r="Q17" i="3"/>
  <c r="P17" i="3"/>
  <c r="G63" i="3"/>
  <c r="V63" i="3"/>
  <c r="U63" i="3"/>
  <c r="Q63" i="3"/>
  <c r="P63" i="3"/>
  <c r="G49" i="3"/>
  <c r="V49" i="3"/>
  <c r="U49" i="3"/>
  <c r="P49" i="3"/>
  <c r="Q49" i="3"/>
  <c r="G43" i="3"/>
  <c r="V43" i="3"/>
  <c r="U43" i="3"/>
  <c r="Q43" i="3"/>
  <c r="P43" i="3"/>
  <c r="G18" i="3"/>
  <c r="V18" i="3"/>
  <c r="U18" i="3"/>
  <c r="P18" i="3"/>
  <c r="Q18" i="3"/>
  <c r="G37" i="3"/>
  <c r="Q37" i="3"/>
  <c r="P37" i="3"/>
  <c r="V37" i="3"/>
  <c r="U37" i="3"/>
  <c r="G3" i="3"/>
  <c r="V3" i="3"/>
  <c r="U3" i="3"/>
  <c r="Q3" i="3"/>
  <c r="P3" i="3"/>
  <c r="G74" i="3"/>
  <c r="V74" i="3"/>
  <c r="U74" i="3"/>
  <c r="Q74" i="3"/>
  <c r="P74" i="3"/>
  <c r="G104" i="3"/>
  <c r="V104" i="3"/>
  <c r="U104" i="3"/>
  <c r="Q104" i="3"/>
  <c r="P104" i="3"/>
  <c r="G96" i="3"/>
  <c r="Q96" i="3"/>
  <c r="P96" i="3"/>
  <c r="V96" i="3"/>
  <c r="U96" i="3"/>
  <c r="G99" i="3"/>
  <c r="V99" i="3"/>
  <c r="U99" i="3"/>
  <c r="Q99" i="3"/>
  <c r="P99" i="3"/>
  <c r="G7" i="3"/>
  <c r="Q7" i="3"/>
  <c r="P7" i="3"/>
  <c r="V7" i="3"/>
  <c r="U7" i="3"/>
  <c r="G68" i="3"/>
  <c r="V68" i="3"/>
  <c r="U68" i="3"/>
  <c r="Q68" i="3"/>
  <c r="P68" i="3"/>
  <c r="G82" i="3"/>
  <c r="V82" i="3"/>
  <c r="U82" i="3"/>
  <c r="P82" i="3"/>
  <c r="Q82" i="3"/>
  <c r="G44" i="3"/>
  <c r="V44" i="3"/>
  <c r="U44" i="3"/>
  <c r="Q44" i="3"/>
  <c r="P44" i="3"/>
  <c r="G115" i="3"/>
  <c r="V115" i="3"/>
  <c r="U115" i="3"/>
  <c r="Q115" i="3"/>
  <c r="P115" i="3"/>
  <c r="G12" i="3"/>
  <c r="V12" i="3"/>
  <c r="U12" i="3"/>
  <c r="Q12" i="3"/>
  <c r="P12" i="3"/>
  <c r="G27" i="3"/>
  <c r="V27" i="3"/>
  <c r="U27" i="3"/>
  <c r="Q27" i="3"/>
  <c r="P27" i="3"/>
  <c r="G119" i="3"/>
  <c r="V119" i="3"/>
  <c r="U119" i="3"/>
  <c r="Q119" i="3"/>
  <c r="P119" i="3"/>
  <c r="G16" i="3"/>
  <c r="V16" i="3"/>
  <c r="U16" i="3"/>
  <c r="Q16" i="3"/>
  <c r="P16" i="3"/>
  <c r="G120" i="3"/>
  <c r="V120" i="3"/>
  <c r="U120" i="3"/>
  <c r="Q120" i="3"/>
  <c r="P120" i="3"/>
  <c r="G89" i="3"/>
  <c r="V89" i="3"/>
  <c r="U89" i="3"/>
  <c r="Q89" i="3"/>
  <c r="P89" i="3"/>
  <c r="G58" i="3"/>
  <c r="Q58" i="3"/>
  <c r="P58" i="3"/>
  <c r="V58" i="3"/>
  <c r="U58" i="3"/>
  <c r="F117" i="3"/>
  <c r="V117" i="3"/>
  <c r="U117" i="3"/>
  <c r="Q117" i="3"/>
  <c r="P117" i="3"/>
  <c r="F101" i="3"/>
  <c r="U101" i="3"/>
  <c r="Q101" i="3"/>
  <c r="V101" i="3"/>
  <c r="P101" i="3"/>
  <c r="F36" i="3"/>
  <c r="U36" i="3"/>
  <c r="Q36" i="3"/>
  <c r="V36" i="3"/>
  <c r="P36" i="3"/>
  <c r="F64" i="3"/>
  <c r="V64" i="3"/>
  <c r="U64" i="3"/>
  <c r="Q64" i="3"/>
  <c r="P64" i="3"/>
  <c r="F90" i="3"/>
  <c r="Q90" i="3"/>
  <c r="P90" i="3"/>
  <c r="V90" i="3"/>
  <c r="U90" i="3"/>
  <c r="F113" i="3"/>
  <c r="Q113" i="3"/>
  <c r="V113" i="3"/>
  <c r="U113" i="3"/>
  <c r="P113" i="3"/>
  <c r="F45" i="3"/>
  <c r="V45" i="3"/>
  <c r="U45" i="3"/>
  <c r="Q45" i="3"/>
  <c r="P45" i="3"/>
  <c r="F81" i="3"/>
  <c r="V81" i="3"/>
  <c r="U81" i="3"/>
  <c r="Q81" i="3"/>
  <c r="P81" i="3"/>
  <c r="F56" i="3"/>
  <c r="V56" i="3"/>
  <c r="U56" i="3"/>
  <c r="P56" i="3"/>
  <c r="Q56" i="3"/>
  <c r="F39" i="3"/>
  <c r="Q39" i="3"/>
  <c r="V39" i="3"/>
  <c r="U39" i="3"/>
  <c r="P39" i="3"/>
  <c r="G60" i="3"/>
  <c r="V60" i="3"/>
  <c r="U60" i="3"/>
  <c r="Q60" i="3"/>
  <c r="P60" i="3"/>
  <c r="G48" i="3"/>
  <c r="Q48" i="3"/>
  <c r="P48" i="3"/>
  <c r="V48" i="3"/>
  <c r="U48" i="3"/>
  <c r="E72" i="3"/>
  <c r="U72" i="3"/>
  <c r="Q72" i="3"/>
  <c r="V72" i="3"/>
  <c r="P72" i="3"/>
  <c r="E2" i="3"/>
  <c r="V2" i="3"/>
  <c r="U2" i="3"/>
  <c r="Q2" i="3"/>
  <c r="P2" i="3"/>
  <c r="E26" i="3"/>
  <c r="V26" i="3"/>
  <c r="U26" i="3"/>
  <c r="Q26" i="3"/>
  <c r="P26" i="3"/>
  <c r="E83" i="3"/>
  <c r="Q83" i="3"/>
  <c r="V83" i="3"/>
  <c r="U83" i="3"/>
  <c r="P83" i="3"/>
  <c r="E62" i="3"/>
  <c r="U62" i="3"/>
  <c r="Q62" i="3"/>
  <c r="V62" i="3"/>
  <c r="P62" i="3"/>
  <c r="E25" i="3"/>
  <c r="U25" i="3"/>
  <c r="Q25" i="3"/>
  <c r="V25" i="3"/>
  <c r="P25" i="3"/>
  <c r="E107" i="3"/>
  <c r="V107" i="3"/>
  <c r="U107" i="3"/>
  <c r="Q107" i="3"/>
  <c r="P107" i="3"/>
  <c r="E21" i="3"/>
  <c r="Q21" i="3"/>
  <c r="P21" i="3"/>
  <c r="V21" i="3"/>
  <c r="U21" i="3"/>
  <c r="E53" i="3"/>
  <c r="Q53" i="3"/>
  <c r="P53" i="3"/>
  <c r="V53" i="3"/>
  <c r="U53" i="3"/>
  <c r="F53" i="3"/>
  <c r="E34" i="3"/>
  <c r="V34" i="3"/>
  <c r="U34" i="3"/>
  <c r="P34" i="3"/>
  <c r="Q34" i="3"/>
  <c r="F34" i="3"/>
  <c r="D112" i="3"/>
  <c r="Q112" i="3"/>
  <c r="V112" i="3"/>
  <c r="U112" i="3"/>
  <c r="P112" i="3"/>
  <c r="D28" i="3"/>
  <c r="Q28" i="3"/>
  <c r="V28" i="3"/>
  <c r="U28" i="3"/>
  <c r="E28" i="3"/>
  <c r="P28" i="3"/>
  <c r="D19" i="3"/>
  <c r="V19" i="3"/>
  <c r="U19" i="3"/>
  <c r="Q19" i="3"/>
  <c r="P19" i="3"/>
  <c r="E19" i="3"/>
  <c r="D84" i="3"/>
  <c r="U84" i="3"/>
  <c r="Q84" i="3"/>
  <c r="V84" i="3"/>
  <c r="P84" i="3"/>
  <c r="D122" i="3"/>
  <c r="Q122" i="3"/>
  <c r="P122" i="3"/>
  <c r="V122" i="3"/>
  <c r="U122" i="3"/>
  <c r="D61" i="3"/>
  <c r="Q61" i="3"/>
  <c r="P61" i="3"/>
  <c r="V61" i="3"/>
  <c r="U61" i="3"/>
  <c r="E61" i="3"/>
  <c r="D46" i="3"/>
  <c r="V46" i="3"/>
  <c r="U46" i="3"/>
  <c r="Q46" i="3"/>
  <c r="P46" i="3"/>
  <c r="D24" i="3"/>
  <c r="V24" i="3"/>
  <c r="U24" i="3"/>
  <c r="Q24" i="3"/>
  <c r="P24" i="3"/>
  <c r="E24" i="3"/>
  <c r="D73" i="3"/>
  <c r="V73" i="3"/>
  <c r="U73" i="3"/>
  <c r="Q73" i="3"/>
  <c r="P73" i="3"/>
  <c r="E73" i="3"/>
  <c r="D95" i="3"/>
  <c r="Q95" i="3"/>
  <c r="P95" i="3"/>
  <c r="V95" i="3"/>
  <c r="U95" i="3"/>
  <c r="E95" i="3"/>
  <c r="E122" i="3"/>
  <c r="G67" i="3"/>
  <c r="Q67" i="3"/>
  <c r="V67" i="3"/>
  <c r="U67" i="3"/>
  <c r="P67" i="3"/>
  <c r="G69" i="3"/>
  <c r="V69" i="3"/>
  <c r="U69" i="3"/>
  <c r="Q69" i="3"/>
  <c r="P69" i="3"/>
  <c r="V20" i="3"/>
  <c r="U20" i="3"/>
  <c r="Q20" i="3"/>
  <c r="P20" i="3"/>
  <c r="D20" i="3"/>
  <c r="V51" i="3"/>
  <c r="U51" i="3"/>
  <c r="Q51" i="3"/>
  <c r="P51" i="3"/>
  <c r="V59" i="3"/>
  <c r="U59" i="3"/>
  <c r="Q59" i="3"/>
  <c r="P59" i="3"/>
  <c r="D59" i="3"/>
  <c r="V78" i="3"/>
  <c r="U78" i="3"/>
  <c r="Q78" i="3"/>
  <c r="P78" i="3"/>
  <c r="V54" i="3"/>
  <c r="U54" i="3"/>
  <c r="Q54" i="3"/>
  <c r="P54" i="3"/>
  <c r="D54" i="3"/>
  <c r="V52" i="3"/>
  <c r="U52" i="3"/>
  <c r="Q52" i="3"/>
  <c r="D52" i="3"/>
  <c r="P52" i="3"/>
  <c r="V100" i="3"/>
  <c r="U100" i="3"/>
  <c r="Q100" i="3"/>
  <c r="P100" i="3"/>
  <c r="D100" i="3"/>
  <c r="Q55" i="3"/>
  <c r="P55" i="3"/>
  <c r="V55" i="3"/>
  <c r="U55" i="3"/>
  <c r="D55" i="3"/>
  <c r="V13" i="3"/>
  <c r="U13" i="3"/>
  <c r="Q13" i="3"/>
  <c r="P13" i="3"/>
  <c r="V41" i="3"/>
  <c r="U41" i="3"/>
  <c r="Q41" i="3"/>
  <c r="P41" i="3"/>
  <c r="E46" i="3"/>
  <c r="F72" i="3"/>
  <c r="G101" i="3"/>
  <c r="G64" i="3"/>
  <c r="G45" i="3"/>
  <c r="G56" i="3"/>
  <c r="D67" i="3"/>
  <c r="D97" i="3"/>
  <c r="D60" i="3"/>
  <c r="D108" i="3"/>
  <c r="D103" i="3"/>
  <c r="D7" i="3"/>
  <c r="D109" i="3"/>
  <c r="D17" i="3"/>
  <c r="D69" i="3"/>
  <c r="D48" i="3"/>
  <c r="E20" i="3"/>
  <c r="E51" i="3"/>
  <c r="E59" i="3"/>
  <c r="E78" i="3"/>
  <c r="E54" i="3"/>
  <c r="E52" i="3"/>
  <c r="E100" i="3"/>
  <c r="E55" i="3"/>
  <c r="E13" i="3"/>
  <c r="E41" i="3"/>
  <c r="F112" i="3"/>
  <c r="F28" i="3"/>
  <c r="F19" i="3"/>
  <c r="F84" i="3"/>
  <c r="F122" i="3"/>
  <c r="F61" i="3"/>
  <c r="F46" i="3"/>
  <c r="F24" i="3"/>
  <c r="F73" i="3"/>
  <c r="F95" i="3"/>
  <c r="G72" i="3"/>
  <c r="G2" i="3"/>
  <c r="G26" i="3"/>
  <c r="G83" i="3"/>
  <c r="G62" i="3"/>
  <c r="G25" i="3"/>
  <c r="G107" i="3"/>
  <c r="G21" i="3"/>
  <c r="G53" i="3"/>
  <c r="G34" i="3"/>
  <c r="F2" i="3"/>
  <c r="F83" i="3"/>
  <c r="F25" i="3"/>
  <c r="F21" i="3"/>
  <c r="G117" i="3"/>
  <c r="G36" i="3"/>
  <c r="G90" i="3"/>
  <c r="G113" i="3"/>
  <c r="G81" i="3"/>
  <c r="G39" i="3"/>
  <c r="D94" i="3"/>
  <c r="D47" i="3"/>
  <c r="D35" i="3"/>
  <c r="D32" i="3"/>
  <c r="D38" i="3"/>
  <c r="D10" i="3"/>
  <c r="D23" i="3"/>
  <c r="D22" i="3"/>
  <c r="D50" i="3"/>
  <c r="D121" i="3"/>
  <c r="E67" i="3"/>
  <c r="E97" i="3"/>
  <c r="E60" i="3"/>
  <c r="E108" i="3"/>
  <c r="E103" i="3"/>
  <c r="E7" i="3"/>
  <c r="E109" i="3"/>
  <c r="E17" i="3"/>
  <c r="E69" i="3"/>
  <c r="E48" i="3"/>
  <c r="F20" i="3"/>
  <c r="F51" i="3"/>
  <c r="F59" i="3"/>
  <c r="F78" i="3"/>
  <c r="F54" i="3"/>
  <c r="F52" i="3"/>
  <c r="F100" i="3"/>
  <c r="F55" i="3"/>
  <c r="F13" i="3"/>
  <c r="F41" i="3"/>
  <c r="G112" i="3"/>
  <c r="G28" i="3"/>
  <c r="G19" i="3"/>
  <c r="G84" i="3"/>
  <c r="G122" i="3"/>
  <c r="G61" i="3"/>
  <c r="G46" i="3"/>
  <c r="G24" i="3"/>
  <c r="G73" i="3"/>
  <c r="G95" i="3"/>
  <c r="D65" i="3"/>
  <c r="D29" i="3"/>
  <c r="D11" i="3"/>
  <c r="D77" i="3"/>
  <c r="D98" i="3"/>
  <c r="D75" i="3"/>
  <c r="D111" i="3"/>
  <c r="D86" i="3"/>
  <c r="D6" i="3"/>
  <c r="D102" i="3"/>
  <c r="E94" i="3"/>
  <c r="E47" i="3"/>
  <c r="E35" i="3"/>
  <c r="E32" i="3"/>
  <c r="E38" i="3"/>
  <c r="E10" i="3"/>
  <c r="E23" i="3"/>
  <c r="E22" i="3"/>
  <c r="E50" i="3"/>
  <c r="E121" i="3"/>
  <c r="F67" i="3"/>
  <c r="F97" i="3"/>
  <c r="F60" i="3"/>
  <c r="F108" i="3"/>
  <c r="F103" i="3"/>
  <c r="F7" i="3"/>
  <c r="F109" i="3"/>
  <c r="F17" i="3"/>
  <c r="F69" i="3"/>
  <c r="F48" i="3"/>
  <c r="G20" i="3"/>
  <c r="G51" i="3"/>
  <c r="G59" i="3"/>
  <c r="G78" i="3"/>
  <c r="G54" i="3"/>
  <c r="G52" i="3"/>
  <c r="G100" i="3"/>
  <c r="G55" i="3"/>
  <c r="G13" i="3"/>
  <c r="G41" i="3"/>
  <c r="D40" i="3"/>
  <c r="D70" i="3"/>
  <c r="D57" i="3"/>
  <c r="D88" i="3"/>
  <c r="D79" i="3"/>
  <c r="E65" i="3"/>
  <c r="E29" i="3"/>
  <c r="E11" i="3"/>
  <c r="E77" i="3"/>
  <c r="E98" i="3"/>
  <c r="E75" i="3"/>
  <c r="E111" i="3"/>
  <c r="E86" i="3"/>
  <c r="E6" i="3"/>
  <c r="E102" i="3"/>
  <c r="F94" i="3"/>
  <c r="F47" i="3"/>
  <c r="F35" i="3"/>
  <c r="F32" i="3"/>
  <c r="F38" i="3"/>
  <c r="F10" i="3"/>
  <c r="F23" i="3"/>
  <c r="F22" i="3"/>
  <c r="F50" i="3"/>
  <c r="F121" i="3"/>
  <c r="D14" i="3"/>
  <c r="D15" i="3"/>
  <c r="D118" i="3"/>
  <c r="D91" i="3"/>
  <c r="D87" i="3"/>
  <c r="D116" i="3"/>
  <c r="D33" i="3"/>
  <c r="D110" i="3"/>
  <c r="D76" i="3"/>
  <c r="D93" i="3"/>
  <c r="E85" i="3"/>
  <c r="E66" i="3"/>
  <c r="E9" i="3"/>
  <c r="E71" i="3"/>
  <c r="E31" i="3"/>
  <c r="E40" i="3"/>
  <c r="E70" i="3"/>
  <c r="E57" i="3"/>
  <c r="E88" i="3"/>
  <c r="E79" i="3"/>
  <c r="F65" i="3"/>
  <c r="F29" i="3"/>
  <c r="F11" i="3"/>
  <c r="F77" i="3"/>
  <c r="F98" i="3"/>
  <c r="F75" i="3"/>
  <c r="F111" i="3"/>
  <c r="F86" i="3"/>
  <c r="F6" i="3"/>
  <c r="F102" i="3"/>
  <c r="D5" i="3"/>
  <c r="D80" i="3"/>
  <c r="D30" i="3"/>
  <c r="D106" i="3"/>
  <c r="D92" i="3"/>
  <c r="D8" i="3"/>
  <c r="D105" i="3"/>
  <c r="E14" i="3"/>
  <c r="E15" i="3"/>
  <c r="E118" i="3"/>
  <c r="E91" i="3"/>
  <c r="E87" i="3"/>
  <c r="E116" i="3"/>
  <c r="E33" i="3"/>
  <c r="E110" i="3"/>
  <c r="E76" i="3"/>
  <c r="E93" i="3"/>
  <c r="F85" i="3"/>
  <c r="F66" i="3"/>
  <c r="F9" i="3"/>
  <c r="F71" i="3"/>
  <c r="F31" i="3"/>
  <c r="F40" i="3"/>
  <c r="F70" i="3"/>
  <c r="F57" i="3"/>
  <c r="F88" i="3"/>
  <c r="F79" i="3"/>
  <c r="D4" i="3"/>
  <c r="D63" i="3"/>
  <c r="D49" i="3"/>
  <c r="D43" i="3"/>
  <c r="D18" i="3"/>
  <c r="D37" i="3"/>
  <c r="D3" i="3"/>
  <c r="D74" i="3"/>
  <c r="D104" i="3"/>
  <c r="D96" i="3"/>
  <c r="D99" i="3"/>
  <c r="E5" i="3"/>
  <c r="E4" i="3"/>
  <c r="E42" i="3"/>
  <c r="E80" i="3"/>
  <c r="E114" i="3"/>
  <c r="E30" i="3"/>
  <c r="E106" i="3"/>
  <c r="E92" i="3"/>
  <c r="E8" i="3"/>
  <c r="E105" i="3"/>
  <c r="F14" i="3"/>
  <c r="F15" i="3"/>
  <c r="F118" i="3"/>
  <c r="F91" i="3"/>
  <c r="F87" i="3"/>
  <c r="F116" i="3"/>
  <c r="F33" i="3"/>
  <c r="F110" i="3"/>
  <c r="F76" i="3"/>
  <c r="F93" i="3"/>
  <c r="D114" i="3"/>
  <c r="D68" i="3"/>
  <c r="D82" i="3"/>
  <c r="D44" i="3"/>
  <c r="D115" i="3"/>
  <c r="D12" i="3"/>
  <c r="D27" i="3"/>
  <c r="D119" i="3"/>
  <c r="D16" i="3"/>
  <c r="D120" i="3"/>
  <c r="D89" i="3"/>
  <c r="D58" i="3"/>
  <c r="E63" i="3"/>
  <c r="E49" i="3"/>
  <c r="E43" i="3"/>
  <c r="E18" i="3"/>
  <c r="E37" i="3"/>
  <c r="E3" i="3"/>
  <c r="E74" i="3"/>
  <c r="E104" i="3"/>
  <c r="E96" i="3"/>
  <c r="E99" i="3"/>
  <c r="F5" i="3"/>
  <c r="F4" i="3"/>
  <c r="F42" i="3"/>
  <c r="F80" i="3"/>
  <c r="F114" i="3"/>
  <c r="F30" i="3"/>
  <c r="F106" i="3"/>
  <c r="F92" i="3"/>
  <c r="F8" i="3"/>
  <c r="F105" i="3"/>
  <c r="G15" i="3"/>
  <c r="D42" i="3"/>
  <c r="D117" i="3"/>
  <c r="D101" i="3"/>
  <c r="D36" i="3"/>
  <c r="D64" i="3"/>
  <c r="D90" i="3"/>
  <c r="D113" i="3"/>
  <c r="D45" i="3"/>
  <c r="D81" i="3"/>
  <c r="D56" i="3"/>
  <c r="D39" i="3"/>
  <c r="E68" i="3"/>
  <c r="E82" i="3"/>
  <c r="E44" i="3"/>
  <c r="E115" i="3"/>
  <c r="E12" i="3"/>
  <c r="E27" i="3"/>
  <c r="E119" i="3"/>
  <c r="E16" i="3"/>
  <c r="E120" i="3"/>
  <c r="E89" i="3"/>
  <c r="E58" i="3"/>
  <c r="F63" i="3"/>
  <c r="F49" i="3"/>
  <c r="F43" i="3"/>
  <c r="F18" i="3"/>
  <c r="F37" i="3"/>
  <c r="F3" i="3"/>
  <c r="F74" i="3"/>
  <c r="F104" i="3"/>
  <c r="F96" i="3"/>
  <c r="F99" i="3"/>
  <c r="D72" i="3"/>
  <c r="D2" i="3"/>
  <c r="D26" i="3"/>
  <c r="D83" i="3"/>
  <c r="D62" i="3"/>
  <c r="D25" i="3"/>
  <c r="D107" i="3"/>
  <c r="D21" i="3"/>
  <c r="D53" i="3"/>
  <c r="D34" i="3"/>
  <c r="E117" i="3"/>
  <c r="E101" i="3"/>
  <c r="E36" i="3"/>
  <c r="E64" i="3"/>
  <c r="E90" i="3"/>
  <c r="E113" i="3"/>
  <c r="E45" i="3"/>
  <c r="E81" i="3"/>
  <c r="E56" i="3"/>
  <c r="E39" i="3"/>
  <c r="F68" i="3"/>
  <c r="F82" i="3"/>
  <c r="F44" i="3"/>
  <c r="F115" i="3"/>
  <c r="F12" i="3"/>
  <c r="F27" i="3"/>
  <c r="F119" i="3"/>
  <c r="F16" i="3"/>
  <c r="F120" i="3"/>
  <c r="F89" i="3"/>
  <c r="F58" i="3"/>
  <c r="AQ411" i="2"/>
  <c r="AQ596" i="2"/>
  <c r="AQ666" i="2"/>
  <c r="AQ132" i="2"/>
  <c r="AQ347" i="2"/>
  <c r="AQ278" i="2"/>
  <c r="AQ623" i="2"/>
  <c r="AQ450" i="2"/>
  <c r="AQ690" i="2"/>
  <c r="AQ538" i="2"/>
  <c r="AQ367" i="2"/>
  <c r="AQ643" i="2"/>
  <c r="AQ556" i="2"/>
  <c r="AQ439" i="2"/>
  <c r="AQ460" i="2"/>
  <c r="AQ181" i="2"/>
  <c r="AQ297" i="2"/>
  <c r="AQ208" i="2"/>
  <c r="AQ405" i="2"/>
  <c r="AQ682" i="2"/>
  <c r="AQ12" i="2"/>
  <c r="AQ226" i="2"/>
  <c r="AQ77" i="2"/>
  <c r="AQ401" i="2"/>
  <c r="AQ185" i="2"/>
  <c r="AQ179" i="2"/>
  <c r="AQ482" i="2"/>
  <c r="AQ519" i="2"/>
  <c r="AQ170" i="2"/>
  <c r="AQ318" i="2"/>
  <c r="AQ127" i="2"/>
  <c r="AQ716" i="2"/>
  <c r="AQ83" i="2"/>
  <c r="AQ40" i="2"/>
  <c r="AQ566" i="2"/>
  <c r="AQ144" i="2"/>
  <c r="AQ635" i="2"/>
  <c r="AQ620" i="2"/>
  <c r="AQ220" i="2"/>
  <c r="AQ343" i="2"/>
  <c r="AQ23" i="2"/>
  <c r="AQ559" i="2"/>
  <c r="AQ32" i="2"/>
  <c r="AQ354" i="2"/>
  <c r="AQ120" i="2"/>
  <c r="AQ250" i="2"/>
  <c r="AQ10" i="2"/>
  <c r="AQ291" i="2"/>
  <c r="AQ71" i="2"/>
  <c r="AQ146" i="2"/>
  <c r="AQ209" i="2"/>
  <c r="AQ265" i="2"/>
  <c r="AQ204" i="2"/>
  <c r="AQ495" i="2"/>
  <c r="AQ95" i="2"/>
  <c r="AQ656" i="2"/>
  <c r="AQ345" i="2"/>
  <c r="AQ161" i="2"/>
  <c r="AQ108" i="2"/>
  <c r="AQ548" i="2"/>
  <c r="AQ187" i="2"/>
  <c r="AQ293" i="2"/>
  <c r="AQ138" i="2"/>
  <c r="AQ426" i="2"/>
  <c r="AQ478" i="2"/>
  <c r="AQ82" i="2"/>
  <c r="AQ158" i="2"/>
  <c r="AQ576" i="2"/>
  <c r="AQ329" i="2"/>
  <c r="AQ188" i="2"/>
  <c r="AQ52" i="2"/>
  <c r="AQ431" i="2"/>
  <c r="AQ700" i="2"/>
  <c r="AQ523" i="2"/>
  <c r="AQ128" i="2"/>
  <c r="AQ298" i="2"/>
  <c r="AQ346" i="2"/>
  <c r="AQ418" i="2"/>
  <c r="AQ313" i="2"/>
  <c r="AQ608" i="2"/>
  <c r="AQ194" i="2"/>
  <c r="AQ212" i="2"/>
  <c r="AQ551" i="2"/>
  <c r="AQ31" i="2"/>
  <c r="AQ211" i="2"/>
  <c r="AQ140" i="2"/>
  <c r="AQ218" i="2"/>
  <c r="AQ75" i="2"/>
  <c r="AQ578" i="2"/>
  <c r="AQ627" i="2"/>
  <c r="AQ41" i="2"/>
  <c r="AQ171" i="2"/>
  <c r="AQ564" i="2"/>
  <c r="AQ240" i="2"/>
  <c r="AQ178" i="2"/>
  <c r="AQ86" i="2"/>
  <c r="AQ150" i="2"/>
  <c r="AQ626" i="2"/>
  <c r="AQ154" i="2"/>
  <c r="AQ545" i="2"/>
  <c r="AQ391" i="2"/>
  <c r="AQ339" i="2"/>
  <c r="AQ195" i="2"/>
  <c r="AQ44" i="2"/>
  <c r="AQ303" i="2"/>
  <c r="AQ134" i="2"/>
  <c r="AQ142" i="2"/>
  <c r="AQ504" i="2"/>
  <c r="AQ476" i="2"/>
  <c r="AQ371" i="2"/>
  <c r="AQ588" i="2"/>
  <c r="AQ7" i="2"/>
  <c r="AQ5" i="2"/>
  <c r="AQ70" i="2"/>
  <c r="AQ521" i="2"/>
  <c r="AQ324" i="2"/>
  <c r="AQ300" i="2"/>
  <c r="AQ567" i="2"/>
  <c r="AQ319" i="2"/>
  <c r="AQ38" i="2"/>
  <c r="AQ191" i="2"/>
  <c r="AQ353" i="2"/>
  <c r="AQ28" i="2"/>
  <c r="AQ190" i="2"/>
  <c r="AQ427" i="2"/>
  <c r="AQ173" i="2"/>
  <c r="AQ340" i="2"/>
  <c r="AQ169" i="2"/>
  <c r="AQ565" i="2"/>
  <c r="AQ237" i="2"/>
  <c r="AQ462" i="2"/>
  <c r="AQ76" i="2"/>
  <c r="AQ88" i="2"/>
  <c r="AQ68" i="2"/>
  <c r="AQ310" i="2"/>
  <c r="AQ104" i="2"/>
  <c r="AQ435" i="2"/>
  <c r="AQ301" i="2"/>
  <c r="AQ707" i="2"/>
  <c r="AQ72" i="2"/>
  <c r="AQ244" i="2"/>
  <c r="AQ162" i="2"/>
  <c r="AQ207" i="2"/>
  <c r="AQ217" i="2"/>
  <c r="AQ57" i="2"/>
  <c r="AQ428" i="2"/>
  <c r="AQ151" i="2"/>
  <c r="AQ369" i="2"/>
  <c r="AQ193" i="2"/>
  <c r="AQ96" i="2"/>
  <c r="AQ419" i="2"/>
  <c r="AQ306" i="2"/>
  <c r="AQ399" i="2"/>
  <c r="AQ78" i="2"/>
  <c r="AQ506" i="2"/>
  <c r="AQ720" i="2"/>
  <c r="AQ449" i="2"/>
  <c r="AQ19" i="2"/>
  <c r="AQ164" i="2"/>
  <c r="AQ2" i="2"/>
  <c r="AQ606" i="2"/>
  <c r="AQ597" i="2"/>
  <c r="AQ457" i="2"/>
  <c r="AQ18" i="2"/>
  <c r="AQ516" i="2"/>
  <c r="AQ417" i="2"/>
  <c r="AQ14" i="2"/>
  <c r="AQ210" i="2"/>
  <c r="AQ632" i="2"/>
  <c r="AQ542" i="2"/>
  <c r="AQ505" i="2"/>
  <c r="AQ508" i="2"/>
  <c r="AQ55" i="2"/>
  <c r="AQ269" i="2"/>
  <c r="AQ54" i="2"/>
  <c r="AQ633" i="2"/>
  <c r="AQ373" i="2"/>
  <c r="AQ677" i="2"/>
  <c r="AQ299" i="2"/>
  <c r="AQ423" i="2"/>
  <c r="AQ245" i="2"/>
  <c r="AQ67" i="2"/>
  <c r="AQ296" i="2"/>
  <c r="AQ602" i="2"/>
  <c r="AQ143" i="2"/>
  <c r="AQ366" i="2"/>
  <c r="AQ135" i="2"/>
  <c r="AQ251" i="2"/>
  <c r="AQ239" i="2"/>
  <c r="AQ202" i="2"/>
  <c r="AQ621" i="2"/>
  <c r="AQ636" i="2"/>
  <c r="AQ361" i="2"/>
  <c r="AQ456" i="2"/>
  <c r="AQ475" i="2"/>
  <c r="AQ679" i="2"/>
  <c r="AQ702" i="2"/>
  <c r="AQ442" i="2"/>
  <c r="AQ483" i="2"/>
  <c r="AQ189" i="2"/>
  <c r="AQ99" i="2"/>
  <c r="AQ396" i="2"/>
  <c r="AQ90" i="2"/>
  <c r="AQ325" i="2"/>
  <c r="AQ268" i="2"/>
  <c r="AQ484" i="2"/>
  <c r="AQ79" i="2"/>
  <c r="AQ501" i="2"/>
  <c r="AQ625" i="2"/>
  <c r="AQ53" i="2"/>
  <c r="AQ605" i="2"/>
  <c r="AQ402" i="2"/>
  <c r="AQ119" i="2"/>
  <c r="AQ546" i="2"/>
  <c r="AQ307" i="2"/>
  <c r="AQ527" i="2"/>
  <c r="AQ109" i="2"/>
  <c r="AQ205" i="2"/>
  <c r="AQ160" i="2"/>
  <c r="AQ309" i="2"/>
  <c r="AQ149" i="2"/>
  <c r="AQ557" i="2"/>
  <c r="AQ65" i="2"/>
  <c r="AQ714" i="2"/>
  <c r="AQ433" i="2"/>
  <c r="AQ69" i="2"/>
  <c r="AQ600" i="2"/>
  <c r="AQ414" i="2"/>
  <c r="AQ257" i="2"/>
  <c r="AQ386" i="2"/>
  <c r="AQ719" i="2"/>
  <c r="AQ59" i="2"/>
  <c r="AQ660" i="2"/>
  <c r="AQ283" i="2"/>
  <c r="AQ267" i="2"/>
  <c r="AQ224" i="2"/>
  <c r="AQ311" i="2"/>
  <c r="AQ468" i="2"/>
  <c r="AQ58" i="2"/>
  <c r="AQ528" i="2"/>
  <c r="AQ206" i="2"/>
  <c r="AQ91" i="2"/>
  <c r="AQ372" i="2"/>
  <c r="AQ446" i="2"/>
  <c r="AQ337" i="2"/>
  <c r="AQ381" i="2"/>
  <c r="AQ568" i="2"/>
  <c r="AQ276" i="2"/>
  <c r="AQ408" i="2"/>
  <c r="AQ647" i="2"/>
  <c r="AQ469" i="2"/>
  <c r="AQ15" i="2"/>
  <c r="AQ376" i="2"/>
  <c r="AQ444" i="2"/>
  <c r="AQ532" i="2"/>
  <c r="AQ640" i="2"/>
  <c r="AQ512" i="2"/>
  <c r="AQ3" i="2"/>
  <c r="AQ50" i="2"/>
  <c r="AQ581" i="2"/>
  <c r="AQ180" i="2"/>
  <c r="AQ389" i="2"/>
  <c r="AQ87" i="2"/>
  <c r="AQ445" i="2"/>
  <c r="AQ43" i="2"/>
  <c r="AQ726" i="2"/>
  <c r="AQ687" i="2"/>
  <c r="AQ36" i="2"/>
  <c r="AQ454" i="2"/>
  <c r="AQ314" i="2"/>
  <c r="AQ8" i="2"/>
  <c r="AQ183" i="2"/>
  <c r="AQ547" i="2"/>
  <c r="AQ214" i="2"/>
  <c r="AQ577" i="2"/>
  <c r="AQ441" i="2"/>
  <c r="AQ147" i="2"/>
  <c r="AQ81" i="2"/>
  <c r="AQ4" i="2"/>
  <c r="AQ552" i="2"/>
  <c r="AQ390" i="2"/>
  <c r="AQ126" i="2"/>
  <c r="AQ492" i="2"/>
  <c r="AQ461" i="2"/>
  <c r="AQ513" i="2"/>
  <c r="AQ579" i="2"/>
  <c r="AQ651" i="2"/>
  <c r="AQ230" i="2"/>
  <c r="AQ254" i="2"/>
  <c r="AQ497" i="2"/>
  <c r="AQ165" i="2"/>
  <c r="AQ571" i="2"/>
  <c r="AQ721" i="2"/>
  <c r="AQ403" i="2"/>
  <c r="AQ228" i="2"/>
  <c r="AQ42" i="2"/>
  <c r="AQ586" i="2"/>
  <c r="AQ30" i="2"/>
  <c r="AQ336" i="2"/>
  <c r="AQ674" i="2"/>
  <c r="AQ397" i="2"/>
  <c r="AQ11" i="2"/>
  <c r="AQ352" i="2"/>
  <c r="AQ489" i="2"/>
  <c r="AQ234" i="2"/>
  <c r="AQ13" i="2"/>
  <c r="AQ534" i="2"/>
  <c r="AQ201" i="2"/>
  <c r="AQ174" i="2"/>
  <c r="AQ46" i="2"/>
  <c r="AQ638" i="2"/>
  <c r="AQ392" i="2"/>
  <c r="AQ718" i="2"/>
  <c r="AQ163" i="2"/>
  <c r="AQ485" i="2"/>
  <c r="AQ701" i="2"/>
  <c r="AQ114" i="2"/>
  <c r="AQ84" i="2"/>
  <c r="AQ464" i="2"/>
  <c r="AQ106" i="2"/>
  <c r="AQ703" i="2"/>
  <c r="AQ355" i="2"/>
  <c r="AQ561" i="2"/>
  <c r="AQ507" i="2"/>
  <c r="AQ286" i="2"/>
  <c r="AQ315" i="2"/>
  <c r="AQ249" i="2"/>
  <c r="AQ153" i="2"/>
  <c r="AQ62" i="2"/>
  <c r="AQ175" i="2"/>
  <c r="AQ330" i="2"/>
  <c r="AQ351" i="2"/>
  <c r="AQ499" i="2"/>
  <c r="AQ693" i="2"/>
  <c r="AQ26" i="2"/>
  <c r="AQ385" i="2"/>
  <c r="AQ141" i="2"/>
  <c r="AQ213" i="2"/>
  <c r="AQ148" i="2"/>
  <c r="AQ486" i="2"/>
  <c r="AQ481" i="2"/>
  <c r="AQ531" i="2"/>
  <c r="AQ227" i="2"/>
  <c r="AQ22" i="2"/>
  <c r="AQ395" i="2"/>
  <c r="AQ123" i="2"/>
  <c r="AQ447" i="2"/>
  <c r="AQ667" i="2"/>
  <c r="AQ20" i="2"/>
  <c r="AQ452" i="2"/>
  <c r="AQ116" i="2"/>
  <c r="AQ215" i="2"/>
  <c r="AQ192" i="2"/>
  <c r="AQ491" i="2"/>
  <c r="AQ550" i="2"/>
  <c r="AQ520" i="2"/>
  <c r="AQ93" i="2"/>
  <c r="AQ17" i="2"/>
  <c r="AQ279" i="2"/>
  <c r="AQ363" i="2"/>
  <c r="AQ471" i="2"/>
  <c r="AQ29" i="2"/>
  <c r="AQ115" i="2"/>
  <c r="AQ676" i="2"/>
  <c r="AQ425" i="2"/>
  <c r="AQ522" i="2"/>
  <c r="AQ328" i="2"/>
  <c r="AQ302" i="2"/>
  <c r="AQ359" i="2"/>
  <c r="AQ616" i="2"/>
  <c r="AQ85" i="2"/>
  <c r="AQ231" i="2"/>
  <c r="AQ669" i="2"/>
  <c r="AQ582" i="2"/>
  <c r="AQ555" i="2"/>
  <c r="AQ360" i="2"/>
  <c r="AQ111" i="2"/>
  <c r="AQ80" i="2"/>
  <c r="AQ412" i="2"/>
  <c r="AQ56" i="2"/>
  <c r="AQ574" i="2"/>
  <c r="AQ305" i="2"/>
  <c r="AQ89" i="2"/>
  <c r="AQ159" i="2"/>
  <c r="AQ129" i="2"/>
  <c r="AQ715" i="2"/>
  <c r="AQ130" i="2"/>
  <c r="AQ440" i="2"/>
  <c r="AQ121" i="2"/>
  <c r="AQ203" i="2"/>
  <c r="AQ280" i="2"/>
  <c r="AQ197" i="2"/>
  <c r="AQ232" i="2"/>
  <c r="AQ122" i="2"/>
  <c r="AQ663" i="2"/>
  <c r="AQ455" i="2"/>
  <c r="AQ375" i="2"/>
  <c r="AQ322" i="2"/>
  <c r="AQ113" i="2"/>
  <c r="AQ133" i="2"/>
  <c r="AQ258" i="2"/>
  <c r="AQ117" i="2"/>
  <c r="AQ216" i="2"/>
  <c r="AQ356" i="2"/>
  <c r="AQ595" i="2"/>
  <c r="AQ575" i="2"/>
  <c r="AQ404" i="2"/>
  <c r="AQ671" i="2"/>
  <c r="AQ487" i="2"/>
  <c r="AQ646" i="2"/>
  <c r="AQ383" i="2"/>
  <c r="AQ338" i="2"/>
  <c r="AQ264" i="2"/>
  <c r="AQ273" i="2"/>
  <c r="AQ558" i="2"/>
  <c r="AQ316" i="2"/>
  <c r="AQ509" i="2"/>
  <c r="AQ630" i="2"/>
  <c r="AQ713" i="2"/>
  <c r="AQ438" i="2"/>
  <c r="AQ243" i="2"/>
  <c r="AQ370" i="2"/>
  <c r="AQ221" i="2"/>
  <c r="AQ168" i="2"/>
  <c r="AQ16" i="2"/>
  <c r="AQ103" i="2"/>
  <c r="AQ374" i="2"/>
  <c r="AQ472" i="2"/>
  <c r="AQ327" i="2"/>
  <c r="AQ261" i="2"/>
  <c r="AQ63" i="2"/>
  <c r="AQ598" i="2"/>
  <c r="AQ368" i="2"/>
  <c r="AQ238" i="2"/>
  <c r="AQ589" i="2"/>
  <c r="AQ200" i="2"/>
  <c r="AQ473" i="2"/>
  <c r="AQ39" i="2"/>
  <c r="AQ247" i="2"/>
  <c r="AQ321" i="2"/>
  <c r="AQ21" i="2"/>
  <c r="AQ593" i="2"/>
  <c r="AQ549" i="2"/>
  <c r="AQ724" i="2"/>
  <c r="AQ615" i="2"/>
  <c r="AQ184" i="2"/>
  <c r="AQ9" i="2"/>
  <c r="AQ48" i="2"/>
  <c r="AQ35" i="2"/>
  <c r="AQ260" i="2"/>
  <c r="AQ270" i="2"/>
  <c r="AQ388" i="2"/>
  <c r="AQ294" i="2"/>
  <c r="AQ131" i="2"/>
  <c r="AQ533" i="2"/>
  <c r="AQ563" i="2"/>
  <c r="AQ524" i="2"/>
  <c r="AQ541" i="2"/>
  <c r="AQ490" i="2"/>
  <c r="AQ256" i="2"/>
  <c r="AQ102" i="2"/>
  <c r="AQ73" i="2"/>
  <c r="AQ186" i="2"/>
  <c r="AQ511" i="2"/>
  <c r="AQ722" i="2"/>
  <c r="AQ275" i="2"/>
  <c r="AQ281" i="2"/>
  <c r="AQ591" i="2"/>
  <c r="AQ27" i="2"/>
  <c r="AQ365" i="2"/>
  <c r="AQ665" i="2"/>
  <c r="AQ60" i="2"/>
  <c r="AQ400" i="2"/>
  <c r="AQ458" i="2"/>
  <c r="AQ105" i="2"/>
  <c r="AQ94" i="2"/>
  <c r="AQ33" i="2"/>
  <c r="AQ358" i="2"/>
  <c r="AQ357" i="2"/>
  <c r="AQ167" i="2"/>
  <c r="AQ225" i="2"/>
  <c r="AQ284" i="2"/>
  <c r="AQ304" i="2"/>
  <c r="AQ465" i="2"/>
  <c r="AQ6" i="2"/>
  <c r="AQ47" i="2"/>
  <c r="AQ488" i="2"/>
  <c r="AQ199" i="2"/>
  <c r="AQ662" i="2"/>
  <c r="AQ166" i="2"/>
  <c r="AQ642" i="2"/>
  <c r="AQ320" i="2"/>
  <c r="AQ655" i="2"/>
  <c r="AQ573" i="2"/>
  <c r="AQ289" i="2"/>
  <c r="AQ334" i="2"/>
  <c r="AQ416" i="2"/>
  <c r="AQ432" i="2"/>
  <c r="AQ272" i="2"/>
  <c r="AQ604" i="2"/>
  <c r="AQ382" i="2"/>
  <c r="AQ585" i="2"/>
  <c r="AQ341" i="2"/>
  <c r="AQ326" i="2"/>
  <c r="AQ277" i="2"/>
  <c r="AQ517" i="2"/>
  <c r="AQ342" i="2"/>
  <c r="AQ554" i="2"/>
  <c r="AQ525" i="2"/>
  <c r="AQ717" i="2"/>
  <c r="AQ644" i="2"/>
  <c r="AQ110" i="2"/>
  <c r="AQ493" i="2"/>
  <c r="AQ515" i="2"/>
  <c r="AQ725" i="2"/>
  <c r="AQ430" i="2"/>
  <c r="AQ536" i="2"/>
  <c r="AQ580" i="2"/>
  <c r="AQ379" i="2"/>
  <c r="AQ236" i="2"/>
  <c r="AQ706" i="2"/>
  <c r="AQ362" i="2"/>
  <c r="AQ25" i="2"/>
  <c r="AQ222" i="2"/>
  <c r="AQ262" i="2"/>
  <c r="AQ97" i="2"/>
  <c r="AQ49" i="2"/>
  <c r="AQ657" i="2"/>
  <c r="AQ290" i="2"/>
  <c r="AQ37" i="2"/>
  <c r="AQ24" i="2"/>
  <c r="AQ477" i="2"/>
  <c r="AQ387" i="2"/>
  <c r="AQ614" i="2"/>
  <c r="AQ467" i="2"/>
  <c r="AQ274" i="2"/>
  <c r="AQ650" i="2"/>
  <c r="AQ137" i="2"/>
  <c r="AQ34" i="2"/>
  <c r="AQ198" i="2"/>
  <c r="AQ398" i="2"/>
  <c r="AQ292" i="2"/>
  <c r="AQ436" i="2"/>
  <c r="AQ617" i="2"/>
  <c r="AQ683" i="2"/>
  <c r="AQ681" i="2"/>
  <c r="AQ61" i="2"/>
  <c r="AQ543" i="2"/>
  <c r="AQ323" i="2"/>
  <c r="AQ335" i="2"/>
  <c r="AQ380" i="2"/>
  <c r="AQ64" i="2"/>
  <c r="AQ394" i="2"/>
  <c r="AQ252" i="2"/>
  <c r="AQ664" i="2"/>
  <c r="AQ378" i="2"/>
  <c r="AQ333" i="2"/>
  <c r="AQ145" i="2"/>
  <c r="AQ393" i="2"/>
  <c r="AQ668" i="2"/>
  <c r="AQ695" i="2"/>
  <c r="AQ124" i="2"/>
  <c r="AQ242" i="2"/>
  <c r="AQ287" i="2"/>
  <c r="AQ349" i="2"/>
  <c r="AQ459" i="2"/>
  <c r="AQ177" i="2"/>
  <c r="AQ689" i="2"/>
  <c r="AQ98" i="2"/>
  <c r="AQ572" i="2"/>
  <c r="AQ176" i="2"/>
  <c r="AQ479" i="2"/>
  <c r="AQ45" i="2"/>
  <c r="AQ699" i="2"/>
  <c r="AQ156" i="2"/>
  <c r="AQ451" i="2"/>
  <c r="AQ100" i="2"/>
  <c r="AQ692" i="2"/>
  <c r="AQ219" i="2"/>
  <c r="AQ618" i="2"/>
  <c r="AQ680" i="2"/>
  <c r="AQ112" i="2"/>
  <c r="AQ51" i="2"/>
  <c r="AQ607" i="2"/>
  <c r="AQ285" i="2"/>
  <c r="AQ92" i="2"/>
  <c r="AQ331" i="2"/>
  <c r="AQ429" i="2"/>
  <c r="AQ560" i="2"/>
  <c r="AQ312" i="2"/>
  <c r="AQ155" i="2"/>
  <c r="AQ118" i="2"/>
  <c r="AQ136" i="2"/>
  <c r="AQ603" i="2"/>
  <c r="AQ709" i="2"/>
  <c r="AQ413" i="2"/>
  <c r="AQ496" i="2"/>
  <c r="AQ539" i="2"/>
  <c r="AQ420" i="2"/>
  <c r="AQ537" i="2"/>
  <c r="AQ634" i="2"/>
  <c r="AQ530" i="2"/>
  <c r="AQ152" i="2"/>
  <c r="AQ223" i="2"/>
  <c r="AQ610" i="2"/>
  <c r="AQ74" i="2"/>
  <c r="AQ259" i="2"/>
  <c r="AQ172" i="2"/>
  <c r="AQ350" i="2"/>
  <c r="AQ229" i="2"/>
  <c r="AQ101" i="2"/>
  <c r="AQ711" i="2"/>
  <c r="AQ66" i="2"/>
  <c r="AQ255" i="2"/>
  <c r="AQ628" i="2"/>
  <c r="AQ529" i="2"/>
  <c r="AQ271" i="2"/>
  <c r="AQ344" i="2"/>
  <c r="AQ601" i="2"/>
  <c r="AQ295" i="2"/>
  <c r="AQ569" i="2"/>
  <c r="AQ233" i="2"/>
  <c r="AQ107" i="2"/>
  <c r="AQ282" i="2"/>
  <c r="AQ453" i="2"/>
  <c r="AQ708" i="2"/>
  <c r="AQ157" i="2"/>
  <c r="AQ235" i="2"/>
  <c r="AQ672" i="2"/>
  <c r="AQ624" i="2"/>
  <c r="AQ637" i="2"/>
  <c r="AQ705" i="2"/>
  <c r="AQ612" i="2"/>
  <c r="AQ494" i="2"/>
  <c r="AQ196" i="2"/>
  <c r="AQ266" i="2"/>
  <c r="AQ308" i="2"/>
  <c r="AQ661" i="2"/>
  <c r="AQ613" i="2"/>
  <c r="AQ248" i="2"/>
  <c r="AQ125" i="2"/>
  <c r="AQ562" i="2"/>
  <c r="AQ466" i="2"/>
  <c r="AQ686" i="2"/>
  <c r="AQ317" i="2"/>
  <c r="AQ437" i="2"/>
  <c r="AQ182" i="2"/>
  <c r="AQ587" i="2"/>
  <c r="AQ364" i="2"/>
  <c r="AQ594" i="2"/>
  <c r="AQ332" i="2"/>
  <c r="AQ652" i="2"/>
  <c r="AQ592" i="2"/>
  <c r="AQ584" i="2"/>
  <c r="AQ470" i="2"/>
  <c r="AQ658" i="2"/>
  <c r="AQ139" i="2"/>
  <c r="AQ463" i="2"/>
  <c r="AQ500" i="2"/>
  <c r="AQ253" i="2"/>
  <c r="AQ241" i="2"/>
  <c r="AQ544" i="2"/>
  <c r="AQ407" i="2"/>
  <c r="AQ480" i="2"/>
  <c r="AQ421" i="2"/>
  <c r="AQ498" i="2"/>
  <c r="AQ570" i="2"/>
  <c r="AQ263" i="2"/>
  <c r="AQ518" i="2"/>
  <c r="AQ502" i="2"/>
  <c r="AQ384" i="2"/>
  <c r="AQ510" i="2"/>
  <c r="AQ678" i="2"/>
  <c r="AQ611" i="2"/>
  <c r="AQ503" i="2"/>
  <c r="AQ675" i="2"/>
  <c r="AQ710" i="2"/>
  <c r="AQ377" i="2"/>
  <c r="AQ590" i="2"/>
  <c r="AQ540" i="2"/>
  <c r="AQ348" i="2"/>
  <c r="AQ246" i="2"/>
  <c r="AQ424" i="2"/>
  <c r="AQ659" i="2"/>
  <c r="AQ448" i="2"/>
  <c r="AQ631" i="2"/>
  <c r="AQ694" i="2"/>
  <c r="AQ535" i="2"/>
  <c r="AQ639" i="2"/>
  <c r="AQ474" i="2"/>
  <c r="AQ422" i="2"/>
  <c r="AQ649" i="2"/>
  <c r="AU649" i="2" s="1"/>
  <c r="AQ410" i="2"/>
  <c r="AQ688" i="2"/>
  <c r="AQ415" i="2"/>
  <c r="AQ288" i="2"/>
  <c r="AQ684" i="2"/>
  <c r="AQ653" i="2"/>
  <c r="AQ712" i="2"/>
  <c r="AQ583" i="2"/>
  <c r="AQ406" i="2"/>
  <c r="AQ629" i="2"/>
  <c r="AQ599" i="2"/>
  <c r="AQ443" i="2"/>
  <c r="AU443" i="2" s="1"/>
  <c r="AQ409" i="2"/>
  <c r="AQ619" i="2"/>
  <c r="AQ673" i="2"/>
  <c r="AQ645" i="2"/>
  <c r="AQ622" i="2"/>
  <c r="AQ696" i="2"/>
  <c r="AQ698" i="2"/>
  <c r="AQ526" i="2"/>
  <c r="AQ434" i="2"/>
  <c r="AQ514" i="2"/>
  <c r="AQ553" i="2"/>
  <c r="AQ641" i="2"/>
  <c r="AU641" i="2" s="1"/>
  <c r="AQ670" i="2"/>
  <c r="AQ609" i="2"/>
  <c r="AQ697" i="2"/>
  <c r="AQ654" i="2"/>
  <c r="AQ648" i="2"/>
  <c r="AQ685" i="2"/>
  <c r="AQ704" i="2"/>
  <c r="AQ691" i="2"/>
  <c r="AQ723" i="2"/>
  <c r="AR623" i="2"/>
  <c r="AR460" i="2"/>
  <c r="AR297" i="2"/>
  <c r="AR682" i="2"/>
  <c r="AR519" i="2"/>
  <c r="AR318" i="2"/>
  <c r="AR716" i="2"/>
  <c r="AR635" i="2"/>
  <c r="AR250" i="2"/>
  <c r="AR656" i="2"/>
  <c r="AR158" i="2"/>
  <c r="AR700" i="2"/>
  <c r="AR240" i="2"/>
  <c r="AR545" i="2"/>
  <c r="AR521" i="2"/>
  <c r="AR319" i="2"/>
  <c r="AR427" i="2"/>
  <c r="AR340" i="2"/>
  <c r="AR707" i="2"/>
  <c r="AR399" i="2"/>
  <c r="AR506" i="2"/>
  <c r="AR720" i="2"/>
  <c r="AR606" i="2"/>
  <c r="AR516" i="2"/>
  <c r="AR417" i="2"/>
  <c r="AR508" i="2"/>
  <c r="AR677" i="2"/>
  <c r="AR636" i="2"/>
  <c r="AR679" i="2"/>
  <c r="AR702" i="2"/>
  <c r="AR79" i="2"/>
  <c r="AR605" i="2"/>
  <c r="AR307" i="2"/>
  <c r="AR109" i="2"/>
  <c r="AR714" i="2"/>
  <c r="AR600" i="2"/>
  <c r="AR719" i="2"/>
  <c r="AR660" i="2"/>
  <c r="AR468" i="2"/>
  <c r="AR528" i="2"/>
  <c r="AR206" i="2"/>
  <c r="AR647" i="2"/>
  <c r="AR532" i="2"/>
  <c r="AR640" i="2"/>
  <c r="AR87" i="2"/>
  <c r="AR726" i="2"/>
  <c r="AR687" i="2"/>
  <c r="AR441" i="2"/>
  <c r="AR461" i="2"/>
  <c r="AR571" i="2"/>
  <c r="AR721" i="2"/>
  <c r="AR586" i="2"/>
  <c r="AR674" i="2"/>
  <c r="AR534" i="2"/>
  <c r="AR638" i="2"/>
  <c r="AR718" i="2"/>
  <c r="AR701" i="2"/>
  <c r="AR464" i="2"/>
  <c r="AR703" i="2"/>
  <c r="AR499" i="2"/>
  <c r="AR693" i="2"/>
  <c r="AR486" i="2"/>
  <c r="AR481" i="2"/>
  <c r="AR667" i="2"/>
  <c r="AR491" i="2"/>
  <c r="AR520" i="2"/>
  <c r="AR676" i="2"/>
  <c r="AR328" i="2"/>
  <c r="AR85" i="2"/>
  <c r="AR669" i="2"/>
  <c r="AR582" i="2"/>
  <c r="AR715" i="2"/>
  <c r="AR280" i="2"/>
  <c r="AR595" i="2"/>
  <c r="AR671" i="2"/>
  <c r="AR646" i="2"/>
  <c r="AR383" i="2"/>
  <c r="AR338" i="2"/>
  <c r="AR264" i="2"/>
  <c r="AR630" i="2"/>
  <c r="AR713" i="2"/>
  <c r="AR247" i="2"/>
  <c r="AR593" i="2"/>
  <c r="AR549" i="2"/>
  <c r="AR724" i="2"/>
  <c r="AR615" i="2"/>
  <c r="AR563" i="2"/>
  <c r="C2" i="3"/>
  <c r="AR186" i="2"/>
  <c r="AR665" i="2"/>
  <c r="AR400" i="2"/>
  <c r="AR662" i="2"/>
  <c r="AR642" i="2"/>
  <c r="AR655" i="2"/>
  <c r="AR416" i="2"/>
  <c r="AR604" i="2"/>
  <c r="AR277" i="2"/>
  <c r="AR342" i="2"/>
  <c r="AR717" i="2"/>
  <c r="AR644" i="2"/>
  <c r="AR515" i="2"/>
  <c r="AR725" i="2"/>
  <c r="AR379" i="2"/>
  <c r="AR706" i="2"/>
  <c r="AR657" i="2"/>
  <c r="AR477" i="2"/>
  <c r="AR614" i="2"/>
  <c r="AR467" i="2"/>
  <c r="AR650" i="2"/>
  <c r="AR617" i="2"/>
  <c r="AR681" i="2"/>
  <c r="AR543" i="2"/>
  <c r="AR323" i="2"/>
  <c r="C14" i="3"/>
  <c r="AR664" i="2"/>
  <c r="AR378" i="2"/>
  <c r="AR668" i="2"/>
  <c r="AR695" i="2"/>
  <c r="AR689" i="2"/>
  <c r="AR479" i="2"/>
  <c r="AR699" i="2"/>
  <c r="AR692" i="2"/>
  <c r="AR618" i="2"/>
  <c r="AR680" i="2"/>
  <c r="AR607" i="2"/>
  <c r="AR331" i="2"/>
  <c r="AR155" i="2"/>
  <c r="AR603" i="2"/>
  <c r="AR709" i="2"/>
  <c r="AR496" i="2"/>
  <c r="AR539" i="2"/>
  <c r="AR634" i="2"/>
  <c r="AR610" i="2"/>
  <c r="AR711" i="2"/>
  <c r="AR628" i="2"/>
  <c r="AR529" i="2"/>
  <c r="AR344" i="2"/>
  <c r="AR233" i="2"/>
  <c r="AR282" i="2"/>
  <c r="AR453" i="2"/>
  <c r="AR708" i="2"/>
  <c r="AR672" i="2"/>
  <c r="AR637" i="2"/>
  <c r="AR705" i="2"/>
  <c r="AR612" i="2"/>
  <c r="AR494" i="2"/>
  <c r="C72" i="3"/>
  <c r="AR661" i="2"/>
  <c r="AR125" i="2"/>
  <c r="AR466" i="2"/>
  <c r="AR686" i="2"/>
  <c r="AR592" i="2"/>
  <c r="AR658" i="2"/>
  <c r="AR463" i="2"/>
  <c r="AR510" i="2"/>
  <c r="AR678" i="2"/>
  <c r="AR675" i="2"/>
  <c r="AR710" i="2"/>
  <c r="AR540" i="2"/>
  <c r="AR659" i="2"/>
  <c r="AR694" i="2"/>
  <c r="AR535" i="2"/>
  <c r="AR639" i="2"/>
  <c r="AR649" i="2"/>
  <c r="AR410" i="2"/>
  <c r="AR688" i="2"/>
  <c r="AR684" i="2"/>
  <c r="AR653" i="2"/>
  <c r="AR712" i="2"/>
  <c r="AR629" i="2"/>
  <c r="AR599" i="2"/>
  <c r="AR619" i="2"/>
  <c r="AR673" i="2"/>
  <c r="AR645" i="2"/>
  <c r="AR622" i="2"/>
  <c r="AR696" i="2"/>
  <c r="AR698" i="2"/>
  <c r="AR514" i="2"/>
  <c r="AR641" i="2"/>
  <c r="AR670" i="2"/>
  <c r="AR609" i="2"/>
  <c r="AR697" i="2"/>
  <c r="AR654" i="2"/>
  <c r="AR648" i="2"/>
  <c r="AR685" i="2"/>
  <c r="AR704" i="2"/>
  <c r="AR691" i="2"/>
  <c r="AR723" i="2"/>
  <c r="AH411" i="2"/>
  <c r="AH596" i="2"/>
  <c r="AH666" i="2"/>
  <c r="AH132" i="2"/>
  <c r="AH347" i="2"/>
  <c r="AH278" i="2"/>
  <c r="AH623" i="2"/>
  <c r="AH450" i="2"/>
  <c r="AH690" i="2"/>
  <c r="AH538" i="2"/>
  <c r="AH367" i="2"/>
  <c r="AH643" i="2"/>
  <c r="AH556" i="2"/>
  <c r="AH439" i="2"/>
  <c r="AH460" i="2"/>
  <c r="AH181" i="2"/>
  <c r="AH297" i="2"/>
  <c r="AH208" i="2"/>
  <c r="AH405" i="2"/>
  <c r="AH682" i="2"/>
  <c r="AH12" i="2"/>
  <c r="AH226" i="2"/>
  <c r="AH77" i="2"/>
  <c r="AH401" i="2"/>
  <c r="AH185" i="2"/>
  <c r="AH179" i="2"/>
  <c r="AH482" i="2"/>
  <c r="AH519" i="2"/>
  <c r="AH170" i="2"/>
  <c r="O73" i="3" s="1"/>
  <c r="AH318" i="2"/>
  <c r="AH127" i="2"/>
  <c r="AH716" i="2"/>
  <c r="AH83" i="2"/>
  <c r="AH40" i="2"/>
  <c r="AH566" i="2"/>
  <c r="AH144" i="2"/>
  <c r="AH635" i="2"/>
  <c r="AH620" i="2"/>
  <c r="AH220" i="2"/>
  <c r="AH343" i="2"/>
  <c r="AH23" i="2"/>
  <c r="AH559" i="2"/>
  <c r="AH32" i="2"/>
  <c r="AH354" i="2"/>
  <c r="AH120" i="2"/>
  <c r="O17" i="3" s="1"/>
  <c r="AH250" i="2"/>
  <c r="AH10" i="2"/>
  <c r="AH291" i="2"/>
  <c r="AH71" i="2"/>
  <c r="AH146" i="2"/>
  <c r="AH209" i="2"/>
  <c r="AH265" i="2"/>
  <c r="AH204" i="2"/>
  <c r="O74" i="3" s="1"/>
  <c r="AH495" i="2"/>
  <c r="AH95" i="2"/>
  <c r="AH656" i="2"/>
  <c r="AH345" i="2"/>
  <c r="AH161" i="2"/>
  <c r="AH108" i="2"/>
  <c r="AH548" i="2"/>
  <c r="AH187" i="2"/>
  <c r="AH293" i="2"/>
  <c r="AH138" i="2"/>
  <c r="AH426" i="2"/>
  <c r="AH478" i="2"/>
  <c r="AH82" i="2"/>
  <c r="AH158" i="2"/>
  <c r="AH576" i="2"/>
  <c r="AH329" i="2"/>
  <c r="AH188" i="2"/>
  <c r="AH52" i="2"/>
  <c r="AH431" i="2"/>
  <c r="AH700" i="2"/>
  <c r="AH523" i="2"/>
  <c r="AH128" i="2"/>
  <c r="AH298" i="2"/>
  <c r="AH346" i="2"/>
  <c r="AH418" i="2"/>
  <c r="AH313" i="2"/>
  <c r="AH608" i="2"/>
  <c r="AH194" i="2"/>
  <c r="AH212" i="2"/>
  <c r="AH551" i="2"/>
  <c r="AH31" i="2"/>
  <c r="AH211" i="2"/>
  <c r="AH140" i="2"/>
  <c r="AH218" i="2"/>
  <c r="AH75" i="2"/>
  <c r="AH578" i="2"/>
  <c r="AH627" i="2"/>
  <c r="AH41" i="2"/>
  <c r="AH171" i="2"/>
  <c r="AH564" i="2"/>
  <c r="AH240" i="2"/>
  <c r="AH178" i="2"/>
  <c r="AH86" i="2"/>
  <c r="AH150" i="2"/>
  <c r="O3" i="3" s="1"/>
  <c r="AH626" i="2"/>
  <c r="AH154" i="2"/>
  <c r="AH545" i="2"/>
  <c r="AH391" i="2"/>
  <c r="AH339" i="2"/>
  <c r="AH195" i="2"/>
  <c r="AH44" i="2"/>
  <c r="AH303" i="2"/>
  <c r="O75" i="3" s="1"/>
  <c r="AH134" i="2"/>
  <c r="AH142" i="2"/>
  <c r="AH504" i="2"/>
  <c r="AH476" i="2"/>
  <c r="AH371" i="2"/>
  <c r="AH588" i="2"/>
  <c r="AH7" i="2"/>
  <c r="AH5" i="2"/>
  <c r="AH70" i="2"/>
  <c r="AH521" i="2"/>
  <c r="AH324" i="2"/>
  <c r="AH300" i="2"/>
  <c r="O61" i="3" s="1"/>
  <c r="AH567" i="2"/>
  <c r="AH319" i="2"/>
  <c r="AH38" i="2"/>
  <c r="AH191" i="2"/>
  <c r="AH353" i="2"/>
  <c r="AH28" i="2"/>
  <c r="AH190" i="2"/>
  <c r="AH427" i="2"/>
  <c r="AH173" i="2"/>
  <c r="AH340" i="2"/>
  <c r="AH169" i="2"/>
  <c r="AH565" i="2"/>
  <c r="AH237" i="2"/>
  <c r="O113" i="3" s="1"/>
  <c r="AH462" i="2"/>
  <c r="AH76" i="2"/>
  <c r="AH88" i="2"/>
  <c r="AH68" i="2"/>
  <c r="AH310" i="2"/>
  <c r="AH104" i="2"/>
  <c r="AH435" i="2"/>
  <c r="AH301" i="2"/>
  <c r="AH707" i="2"/>
  <c r="O114" i="3" s="1"/>
  <c r="AH72" i="2"/>
  <c r="AH244" i="2"/>
  <c r="AH162" i="2"/>
  <c r="AH207" i="2"/>
  <c r="AH217" i="2"/>
  <c r="AH57" i="2"/>
  <c r="AH428" i="2"/>
  <c r="AH151" i="2"/>
  <c r="AH369" i="2"/>
  <c r="AH193" i="2"/>
  <c r="AH96" i="2"/>
  <c r="AH419" i="2"/>
  <c r="AH306" i="2"/>
  <c r="AH399" i="2"/>
  <c r="AH78" i="2"/>
  <c r="AH506" i="2"/>
  <c r="AH720" i="2"/>
  <c r="AH449" i="2"/>
  <c r="AH19" i="2"/>
  <c r="AH164" i="2"/>
  <c r="AH2" i="2"/>
  <c r="AH606" i="2"/>
  <c r="AH597" i="2"/>
  <c r="AH457" i="2"/>
  <c r="AH18" i="2"/>
  <c r="AH516" i="2"/>
  <c r="AH417" i="2"/>
  <c r="AH14" i="2"/>
  <c r="AH210" i="2"/>
  <c r="AH632" i="2"/>
  <c r="AH542" i="2"/>
  <c r="AH505" i="2"/>
  <c r="AH508" i="2"/>
  <c r="AH55" i="2"/>
  <c r="AH269" i="2"/>
  <c r="AH54" i="2"/>
  <c r="AH633" i="2"/>
  <c r="O62" i="3" s="1"/>
  <c r="AH373" i="2"/>
  <c r="AH677" i="2"/>
  <c r="AH299" i="2"/>
  <c r="AH423" i="2"/>
  <c r="AH245" i="2"/>
  <c r="AH67" i="2"/>
  <c r="AH296" i="2"/>
  <c r="AH602" i="2"/>
  <c r="AH143" i="2"/>
  <c r="AH366" i="2"/>
  <c r="AH135" i="2"/>
  <c r="AH251" i="2"/>
  <c r="AH239" i="2"/>
  <c r="AH202" i="2"/>
  <c r="AH621" i="2"/>
  <c r="AH636" i="2"/>
  <c r="AH361" i="2"/>
  <c r="AH456" i="2"/>
  <c r="AH475" i="2"/>
  <c r="AH679" i="2"/>
  <c r="AH702" i="2"/>
  <c r="AH442" i="2"/>
  <c r="O71" i="3" s="1"/>
  <c r="AH483" i="2"/>
  <c r="O77" i="3" s="1"/>
  <c r="AH189" i="2"/>
  <c r="AH99" i="2"/>
  <c r="AH396" i="2"/>
  <c r="AH90" i="2"/>
  <c r="AH325" i="2"/>
  <c r="AH268" i="2"/>
  <c r="AH484" i="2"/>
  <c r="AH79" i="2"/>
  <c r="AH501" i="2"/>
  <c r="AH625" i="2"/>
  <c r="AH53" i="2"/>
  <c r="AH605" i="2"/>
  <c r="AH402" i="2"/>
  <c r="AH119" i="2"/>
  <c r="AH546" i="2"/>
  <c r="AH307" i="2"/>
  <c r="AH527" i="2"/>
  <c r="AH109" i="2"/>
  <c r="AH205" i="2"/>
  <c r="AH160" i="2"/>
  <c r="AH309" i="2"/>
  <c r="AH149" i="2"/>
  <c r="AH557" i="2"/>
  <c r="AH65" i="2"/>
  <c r="AH714" i="2"/>
  <c r="AH433" i="2"/>
  <c r="AH69" i="2"/>
  <c r="AH600" i="2"/>
  <c r="AH414" i="2"/>
  <c r="AH257" i="2"/>
  <c r="AH386" i="2"/>
  <c r="AH719" i="2"/>
  <c r="AH59" i="2"/>
  <c r="AH660" i="2"/>
  <c r="AH283" i="2"/>
  <c r="AH267" i="2"/>
  <c r="AH224" i="2"/>
  <c r="AH311" i="2"/>
  <c r="AH468" i="2"/>
  <c r="AH58" i="2"/>
  <c r="AH528" i="2"/>
  <c r="AH206" i="2"/>
  <c r="O115" i="3" s="1"/>
  <c r="AH91" i="2"/>
  <c r="AH372" i="2"/>
  <c r="AH446" i="2"/>
  <c r="AH337" i="2"/>
  <c r="AH381" i="2"/>
  <c r="AH568" i="2"/>
  <c r="AH276" i="2"/>
  <c r="AH408" i="2"/>
  <c r="AH647" i="2"/>
  <c r="AH469" i="2"/>
  <c r="AH15" i="2"/>
  <c r="AH376" i="2"/>
  <c r="AH444" i="2"/>
  <c r="AH532" i="2"/>
  <c r="AH640" i="2"/>
  <c r="AH512" i="2"/>
  <c r="AH3" i="2"/>
  <c r="AH50" i="2"/>
  <c r="AH581" i="2"/>
  <c r="AH180" i="2"/>
  <c r="AH389" i="2"/>
  <c r="AH87" i="2"/>
  <c r="AH445" i="2"/>
  <c r="AH43" i="2"/>
  <c r="AH726" i="2"/>
  <c r="AH687" i="2"/>
  <c r="AH36" i="2"/>
  <c r="AH454" i="2"/>
  <c r="AH314" i="2"/>
  <c r="AH8" i="2"/>
  <c r="AH183" i="2"/>
  <c r="AH547" i="2"/>
  <c r="AH214" i="2"/>
  <c r="AH577" i="2"/>
  <c r="AH441" i="2"/>
  <c r="AH147" i="2"/>
  <c r="AH81" i="2"/>
  <c r="AH4" i="2"/>
  <c r="AH552" i="2"/>
  <c r="AH390" i="2"/>
  <c r="AH126" i="2"/>
  <c r="AH492" i="2"/>
  <c r="AH461" i="2"/>
  <c r="AH513" i="2"/>
  <c r="AH579" i="2"/>
  <c r="AH651" i="2"/>
  <c r="AH230" i="2"/>
  <c r="AH254" i="2"/>
  <c r="AH497" i="2"/>
  <c r="AH165" i="2"/>
  <c r="AH571" i="2"/>
  <c r="AH721" i="2"/>
  <c r="AH403" i="2"/>
  <c r="AH228" i="2"/>
  <c r="AH42" i="2"/>
  <c r="AH586" i="2"/>
  <c r="AH30" i="2"/>
  <c r="AH336" i="2"/>
  <c r="AH674" i="2"/>
  <c r="AH397" i="2"/>
  <c r="AH11" i="2"/>
  <c r="AH352" i="2"/>
  <c r="AH489" i="2"/>
  <c r="AH234" i="2"/>
  <c r="AH13" i="2"/>
  <c r="AH534" i="2"/>
  <c r="AH201" i="2"/>
  <c r="AH174" i="2"/>
  <c r="AH46" i="2"/>
  <c r="AH638" i="2"/>
  <c r="AH392" i="2"/>
  <c r="AH718" i="2"/>
  <c r="AH163" i="2"/>
  <c r="AH485" i="2"/>
  <c r="AH701" i="2"/>
  <c r="AH114" i="2"/>
  <c r="AH84" i="2"/>
  <c r="AH464" i="2"/>
  <c r="AH106" i="2"/>
  <c r="AH703" i="2"/>
  <c r="AH355" i="2"/>
  <c r="AH561" i="2"/>
  <c r="AH507" i="2"/>
  <c r="O59" i="3" s="1"/>
  <c r="AH286" i="2"/>
  <c r="AH315" i="2"/>
  <c r="AH249" i="2"/>
  <c r="AH153" i="2"/>
  <c r="AH62" i="2"/>
  <c r="AH175" i="2"/>
  <c r="AH330" i="2"/>
  <c r="AH351" i="2"/>
  <c r="AH499" i="2"/>
  <c r="AH693" i="2"/>
  <c r="AH26" i="2"/>
  <c r="AH385" i="2"/>
  <c r="AH141" i="2"/>
  <c r="AH213" i="2"/>
  <c r="AH148" i="2"/>
  <c r="AH486" i="2"/>
  <c r="AH481" i="2"/>
  <c r="AH531" i="2"/>
  <c r="AH227" i="2"/>
  <c r="AH22" i="2"/>
  <c r="AH395" i="2"/>
  <c r="AH123" i="2"/>
  <c r="AH447" i="2"/>
  <c r="AH667" i="2"/>
  <c r="AH20" i="2"/>
  <c r="AH452" i="2"/>
  <c r="AH116" i="2"/>
  <c r="AH215" i="2"/>
  <c r="AH192" i="2"/>
  <c r="AH491" i="2"/>
  <c r="AH550" i="2"/>
  <c r="AH520" i="2"/>
  <c r="AH93" i="2"/>
  <c r="AH17" i="2"/>
  <c r="AH279" i="2"/>
  <c r="AH363" i="2"/>
  <c r="AH471" i="2"/>
  <c r="AH29" i="2"/>
  <c r="AH115" i="2"/>
  <c r="AH676" i="2"/>
  <c r="AH425" i="2"/>
  <c r="AH522" i="2"/>
  <c r="AH328" i="2"/>
  <c r="AH302" i="2"/>
  <c r="AH359" i="2"/>
  <c r="AH616" i="2"/>
  <c r="AH85" i="2"/>
  <c r="AH231" i="2"/>
  <c r="AH669" i="2"/>
  <c r="AH582" i="2"/>
  <c r="AH555" i="2"/>
  <c r="AH360" i="2"/>
  <c r="AH111" i="2"/>
  <c r="AH80" i="2"/>
  <c r="AH412" i="2"/>
  <c r="AH56" i="2"/>
  <c r="AH574" i="2"/>
  <c r="AH305" i="2"/>
  <c r="AH89" i="2"/>
  <c r="AH159" i="2"/>
  <c r="AH129" i="2"/>
  <c r="AH715" i="2"/>
  <c r="AH130" i="2"/>
  <c r="AH440" i="2"/>
  <c r="AH121" i="2"/>
  <c r="AH203" i="2"/>
  <c r="AH280" i="2"/>
  <c r="AH197" i="2"/>
  <c r="AH232" i="2"/>
  <c r="AH122" i="2"/>
  <c r="AH663" i="2"/>
  <c r="O66" i="3" s="1"/>
  <c r="AH455" i="2"/>
  <c r="AH375" i="2"/>
  <c r="AH322" i="2"/>
  <c r="AH113" i="2"/>
  <c r="AH133" i="2"/>
  <c r="AH258" i="2"/>
  <c r="AH117" i="2"/>
  <c r="AH216" i="2"/>
  <c r="AH356" i="2"/>
  <c r="AH595" i="2"/>
  <c r="AH575" i="2"/>
  <c r="AH404" i="2"/>
  <c r="AH671" i="2"/>
  <c r="AH487" i="2"/>
  <c r="AH646" i="2"/>
  <c r="AH383" i="2"/>
  <c r="AH338" i="2"/>
  <c r="AH264" i="2"/>
  <c r="AH273" i="2"/>
  <c r="AH558" i="2"/>
  <c r="AH316" i="2"/>
  <c r="AH509" i="2"/>
  <c r="AH630" i="2"/>
  <c r="AH713" i="2"/>
  <c r="AH438" i="2"/>
  <c r="AH243" i="2"/>
  <c r="AH370" i="2"/>
  <c r="AH221" i="2"/>
  <c r="AH168" i="2"/>
  <c r="AH16" i="2"/>
  <c r="AH103" i="2"/>
  <c r="AH374" i="2"/>
  <c r="AH472" i="2"/>
  <c r="AH327" i="2"/>
  <c r="AH261" i="2"/>
  <c r="AH63" i="2"/>
  <c r="AH598" i="2"/>
  <c r="AH368" i="2"/>
  <c r="AH238" i="2"/>
  <c r="AH589" i="2"/>
  <c r="AH200" i="2"/>
  <c r="AH473" i="2"/>
  <c r="AH39" i="2"/>
  <c r="AH247" i="2"/>
  <c r="AH321" i="2"/>
  <c r="AH21" i="2"/>
  <c r="AH593" i="2"/>
  <c r="AH549" i="2"/>
  <c r="AH724" i="2"/>
  <c r="AH615" i="2"/>
  <c r="AH184" i="2"/>
  <c r="AH9" i="2"/>
  <c r="AH48" i="2"/>
  <c r="AH35" i="2"/>
  <c r="AH260" i="2"/>
  <c r="AH270" i="2"/>
  <c r="AH388" i="2"/>
  <c r="AH294" i="2"/>
  <c r="AH131" i="2"/>
  <c r="AH533" i="2"/>
  <c r="AH563" i="2"/>
  <c r="AH524" i="2"/>
  <c r="AH541" i="2"/>
  <c r="AH490" i="2"/>
  <c r="AH256" i="2"/>
  <c r="AH102" i="2"/>
  <c r="AH73" i="2"/>
  <c r="O2" i="3" s="1"/>
  <c r="AH186" i="2"/>
  <c r="AH511" i="2"/>
  <c r="AH722" i="2"/>
  <c r="AH275" i="2"/>
  <c r="AH281" i="2"/>
  <c r="AH591" i="2"/>
  <c r="AH27" i="2"/>
  <c r="AH365" i="2"/>
  <c r="AH665" i="2"/>
  <c r="AH60" i="2"/>
  <c r="AH400" i="2"/>
  <c r="AH458" i="2"/>
  <c r="AH105" i="2"/>
  <c r="AH94" i="2"/>
  <c r="AH33" i="2"/>
  <c r="AH358" i="2"/>
  <c r="AH357" i="2"/>
  <c r="AH167" i="2"/>
  <c r="AH225" i="2"/>
  <c r="AH284" i="2"/>
  <c r="AH304" i="2"/>
  <c r="AH465" i="2"/>
  <c r="AH6" i="2"/>
  <c r="AH47" i="2"/>
  <c r="AH488" i="2"/>
  <c r="AH199" i="2"/>
  <c r="AH662" i="2"/>
  <c r="AH166" i="2"/>
  <c r="AH642" i="2"/>
  <c r="AH320" i="2"/>
  <c r="AH655" i="2"/>
  <c r="AH573" i="2"/>
  <c r="AH289" i="2"/>
  <c r="AH334" i="2"/>
  <c r="AH416" i="2"/>
  <c r="AH432" i="2"/>
  <c r="AH272" i="2"/>
  <c r="AH604" i="2"/>
  <c r="AH382" i="2"/>
  <c r="AH585" i="2"/>
  <c r="AH341" i="2"/>
  <c r="AH326" i="2"/>
  <c r="O63" i="3" s="1"/>
  <c r="AH277" i="2"/>
  <c r="AH517" i="2"/>
  <c r="AH342" i="2"/>
  <c r="AH554" i="2"/>
  <c r="AH525" i="2"/>
  <c r="AH717" i="2"/>
  <c r="AH644" i="2"/>
  <c r="AH110" i="2"/>
  <c r="AH493" i="2"/>
  <c r="AH515" i="2"/>
  <c r="AH725" i="2"/>
  <c r="AH430" i="2"/>
  <c r="AH536" i="2"/>
  <c r="AH580" i="2"/>
  <c r="AH379" i="2"/>
  <c r="AH236" i="2"/>
  <c r="AH706" i="2"/>
  <c r="AH362" i="2"/>
  <c r="AH25" i="2"/>
  <c r="AH222" i="2"/>
  <c r="AH262" i="2"/>
  <c r="AH97" i="2"/>
  <c r="AH49" i="2"/>
  <c r="AH657" i="2"/>
  <c r="AH290" i="2"/>
  <c r="AH37" i="2"/>
  <c r="O5" i="3" s="1"/>
  <c r="AH24" i="2"/>
  <c r="AH477" i="2"/>
  <c r="AH387" i="2"/>
  <c r="AH614" i="2"/>
  <c r="AH467" i="2"/>
  <c r="AH274" i="2"/>
  <c r="AH650" i="2"/>
  <c r="AH137" i="2"/>
  <c r="AH34" i="2"/>
  <c r="AH198" i="2"/>
  <c r="AH398" i="2"/>
  <c r="AH292" i="2"/>
  <c r="AH436" i="2"/>
  <c r="AH617" i="2"/>
  <c r="AH683" i="2"/>
  <c r="AH681" i="2"/>
  <c r="AH61" i="2"/>
  <c r="AH543" i="2"/>
  <c r="AH323" i="2"/>
  <c r="AH335" i="2"/>
  <c r="AH380" i="2"/>
  <c r="AH64" i="2"/>
  <c r="AH394" i="2"/>
  <c r="AH252" i="2"/>
  <c r="O14" i="3" s="1"/>
  <c r="AH664" i="2"/>
  <c r="AH378" i="2"/>
  <c r="AH333" i="2"/>
  <c r="AH145" i="2"/>
  <c r="AH393" i="2"/>
  <c r="AH668" i="2"/>
  <c r="AH695" i="2"/>
  <c r="AH124" i="2"/>
  <c r="AH242" i="2"/>
  <c r="AH287" i="2"/>
  <c r="AH349" i="2"/>
  <c r="AH459" i="2"/>
  <c r="AH177" i="2"/>
  <c r="AH689" i="2"/>
  <c r="AH98" i="2"/>
  <c r="AH572" i="2"/>
  <c r="AH176" i="2"/>
  <c r="AH479" i="2"/>
  <c r="AH45" i="2"/>
  <c r="AH699" i="2"/>
  <c r="AH156" i="2"/>
  <c r="AH451" i="2"/>
  <c r="AH100" i="2"/>
  <c r="AH692" i="2"/>
  <c r="AH219" i="2"/>
  <c r="AH618" i="2"/>
  <c r="AH680" i="2"/>
  <c r="AH112" i="2"/>
  <c r="AH51" i="2"/>
  <c r="AH607" i="2"/>
  <c r="AH285" i="2"/>
  <c r="AH92" i="2"/>
  <c r="AH331" i="2"/>
  <c r="AH429" i="2"/>
  <c r="AH560" i="2"/>
  <c r="O67" i="3" s="1"/>
  <c r="AH312" i="2"/>
  <c r="AH155" i="2"/>
  <c r="AH118" i="2"/>
  <c r="AH136" i="2"/>
  <c r="AH603" i="2"/>
  <c r="AH709" i="2"/>
  <c r="AH413" i="2"/>
  <c r="AH496" i="2"/>
  <c r="AH539" i="2"/>
  <c r="AH420" i="2"/>
  <c r="AH537" i="2"/>
  <c r="AH634" i="2"/>
  <c r="AH530" i="2"/>
  <c r="AH152" i="2"/>
  <c r="AH223" i="2"/>
  <c r="AH610" i="2"/>
  <c r="AH74" i="2"/>
  <c r="AH259" i="2"/>
  <c r="AH172" i="2"/>
  <c r="AH350" i="2"/>
  <c r="AH229" i="2"/>
  <c r="AH101" i="2"/>
  <c r="AH711" i="2"/>
  <c r="AH66" i="2"/>
  <c r="AH255" i="2"/>
  <c r="AH628" i="2"/>
  <c r="AH529" i="2"/>
  <c r="AH271" i="2"/>
  <c r="AH344" i="2"/>
  <c r="AH601" i="2"/>
  <c r="AH295" i="2"/>
  <c r="AH569" i="2"/>
  <c r="AH233" i="2"/>
  <c r="AH107" i="2"/>
  <c r="AH282" i="2"/>
  <c r="AH453" i="2"/>
  <c r="AH708" i="2"/>
  <c r="AH157" i="2"/>
  <c r="AH235" i="2"/>
  <c r="O112" i="3" s="1"/>
  <c r="AH672" i="2"/>
  <c r="AH624" i="2"/>
  <c r="AH637" i="2"/>
  <c r="AH705" i="2"/>
  <c r="AH612" i="2"/>
  <c r="AH494" i="2"/>
  <c r="AH196" i="2"/>
  <c r="AH266" i="2"/>
  <c r="AH308" i="2"/>
  <c r="O72" i="3" s="1"/>
  <c r="AH661" i="2"/>
  <c r="AH613" i="2"/>
  <c r="AH248" i="2"/>
  <c r="AH125" i="2"/>
  <c r="AH562" i="2"/>
  <c r="AH466" i="2"/>
  <c r="AH686" i="2"/>
  <c r="AH317" i="2"/>
  <c r="AH437" i="2"/>
  <c r="AH182" i="2"/>
  <c r="AH587" i="2"/>
  <c r="AH364" i="2"/>
  <c r="AH594" i="2"/>
  <c r="AH332" i="2"/>
  <c r="AH652" i="2"/>
  <c r="AH592" i="2"/>
  <c r="AH584" i="2"/>
  <c r="AH470" i="2"/>
  <c r="AH658" i="2"/>
  <c r="AH139" i="2"/>
  <c r="AH463" i="2"/>
  <c r="AH500" i="2"/>
  <c r="AH253" i="2"/>
  <c r="AH241" i="2"/>
  <c r="AH544" i="2"/>
  <c r="AH407" i="2"/>
  <c r="AH480" i="2"/>
  <c r="AH421" i="2"/>
  <c r="AH498" i="2"/>
  <c r="AH570" i="2"/>
  <c r="AH263" i="2"/>
  <c r="AH518" i="2"/>
  <c r="AH502" i="2"/>
  <c r="AH384" i="2"/>
  <c r="AH510" i="2"/>
  <c r="AH678" i="2"/>
  <c r="AH611" i="2"/>
  <c r="AH503" i="2"/>
  <c r="AH675" i="2"/>
  <c r="AH710" i="2"/>
  <c r="AH377" i="2"/>
  <c r="AH590" i="2"/>
  <c r="AH540" i="2"/>
  <c r="AH348" i="2"/>
  <c r="AH246" i="2"/>
  <c r="AH424" i="2"/>
  <c r="AH659" i="2"/>
  <c r="AH448" i="2"/>
  <c r="AH631" i="2"/>
  <c r="AH694" i="2"/>
  <c r="AH535" i="2"/>
  <c r="AH639" i="2"/>
  <c r="AH474" i="2"/>
  <c r="AH422" i="2"/>
  <c r="AH649" i="2"/>
  <c r="AH410" i="2"/>
  <c r="AH688" i="2"/>
  <c r="AH415" i="2"/>
  <c r="AH288" i="2"/>
  <c r="AH684" i="2"/>
  <c r="AH653" i="2"/>
  <c r="O68" i="3" s="1"/>
  <c r="AH712" i="2"/>
  <c r="AH583" i="2"/>
  <c r="AH406" i="2"/>
  <c r="AH629" i="2"/>
  <c r="AH599" i="2"/>
  <c r="AH443" i="2"/>
  <c r="AH409" i="2"/>
  <c r="AH619" i="2"/>
  <c r="AH673" i="2"/>
  <c r="AH645" i="2"/>
  <c r="AH622" i="2"/>
  <c r="AH696" i="2"/>
  <c r="AH698" i="2"/>
  <c r="AH526" i="2"/>
  <c r="AH434" i="2"/>
  <c r="AH514" i="2"/>
  <c r="AH553" i="2"/>
  <c r="AH641" i="2"/>
  <c r="AH670" i="2"/>
  <c r="AH609" i="2"/>
  <c r="AH697" i="2"/>
  <c r="AH654" i="2"/>
  <c r="AH648" i="2"/>
  <c r="AH685" i="2"/>
  <c r="AH704" i="2"/>
  <c r="AH691" i="2"/>
  <c r="AH723" i="2"/>
  <c r="AG411" i="2"/>
  <c r="AG596" i="2"/>
  <c r="AG666" i="2"/>
  <c r="AG132" i="2"/>
  <c r="AG347" i="2"/>
  <c r="AG278" i="2"/>
  <c r="AG623" i="2"/>
  <c r="AG450" i="2"/>
  <c r="AG690" i="2"/>
  <c r="AG538" i="2"/>
  <c r="AG367" i="2"/>
  <c r="AG643" i="2"/>
  <c r="AG556" i="2"/>
  <c r="AG439" i="2"/>
  <c r="AG460" i="2"/>
  <c r="AG181" i="2"/>
  <c r="AG297" i="2"/>
  <c r="AG208" i="2"/>
  <c r="AG405" i="2"/>
  <c r="AG682" i="2"/>
  <c r="AG12" i="2"/>
  <c r="AG226" i="2"/>
  <c r="AG77" i="2"/>
  <c r="AG401" i="2"/>
  <c r="AG185" i="2"/>
  <c r="AG179" i="2"/>
  <c r="AG482" i="2"/>
  <c r="AG519" i="2"/>
  <c r="AG170" i="2"/>
  <c r="N73" i="3" s="1"/>
  <c r="AG318" i="2"/>
  <c r="AG127" i="2"/>
  <c r="AG716" i="2"/>
  <c r="AG83" i="2"/>
  <c r="AG40" i="2"/>
  <c r="AG566" i="2"/>
  <c r="AG144" i="2"/>
  <c r="AG635" i="2"/>
  <c r="AG620" i="2"/>
  <c r="AG220" i="2"/>
  <c r="AG343" i="2"/>
  <c r="AG23" i="2"/>
  <c r="AG559" i="2"/>
  <c r="AG32" i="2"/>
  <c r="AG354" i="2"/>
  <c r="AG120" i="2"/>
  <c r="N17" i="3" s="1"/>
  <c r="AG250" i="2"/>
  <c r="AG10" i="2"/>
  <c r="AG291" i="2"/>
  <c r="AG71" i="2"/>
  <c r="AG146" i="2"/>
  <c r="AG209" i="2"/>
  <c r="AG265" i="2"/>
  <c r="AG204" i="2"/>
  <c r="N74" i="3" s="1"/>
  <c r="AG495" i="2"/>
  <c r="AG95" i="2"/>
  <c r="AG656" i="2"/>
  <c r="AG345" i="2"/>
  <c r="AG161" i="2"/>
  <c r="AG108" i="2"/>
  <c r="AG548" i="2"/>
  <c r="AG187" i="2"/>
  <c r="AG293" i="2"/>
  <c r="AG138" i="2"/>
  <c r="AG426" i="2"/>
  <c r="AG478" i="2"/>
  <c r="AG82" i="2"/>
  <c r="AG158" i="2"/>
  <c r="AG576" i="2"/>
  <c r="AG329" i="2"/>
  <c r="AG188" i="2"/>
  <c r="AG52" i="2"/>
  <c r="AG431" i="2"/>
  <c r="AG700" i="2"/>
  <c r="AG523" i="2"/>
  <c r="AG128" i="2"/>
  <c r="AG298" i="2"/>
  <c r="AG346" i="2"/>
  <c r="AG418" i="2"/>
  <c r="AG313" i="2"/>
  <c r="AG608" i="2"/>
  <c r="AG194" i="2"/>
  <c r="AG212" i="2"/>
  <c r="AG551" i="2"/>
  <c r="AG31" i="2"/>
  <c r="AG211" i="2"/>
  <c r="AG140" i="2"/>
  <c r="AG218" i="2"/>
  <c r="AG75" i="2"/>
  <c r="AG578" i="2"/>
  <c r="AG627" i="2"/>
  <c r="AG41" i="2"/>
  <c r="AG171" i="2"/>
  <c r="AG564" i="2"/>
  <c r="AG240" i="2"/>
  <c r="AG178" i="2"/>
  <c r="AG86" i="2"/>
  <c r="AG150" i="2"/>
  <c r="N3" i="3" s="1"/>
  <c r="AG626" i="2"/>
  <c r="AG154" i="2"/>
  <c r="AG545" i="2"/>
  <c r="AG391" i="2"/>
  <c r="AG339" i="2"/>
  <c r="AG195" i="2"/>
  <c r="AG44" i="2"/>
  <c r="AG303" i="2"/>
  <c r="N75" i="3" s="1"/>
  <c r="AG134" i="2"/>
  <c r="AG142" i="2"/>
  <c r="AG504" i="2"/>
  <c r="AG476" i="2"/>
  <c r="AG371" i="2"/>
  <c r="AG588" i="2"/>
  <c r="AG7" i="2"/>
  <c r="AG5" i="2"/>
  <c r="AG70" i="2"/>
  <c r="AG521" i="2"/>
  <c r="AG324" i="2"/>
  <c r="AG300" i="2"/>
  <c r="N61" i="3" s="1"/>
  <c r="AG567" i="2"/>
  <c r="AG319" i="2"/>
  <c r="AG38" i="2"/>
  <c r="AG191" i="2"/>
  <c r="AG353" i="2"/>
  <c r="AG28" i="2"/>
  <c r="AG190" i="2"/>
  <c r="AG427" i="2"/>
  <c r="AG173" i="2"/>
  <c r="AG340" i="2"/>
  <c r="AG169" i="2"/>
  <c r="AG565" i="2"/>
  <c r="AG237" i="2"/>
  <c r="N113" i="3" s="1"/>
  <c r="AG462" i="2"/>
  <c r="AG76" i="2"/>
  <c r="AG88" i="2"/>
  <c r="AG68" i="2"/>
  <c r="AG310" i="2"/>
  <c r="AG104" i="2"/>
  <c r="AG435" i="2"/>
  <c r="AG301" i="2"/>
  <c r="AG707" i="2"/>
  <c r="N114" i="3" s="1"/>
  <c r="AG72" i="2"/>
  <c r="AG244" i="2"/>
  <c r="AG162" i="2"/>
  <c r="AG207" i="2"/>
  <c r="AG217" i="2"/>
  <c r="AG57" i="2"/>
  <c r="AG428" i="2"/>
  <c r="AG151" i="2"/>
  <c r="AG369" i="2"/>
  <c r="AG193" i="2"/>
  <c r="AG96" i="2"/>
  <c r="AG419" i="2"/>
  <c r="AG306" i="2"/>
  <c r="AG399" i="2"/>
  <c r="AG78" i="2"/>
  <c r="AG506" i="2"/>
  <c r="AG720" i="2"/>
  <c r="AG449" i="2"/>
  <c r="AG19" i="2"/>
  <c r="AG164" i="2"/>
  <c r="AG2" i="2"/>
  <c r="AG606" i="2"/>
  <c r="AG597" i="2"/>
  <c r="AG457" i="2"/>
  <c r="AG18" i="2"/>
  <c r="AG516" i="2"/>
  <c r="AG417" i="2"/>
  <c r="AG14" i="2"/>
  <c r="AG210" i="2"/>
  <c r="AG632" i="2"/>
  <c r="AG542" i="2"/>
  <c r="AG505" i="2"/>
  <c r="AG508" i="2"/>
  <c r="AG55" i="2"/>
  <c r="AG269" i="2"/>
  <c r="AG54" i="2"/>
  <c r="AG633" i="2"/>
  <c r="N62" i="3" s="1"/>
  <c r="AG373" i="2"/>
  <c r="AG677" i="2"/>
  <c r="AG299" i="2"/>
  <c r="AG423" i="2"/>
  <c r="AG245" i="2"/>
  <c r="AG67" i="2"/>
  <c r="AG296" i="2"/>
  <c r="AG602" i="2"/>
  <c r="AG143" i="2"/>
  <c r="AG366" i="2"/>
  <c r="AG135" i="2"/>
  <c r="AG251" i="2"/>
  <c r="AG239" i="2"/>
  <c r="AG202" i="2"/>
  <c r="AG621" i="2"/>
  <c r="AG636" i="2"/>
  <c r="AG361" i="2"/>
  <c r="AG456" i="2"/>
  <c r="AG475" i="2"/>
  <c r="AG679" i="2"/>
  <c r="AG702" i="2"/>
  <c r="AG442" i="2"/>
  <c r="N71" i="3" s="1"/>
  <c r="AG483" i="2"/>
  <c r="N77" i="3" s="1"/>
  <c r="AG189" i="2"/>
  <c r="AG99" i="2"/>
  <c r="AG396" i="2"/>
  <c r="AG90" i="2"/>
  <c r="AG325" i="2"/>
  <c r="AG268" i="2"/>
  <c r="AG484" i="2"/>
  <c r="AG79" i="2"/>
  <c r="AG501" i="2"/>
  <c r="AG625" i="2"/>
  <c r="AG53" i="2"/>
  <c r="AG605" i="2"/>
  <c r="AG402" i="2"/>
  <c r="AG119" i="2"/>
  <c r="AG546" i="2"/>
  <c r="AG307" i="2"/>
  <c r="AG527" i="2"/>
  <c r="AG109" i="2"/>
  <c r="AG205" i="2"/>
  <c r="AG160" i="2"/>
  <c r="AG309" i="2"/>
  <c r="AG149" i="2"/>
  <c r="AG557" i="2"/>
  <c r="AG65" i="2"/>
  <c r="AG714" i="2"/>
  <c r="AG433" i="2"/>
  <c r="AG69" i="2"/>
  <c r="AG600" i="2"/>
  <c r="AG414" i="2"/>
  <c r="AG257" i="2"/>
  <c r="AG386" i="2"/>
  <c r="AG719" i="2"/>
  <c r="AG59" i="2"/>
  <c r="AG660" i="2"/>
  <c r="AG283" i="2"/>
  <c r="AG267" i="2"/>
  <c r="AG224" i="2"/>
  <c r="AG311" i="2"/>
  <c r="AG468" i="2"/>
  <c r="AG58" i="2"/>
  <c r="AG528" i="2"/>
  <c r="AG206" i="2"/>
  <c r="N115" i="3" s="1"/>
  <c r="AG91" i="2"/>
  <c r="AG372" i="2"/>
  <c r="AG446" i="2"/>
  <c r="AG337" i="2"/>
  <c r="AG381" i="2"/>
  <c r="AG568" i="2"/>
  <c r="AG276" i="2"/>
  <c r="AG408" i="2"/>
  <c r="AG647" i="2"/>
  <c r="AG469" i="2"/>
  <c r="AG15" i="2"/>
  <c r="AG376" i="2"/>
  <c r="AG444" i="2"/>
  <c r="AG532" i="2"/>
  <c r="AG640" i="2"/>
  <c r="AG512" i="2"/>
  <c r="AG3" i="2"/>
  <c r="AG50" i="2"/>
  <c r="AG581" i="2"/>
  <c r="AG180" i="2"/>
  <c r="AG389" i="2"/>
  <c r="AG87" i="2"/>
  <c r="AG445" i="2"/>
  <c r="AG43" i="2"/>
  <c r="AG726" i="2"/>
  <c r="AG687" i="2"/>
  <c r="AG36" i="2"/>
  <c r="AG454" i="2"/>
  <c r="AG314" i="2"/>
  <c r="AG8" i="2"/>
  <c r="AG183" i="2"/>
  <c r="AG547" i="2"/>
  <c r="AG214" i="2"/>
  <c r="AG577" i="2"/>
  <c r="AG441" i="2"/>
  <c r="AG147" i="2"/>
  <c r="AG81" i="2"/>
  <c r="AG4" i="2"/>
  <c r="AG552" i="2"/>
  <c r="AG390" i="2"/>
  <c r="AG126" i="2"/>
  <c r="AG492" i="2"/>
  <c r="AG461" i="2"/>
  <c r="AG513" i="2"/>
  <c r="AG579" i="2"/>
  <c r="AG651" i="2"/>
  <c r="AG230" i="2"/>
  <c r="AG254" i="2"/>
  <c r="AG497" i="2"/>
  <c r="AG165" i="2"/>
  <c r="AG571" i="2"/>
  <c r="AG721" i="2"/>
  <c r="AG403" i="2"/>
  <c r="AG228" i="2"/>
  <c r="AG42" i="2"/>
  <c r="AG586" i="2"/>
  <c r="AG30" i="2"/>
  <c r="AG336" i="2"/>
  <c r="AG674" i="2"/>
  <c r="AG397" i="2"/>
  <c r="AG11" i="2"/>
  <c r="AG352" i="2"/>
  <c r="AG489" i="2"/>
  <c r="AG234" i="2"/>
  <c r="AG13" i="2"/>
  <c r="AG534" i="2"/>
  <c r="AG201" i="2"/>
  <c r="AG174" i="2"/>
  <c r="AG46" i="2"/>
  <c r="AG638" i="2"/>
  <c r="AG392" i="2"/>
  <c r="AG718" i="2"/>
  <c r="AG163" i="2"/>
  <c r="AG485" i="2"/>
  <c r="AG701" i="2"/>
  <c r="AG114" i="2"/>
  <c r="AG84" i="2"/>
  <c r="AG464" i="2"/>
  <c r="AG106" i="2"/>
  <c r="AG703" i="2"/>
  <c r="AG355" i="2"/>
  <c r="AG561" i="2"/>
  <c r="AG507" i="2"/>
  <c r="N59" i="3" s="1"/>
  <c r="AG286" i="2"/>
  <c r="AG315" i="2"/>
  <c r="AG249" i="2"/>
  <c r="AG153" i="2"/>
  <c r="AG62" i="2"/>
  <c r="AG175" i="2"/>
  <c r="AG330" i="2"/>
  <c r="AG351" i="2"/>
  <c r="AG499" i="2"/>
  <c r="AG693" i="2"/>
  <c r="AG26" i="2"/>
  <c r="AG385" i="2"/>
  <c r="AG141" i="2"/>
  <c r="AG213" i="2"/>
  <c r="AG148" i="2"/>
  <c r="AG486" i="2"/>
  <c r="AG481" i="2"/>
  <c r="AG531" i="2"/>
  <c r="AG227" i="2"/>
  <c r="AG22" i="2"/>
  <c r="AG395" i="2"/>
  <c r="AG123" i="2"/>
  <c r="AG447" i="2"/>
  <c r="AG667" i="2"/>
  <c r="AG20" i="2"/>
  <c r="AG452" i="2"/>
  <c r="AG116" i="2"/>
  <c r="AG215" i="2"/>
  <c r="AG192" i="2"/>
  <c r="AG491" i="2"/>
  <c r="AG550" i="2"/>
  <c r="AG520" i="2"/>
  <c r="AG93" i="2"/>
  <c r="AG17" i="2"/>
  <c r="AG279" i="2"/>
  <c r="AG363" i="2"/>
  <c r="AG471" i="2"/>
  <c r="AG29" i="2"/>
  <c r="AG115" i="2"/>
  <c r="AG676" i="2"/>
  <c r="AG425" i="2"/>
  <c r="AG522" i="2"/>
  <c r="AG328" i="2"/>
  <c r="AG302" i="2"/>
  <c r="AG359" i="2"/>
  <c r="AG616" i="2"/>
  <c r="AG85" i="2"/>
  <c r="AG231" i="2"/>
  <c r="AG669" i="2"/>
  <c r="AG582" i="2"/>
  <c r="AG555" i="2"/>
  <c r="AG360" i="2"/>
  <c r="AG111" i="2"/>
  <c r="AG80" i="2"/>
  <c r="AG412" i="2"/>
  <c r="AG56" i="2"/>
  <c r="AG574" i="2"/>
  <c r="AG305" i="2"/>
  <c r="AG89" i="2"/>
  <c r="AG159" i="2"/>
  <c r="AG129" i="2"/>
  <c r="AG715" i="2"/>
  <c r="AG130" i="2"/>
  <c r="AG440" i="2"/>
  <c r="AG121" i="2"/>
  <c r="AG203" i="2"/>
  <c r="AG280" i="2"/>
  <c r="AG197" i="2"/>
  <c r="AG232" i="2"/>
  <c r="AG122" i="2"/>
  <c r="AG663" i="2"/>
  <c r="N66" i="3" s="1"/>
  <c r="AG455" i="2"/>
  <c r="AG375" i="2"/>
  <c r="AG322" i="2"/>
  <c r="AG113" i="2"/>
  <c r="AG133" i="2"/>
  <c r="AG258" i="2"/>
  <c r="AG117" i="2"/>
  <c r="AG216" i="2"/>
  <c r="AG356" i="2"/>
  <c r="AG595" i="2"/>
  <c r="AG575" i="2"/>
  <c r="AG404" i="2"/>
  <c r="AG671" i="2"/>
  <c r="AG487" i="2"/>
  <c r="AG646" i="2"/>
  <c r="AG383" i="2"/>
  <c r="AG338" i="2"/>
  <c r="AG264" i="2"/>
  <c r="AG273" i="2"/>
  <c r="AG558" i="2"/>
  <c r="AG316" i="2"/>
  <c r="AG509" i="2"/>
  <c r="AG630" i="2"/>
  <c r="AG713" i="2"/>
  <c r="AG438" i="2"/>
  <c r="AG243" i="2"/>
  <c r="AG370" i="2"/>
  <c r="AG221" i="2"/>
  <c r="AG168" i="2"/>
  <c r="AG16" i="2"/>
  <c r="AG103" i="2"/>
  <c r="AG374" i="2"/>
  <c r="AG472" i="2"/>
  <c r="AG327" i="2"/>
  <c r="AG261" i="2"/>
  <c r="AG63" i="2"/>
  <c r="AG598" i="2"/>
  <c r="AG368" i="2"/>
  <c r="AG238" i="2"/>
  <c r="AG589" i="2"/>
  <c r="AG200" i="2"/>
  <c r="AG473" i="2"/>
  <c r="AG39" i="2"/>
  <c r="AG247" i="2"/>
  <c r="AG321" i="2"/>
  <c r="AG21" i="2"/>
  <c r="AG593" i="2"/>
  <c r="AG549" i="2"/>
  <c r="AG724" i="2"/>
  <c r="AG615" i="2"/>
  <c r="AG184" i="2"/>
  <c r="AG9" i="2"/>
  <c r="AG48" i="2"/>
  <c r="AG35" i="2"/>
  <c r="AG260" i="2"/>
  <c r="AG270" i="2"/>
  <c r="AG388" i="2"/>
  <c r="AG294" i="2"/>
  <c r="AG131" i="2"/>
  <c r="AG533" i="2"/>
  <c r="AG563" i="2"/>
  <c r="AG524" i="2"/>
  <c r="AG541" i="2"/>
  <c r="AG490" i="2"/>
  <c r="AG256" i="2"/>
  <c r="AG102" i="2"/>
  <c r="AG73" i="2"/>
  <c r="N2" i="3" s="1"/>
  <c r="AG186" i="2"/>
  <c r="AG511" i="2"/>
  <c r="AG722" i="2"/>
  <c r="AG275" i="2"/>
  <c r="AG281" i="2"/>
  <c r="AG591" i="2"/>
  <c r="AG27" i="2"/>
  <c r="AG365" i="2"/>
  <c r="AG665" i="2"/>
  <c r="AG60" i="2"/>
  <c r="AG400" i="2"/>
  <c r="AG458" i="2"/>
  <c r="AG105" i="2"/>
  <c r="AG94" i="2"/>
  <c r="AG33" i="2"/>
  <c r="AG358" i="2"/>
  <c r="AG357" i="2"/>
  <c r="AG167" i="2"/>
  <c r="AG225" i="2"/>
  <c r="AG284" i="2"/>
  <c r="AG304" i="2"/>
  <c r="AG465" i="2"/>
  <c r="AG6" i="2"/>
  <c r="AG47" i="2"/>
  <c r="AG488" i="2"/>
  <c r="AG199" i="2"/>
  <c r="AG662" i="2"/>
  <c r="AG166" i="2"/>
  <c r="AG642" i="2"/>
  <c r="AG320" i="2"/>
  <c r="AG655" i="2"/>
  <c r="AG573" i="2"/>
  <c r="AG289" i="2"/>
  <c r="AG334" i="2"/>
  <c r="AG416" i="2"/>
  <c r="AG432" i="2"/>
  <c r="AG272" i="2"/>
  <c r="AG604" i="2"/>
  <c r="AG382" i="2"/>
  <c r="AG585" i="2"/>
  <c r="AG341" i="2"/>
  <c r="AG326" i="2"/>
  <c r="N63" i="3" s="1"/>
  <c r="AG277" i="2"/>
  <c r="AG517" i="2"/>
  <c r="AG342" i="2"/>
  <c r="AG554" i="2"/>
  <c r="AG525" i="2"/>
  <c r="AG717" i="2"/>
  <c r="AG644" i="2"/>
  <c r="AG110" i="2"/>
  <c r="AG493" i="2"/>
  <c r="AG515" i="2"/>
  <c r="AG725" i="2"/>
  <c r="AG430" i="2"/>
  <c r="AG536" i="2"/>
  <c r="AG580" i="2"/>
  <c r="AG379" i="2"/>
  <c r="AG236" i="2"/>
  <c r="AG706" i="2"/>
  <c r="AG362" i="2"/>
  <c r="AG25" i="2"/>
  <c r="AG222" i="2"/>
  <c r="AG262" i="2"/>
  <c r="AG97" i="2"/>
  <c r="AG49" i="2"/>
  <c r="AG657" i="2"/>
  <c r="AG290" i="2"/>
  <c r="AG37" i="2"/>
  <c r="N5" i="3" s="1"/>
  <c r="AG24" i="2"/>
  <c r="AG477" i="2"/>
  <c r="AG387" i="2"/>
  <c r="AG614" i="2"/>
  <c r="AG467" i="2"/>
  <c r="AG274" i="2"/>
  <c r="AG650" i="2"/>
  <c r="AG137" i="2"/>
  <c r="AG34" i="2"/>
  <c r="AG198" i="2"/>
  <c r="AG398" i="2"/>
  <c r="AG292" i="2"/>
  <c r="AG436" i="2"/>
  <c r="AG617" i="2"/>
  <c r="AG683" i="2"/>
  <c r="AG681" i="2"/>
  <c r="AG61" i="2"/>
  <c r="AG543" i="2"/>
  <c r="AG323" i="2"/>
  <c r="AG335" i="2"/>
  <c r="AG380" i="2"/>
  <c r="AG64" i="2"/>
  <c r="AG394" i="2"/>
  <c r="AG252" i="2"/>
  <c r="N14" i="3" s="1"/>
  <c r="AG664" i="2"/>
  <c r="AG378" i="2"/>
  <c r="AG333" i="2"/>
  <c r="AG145" i="2"/>
  <c r="AG393" i="2"/>
  <c r="AG668" i="2"/>
  <c r="AG695" i="2"/>
  <c r="AG124" i="2"/>
  <c r="AG242" i="2"/>
  <c r="AG287" i="2"/>
  <c r="AG349" i="2"/>
  <c r="AG459" i="2"/>
  <c r="AG177" i="2"/>
  <c r="AG689" i="2"/>
  <c r="AG98" i="2"/>
  <c r="AG572" i="2"/>
  <c r="AG176" i="2"/>
  <c r="AG479" i="2"/>
  <c r="AG45" i="2"/>
  <c r="AG699" i="2"/>
  <c r="AG156" i="2"/>
  <c r="AG451" i="2"/>
  <c r="AG100" i="2"/>
  <c r="AG692" i="2"/>
  <c r="AG219" i="2"/>
  <c r="AG618" i="2"/>
  <c r="AG680" i="2"/>
  <c r="AG112" i="2"/>
  <c r="AG51" i="2"/>
  <c r="AG607" i="2"/>
  <c r="AG285" i="2"/>
  <c r="AG92" i="2"/>
  <c r="AG331" i="2"/>
  <c r="AG429" i="2"/>
  <c r="AG560" i="2"/>
  <c r="N67" i="3" s="1"/>
  <c r="AG312" i="2"/>
  <c r="AG155" i="2"/>
  <c r="AG118" i="2"/>
  <c r="AG136" i="2"/>
  <c r="AG603" i="2"/>
  <c r="AG709" i="2"/>
  <c r="AG413" i="2"/>
  <c r="AG496" i="2"/>
  <c r="AG539" i="2"/>
  <c r="AG420" i="2"/>
  <c r="AG537" i="2"/>
  <c r="AG634" i="2"/>
  <c r="AG530" i="2"/>
  <c r="AG152" i="2"/>
  <c r="AG223" i="2"/>
  <c r="AG610" i="2"/>
  <c r="AG74" i="2"/>
  <c r="AG259" i="2"/>
  <c r="AG172" i="2"/>
  <c r="AG350" i="2"/>
  <c r="AG229" i="2"/>
  <c r="AG101" i="2"/>
  <c r="AG711" i="2"/>
  <c r="AG66" i="2"/>
  <c r="AG255" i="2"/>
  <c r="AG628" i="2"/>
  <c r="AG529" i="2"/>
  <c r="AG271" i="2"/>
  <c r="AG344" i="2"/>
  <c r="AG601" i="2"/>
  <c r="AG295" i="2"/>
  <c r="AG569" i="2"/>
  <c r="AG233" i="2"/>
  <c r="AG107" i="2"/>
  <c r="AG282" i="2"/>
  <c r="AG453" i="2"/>
  <c r="AG708" i="2"/>
  <c r="AG157" i="2"/>
  <c r="AG235" i="2"/>
  <c r="N112" i="3" s="1"/>
  <c r="AG672" i="2"/>
  <c r="AG624" i="2"/>
  <c r="AG637" i="2"/>
  <c r="AG705" i="2"/>
  <c r="AG612" i="2"/>
  <c r="AG494" i="2"/>
  <c r="AG196" i="2"/>
  <c r="AG266" i="2"/>
  <c r="AG308" i="2"/>
  <c r="N72" i="3" s="1"/>
  <c r="AG661" i="2"/>
  <c r="AG613" i="2"/>
  <c r="AG248" i="2"/>
  <c r="AG125" i="2"/>
  <c r="AG562" i="2"/>
  <c r="AG466" i="2"/>
  <c r="AG686" i="2"/>
  <c r="AG317" i="2"/>
  <c r="AG437" i="2"/>
  <c r="AG182" i="2"/>
  <c r="AG587" i="2"/>
  <c r="AG364" i="2"/>
  <c r="AG594" i="2"/>
  <c r="AG332" i="2"/>
  <c r="AG652" i="2"/>
  <c r="AG592" i="2"/>
  <c r="AG584" i="2"/>
  <c r="AG470" i="2"/>
  <c r="AG658" i="2"/>
  <c r="AG139" i="2"/>
  <c r="AG463" i="2"/>
  <c r="AG500" i="2"/>
  <c r="AG253" i="2"/>
  <c r="AG241" i="2"/>
  <c r="AG544" i="2"/>
  <c r="AG407" i="2"/>
  <c r="AG480" i="2"/>
  <c r="AG421" i="2"/>
  <c r="AG498" i="2"/>
  <c r="AG570" i="2"/>
  <c r="AG263" i="2"/>
  <c r="AG518" i="2"/>
  <c r="AG502" i="2"/>
  <c r="AG384" i="2"/>
  <c r="AG510" i="2"/>
  <c r="AG678" i="2"/>
  <c r="AG611" i="2"/>
  <c r="AG503" i="2"/>
  <c r="AG675" i="2"/>
  <c r="AG710" i="2"/>
  <c r="AG377" i="2"/>
  <c r="AG590" i="2"/>
  <c r="AG540" i="2"/>
  <c r="AG348" i="2"/>
  <c r="AG246" i="2"/>
  <c r="AG424" i="2"/>
  <c r="AG659" i="2"/>
  <c r="AG448" i="2"/>
  <c r="AG631" i="2"/>
  <c r="AG694" i="2"/>
  <c r="AG535" i="2"/>
  <c r="AG639" i="2"/>
  <c r="AG474" i="2"/>
  <c r="AG422" i="2"/>
  <c r="AG649" i="2"/>
  <c r="AG410" i="2"/>
  <c r="AG688" i="2"/>
  <c r="AG415" i="2"/>
  <c r="AG288" i="2"/>
  <c r="AG684" i="2"/>
  <c r="AG653" i="2"/>
  <c r="N68" i="3" s="1"/>
  <c r="AG712" i="2"/>
  <c r="AG583" i="2"/>
  <c r="AG406" i="2"/>
  <c r="AG629" i="2"/>
  <c r="AG599" i="2"/>
  <c r="AG443" i="2"/>
  <c r="AG409" i="2"/>
  <c r="AG619" i="2"/>
  <c r="AG673" i="2"/>
  <c r="AG645" i="2"/>
  <c r="AG622" i="2"/>
  <c r="AG696" i="2"/>
  <c r="AG698" i="2"/>
  <c r="AG526" i="2"/>
  <c r="AG434" i="2"/>
  <c r="AG514" i="2"/>
  <c r="AG553" i="2"/>
  <c r="AG641" i="2"/>
  <c r="AG670" i="2"/>
  <c r="AG609" i="2"/>
  <c r="AG697" i="2"/>
  <c r="AG654" i="2"/>
  <c r="AG648" i="2"/>
  <c r="AG685" i="2"/>
  <c r="AG704" i="2"/>
  <c r="AG691" i="2"/>
  <c r="AG723" i="2"/>
  <c r="AF411" i="2"/>
  <c r="AF596" i="2"/>
  <c r="AF666" i="2"/>
  <c r="AF132" i="2"/>
  <c r="AF347" i="2"/>
  <c r="AF278" i="2"/>
  <c r="AF623" i="2"/>
  <c r="AF450" i="2"/>
  <c r="AF690" i="2"/>
  <c r="AF538" i="2"/>
  <c r="AF367" i="2"/>
  <c r="AF643" i="2"/>
  <c r="AF556" i="2"/>
  <c r="AF439" i="2"/>
  <c r="AF460" i="2"/>
  <c r="AF181" i="2"/>
  <c r="AF297" i="2"/>
  <c r="AF208" i="2"/>
  <c r="AF405" i="2"/>
  <c r="AF682" i="2"/>
  <c r="AF12" i="2"/>
  <c r="AF226" i="2"/>
  <c r="AF77" i="2"/>
  <c r="AF401" i="2"/>
  <c r="AF185" i="2"/>
  <c r="AF179" i="2"/>
  <c r="AF482" i="2"/>
  <c r="AF519" i="2"/>
  <c r="AF170" i="2"/>
  <c r="M73" i="3" s="1"/>
  <c r="AF318" i="2"/>
  <c r="AF127" i="2"/>
  <c r="AF716" i="2"/>
  <c r="AF83" i="2"/>
  <c r="AF40" i="2"/>
  <c r="AF566" i="2"/>
  <c r="AF144" i="2"/>
  <c r="AF635" i="2"/>
  <c r="AF620" i="2"/>
  <c r="AF220" i="2"/>
  <c r="AF343" i="2"/>
  <c r="AF23" i="2"/>
  <c r="AF559" i="2"/>
  <c r="AF32" i="2"/>
  <c r="AF354" i="2"/>
  <c r="AF120" i="2"/>
  <c r="M17" i="3" s="1"/>
  <c r="AF250" i="2"/>
  <c r="AF10" i="2"/>
  <c r="AF291" i="2"/>
  <c r="AF71" i="2"/>
  <c r="AF146" i="2"/>
  <c r="AF209" i="2"/>
  <c r="AF265" i="2"/>
  <c r="AF204" i="2"/>
  <c r="M74" i="3" s="1"/>
  <c r="AF495" i="2"/>
  <c r="AF95" i="2"/>
  <c r="AF656" i="2"/>
  <c r="AF345" i="2"/>
  <c r="AF161" i="2"/>
  <c r="AF108" i="2"/>
  <c r="AF548" i="2"/>
  <c r="AF187" i="2"/>
  <c r="AF293" i="2"/>
  <c r="AF138" i="2"/>
  <c r="AF426" i="2"/>
  <c r="AF478" i="2"/>
  <c r="AF82" i="2"/>
  <c r="AF158" i="2"/>
  <c r="AF576" i="2"/>
  <c r="AF329" i="2"/>
  <c r="AF188" i="2"/>
  <c r="AF52" i="2"/>
  <c r="AF431" i="2"/>
  <c r="AF700" i="2"/>
  <c r="AF523" i="2"/>
  <c r="AF128" i="2"/>
  <c r="AF298" i="2"/>
  <c r="AF346" i="2"/>
  <c r="AF418" i="2"/>
  <c r="AF313" i="2"/>
  <c r="AF608" i="2"/>
  <c r="AF194" i="2"/>
  <c r="AF212" i="2"/>
  <c r="AF551" i="2"/>
  <c r="AF31" i="2"/>
  <c r="AF211" i="2"/>
  <c r="AF140" i="2"/>
  <c r="AF218" i="2"/>
  <c r="AF75" i="2"/>
  <c r="AF578" i="2"/>
  <c r="AF627" i="2"/>
  <c r="AF41" i="2"/>
  <c r="AF171" i="2"/>
  <c r="AF564" i="2"/>
  <c r="AF240" i="2"/>
  <c r="AF178" i="2"/>
  <c r="AF86" i="2"/>
  <c r="AF150" i="2"/>
  <c r="M3" i="3" s="1"/>
  <c r="AF626" i="2"/>
  <c r="AF154" i="2"/>
  <c r="AF545" i="2"/>
  <c r="AF391" i="2"/>
  <c r="AF339" i="2"/>
  <c r="AF195" i="2"/>
  <c r="AF44" i="2"/>
  <c r="AF303" i="2"/>
  <c r="M75" i="3" s="1"/>
  <c r="AF134" i="2"/>
  <c r="AF142" i="2"/>
  <c r="AF504" i="2"/>
  <c r="AF476" i="2"/>
  <c r="AF371" i="2"/>
  <c r="AF588" i="2"/>
  <c r="AF7" i="2"/>
  <c r="AF5" i="2"/>
  <c r="AF70" i="2"/>
  <c r="AF521" i="2"/>
  <c r="AF324" i="2"/>
  <c r="AF300" i="2"/>
  <c r="M61" i="3" s="1"/>
  <c r="AF567" i="2"/>
  <c r="AF319" i="2"/>
  <c r="AF38" i="2"/>
  <c r="AF191" i="2"/>
  <c r="AF353" i="2"/>
  <c r="AF28" i="2"/>
  <c r="AF190" i="2"/>
  <c r="AF427" i="2"/>
  <c r="AF173" i="2"/>
  <c r="AF340" i="2"/>
  <c r="AF169" i="2"/>
  <c r="AF565" i="2"/>
  <c r="AF237" i="2"/>
  <c r="M113" i="3" s="1"/>
  <c r="AF462" i="2"/>
  <c r="AF76" i="2"/>
  <c r="AF88" i="2"/>
  <c r="AF68" i="2"/>
  <c r="AF310" i="2"/>
  <c r="AF104" i="2"/>
  <c r="AF435" i="2"/>
  <c r="AF301" i="2"/>
  <c r="AF707" i="2"/>
  <c r="M114" i="3" s="1"/>
  <c r="AF72" i="2"/>
  <c r="AF244" i="2"/>
  <c r="AF162" i="2"/>
  <c r="AF207" i="2"/>
  <c r="AF217" i="2"/>
  <c r="AF57" i="2"/>
  <c r="AF428" i="2"/>
  <c r="AF151" i="2"/>
  <c r="AF369" i="2"/>
  <c r="AF193" i="2"/>
  <c r="AF96" i="2"/>
  <c r="AF419" i="2"/>
  <c r="AF306" i="2"/>
  <c r="AF399" i="2"/>
  <c r="AF78" i="2"/>
  <c r="AF506" i="2"/>
  <c r="AF720" i="2"/>
  <c r="AF449" i="2"/>
  <c r="AF19" i="2"/>
  <c r="AF164" i="2"/>
  <c r="AF2" i="2"/>
  <c r="AF606" i="2"/>
  <c r="AF597" i="2"/>
  <c r="AF457" i="2"/>
  <c r="AF18" i="2"/>
  <c r="AF516" i="2"/>
  <c r="AF417" i="2"/>
  <c r="AF14" i="2"/>
  <c r="AF210" i="2"/>
  <c r="AF632" i="2"/>
  <c r="AF542" i="2"/>
  <c r="AF505" i="2"/>
  <c r="AF508" i="2"/>
  <c r="AF55" i="2"/>
  <c r="AF269" i="2"/>
  <c r="AF54" i="2"/>
  <c r="AF633" i="2"/>
  <c r="M62" i="3" s="1"/>
  <c r="AF373" i="2"/>
  <c r="AF677" i="2"/>
  <c r="AF299" i="2"/>
  <c r="AF423" i="2"/>
  <c r="AF245" i="2"/>
  <c r="AF67" i="2"/>
  <c r="AF296" i="2"/>
  <c r="AF602" i="2"/>
  <c r="AF143" i="2"/>
  <c r="AF366" i="2"/>
  <c r="AF135" i="2"/>
  <c r="AF251" i="2"/>
  <c r="AF239" i="2"/>
  <c r="AF202" i="2"/>
  <c r="AF621" i="2"/>
  <c r="AF636" i="2"/>
  <c r="AF361" i="2"/>
  <c r="AF456" i="2"/>
  <c r="AF475" i="2"/>
  <c r="AF679" i="2"/>
  <c r="AF702" i="2"/>
  <c r="AF442" i="2"/>
  <c r="M71" i="3" s="1"/>
  <c r="AF483" i="2"/>
  <c r="M77" i="3" s="1"/>
  <c r="AF189" i="2"/>
  <c r="AF99" i="2"/>
  <c r="AF396" i="2"/>
  <c r="AF90" i="2"/>
  <c r="AF325" i="2"/>
  <c r="AF268" i="2"/>
  <c r="AF484" i="2"/>
  <c r="AF79" i="2"/>
  <c r="AF501" i="2"/>
  <c r="AF625" i="2"/>
  <c r="AF53" i="2"/>
  <c r="AF605" i="2"/>
  <c r="AF402" i="2"/>
  <c r="AF119" i="2"/>
  <c r="AF546" i="2"/>
  <c r="AF307" i="2"/>
  <c r="AF527" i="2"/>
  <c r="AF109" i="2"/>
  <c r="AF205" i="2"/>
  <c r="AF160" i="2"/>
  <c r="AF309" i="2"/>
  <c r="AF149" i="2"/>
  <c r="AF557" i="2"/>
  <c r="AF65" i="2"/>
  <c r="AF714" i="2"/>
  <c r="AF433" i="2"/>
  <c r="AF69" i="2"/>
  <c r="AF600" i="2"/>
  <c r="AF414" i="2"/>
  <c r="AF257" i="2"/>
  <c r="AF386" i="2"/>
  <c r="AF719" i="2"/>
  <c r="AF59" i="2"/>
  <c r="AF660" i="2"/>
  <c r="AF283" i="2"/>
  <c r="AF267" i="2"/>
  <c r="AF224" i="2"/>
  <c r="AF311" i="2"/>
  <c r="AF468" i="2"/>
  <c r="AF58" i="2"/>
  <c r="AF528" i="2"/>
  <c r="AF206" i="2"/>
  <c r="M115" i="3" s="1"/>
  <c r="AF91" i="2"/>
  <c r="AF372" i="2"/>
  <c r="AF446" i="2"/>
  <c r="AF337" i="2"/>
  <c r="AF381" i="2"/>
  <c r="AF568" i="2"/>
  <c r="AF276" i="2"/>
  <c r="AF408" i="2"/>
  <c r="AF647" i="2"/>
  <c r="AF469" i="2"/>
  <c r="AF15" i="2"/>
  <c r="AF376" i="2"/>
  <c r="AF444" i="2"/>
  <c r="AF532" i="2"/>
  <c r="AF640" i="2"/>
  <c r="AF512" i="2"/>
  <c r="AF3" i="2"/>
  <c r="AF50" i="2"/>
  <c r="AF581" i="2"/>
  <c r="AF180" i="2"/>
  <c r="AF389" i="2"/>
  <c r="AF87" i="2"/>
  <c r="AF445" i="2"/>
  <c r="AF43" i="2"/>
  <c r="AF726" i="2"/>
  <c r="AF687" i="2"/>
  <c r="AF36" i="2"/>
  <c r="AF454" i="2"/>
  <c r="AF314" i="2"/>
  <c r="AF8" i="2"/>
  <c r="AF183" i="2"/>
  <c r="AF547" i="2"/>
  <c r="AF214" i="2"/>
  <c r="AF577" i="2"/>
  <c r="AF441" i="2"/>
  <c r="AF147" i="2"/>
  <c r="AF81" i="2"/>
  <c r="AF4" i="2"/>
  <c r="AF552" i="2"/>
  <c r="AF390" i="2"/>
  <c r="AF126" i="2"/>
  <c r="AF492" i="2"/>
  <c r="AF461" i="2"/>
  <c r="AF513" i="2"/>
  <c r="AF579" i="2"/>
  <c r="AF651" i="2"/>
  <c r="AF230" i="2"/>
  <c r="AF254" i="2"/>
  <c r="AF497" i="2"/>
  <c r="AF165" i="2"/>
  <c r="AF571" i="2"/>
  <c r="AF721" i="2"/>
  <c r="AF403" i="2"/>
  <c r="AF228" i="2"/>
  <c r="AF42" i="2"/>
  <c r="AF586" i="2"/>
  <c r="AF30" i="2"/>
  <c r="AF336" i="2"/>
  <c r="AF674" i="2"/>
  <c r="AF397" i="2"/>
  <c r="AF11" i="2"/>
  <c r="AF352" i="2"/>
  <c r="AF489" i="2"/>
  <c r="AF234" i="2"/>
  <c r="AF13" i="2"/>
  <c r="AF534" i="2"/>
  <c r="AF201" i="2"/>
  <c r="AF174" i="2"/>
  <c r="AF46" i="2"/>
  <c r="AF638" i="2"/>
  <c r="AF392" i="2"/>
  <c r="AF718" i="2"/>
  <c r="AF163" i="2"/>
  <c r="AF485" i="2"/>
  <c r="AF701" i="2"/>
  <c r="AF114" i="2"/>
  <c r="AF84" i="2"/>
  <c r="AF464" i="2"/>
  <c r="AF106" i="2"/>
  <c r="AF703" i="2"/>
  <c r="AF355" i="2"/>
  <c r="AF561" i="2"/>
  <c r="AF507" i="2"/>
  <c r="M59" i="3" s="1"/>
  <c r="AF286" i="2"/>
  <c r="AF315" i="2"/>
  <c r="AF249" i="2"/>
  <c r="AF153" i="2"/>
  <c r="AF62" i="2"/>
  <c r="AF175" i="2"/>
  <c r="AF330" i="2"/>
  <c r="AF351" i="2"/>
  <c r="AF499" i="2"/>
  <c r="AF693" i="2"/>
  <c r="AF26" i="2"/>
  <c r="AF385" i="2"/>
  <c r="AF141" i="2"/>
  <c r="AF213" i="2"/>
  <c r="AF148" i="2"/>
  <c r="AF486" i="2"/>
  <c r="AF481" i="2"/>
  <c r="AF531" i="2"/>
  <c r="AF227" i="2"/>
  <c r="AF22" i="2"/>
  <c r="AF395" i="2"/>
  <c r="AF123" i="2"/>
  <c r="AF447" i="2"/>
  <c r="AF667" i="2"/>
  <c r="AF20" i="2"/>
  <c r="AF452" i="2"/>
  <c r="AF116" i="2"/>
  <c r="AF215" i="2"/>
  <c r="AF192" i="2"/>
  <c r="AF491" i="2"/>
  <c r="AF550" i="2"/>
  <c r="AF520" i="2"/>
  <c r="AF93" i="2"/>
  <c r="AF17" i="2"/>
  <c r="AF279" i="2"/>
  <c r="AF363" i="2"/>
  <c r="AF471" i="2"/>
  <c r="AF29" i="2"/>
  <c r="AF115" i="2"/>
  <c r="AF676" i="2"/>
  <c r="AF425" i="2"/>
  <c r="AF522" i="2"/>
  <c r="AF328" i="2"/>
  <c r="AF302" i="2"/>
  <c r="AF359" i="2"/>
  <c r="AF616" i="2"/>
  <c r="AF85" i="2"/>
  <c r="AF231" i="2"/>
  <c r="AF669" i="2"/>
  <c r="AF582" i="2"/>
  <c r="AF555" i="2"/>
  <c r="AF360" i="2"/>
  <c r="AF111" i="2"/>
  <c r="AF80" i="2"/>
  <c r="AF412" i="2"/>
  <c r="AF56" i="2"/>
  <c r="AF574" i="2"/>
  <c r="AF305" i="2"/>
  <c r="AF89" i="2"/>
  <c r="AF159" i="2"/>
  <c r="AF129" i="2"/>
  <c r="AF715" i="2"/>
  <c r="AF130" i="2"/>
  <c r="AF440" i="2"/>
  <c r="AF121" i="2"/>
  <c r="AF203" i="2"/>
  <c r="AF280" i="2"/>
  <c r="AF197" i="2"/>
  <c r="AF232" i="2"/>
  <c r="AF122" i="2"/>
  <c r="AF663" i="2"/>
  <c r="M66" i="3" s="1"/>
  <c r="AF455" i="2"/>
  <c r="AF375" i="2"/>
  <c r="AF322" i="2"/>
  <c r="AF113" i="2"/>
  <c r="AF133" i="2"/>
  <c r="AF258" i="2"/>
  <c r="AF117" i="2"/>
  <c r="AF216" i="2"/>
  <c r="AF356" i="2"/>
  <c r="AF595" i="2"/>
  <c r="AF575" i="2"/>
  <c r="AF404" i="2"/>
  <c r="AF671" i="2"/>
  <c r="AF487" i="2"/>
  <c r="AF646" i="2"/>
  <c r="AF383" i="2"/>
  <c r="AF338" i="2"/>
  <c r="AF264" i="2"/>
  <c r="AF273" i="2"/>
  <c r="AF558" i="2"/>
  <c r="AF316" i="2"/>
  <c r="AF509" i="2"/>
  <c r="AF630" i="2"/>
  <c r="AF713" i="2"/>
  <c r="AF438" i="2"/>
  <c r="AF243" i="2"/>
  <c r="AF370" i="2"/>
  <c r="AF221" i="2"/>
  <c r="AF168" i="2"/>
  <c r="AF16" i="2"/>
  <c r="AF103" i="2"/>
  <c r="AF374" i="2"/>
  <c r="AF472" i="2"/>
  <c r="AF327" i="2"/>
  <c r="AF261" i="2"/>
  <c r="AF63" i="2"/>
  <c r="AF598" i="2"/>
  <c r="AF368" i="2"/>
  <c r="AF238" i="2"/>
  <c r="AF589" i="2"/>
  <c r="AF200" i="2"/>
  <c r="AF473" i="2"/>
  <c r="AF39" i="2"/>
  <c r="AF247" i="2"/>
  <c r="AF321" i="2"/>
  <c r="AF21" i="2"/>
  <c r="AF593" i="2"/>
  <c r="AF549" i="2"/>
  <c r="AF724" i="2"/>
  <c r="AF615" i="2"/>
  <c r="AF184" i="2"/>
  <c r="AF9" i="2"/>
  <c r="AF48" i="2"/>
  <c r="AF35" i="2"/>
  <c r="AF260" i="2"/>
  <c r="AF270" i="2"/>
  <c r="AF388" i="2"/>
  <c r="AF294" i="2"/>
  <c r="AF131" i="2"/>
  <c r="AF533" i="2"/>
  <c r="AF563" i="2"/>
  <c r="AF524" i="2"/>
  <c r="AF541" i="2"/>
  <c r="AF490" i="2"/>
  <c r="AF256" i="2"/>
  <c r="AF102" i="2"/>
  <c r="AF73" i="2"/>
  <c r="M2" i="3" s="1"/>
  <c r="AF186" i="2"/>
  <c r="AF511" i="2"/>
  <c r="AF722" i="2"/>
  <c r="AF275" i="2"/>
  <c r="AF281" i="2"/>
  <c r="AF591" i="2"/>
  <c r="AF27" i="2"/>
  <c r="AF365" i="2"/>
  <c r="AF665" i="2"/>
  <c r="AF60" i="2"/>
  <c r="AF400" i="2"/>
  <c r="AF458" i="2"/>
  <c r="AF105" i="2"/>
  <c r="AF94" i="2"/>
  <c r="AF33" i="2"/>
  <c r="AF358" i="2"/>
  <c r="AF357" i="2"/>
  <c r="AF167" i="2"/>
  <c r="AF225" i="2"/>
  <c r="AF284" i="2"/>
  <c r="AF304" i="2"/>
  <c r="AF465" i="2"/>
  <c r="AF6" i="2"/>
  <c r="AF47" i="2"/>
  <c r="AF488" i="2"/>
  <c r="AF199" i="2"/>
  <c r="AF662" i="2"/>
  <c r="AF166" i="2"/>
  <c r="AF642" i="2"/>
  <c r="AF320" i="2"/>
  <c r="AF655" i="2"/>
  <c r="AF573" i="2"/>
  <c r="AF289" i="2"/>
  <c r="AF334" i="2"/>
  <c r="AF416" i="2"/>
  <c r="AF432" i="2"/>
  <c r="AF272" i="2"/>
  <c r="AF604" i="2"/>
  <c r="AF382" i="2"/>
  <c r="AF585" i="2"/>
  <c r="AF341" i="2"/>
  <c r="AF326" i="2"/>
  <c r="M63" i="3" s="1"/>
  <c r="AF277" i="2"/>
  <c r="AF517" i="2"/>
  <c r="AF342" i="2"/>
  <c r="AF554" i="2"/>
  <c r="AF525" i="2"/>
  <c r="AF717" i="2"/>
  <c r="AF644" i="2"/>
  <c r="AF110" i="2"/>
  <c r="AF493" i="2"/>
  <c r="AF515" i="2"/>
  <c r="AF725" i="2"/>
  <c r="AF430" i="2"/>
  <c r="AF536" i="2"/>
  <c r="AF580" i="2"/>
  <c r="AF379" i="2"/>
  <c r="AF236" i="2"/>
  <c r="AF706" i="2"/>
  <c r="AF362" i="2"/>
  <c r="AF25" i="2"/>
  <c r="AF222" i="2"/>
  <c r="AF262" i="2"/>
  <c r="AF97" i="2"/>
  <c r="AF49" i="2"/>
  <c r="AF657" i="2"/>
  <c r="AF290" i="2"/>
  <c r="AF37" i="2"/>
  <c r="M5" i="3" s="1"/>
  <c r="AF24" i="2"/>
  <c r="AF477" i="2"/>
  <c r="AF387" i="2"/>
  <c r="AF614" i="2"/>
  <c r="AF467" i="2"/>
  <c r="AF274" i="2"/>
  <c r="AF650" i="2"/>
  <c r="AF137" i="2"/>
  <c r="AF34" i="2"/>
  <c r="AF198" i="2"/>
  <c r="AF398" i="2"/>
  <c r="AF292" i="2"/>
  <c r="AF436" i="2"/>
  <c r="AF617" i="2"/>
  <c r="AF683" i="2"/>
  <c r="AF681" i="2"/>
  <c r="AF61" i="2"/>
  <c r="AF543" i="2"/>
  <c r="AF323" i="2"/>
  <c r="AF335" i="2"/>
  <c r="AF380" i="2"/>
  <c r="AF64" i="2"/>
  <c r="AF394" i="2"/>
  <c r="AF252" i="2"/>
  <c r="M14" i="3" s="1"/>
  <c r="AF664" i="2"/>
  <c r="AF378" i="2"/>
  <c r="AF333" i="2"/>
  <c r="AF145" i="2"/>
  <c r="AF393" i="2"/>
  <c r="AF668" i="2"/>
  <c r="AF695" i="2"/>
  <c r="AF124" i="2"/>
  <c r="AF242" i="2"/>
  <c r="AF287" i="2"/>
  <c r="AF349" i="2"/>
  <c r="AF459" i="2"/>
  <c r="AF177" i="2"/>
  <c r="AF689" i="2"/>
  <c r="AF98" i="2"/>
  <c r="AF572" i="2"/>
  <c r="AF176" i="2"/>
  <c r="AF479" i="2"/>
  <c r="AF45" i="2"/>
  <c r="AF699" i="2"/>
  <c r="AF156" i="2"/>
  <c r="AF451" i="2"/>
  <c r="AF100" i="2"/>
  <c r="AF692" i="2"/>
  <c r="AF219" i="2"/>
  <c r="AF618" i="2"/>
  <c r="AF680" i="2"/>
  <c r="AF112" i="2"/>
  <c r="AF51" i="2"/>
  <c r="AF607" i="2"/>
  <c r="AF285" i="2"/>
  <c r="AF92" i="2"/>
  <c r="AF331" i="2"/>
  <c r="AF429" i="2"/>
  <c r="AF560" i="2"/>
  <c r="M67" i="3" s="1"/>
  <c r="AF312" i="2"/>
  <c r="AF155" i="2"/>
  <c r="AF118" i="2"/>
  <c r="AF136" i="2"/>
  <c r="AF603" i="2"/>
  <c r="AF709" i="2"/>
  <c r="AF413" i="2"/>
  <c r="AF496" i="2"/>
  <c r="AF539" i="2"/>
  <c r="AF420" i="2"/>
  <c r="AF537" i="2"/>
  <c r="AF634" i="2"/>
  <c r="AF530" i="2"/>
  <c r="AF152" i="2"/>
  <c r="AF223" i="2"/>
  <c r="AF610" i="2"/>
  <c r="AF74" i="2"/>
  <c r="AF259" i="2"/>
  <c r="AF172" i="2"/>
  <c r="AF350" i="2"/>
  <c r="AF229" i="2"/>
  <c r="AF101" i="2"/>
  <c r="AF711" i="2"/>
  <c r="AF66" i="2"/>
  <c r="AF255" i="2"/>
  <c r="AF628" i="2"/>
  <c r="AF529" i="2"/>
  <c r="AF271" i="2"/>
  <c r="AF344" i="2"/>
  <c r="AF601" i="2"/>
  <c r="AF295" i="2"/>
  <c r="AF569" i="2"/>
  <c r="AF233" i="2"/>
  <c r="AF107" i="2"/>
  <c r="AF282" i="2"/>
  <c r="AF453" i="2"/>
  <c r="AF708" i="2"/>
  <c r="AF157" i="2"/>
  <c r="AF235" i="2"/>
  <c r="M112" i="3" s="1"/>
  <c r="AF672" i="2"/>
  <c r="AF624" i="2"/>
  <c r="AF637" i="2"/>
  <c r="AF705" i="2"/>
  <c r="AF612" i="2"/>
  <c r="AF494" i="2"/>
  <c r="AF196" i="2"/>
  <c r="AF266" i="2"/>
  <c r="AF308" i="2"/>
  <c r="M72" i="3" s="1"/>
  <c r="AF661" i="2"/>
  <c r="AF613" i="2"/>
  <c r="AF248" i="2"/>
  <c r="AF125" i="2"/>
  <c r="AF562" i="2"/>
  <c r="AF466" i="2"/>
  <c r="AF686" i="2"/>
  <c r="AF317" i="2"/>
  <c r="AF437" i="2"/>
  <c r="AF182" i="2"/>
  <c r="AF587" i="2"/>
  <c r="AF364" i="2"/>
  <c r="AF594" i="2"/>
  <c r="AF332" i="2"/>
  <c r="AF652" i="2"/>
  <c r="AF592" i="2"/>
  <c r="AF584" i="2"/>
  <c r="AF470" i="2"/>
  <c r="AF658" i="2"/>
  <c r="AF139" i="2"/>
  <c r="AF463" i="2"/>
  <c r="AF500" i="2"/>
  <c r="AF253" i="2"/>
  <c r="AF241" i="2"/>
  <c r="AF544" i="2"/>
  <c r="AF407" i="2"/>
  <c r="AF480" i="2"/>
  <c r="AF421" i="2"/>
  <c r="AF498" i="2"/>
  <c r="AF570" i="2"/>
  <c r="AF263" i="2"/>
  <c r="AF518" i="2"/>
  <c r="AF502" i="2"/>
  <c r="AF384" i="2"/>
  <c r="AF510" i="2"/>
  <c r="AF678" i="2"/>
  <c r="AF611" i="2"/>
  <c r="AF503" i="2"/>
  <c r="AF675" i="2"/>
  <c r="AF710" i="2"/>
  <c r="AF377" i="2"/>
  <c r="AF590" i="2"/>
  <c r="AF540" i="2"/>
  <c r="AF348" i="2"/>
  <c r="AF246" i="2"/>
  <c r="AF424" i="2"/>
  <c r="AF659" i="2"/>
  <c r="AF448" i="2"/>
  <c r="AF631" i="2"/>
  <c r="AF694" i="2"/>
  <c r="AF535" i="2"/>
  <c r="AF639" i="2"/>
  <c r="AF474" i="2"/>
  <c r="AF422" i="2"/>
  <c r="AF649" i="2"/>
  <c r="AF410" i="2"/>
  <c r="AF688" i="2"/>
  <c r="AF415" i="2"/>
  <c r="AF288" i="2"/>
  <c r="AF684" i="2"/>
  <c r="AF653" i="2"/>
  <c r="M68" i="3" s="1"/>
  <c r="AF712" i="2"/>
  <c r="AF583" i="2"/>
  <c r="AF406" i="2"/>
  <c r="AF629" i="2"/>
  <c r="AF599" i="2"/>
  <c r="AF443" i="2"/>
  <c r="AF409" i="2"/>
  <c r="AF619" i="2"/>
  <c r="AF673" i="2"/>
  <c r="AF645" i="2"/>
  <c r="AF622" i="2"/>
  <c r="AF696" i="2"/>
  <c r="AF698" i="2"/>
  <c r="AF526" i="2"/>
  <c r="AF434" i="2"/>
  <c r="AF514" i="2"/>
  <c r="AF553" i="2"/>
  <c r="AF641" i="2"/>
  <c r="AF670" i="2"/>
  <c r="AF609" i="2"/>
  <c r="AF697" i="2"/>
  <c r="AF654" i="2"/>
  <c r="AF648" i="2"/>
  <c r="AF685" i="2"/>
  <c r="AF704" i="2"/>
  <c r="AF691" i="2"/>
  <c r="AF723" i="2"/>
  <c r="AE411" i="2"/>
  <c r="AE596" i="2"/>
  <c r="AE666" i="2"/>
  <c r="AE132" i="2"/>
  <c r="AE347" i="2"/>
  <c r="AE278" i="2"/>
  <c r="AE623" i="2"/>
  <c r="AE450" i="2"/>
  <c r="AE690" i="2"/>
  <c r="AE538" i="2"/>
  <c r="AE367" i="2"/>
  <c r="AE643" i="2"/>
  <c r="AE556" i="2"/>
  <c r="AE439" i="2"/>
  <c r="AE460" i="2"/>
  <c r="AE181" i="2"/>
  <c r="AE297" i="2"/>
  <c r="AE208" i="2"/>
  <c r="AE405" i="2"/>
  <c r="AE682" i="2"/>
  <c r="AE12" i="2"/>
  <c r="AE226" i="2"/>
  <c r="AE77" i="2"/>
  <c r="AE401" i="2"/>
  <c r="AE185" i="2"/>
  <c r="AE179" i="2"/>
  <c r="AE482" i="2"/>
  <c r="AE519" i="2"/>
  <c r="AE170" i="2"/>
  <c r="L73" i="3" s="1"/>
  <c r="AE318" i="2"/>
  <c r="AE127" i="2"/>
  <c r="AE716" i="2"/>
  <c r="AE83" i="2"/>
  <c r="AE40" i="2"/>
  <c r="AE566" i="2"/>
  <c r="AE144" i="2"/>
  <c r="AE635" i="2"/>
  <c r="AE620" i="2"/>
  <c r="AE220" i="2"/>
  <c r="AE343" i="2"/>
  <c r="AE23" i="2"/>
  <c r="AE559" i="2"/>
  <c r="AE32" i="2"/>
  <c r="AE354" i="2"/>
  <c r="AE120" i="2"/>
  <c r="L17" i="3" s="1"/>
  <c r="AE250" i="2"/>
  <c r="AE10" i="2"/>
  <c r="AE291" i="2"/>
  <c r="AE71" i="2"/>
  <c r="AE146" i="2"/>
  <c r="AE209" i="2"/>
  <c r="AE265" i="2"/>
  <c r="AE204" i="2"/>
  <c r="L74" i="3" s="1"/>
  <c r="AE495" i="2"/>
  <c r="AE95" i="2"/>
  <c r="AE656" i="2"/>
  <c r="AE345" i="2"/>
  <c r="AE161" i="2"/>
  <c r="AE108" i="2"/>
  <c r="AE548" i="2"/>
  <c r="AE187" i="2"/>
  <c r="AE293" i="2"/>
  <c r="AE138" i="2"/>
  <c r="AE426" i="2"/>
  <c r="AE478" i="2"/>
  <c r="AE82" i="2"/>
  <c r="AE158" i="2"/>
  <c r="AE576" i="2"/>
  <c r="AE329" i="2"/>
  <c r="AE188" i="2"/>
  <c r="AE52" i="2"/>
  <c r="AE431" i="2"/>
  <c r="AE700" i="2"/>
  <c r="AE523" i="2"/>
  <c r="AE128" i="2"/>
  <c r="AE298" i="2"/>
  <c r="AE346" i="2"/>
  <c r="AE418" i="2"/>
  <c r="AE313" i="2"/>
  <c r="AE608" i="2"/>
  <c r="AE194" i="2"/>
  <c r="AE212" i="2"/>
  <c r="AE551" i="2"/>
  <c r="AE31" i="2"/>
  <c r="AE211" i="2"/>
  <c r="AE140" i="2"/>
  <c r="AE218" i="2"/>
  <c r="AE75" i="2"/>
  <c r="AE578" i="2"/>
  <c r="AE627" i="2"/>
  <c r="AE41" i="2"/>
  <c r="AE171" i="2"/>
  <c r="AE564" i="2"/>
  <c r="AE240" i="2"/>
  <c r="AE178" i="2"/>
  <c r="AE86" i="2"/>
  <c r="AE150" i="2"/>
  <c r="L3" i="3" s="1"/>
  <c r="AE626" i="2"/>
  <c r="AE154" i="2"/>
  <c r="AE545" i="2"/>
  <c r="AE391" i="2"/>
  <c r="AE339" i="2"/>
  <c r="AE195" i="2"/>
  <c r="AE44" i="2"/>
  <c r="AE303" i="2"/>
  <c r="L75" i="3" s="1"/>
  <c r="AE134" i="2"/>
  <c r="AE142" i="2"/>
  <c r="AE504" i="2"/>
  <c r="AE476" i="2"/>
  <c r="AE371" i="2"/>
  <c r="AE588" i="2"/>
  <c r="AE7" i="2"/>
  <c r="AE5" i="2"/>
  <c r="AE70" i="2"/>
  <c r="AE521" i="2"/>
  <c r="AE324" i="2"/>
  <c r="AE300" i="2"/>
  <c r="L61" i="3" s="1"/>
  <c r="AE567" i="2"/>
  <c r="AE319" i="2"/>
  <c r="AE38" i="2"/>
  <c r="AE191" i="2"/>
  <c r="AE353" i="2"/>
  <c r="AE28" i="2"/>
  <c r="AE190" i="2"/>
  <c r="AE427" i="2"/>
  <c r="AE173" i="2"/>
  <c r="AE340" i="2"/>
  <c r="AE169" i="2"/>
  <c r="AE565" i="2"/>
  <c r="AE237" i="2"/>
  <c r="L113" i="3" s="1"/>
  <c r="AE462" i="2"/>
  <c r="AE76" i="2"/>
  <c r="AE88" i="2"/>
  <c r="AE68" i="2"/>
  <c r="AE310" i="2"/>
  <c r="AE104" i="2"/>
  <c r="AE435" i="2"/>
  <c r="AE301" i="2"/>
  <c r="AE707" i="2"/>
  <c r="L114" i="3" s="1"/>
  <c r="AE72" i="2"/>
  <c r="AE244" i="2"/>
  <c r="AE162" i="2"/>
  <c r="AE207" i="2"/>
  <c r="AE217" i="2"/>
  <c r="AE57" i="2"/>
  <c r="AE428" i="2"/>
  <c r="AE151" i="2"/>
  <c r="AE369" i="2"/>
  <c r="AE193" i="2"/>
  <c r="AE96" i="2"/>
  <c r="AE419" i="2"/>
  <c r="AE306" i="2"/>
  <c r="AE399" i="2"/>
  <c r="AE78" i="2"/>
  <c r="AE506" i="2"/>
  <c r="AE720" i="2"/>
  <c r="AE449" i="2"/>
  <c r="AE19" i="2"/>
  <c r="AE164" i="2"/>
  <c r="AE2" i="2"/>
  <c r="AE606" i="2"/>
  <c r="AE597" i="2"/>
  <c r="AE457" i="2"/>
  <c r="AE18" i="2"/>
  <c r="AE516" i="2"/>
  <c r="AE417" i="2"/>
  <c r="AE14" i="2"/>
  <c r="AE210" i="2"/>
  <c r="AE632" i="2"/>
  <c r="AE542" i="2"/>
  <c r="AE505" i="2"/>
  <c r="AE508" i="2"/>
  <c r="AE55" i="2"/>
  <c r="AE269" i="2"/>
  <c r="AE54" i="2"/>
  <c r="AE633" i="2"/>
  <c r="L62" i="3" s="1"/>
  <c r="AE373" i="2"/>
  <c r="AE677" i="2"/>
  <c r="AE299" i="2"/>
  <c r="AE423" i="2"/>
  <c r="AE245" i="2"/>
  <c r="AE67" i="2"/>
  <c r="AE296" i="2"/>
  <c r="AE602" i="2"/>
  <c r="AE143" i="2"/>
  <c r="AE366" i="2"/>
  <c r="AE135" i="2"/>
  <c r="AE251" i="2"/>
  <c r="AE239" i="2"/>
  <c r="AE202" i="2"/>
  <c r="AE621" i="2"/>
  <c r="AE636" i="2"/>
  <c r="AE361" i="2"/>
  <c r="AE456" i="2"/>
  <c r="AE475" i="2"/>
  <c r="AE679" i="2"/>
  <c r="AE702" i="2"/>
  <c r="AE442" i="2"/>
  <c r="L71" i="3" s="1"/>
  <c r="AE483" i="2"/>
  <c r="L77" i="3" s="1"/>
  <c r="AE189" i="2"/>
  <c r="AE99" i="2"/>
  <c r="AE396" i="2"/>
  <c r="AE90" i="2"/>
  <c r="AE325" i="2"/>
  <c r="AE268" i="2"/>
  <c r="AE484" i="2"/>
  <c r="AE79" i="2"/>
  <c r="AE501" i="2"/>
  <c r="AE625" i="2"/>
  <c r="AE53" i="2"/>
  <c r="AE605" i="2"/>
  <c r="AE402" i="2"/>
  <c r="AE119" i="2"/>
  <c r="AE546" i="2"/>
  <c r="AE307" i="2"/>
  <c r="AE527" i="2"/>
  <c r="AE109" i="2"/>
  <c r="AE205" i="2"/>
  <c r="AE160" i="2"/>
  <c r="AE309" i="2"/>
  <c r="AE149" i="2"/>
  <c r="AE557" i="2"/>
  <c r="AE65" i="2"/>
  <c r="AE714" i="2"/>
  <c r="AE433" i="2"/>
  <c r="AE69" i="2"/>
  <c r="AE600" i="2"/>
  <c r="AE414" i="2"/>
  <c r="AE257" i="2"/>
  <c r="AE386" i="2"/>
  <c r="AE719" i="2"/>
  <c r="AE59" i="2"/>
  <c r="AE660" i="2"/>
  <c r="AE283" i="2"/>
  <c r="AE267" i="2"/>
  <c r="AE224" i="2"/>
  <c r="AE311" i="2"/>
  <c r="AE468" i="2"/>
  <c r="AE58" i="2"/>
  <c r="AE528" i="2"/>
  <c r="AE206" i="2"/>
  <c r="L115" i="3" s="1"/>
  <c r="AE91" i="2"/>
  <c r="AE372" i="2"/>
  <c r="AE446" i="2"/>
  <c r="AE337" i="2"/>
  <c r="AE381" i="2"/>
  <c r="AE568" i="2"/>
  <c r="AE276" i="2"/>
  <c r="AE408" i="2"/>
  <c r="AE647" i="2"/>
  <c r="AE469" i="2"/>
  <c r="AE15" i="2"/>
  <c r="AE376" i="2"/>
  <c r="AE444" i="2"/>
  <c r="AE532" i="2"/>
  <c r="AE640" i="2"/>
  <c r="AE512" i="2"/>
  <c r="AE3" i="2"/>
  <c r="AE50" i="2"/>
  <c r="AE581" i="2"/>
  <c r="AE180" i="2"/>
  <c r="AE389" i="2"/>
  <c r="AE87" i="2"/>
  <c r="AE445" i="2"/>
  <c r="AE43" i="2"/>
  <c r="AE726" i="2"/>
  <c r="AE687" i="2"/>
  <c r="AE36" i="2"/>
  <c r="AE454" i="2"/>
  <c r="AE314" i="2"/>
  <c r="AE8" i="2"/>
  <c r="AE183" i="2"/>
  <c r="AE547" i="2"/>
  <c r="AE214" i="2"/>
  <c r="AE577" i="2"/>
  <c r="AE441" i="2"/>
  <c r="AE147" i="2"/>
  <c r="AE81" i="2"/>
  <c r="AE4" i="2"/>
  <c r="AE552" i="2"/>
  <c r="AE390" i="2"/>
  <c r="AE126" i="2"/>
  <c r="AE492" i="2"/>
  <c r="AE461" i="2"/>
  <c r="AE513" i="2"/>
  <c r="AE579" i="2"/>
  <c r="AE651" i="2"/>
  <c r="AE230" i="2"/>
  <c r="AE254" i="2"/>
  <c r="AE497" i="2"/>
  <c r="AE165" i="2"/>
  <c r="AE571" i="2"/>
  <c r="AE721" i="2"/>
  <c r="AE403" i="2"/>
  <c r="AE228" i="2"/>
  <c r="AE42" i="2"/>
  <c r="AE586" i="2"/>
  <c r="AE30" i="2"/>
  <c r="AE336" i="2"/>
  <c r="AE674" i="2"/>
  <c r="AE397" i="2"/>
  <c r="AE11" i="2"/>
  <c r="AE352" i="2"/>
  <c r="AE489" i="2"/>
  <c r="AE234" i="2"/>
  <c r="AE13" i="2"/>
  <c r="AE534" i="2"/>
  <c r="AE201" i="2"/>
  <c r="AE174" i="2"/>
  <c r="AE46" i="2"/>
  <c r="AE638" i="2"/>
  <c r="AE392" i="2"/>
  <c r="AE718" i="2"/>
  <c r="AE163" i="2"/>
  <c r="AE485" i="2"/>
  <c r="AE701" i="2"/>
  <c r="AE114" i="2"/>
  <c r="AE84" i="2"/>
  <c r="AE464" i="2"/>
  <c r="AE106" i="2"/>
  <c r="AE703" i="2"/>
  <c r="AE355" i="2"/>
  <c r="AE561" i="2"/>
  <c r="AE507" i="2"/>
  <c r="L59" i="3" s="1"/>
  <c r="AE286" i="2"/>
  <c r="AE315" i="2"/>
  <c r="AE249" i="2"/>
  <c r="AE153" i="2"/>
  <c r="AE62" i="2"/>
  <c r="AE175" i="2"/>
  <c r="AE330" i="2"/>
  <c r="AE351" i="2"/>
  <c r="AE499" i="2"/>
  <c r="AE693" i="2"/>
  <c r="AE26" i="2"/>
  <c r="AE385" i="2"/>
  <c r="AE141" i="2"/>
  <c r="AE213" i="2"/>
  <c r="AE148" i="2"/>
  <c r="AE486" i="2"/>
  <c r="AE481" i="2"/>
  <c r="AE531" i="2"/>
  <c r="AE227" i="2"/>
  <c r="AE22" i="2"/>
  <c r="AE395" i="2"/>
  <c r="AE123" i="2"/>
  <c r="AE447" i="2"/>
  <c r="AE667" i="2"/>
  <c r="AE20" i="2"/>
  <c r="AE452" i="2"/>
  <c r="AE116" i="2"/>
  <c r="AE215" i="2"/>
  <c r="AE192" i="2"/>
  <c r="AE491" i="2"/>
  <c r="AE550" i="2"/>
  <c r="AE520" i="2"/>
  <c r="AE93" i="2"/>
  <c r="AE17" i="2"/>
  <c r="AE279" i="2"/>
  <c r="AE363" i="2"/>
  <c r="AE471" i="2"/>
  <c r="AE29" i="2"/>
  <c r="AE115" i="2"/>
  <c r="AE676" i="2"/>
  <c r="AE425" i="2"/>
  <c r="AE522" i="2"/>
  <c r="AE328" i="2"/>
  <c r="AE302" i="2"/>
  <c r="AE359" i="2"/>
  <c r="AE616" i="2"/>
  <c r="AE85" i="2"/>
  <c r="AE231" i="2"/>
  <c r="AE669" i="2"/>
  <c r="AE582" i="2"/>
  <c r="AE555" i="2"/>
  <c r="AE360" i="2"/>
  <c r="AE111" i="2"/>
  <c r="AE80" i="2"/>
  <c r="AE412" i="2"/>
  <c r="AE56" i="2"/>
  <c r="AE574" i="2"/>
  <c r="AE305" i="2"/>
  <c r="AE89" i="2"/>
  <c r="AE159" i="2"/>
  <c r="AE129" i="2"/>
  <c r="AE715" i="2"/>
  <c r="AE130" i="2"/>
  <c r="AE440" i="2"/>
  <c r="AE121" i="2"/>
  <c r="AE203" i="2"/>
  <c r="AE280" i="2"/>
  <c r="AE197" i="2"/>
  <c r="AE232" i="2"/>
  <c r="AE122" i="2"/>
  <c r="AE663" i="2"/>
  <c r="L66" i="3" s="1"/>
  <c r="AE455" i="2"/>
  <c r="AE375" i="2"/>
  <c r="AE322" i="2"/>
  <c r="AE113" i="2"/>
  <c r="AE133" i="2"/>
  <c r="AE258" i="2"/>
  <c r="AE117" i="2"/>
  <c r="AE216" i="2"/>
  <c r="AE356" i="2"/>
  <c r="AE595" i="2"/>
  <c r="AE575" i="2"/>
  <c r="AE404" i="2"/>
  <c r="AE671" i="2"/>
  <c r="AE487" i="2"/>
  <c r="AE646" i="2"/>
  <c r="AE383" i="2"/>
  <c r="AE338" i="2"/>
  <c r="AE264" i="2"/>
  <c r="AE273" i="2"/>
  <c r="AE558" i="2"/>
  <c r="AE316" i="2"/>
  <c r="AE509" i="2"/>
  <c r="AE630" i="2"/>
  <c r="AE713" i="2"/>
  <c r="AE438" i="2"/>
  <c r="AE243" i="2"/>
  <c r="AE370" i="2"/>
  <c r="AE221" i="2"/>
  <c r="AE168" i="2"/>
  <c r="AE16" i="2"/>
  <c r="AE103" i="2"/>
  <c r="AE374" i="2"/>
  <c r="AE472" i="2"/>
  <c r="AE327" i="2"/>
  <c r="AE261" i="2"/>
  <c r="AE63" i="2"/>
  <c r="AE598" i="2"/>
  <c r="AE368" i="2"/>
  <c r="AE238" i="2"/>
  <c r="AE589" i="2"/>
  <c r="AE200" i="2"/>
  <c r="AE473" i="2"/>
  <c r="AE39" i="2"/>
  <c r="AE247" i="2"/>
  <c r="AE321" i="2"/>
  <c r="AE21" i="2"/>
  <c r="AE593" i="2"/>
  <c r="AE549" i="2"/>
  <c r="AE724" i="2"/>
  <c r="AE615" i="2"/>
  <c r="AE184" i="2"/>
  <c r="AE9" i="2"/>
  <c r="AE48" i="2"/>
  <c r="AE35" i="2"/>
  <c r="AE260" i="2"/>
  <c r="AE270" i="2"/>
  <c r="AE388" i="2"/>
  <c r="AE294" i="2"/>
  <c r="AE131" i="2"/>
  <c r="AE533" i="2"/>
  <c r="AE563" i="2"/>
  <c r="AE524" i="2"/>
  <c r="AE541" i="2"/>
  <c r="AE490" i="2"/>
  <c r="AE256" i="2"/>
  <c r="AE102" i="2"/>
  <c r="AE73" i="2"/>
  <c r="L2" i="3" s="1"/>
  <c r="AE186" i="2"/>
  <c r="AE511" i="2"/>
  <c r="AE722" i="2"/>
  <c r="AE275" i="2"/>
  <c r="AE281" i="2"/>
  <c r="AE591" i="2"/>
  <c r="AE27" i="2"/>
  <c r="AE365" i="2"/>
  <c r="AE665" i="2"/>
  <c r="AE60" i="2"/>
  <c r="AE400" i="2"/>
  <c r="AE458" i="2"/>
  <c r="AE105" i="2"/>
  <c r="AE94" i="2"/>
  <c r="AE33" i="2"/>
  <c r="AE358" i="2"/>
  <c r="AE357" i="2"/>
  <c r="AE167" i="2"/>
  <c r="AE225" i="2"/>
  <c r="AE284" i="2"/>
  <c r="AE304" i="2"/>
  <c r="AE465" i="2"/>
  <c r="AE6" i="2"/>
  <c r="AE47" i="2"/>
  <c r="AE488" i="2"/>
  <c r="AE199" i="2"/>
  <c r="AE662" i="2"/>
  <c r="AE166" i="2"/>
  <c r="AE642" i="2"/>
  <c r="AE320" i="2"/>
  <c r="AE655" i="2"/>
  <c r="AE573" i="2"/>
  <c r="AE289" i="2"/>
  <c r="AE334" i="2"/>
  <c r="AE416" i="2"/>
  <c r="AE432" i="2"/>
  <c r="AE272" i="2"/>
  <c r="AE604" i="2"/>
  <c r="AE382" i="2"/>
  <c r="AE585" i="2"/>
  <c r="AE341" i="2"/>
  <c r="AE326" i="2"/>
  <c r="L63" i="3" s="1"/>
  <c r="AE277" i="2"/>
  <c r="AE517" i="2"/>
  <c r="AE342" i="2"/>
  <c r="AE554" i="2"/>
  <c r="AE525" i="2"/>
  <c r="AE717" i="2"/>
  <c r="AE644" i="2"/>
  <c r="AE110" i="2"/>
  <c r="AE493" i="2"/>
  <c r="AE515" i="2"/>
  <c r="AE725" i="2"/>
  <c r="AE430" i="2"/>
  <c r="AE536" i="2"/>
  <c r="AE580" i="2"/>
  <c r="AE379" i="2"/>
  <c r="AE236" i="2"/>
  <c r="AE706" i="2"/>
  <c r="AE362" i="2"/>
  <c r="AE25" i="2"/>
  <c r="AE222" i="2"/>
  <c r="AE262" i="2"/>
  <c r="AE97" i="2"/>
  <c r="AE49" i="2"/>
  <c r="AE657" i="2"/>
  <c r="AE290" i="2"/>
  <c r="AE37" i="2"/>
  <c r="L5" i="3" s="1"/>
  <c r="AE24" i="2"/>
  <c r="AE477" i="2"/>
  <c r="AE387" i="2"/>
  <c r="AE614" i="2"/>
  <c r="AE467" i="2"/>
  <c r="AE274" i="2"/>
  <c r="AE650" i="2"/>
  <c r="AE137" i="2"/>
  <c r="AE34" i="2"/>
  <c r="AE198" i="2"/>
  <c r="AE398" i="2"/>
  <c r="AE292" i="2"/>
  <c r="AE436" i="2"/>
  <c r="AE617" i="2"/>
  <c r="AE683" i="2"/>
  <c r="AE681" i="2"/>
  <c r="AE61" i="2"/>
  <c r="AE543" i="2"/>
  <c r="AE323" i="2"/>
  <c r="AE335" i="2"/>
  <c r="AE380" i="2"/>
  <c r="AE64" i="2"/>
  <c r="AE394" i="2"/>
  <c r="AE252" i="2"/>
  <c r="L14" i="3" s="1"/>
  <c r="AE664" i="2"/>
  <c r="AE378" i="2"/>
  <c r="AE333" i="2"/>
  <c r="AE145" i="2"/>
  <c r="AE393" i="2"/>
  <c r="AE668" i="2"/>
  <c r="AE695" i="2"/>
  <c r="AE124" i="2"/>
  <c r="AE242" i="2"/>
  <c r="AE287" i="2"/>
  <c r="AE349" i="2"/>
  <c r="AE459" i="2"/>
  <c r="AE177" i="2"/>
  <c r="AE689" i="2"/>
  <c r="AE98" i="2"/>
  <c r="AE572" i="2"/>
  <c r="AE176" i="2"/>
  <c r="AE479" i="2"/>
  <c r="AE45" i="2"/>
  <c r="AE699" i="2"/>
  <c r="AE156" i="2"/>
  <c r="AE451" i="2"/>
  <c r="AE100" i="2"/>
  <c r="AE692" i="2"/>
  <c r="AE219" i="2"/>
  <c r="AE618" i="2"/>
  <c r="AE680" i="2"/>
  <c r="AE112" i="2"/>
  <c r="AE51" i="2"/>
  <c r="AE607" i="2"/>
  <c r="AE285" i="2"/>
  <c r="AE92" i="2"/>
  <c r="AE331" i="2"/>
  <c r="AE429" i="2"/>
  <c r="AE560" i="2"/>
  <c r="L67" i="3" s="1"/>
  <c r="AE312" i="2"/>
  <c r="AE155" i="2"/>
  <c r="AE118" i="2"/>
  <c r="AE136" i="2"/>
  <c r="AE603" i="2"/>
  <c r="AE709" i="2"/>
  <c r="AE413" i="2"/>
  <c r="AE496" i="2"/>
  <c r="AE539" i="2"/>
  <c r="AE420" i="2"/>
  <c r="AE537" i="2"/>
  <c r="AE634" i="2"/>
  <c r="AE530" i="2"/>
  <c r="AE152" i="2"/>
  <c r="AE223" i="2"/>
  <c r="AE610" i="2"/>
  <c r="AE74" i="2"/>
  <c r="AE259" i="2"/>
  <c r="AE172" i="2"/>
  <c r="AE350" i="2"/>
  <c r="AE229" i="2"/>
  <c r="AE101" i="2"/>
  <c r="AE711" i="2"/>
  <c r="AE66" i="2"/>
  <c r="AE255" i="2"/>
  <c r="AE628" i="2"/>
  <c r="AE529" i="2"/>
  <c r="AE271" i="2"/>
  <c r="AE344" i="2"/>
  <c r="AE601" i="2"/>
  <c r="AE295" i="2"/>
  <c r="AE569" i="2"/>
  <c r="AE233" i="2"/>
  <c r="AE107" i="2"/>
  <c r="AE282" i="2"/>
  <c r="AE453" i="2"/>
  <c r="AE708" i="2"/>
  <c r="AE157" i="2"/>
  <c r="AE235" i="2"/>
  <c r="L112" i="3" s="1"/>
  <c r="AE672" i="2"/>
  <c r="AE624" i="2"/>
  <c r="AE637" i="2"/>
  <c r="AE705" i="2"/>
  <c r="AE612" i="2"/>
  <c r="AE494" i="2"/>
  <c r="AE196" i="2"/>
  <c r="AE266" i="2"/>
  <c r="AE308" i="2"/>
  <c r="L72" i="3" s="1"/>
  <c r="AE661" i="2"/>
  <c r="AE613" i="2"/>
  <c r="AE248" i="2"/>
  <c r="AE125" i="2"/>
  <c r="AE562" i="2"/>
  <c r="AE466" i="2"/>
  <c r="AE686" i="2"/>
  <c r="AE317" i="2"/>
  <c r="AE437" i="2"/>
  <c r="AE182" i="2"/>
  <c r="AE587" i="2"/>
  <c r="AE364" i="2"/>
  <c r="AE594" i="2"/>
  <c r="AE332" i="2"/>
  <c r="AE652" i="2"/>
  <c r="AE592" i="2"/>
  <c r="AE584" i="2"/>
  <c r="AE470" i="2"/>
  <c r="AE658" i="2"/>
  <c r="AE139" i="2"/>
  <c r="AE463" i="2"/>
  <c r="AE500" i="2"/>
  <c r="AE253" i="2"/>
  <c r="AE241" i="2"/>
  <c r="AE544" i="2"/>
  <c r="AE407" i="2"/>
  <c r="AE480" i="2"/>
  <c r="AE421" i="2"/>
  <c r="AE498" i="2"/>
  <c r="AE570" i="2"/>
  <c r="AE263" i="2"/>
  <c r="AE518" i="2"/>
  <c r="AE502" i="2"/>
  <c r="AE384" i="2"/>
  <c r="AE510" i="2"/>
  <c r="AE678" i="2"/>
  <c r="AE611" i="2"/>
  <c r="AE503" i="2"/>
  <c r="AE675" i="2"/>
  <c r="AE710" i="2"/>
  <c r="AE377" i="2"/>
  <c r="AE590" i="2"/>
  <c r="AE540" i="2"/>
  <c r="AE348" i="2"/>
  <c r="AE246" i="2"/>
  <c r="AE424" i="2"/>
  <c r="AE659" i="2"/>
  <c r="AE448" i="2"/>
  <c r="AE631" i="2"/>
  <c r="AE694" i="2"/>
  <c r="AE535" i="2"/>
  <c r="AE639" i="2"/>
  <c r="AE474" i="2"/>
  <c r="AE422" i="2"/>
  <c r="AE649" i="2"/>
  <c r="AE410" i="2"/>
  <c r="AE688" i="2"/>
  <c r="AE415" i="2"/>
  <c r="AE288" i="2"/>
  <c r="AE684" i="2"/>
  <c r="AE653" i="2"/>
  <c r="L68" i="3" s="1"/>
  <c r="AE712" i="2"/>
  <c r="AE583" i="2"/>
  <c r="AE406" i="2"/>
  <c r="AE629" i="2"/>
  <c r="AE599" i="2"/>
  <c r="AE443" i="2"/>
  <c r="AE409" i="2"/>
  <c r="AE619" i="2"/>
  <c r="AE673" i="2"/>
  <c r="AE645" i="2"/>
  <c r="AE622" i="2"/>
  <c r="AE696" i="2"/>
  <c r="AE698" i="2"/>
  <c r="AE526" i="2"/>
  <c r="AE434" i="2"/>
  <c r="AE514" i="2"/>
  <c r="AE553" i="2"/>
  <c r="AE641" i="2"/>
  <c r="AE670" i="2"/>
  <c r="AE609" i="2"/>
  <c r="AE697" i="2"/>
  <c r="AE654" i="2"/>
  <c r="AE648" i="2"/>
  <c r="AE685" i="2"/>
  <c r="AE704" i="2"/>
  <c r="AE691" i="2"/>
  <c r="AE723" i="2"/>
  <c r="AD411" i="2"/>
  <c r="AD596" i="2"/>
  <c r="AD666" i="2"/>
  <c r="AD132" i="2"/>
  <c r="AD347" i="2"/>
  <c r="AD278" i="2"/>
  <c r="AD623" i="2"/>
  <c r="AD450" i="2"/>
  <c r="AD690" i="2"/>
  <c r="AD538" i="2"/>
  <c r="AD367" i="2"/>
  <c r="AD643" i="2"/>
  <c r="AD556" i="2"/>
  <c r="AD439" i="2"/>
  <c r="AD460" i="2"/>
  <c r="AD181" i="2"/>
  <c r="AD297" i="2"/>
  <c r="AD208" i="2"/>
  <c r="AD405" i="2"/>
  <c r="AD682" i="2"/>
  <c r="AD12" i="2"/>
  <c r="AD226" i="2"/>
  <c r="AD77" i="2"/>
  <c r="AD401" i="2"/>
  <c r="AD185" i="2"/>
  <c r="AD179" i="2"/>
  <c r="AD482" i="2"/>
  <c r="AD519" i="2"/>
  <c r="AD170" i="2"/>
  <c r="K73" i="3" s="1"/>
  <c r="AD318" i="2"/>
  <c r="AD127" i="2"/>
  <c r="AD716" i="2"/>
  <c r="AD83" i="2"/>
  <c r="AD40" i="2"/>
  <c r="AD566" i="2"/>
  <c r="AD144" i="2"/>
  <c r="AD635" i="2"/>
  <c r="AD620" i="2"/>
  <c r="AD220" i="2"/>
  <c r="AD343" i="2"/>
  <c r="AD23" i="2"/>
  <c r="AD559" i="2"/>
  <c r="AD32" i="2"/>
  <c r="AD354" i="2"/>
  <c r="AD120" i="2"/>
  <c r="K17" i="3" s="1"/>
  <c r="AD250" i="2"/>
  <c r="AD10" i="2"/>
  <c r="AD291" i="2"/>
  <c r="AD71" i="2"/>
  <c r="AD146" i="2"/>
  <c r="AD209" i="2"/>
  <c r="AD265" i="2"/>
  <c r="AD204" i="2"/>
  <c r="K74" i="3" s="1"/>
  <c r="AD495" i="2"/>
  <c r="AD95" i="2"/>
  <c r="AD656" i="2"/>
  <c r="AD345" i="2"/>
  <c r="AD161" i="2"/>
  <c r="AD108" i="2"/>
  <c r="AD548" i="2"/>
  <c r="AD187" i="2"/>
  <c r="AD293" i="2"/>
  <c r="AD138" i="2"/>
  <c r="AD426" i="2"/>
  <c r="AD478" i="2"/>
  <c r="AD82" i="2"/>
  <c r="AD158" i="2"/>
  <c r="AD576" i="2"/>
  <c r="AD329" i="2"/>
  <c r="AD188" i="2"/>
  <c r="AD52" i="2"/>
  <c r="AD431" i="2"/>
  <c r="AD700" i="2"/>
  <c r="AD523" i="2"/>
  <c r="AD128" i="2"/>
  <c r="AD298" i="2"/>
  <c r="AD346" i="2"/>
  <c r="AD418" i="2"/>
  <c r="AD313" i="2"/>
  <c r="AD608" i="2"/>
  <c r="AD194" i="2"/>
  <c r="AD212" i="2"/>
  <c r="AD551" i="2"/>
  <c r="AD31" i="2"/>
  <c r="AD211" i="2"/>
  <c r="AD140" i="2"/>
  <c r="AD218" i="2"/>
  <c r="AD75" i="2"/>
  <c r="AD578" i="2"/>
  <c r="AD627" i="2"/>
  <c r="AD41" i="2"/>
  <c r="AD171" i="2"/>
  <c r="AD564" i="2"/>
  <c r="AD240" i="2"/>
  <c r="AD178" i="2"/>
  <c r="AD86" i="2"/>
  <c r="AD150" i="2"/>
  <c r="K3" i="3" s="1"/>
  <c r="AD626" i="2"/>
  <c r="AD154" i="2"/>
  <c r="AD545" i="2"/>
  <c r="AD391" i="2"/>
  <c r="AD339" i="2"/>
  <c r="AD195" i="2"/>
  <c r="AD44" i="2"/>
  <c r="AD303" i="2"/>
  <c r="K75" i="3" s="1"/>
  <c r="AD134" i="2"/>
  <c r="AD142" i="2"/>
  <c r="AD504" i="2"/>
  <c r="AD476" i="2"/>
  <c r="AD371" i="2"/>
  <c r="AD588" i="2"/>
  <c r="AD7" i="2"/>
  <c r="AD5" i="2"/>
  <c r="AD70" i="2"/>
  <c r="AD521" i="2"/>
  <c r="AD324" i="2"/>
  <c r="AD300" i="2"/>
  <c r="K61" i="3" s="1"/>
  <c r="AD567" i="2"/>
  <c r="AD319" i="2"/>
  <c r="AD38" i="2"/>
  <c r="AD191" i="2"/>
  <c r="AD353" i="2"/>
  <c r="AD28" i="2"/>
  <c r="AD190" i="2"/>
  <c r="AD427" i="2"/>
  <c r="AD173" i="2"/>
  <c r="AD340" i="2"/>
  <c r="AD169" i="2"/>
  <c r="AD565" i="2"/>
  <c r="AD237" i="2"/>
  <c r="K113" i="3" s="1"/>
  <c r="AD462" i="2"/>
  <c r="AD76" i="2"/>
  <c r="AD88" i="2"/>
  <c r="AD68" i="2"/>
  <c r="AD310" i="2"/>
  <c r="AD104" i="2"/>
  <c r="AD435" i="2"/>
  <c r="AD301" i="2"/>
  <c r="AD707" i="2"/>
  <c r="K114" i="3" s="1"/>
  <c r="AD72" i="2"/>
  <c r="AD244" i="2"/>
  <c r="AD162" i="2"/>
  <c r="AD207" i="2"/>
  <c r="AD217" i="2"/>
  <c r="AD57" i="2"/>
  <c r="AD428" i="2"/>
  <c r="AD151" i="2"/>
  <c r="AD369" i="2"/>
  <c r="AD193" i="2"/>
  <c r="AD96" i="2"/>
  <c r="AD419" i="2"/>
  <c r="AD306" i="2"/>
  <c r="AD399" i="2"/>
  <c r="AD78" i="2"/>
  <c r="AD506" i="2"/>
  <c r="AD720" i="2"/>
  <c r="AD449" i="2"/>
  <c r="AD19" i="2"/>
  <c r="AD164" i="2"/>
  <c r="AD2" i="2"/>
  <c r="AD606" i="2"/>
  <c r="AD597" i="2"/>
  <c r="AD457" i="2"/>
  <c r="AD18" i="2"/>
  <c r="AD516" i="2"/>
  <c r="AD417" i="2"/>
  <c r="AD14" i="2"/>
  <c r="AD210" i="2"/>
  <c r="AD632" i="2"/>
  <c r="AD542" i="2"/>
  <c r="AD505" i="2"/>
  <c r="AD508" i="2"/>
  <c r="AD55" i="2"/>
  <c r="AD269" i="2"/>
  <c r="AD54" i="2"/>
  <c r="AD633" i="2"/>
  <c r="K62" i="3" s="1"/>
  <c r="AD373" i="2"/>
  <c r="AD677" i="2"/>
  <c r="AD299" i="2"/>
  <c r="AD423" i="2"/>
  <c r="AD245" i="2"/>
  <c r="AD67" i="2"/>
  <c r="AD296" i="2"/>
  <c r="AD602" i="2"/>
  <c r="AD143" i="2"/>
  <c r="AD366" i="2"/>
  <c r="AD135" i="2"/>
  <c r="AD251" i="2"/>
  <c r="AD239" i="2"/>
  <c r="AD202" i="2"/>
  <c r="AD621" i="2"/>
  <c r="AD636" i="2"/>
  <c r="AD361" i="2"/>
  <c r="AD456" i="2"/>
  <c r="AD475" i="2"/>
  <c r="AD679" i="2"/>
  <c r="AD702" i="2"/>
  <c r="AD442" i="2"/>
  <c r="K71" i="3" s="1"/>
  <c r="AD483" i="2"/>
  <c r="K77" i="3" s="1"/>
  <c r="AD189" i="2"/>
  <c r="AD99" i="2"/>
  <c r="AD396" i="2"/>
  <c r="AD90" i="2"/>
  <c r="AD325" i="2"/>
  <c r="AD268" i="2"/>
  <c r="AD484" i="2"/>
  <c r="AD79" i="2"/>
  <c r="AD501" i="2"/>
  <c r="AD625" i="2"/>
  <c r="AD53" i="2"/>
  <c r="AD605" i="2"/>
  <c r="AD402" i="2"/>
  <c r="AD119" i="2"/>
  <c r="AD546" i="2"/>
  <c r="AD307" i="2"/>
  <c r="AD527" i="2"/>
  <c r="AD109" i="2"/>
  <c r="AD205" i="2"/>
  <c r="AD160" i="2"/>
  <c r="AD309" i="2"/>
  <c r="AD149" i="2"/>
  <c r="AD557" i="2"/>
  <c r="AD65" i="2"/>
  <c r="AD714" i="2"/>
  <c r="AD433" i="2"/>
  <c r="AD69" i="2"/>
  <c r="AD600" i="2"/>
  <c r="AD414" i="2"/>
  <c r="AD257" i="2"/>
  <c r="AD386" i="2"/>
  <c r="AD719" i="2"/>
  <c r="AD59" i="2"/>
  <c r="AD660" i="2"/>
  <c r="AD283" i="2"/>
  <c r="AD267" i="2"/>
  <c r="AD224" i="2"/>
  <c r="AD311" i="2"/>
  <c r="AD468" i="2"/>
  <c r="AD58" i="2"/>
  <c r="AD528" i="2"/>
  <c r="AD206" i="2"/>
  <c r="K115" i="3" s="1"/>
  <c r="AD91" i="2"/>
  <c r="AD372" i="2"/>
  <c r="AD446" i="2"/>
  <c r="AD337" i="2"/>
  <c r="AD381" i="2"/>
  <c r="AD568" i="2"/>
  <c r="AD276" i="2"/>
  <c r="AD408" i="2"/>
  <c r="AD647" i="2"/>
  <c r="AD469" i="2"/>
  <c r="AD15" i="2"/>
  <c r="AD376" i="2"/>
  <c r="AD444" i="2"/>
  <c r="AD532" i="2"/>
  <c r="AD640" i="2"/>
  <c r="AD512" i="2"/>
  <c r="AD3" i="2"/>
  <c r="AD50" i="2"/>
  <c r="AD581" i="2"/>
  <c r="AD180" i="2"/>
  <c r="AD389" i="2"/>
  <c r="AD87" i="2"/>
  <c r="AD445" i="2"/>
  <c r="AD43" i="2"/>
  <c r="AD726" i="2"/>
  <c r="AD687" i="2"/>
  <c r="AD36" i="2"/>
  <c r="AD454" i="2"/>
  <c r="AD314" i="2"/>
  <c r="AD8" i="2"/>
  <c r="AD183" i="2"/>
  <c r="AD547" i="2"/>
  <c r="AD214" i="2"/>
  <c r="AD577" i="2"/>
  <c r="AD441" i="2"/>
  <c r="AD147" i="2"/>
  <c r="AD81" i="2"/>
  <c r="AD4" i="2"/>
  <c r="AD552" i="2"/>
  <c r="AD390" i="2"/>
  <c r="AD126" i="2"/>
  <c r="AD492" i="2"/>
  <c r="AD461" i="2"/>
  <c r="AD513" i="2"/>
  <c r="AD579" i="2"/>
  <c r="AD651" i="2"/>
  <c r="AD230" i="2"/>
  <c r="AD254" i="2"/>
  <c r="AD497" i="2"/>
  <c r="AD165" i="2"/>
  <c r="AD571" i="2"/>
  <c r="AD721" i="2"/>
  <c r="AD403" i="2"/>
  <c r="AD228" i="2"/>
  <c r="AD42" i="2"/>
  <c r="AD586" i="2"/>
  <c r="AD30" i="2"/>
  <c r="AD336" i="2"/>
  <c r="AD674" i="2"/>
  <c r="AD397" i="2"/>
  <c r="AD11" i="2"/>
  <c r="AD352" i="2"/>
  <c r="AD489" i="2"/>
  <c r="AD234" i="2"/>
  <c r="AD13" i="2"/>
  <c r="AD534" i="2"/>
  <c r="AD201" i="2"/>
  <c r="AD174" i="2"/>
  <c r="AD46" i="2"/>
  <c r="AD638" i="2"/>
  <c r="AD392" i="2"/>
  <c r="AD718" i="2"/>
  <c r="AD163" i="2"/>
  <c r="AD485" i="2"/>
  <c r="AD701" i="2"/>
  <c r="AD114" i="2"/>
  <c r="AD84" i="2"/>
  <c r="AD464" i="2"/>
  <c r="AD106" i="2"/>
  <c r="AD703" i="2"/>
  <c r="AD355" i="2"/>
  <c r="AD561" i="2"/>
  <c r="AD507" i="2"/>
  <c r="K59" i="3" s="1"/>
  <c r="AD286" i="2"/>
  <c r="AD315" i="2"/>
  <c r="AD249" i="2"/>
  <c r="AD153" i="2"/>
  <c r="AD62" i="2"/>
  <c r="AD175" i="2"/>
  <c r="AD330" i="2"/>
  <c r="AD351" i="2"/>
  <c r="AD499" i="2"/>
  <c r="AD693" i="2"/>
  <c r="AD26" i="2"/>
  <c r="AD385" i="2"/>
  <c r="AD141" i="2"/>
  <c r="AD213" i="2"/>
  <c r="AD148" i="2"/>
  <c r="AD486" i="2"/>
  <c r="AD481" i="2"/>
  <c r="AD531" i="2"/>
  <c r="AD227" i="2"/>
  <c r="AD22" i="2"/>
  <c r="AD395" i="2"/>
  <c r="AD123" i="2"/>
  <c r="AD447" i="2"/>
  <c r="AD667" i="2"/>
  <c r="AD20" i="2"/>
  <c r="AD452" i="2"/>
  <c r="AD116" i="2"/>
  <c r="AD215" i="2"/>
  <c r="AD192" i="2"/>
  <c r="AD491" i="2"/>
  <c r="AD550" i="2"/>
  <c r="AD520" i="2"/>
  <c r="AD93" i="2"/>
  <c r="AD17" i="2"/>
  <c r="AD279" i="2"/>
  <c r="AD363" i="2"/>
  <c r="AD471" i="2"/>
  <c r="AD29" i="2"/>
  <c r="AD115" i="2"/>
  <c r="AD676" i="2"/>
  <c r="AD425" i="2"/>
  <c r="AD522" i="2"/>
  <c r="AD328" i="2"/>
  <c r="AD302" i="2"/>
  <c r="AD359" i="2"/>
  <c r="AD616" i="2"/>
  <c r="AD85" i="2"/>
  <c r="AD231" i="2"/>
  <c r="AD669" i="2"/>
  <c r="AD582" i="2"/>
  <c r="AD555" i="2"/>
  <c r="AD360" i="2"/>
  <c r="AD111" i="2"/>
  <c r="AD80" i="2"/>
  <c r="AD412" i="2"/>
  <c r="AD56" i="2"/>
  <c r="AD574" i="2"/>
  <c r="AD305" i="2"/>
  <c r="AD89" i="2"/>
  <c r="AD159" i="2"/>
  <c r="AD129" i="2"/>
  <c r="AD715" i="2"/>
  <c r="AD130" i="2"/>
  <c r="AD440" i="2"/>
  <c r="AD121" i="2"/>
  <c r="AD203" i="2"/>
  <c r="AD280" i="2"/>
  <c r="AD197" i="2"/>
  <c r="AD232" i="2"/>
  <c r="AD122" i="2"/>
  <c r="AD663" i="2"/>
  <c r="K66" i="3" s="1"/>
  <c r="AD455" i="2"/>
  <c r="AD375" i="2"/>
  <c r="AD322" i="2"/>
  <c r="AD113" i="2"/>
  <c r="AD133" i="2"/>
  <c r="AD258" i="2"/>
  <c r="AD117" i="2"/>
  <c r="AD216" i="2"/>
  <c r="AD356" i="2"/>
  <c r="AD595" i="2"/>
  <c r="AD575" i="2"/>
  <c r="AD404" i="2"/>
  <c r="AD671" i="2"/>
  <c r="AD487" i="2"/>
  <c r="AD646" i="2"/>
  <c r="AD383" i="2"/>
  <c r="AD338" i="2"/>
  <c r="AD264" i="2"/>
  <c r="AD273" i="2"/>
  <c r="AD558" i="2"/>
  <c r="AD316" i="2"/>
  <c r="AD509" i="2"/>
  <c r="AD630" i="2"/>
  <c r="AD713" i="2"/>
  <c r="AD438" i="2"/>
  <c r="AD243" i="2"/>
  <c r="AD370" i="2"/>
  <c r="AD221" i="2"/>
  <c r="AD168" i="2"/>
  <c r="AD16" i="2"/>
  <c r="AD103" i="2"/>
  <c r="AD374" i="2"/>
  <c r="AD472" i="2"/>
  <c r="AD327" i="2"/>
  <c r="AD261" i="2"/>
  <c r="AD63" i="2"/>
  <c r="AD598" i="2"/>
  <c r="AD368" i="2"/>
  <c r="AD238" i="2"/>
  <c r="AD589" i="2"/>
  <c r="AD200" i="2"/>
  <c r="AD473" i="2"/>
  <c r="AD39" i="2"/>
  <c r="AD247" i="2"/>
  <c r="AD321" i="2"/>
  <c r="AD21" i="2"/>
  <c r="AD593" i="2"/>
  <c r="AD549" i="2"/>
  <c r="AD724" i="2"/>
  <c r="AD615" i="2"/>
  <c r="AD184" i="2"/>
  <c r="AD9" i="2"/>
  <c r="AD48" i="2"/>
  <c r="AD35" i="2"/>
  <c r="AD260" i="2"/>
  <c r="AD270" i="2"/>
  <c r="AD388" i="2"/>
  <c r="AD294" i="2"/>
  <c r="AD131" i="2"/>
  <c r="AD533" i="2"/>
  <c r="AD563" i="2"/>
  <c r="AD524" i="2"/>
  <c r="AD541" i="2"/>
  <c r="AD490" i="2"/>
  <c r="AD256" i="2"/>
  <c r="AD102" i="2"/>
  <c r="AD73" i="2"/>
  <c r="K2" i="3" s="1"/>
  <c r="AD186" i="2"/>
  <c r="AD511" i="2"/>
  <c r="AD722" i="2"/>
  <c r="AD275" i="2"/>
  <c r="AD281" i="2"/>
  <c r="AD591" i="2"/>
  <c r="AD27" i="2"/>
  <c r="AD365" i="2"/>
  <c r="AD665" i="2"/>
  <c r="AD60" i="2"/>
  <c r="AD400" i="2"/>
  <c r="AD458" i="2"/>
  <c r="AD105" i="2"/>
  <c r="AD94" i="2"/>
  <c r="AD33" i="2"/>
  <c r="AD358" i="2"/>
  <c r="AD357" i="2"/>
  <c r="AD167" i="2"/>
  <c r="AD225" i="2"/>
  <c r="AD284" i="2"/>
  <c r="AD304" i="2"/>
  <c r="AD465" i="2"/>
  <c r="AD6" i="2"/>
  <c r="AD47" i="2"/>
  <c r="AD488" i="2"/>
  <c r="AD199" i="2"/>
  <c r="AD662" i="2"/>
  <c r="AD166" i="2"/>
  <c r="AD642" i="2"/>
  <c r="AD320" i="2"/>
  <c r="AD655" i="2"/>
  <c r="AD573" i="2"/>
  <c r="AD289" i="2"/>
  <c r="AD334" i="2"/>
  <c r="AD416" i="2"/>
  <c r="AD432" i="2"/>
  <c r="AD272" i="2"/>
  <c r="AD604" i="2"/>
  <c r="AD382" i="2"/>
  <c r="AD585" i="2"/>
  <c r="AD341" i="2"/>
  <c r="AD326" i="2"/>
  <c r="K63" i="3" s="1"/>
  <c r="AD277" i="2"/>
  <c r="AD517" i="2"/>
  <c r="AD342" i="2"/>
  <c r="AD554" i="2"/>
  <c r="AD525" i="2"/>
  <c r="AD717" i="2"/>
  <c r="AD644" i="2"/>
  <c r="AD110" i="2"/>
  <c r="AD493" i="2"/>
  <c r="AD515" i="2"/>
  <c r="AD725" i="2"/>
  <c r="AD430" i="2"/>
  <c r="AD536" i="2"/>
  <c r="AD580" i="2"/>
  <c r="AD379" i="2"/>
  <c r="AD236" i="2"/>
  <c r="AD706" i="2"/>
  <c r="AD362" i="2"/>
  <c r="AD25" i="2"/>
  <c r="AD222" i="2"/>
  <c r="AD262" i="2"/>
  <c r="AD97" i="2"/>
  <c r="AD49" i="2"/>
  <c r="AD657" i="2"/>
  <c r="AD290" i="2"/>
  <c r="AD37" i="2"/>
  <c r="K5" i="3" s="1"/>
  <c r="AD24" i="2"/>
  <c r="AD477" i="2"/>
  <c r="AD387" i="2"/>
  <c r="AD614" i="2"/>
  <c r="AD467" i="2"/>
  <c r="AD274" i="2"/>
  <c r="AD650" i="2"/>
  <c r="AD137" i="2"/>
  <c r="AD34" i="2"/>
  <c r="AD198" i="2"/>
  <c r="AD398" i="2"/>
  <c r="AD292" i="2"/>
  <c r="AD436" i="2"/>
  <c r="AD617" i="2"/>
  <c r="AD683" i="2"/>
  <c r="AD681" i="2"/>
  <c r="AD61" i="2"/>
  <c r="AD543" i="2"/>
  <c r="AD323" i="2"/>
  <c r="AD335" i="2"/>
  <c r="AD380" i="2"/>
  <c r="AD64" i="2"/>
  <c r="AD394" i="2"/>
  <c r="AD252" i="2"/>
  <c r="K14" i="3" s="1"/>
  <c r="AD664" i="2"/>
  <c r="AD378" i="2"/>
  <c r="AD333" i="2"/>
  <c r="AD145" i="2"/>
  <c r="AD393" i="2"/>
  <c r="AD668" i="2"/>
  <c r="AD695" i="2"/>
  <c r="AD124" i="2"/>
  <c r="AD242" i="2"/>
  <c r="AD287" i="2"/>
  <c r="AD349" i="2"/>
  <c r="AD459" i="2"/>
  <c r="AD177" i="2"/>
  <c r="AD689" i="2"/>
  <c r="AD98" i="2"/>
  <c r="AD572" i="2"/>
  <c r="AD176" i="2"/>
  <c r="AD479" i="2"/>
  <c r="AD45" i="2"/>
  <c r="AD699" i="2"/>
  <c r="AD156" i="2"/>
  <c r="AD451" i="2"/>
  <c r="AD100" i="2"/>
  <c r="AD692" i="2"/>
  <c r="AD219" i="2"/>
  <c r="AD618" i="2"/>
  <c r="AD680" i="2"/>
  <c r="AD112" i="2"/>
  <c r="AD51" i="2"/>
  <c r="AD607" i="2"/>
  <c r="AD285" i="2"/>
  <c r="AD92" i="2"/>
  <c r="AD331" i="2"/>
  <c r="AD429" i="2"/>
  <c r="AD560" i="2"/>
  <c r="K67" i="3" s="1"/>
  <c r="AD312" i="2"/>
  <c r="AD155" i="2"/>
  <c r="AD118" i="2"/>
  <c r="AD136" i="2"/>
  <c r="AD603" i="2"/>
  <c r="AD709" i="2"/>
  <c r="AD413" i="2"/>
  <c r="AD496" i="2"/>
  <c r="AD539" i="2"/>
  <c r="AD420" i="2"/>
  <c r="AD537" i="2"/>
  <c r="AD634" i="2"/>
  <c r="AD530" i="2"/>
  <c r="AD152" i="2"/>
  <c r="AD223" i="2"/>
  <c r="AD610" i="2"/>
  <c r="AD74" i="2"/>
  <c r="AD259" i="2"/>
  <c r="AD172" i="2"/>
  <c r="AD350" i="2"/>
  <c r="AD229" i="2"/>
  <c r="AD101" i="2"/>
  <c r="AD711" i="2"/>
  <c r="AD66" i="2"/>
  <c r="AD255" i="2"/>
  <c r="AD628" i="2"/>
  <c r="AD529" i="2"/>
  <c r="AD271" i="2"/>
  <c r="AD344" i="2"/>
  <c r="AD601" i="2"/>
  <c r="AD295" i="2"/>
  <c r="AD569" i="2"/>
  <c r="AD233" i="2"/>
  <c r="AD107" i="2"/>
  <c r="AD282" i="2"/>
  <c r="AD453" i="2"/>
  <c r="AD708" i="2"/>
  <c r="AD157" i="2"/>
  <c r="AD235" i="2"/>
  <c r="K112" i="3" s="1"/>
  <c r="AD672" i="2"/>
  <c r="AD624" i="2"/>
  <c r="AD637" i="2"/>
  <c r="AD705" i="2"/>
  <c r="AD612" i="2"/>
  <c r="AD494" i="2"/>
  <c r="AD196" i="2"/>
  <c r="AD266" i="2"/>
  <c r="AD308" i="2"/>
  <c r="K72" i="3" s="1"/>
  <c r="AD661" i="2"/>
  <c r="AD613" i="2"/>
  <c r="AD248" i="2"/>
  <c r="AD125" i="2"/>
  <c r="AD562" i="2"/>
  <c r="AD466" i="2"/>
  <c r="AD686" i="2"/>
  <c r="AD317" i="2"/>
  <c r="AD437" i="2"/>
  <c r="AD182" i="2"/>
  <c r="AD587" i="2"/>
  <c r="AD364" i="2"/>
  <c r="AD594" i="2"/>
  <c r="AD332" i="2"/>
  <c r="AD652" i="2"/>
  <c r="AD592" i="2"/>
  <c r="AD584" i="2"/>
  <c r="AD470" i="2"/>
  <c r="AD658" i="2"/>
  <c r="AD139" i="2"/>
  <c r="AD463" i="2"/>
  <c r="AD500" i="2"/>
  <c r="AD253" i="2"/>
  <c r="AD241" i="2"/>
  <c r="AD544" i="2"/>
  <c r="AD407" i="2"/>
  <c r="AD480" i="2"/>
  <c r="AD421" i="2"/>
  <c r="AD498" i="2"/>
  <c r="AD570" i="2"/>
  <c r="AD263" i="2"/>
  <c r="AD518" i="2"/>
  <c r="AD502" i="2"/>
  <c r="AD384" i="2"/>
  <c r="AD510" i="2"/>
  <c r="AD678" i="2"/>
  <c r="AD611" i="2"/>
  <c r="AD503" i="2"/>
  <c r="AD675" i="2"/>
  <c r="AD710" i="2"/>
  <c r="AD377" i="2"/>
  <c r="AD590" i="2"/>
  <c r="AD540" i="2"/>
  <c r="AD348" i="2"/>
  <c r="AD246" i="2"/>
  <c r="AD424" i="2"/>
  <c r="AD659" i="2"/>
  <c r="AD448" i="2"/>
  <c r="AD631" i="2"/>
  <c r="AD694" i="2"/>
  <c r="AD535" i="2"/>
  <c r="AD639" i="2"/>
  <c r="AD474" i="2"/>
  <c r="AD422" i="2"/>
  <c r="AD649" i="2"/>
  <c r="AD410" i="2"/>
  <c r="AD688" i="2"/>
  <c r="AD415" i="2"/>
  <c r="AD288" i="2"/>
  <c r="AD684" i="2"/>
  <c r="AD653" i="2"/>
  <c r="K68" i="3" s="1"/>
  <c r="AD712" i="2"/>
  <c r="AD583" i="2"/>
  <c r="AD406" i="2"/>
  <c r="AD629" i="2"/>
  <c r="AD599" i="2"/>
  <c r="AD443" i="2"/>
  <c r="AD409" i="2"/>
  <c r="AD619" i="2"/>
  <c r="AD673" i="2"/>
  <c r="AD645" i="2"/>
  <c r="AD622" i="2"/>
  <c r="AD696" i="2"/>
  <c r="AD698" i="2"/>
  <c r="AD526" i="2"/>
  <c r="AD434" i="2"/>
  <c r="AD514" i="2"/>
  <c r="AD553" i="2"/>
  <c r="AD641" i="2"/>
  <c r="AD670" i="2"/>
  <c r="AD609" i="2"/>
  <c r="AD697" i="2"/>
  <c r="AD654" i="2"/>
  <c r="AD648" i="2"/>
  <c r="AD685" i="2"/>
  <c r="AD704" i="2"/>
  <c r="AD691" i="2"/>
  <c r="AD723" i="2"/>
  <c r="AC411" i="2"/>
  <c r="AC596" i="2"/>
  <c r="AC666" i="2"/>
  <c r="AC132" i="2"/>
  <c r="AC347" i="2"/>
  <c r="AC278" i="2"/>
  <c r="AC623" i="2"/>
  <c r="AC450" i="2"/>
  <c r="AC690" i="2"/>
  <c r="AC538" i="2"/>
  <c r="AC367" i="2"/>
  <c r="AC643" i="2"/>
  <c r="AC556" i="2"/>
  <c r="AC439" i="2"/>
  <c r="AC460" i="2"/>
  <c r="AC181" i="2"/>
  <c r="AC297" i="2"/>
  <c r="AC208" i="2"/>
  <c r="AC405" i="2"/>
  <c r="AC682" i="2"/>
  <c r="AC12" i="2"/>
  <c r="AC226" i="2"/>
  <c r="AC77" i="2"/>
  <c r="AC401" i="2"/>
  <c r="AC185" i="2"/>
  <c r="AC179" i="2"/>
  <c r="AC482" i="2"/>
  <c r="AC519" i="2"/>
  <c r="AC170" i="2"/>
  <c r="J73" i="3" s="1"/>
  <c r="AC318" i="2"/>
  <c r="AC127" i="2"/>
  <c r="AC716" i="2"/>
  <c r="AC83" i="2"/>
  <c r="AC40" i="2"/>
  <c r="AC566" i="2"/>
  <c r="AC144" i="2"/>
  <c r="AC635" i="2"/>
  <c r="AC620" i="2"/>
  <c r="AC220" i="2"/>
  <c r="AC343" i="2"/>
  <c r="AC23" i="2"/>
  <c r="AC559" i="2"/>
  <c r="AC32" i="2"/>
  <c r="AC354" i="2"/>
  <c r="AC120" i="2"/>
  <c r="J17" i="3" s="1"/>
  <c r="AC250" i="2"/>
  <c r="AC10" i="2"/>
  <c r="AC291" i="2"/>
  <c r="AC71" i="2"/>
  <c r="AC146" i="2"/>
  <c r="AC209" i="2"/>
  <c r="AC265" i="2"/>
  <c r="AC204" i="2"/>
  <c r="J74" i="3" s="1"/>
  <c r="AC495" i="2"/>
  <c r="AC95" i="2"/>
  <c r="AC656" i="2"/>
  <c r="AC345" i="2"/>
  <c r="AC161" i="2"/>
  <c r="AC108" i="2"/>
  <c r="AC548" i="2"/>
  <c r="AC187" i="2"/>
  <c r="AC293" i="2"/>
  <c r="AC138" i="2"/>
  <c r="AC426" i="2"/>
  <c r="AC478" i="2"/>
  <c r="AC82" i="2"/>
  <c r="AC158" i="2"/>
  <c r="AC576" i="2"/>
  <c r="AC329" i="2"/>
  <c r="AC188" i="2"/>
  <c r="AC52" i="2"/>
  <c r="AC431" i="2"/>
  <c r="AC700" i="2"/>
  <c r="AC523" i="2"/>
  <c r="AC128" i="2"/>
  <c r="AC298" i="2"/>
  <c r="AC346" i="2"/>
  <c r="AC418" i="2"/>
  <c r="AC313" i="2"/>
  <c r="AC608" i="2"/>
  <c r="AC194" i="2"/>
  <c r="AC212" i="2"/>
  <c r="AC551" i="2"/>
  <c r="AC31" i="2"/>
  <c r="AC211" i="2"/>
  <c r="AC140" i="2"/>
  <c r="AC218" i="2"/>
  <c r="AC75" i="2"/>
  <c r="AC578" i="2"/>
  <c r="AC627" i="2"/>
  <c r="AC41" i="2"/>
  <c r="AC171" i="2"/>
  <c r="AC564" i="2"/>
  <c r="AC240" i="2"/>
  <c r="AC178" i="2"/>
  <c r="AC86" i="2"/>
  <c r="AC150" i="2"/>
  <c r="J3" i="3" s="1"/>
  <c r="AC626" i="2"/>
  <c r="AC154" i="2"/>
  <c r="AC545" i="2"/>
  <c r="AC391" i="2"/>
  <c r="AC339" i="2"/>
  <c r="AC195" i="2"/>
  <c r="AC44" i="2"/>
  <c r="AC303" i="2"/>
  <c r="J75" i="3" s="1"/>
  <c r="AC134" i="2"/>
  <c r="AC142" i="2"/>
  <c r="AC504" i="2"/>
  <c r="AC476" i="2"/>
  <c r="AC371" i="2"/>
  <c r="AC588" i="2"/>
  <c r="AC7" i="2"/>
  <c r="AC5" i="2"/>
  <c r="AC70" i="2"/>
  <c r="AC521" i="2"/>
  <c r="AC324" i="2"/>
  <c r="AC300" i="2"/>
  <c r="J61" i="3" s="1"/>
  <c r="AC567" i="2"/>
  <c r="AC319" i="2"/>
  <c r="AC38" i="2"/>
  <c r="AC191" i="2"/>
  <c r="AC353" i="2"/>
  <c r="AC28" i="2"/>
  <c r="AC190" i="2"/>
  <c r="AC427" i="2"/>
  <c r="AC173" i="2"/>
  <c r="AC340" i="2"/>
  <c r="AC169" i="2"/>
  <c r="AC565" i="2"/>
  <c r="AC237" i="2"/>
  <c r="J113" i="3" s="1"/>
  <c r="AC462" i="2"/>
  <c r="AC76" i="2"/>
  <c r="AC88" i="2"/>
  <c r="AC68" i="2"/>
  <c r="AC310" i="2"/>
  <c r="AC104" i="2"/>
  <c r="AC435" i="2"/>
  <c r="AC301" i="2"/>
  <c r="AC707" i="2"/>
  <c r="J114" i="3" s="1"/>
  <c r="AC72" i="2"/>
  <c r="AC244" i="2"/>
  <c r="AC162" i="2"/>
  <c r="AC207" i="2"/>
  <c r="AC217" i="2"/>
  <c r="AC57" i="2"/>
  <c r="AC428" i="2"/>
  <c r="AC151" i="2"/>
  <c r="AC369" i="2"/>
  <c r="AC193" i="2"/>
  <c r="AC96" i="2"/>
  <c r="AC419" i="2"/>
  <c r="AC306" i="2"/>
  <c r="AC399" i="2"/>
  <c r="AC78" i="2"/>
  <c r="AC506" i="2"/>
  <c r="AC720" i="2"/>
  <c r="AC449" i="2"/>
  <c r="AC19" i="2"/>
  <c r="AC164" i="2"/>
  <c r="AC2" i="2"/>
  <c r="AC606" i="2"/>
  <c r="AC597" i="2"/>
  <c r="AC457" i="2"/>
  <c r="AC18" i="2"/>
  <c r="AC516" i="2"/>
  <c r="AC417" i="2"/>
  <c r="AC14" i="2"/>
  <c r="AC210" i="2"/>
  <c r="AC632" i="2"/>
  <c r="AC542" i="2"/>
  <c r="AC505" i="2"/>
  <c r="AC508" i="2"/>
  <c r="AC55" i="2"/>
  <c r="AC269" i="2"/>
  <c r="AC54" i="2"/>
  <c r="AC633" i="2"/>
  <c r="J62" i="3" s="1"/>
  <c r="AC373" i="2"/>
  <c r="AC677" i="2"/>
  <c r="AC299" i="2"/>
  <c r="AC423" i="2"/>
  <c r="AC245" i="2"/>
  <c r="AC67" i="2"/>
  <c r="AC296" i="2"/>
  <c r="AC602" i="2"/>
  <c r="AC143" i="2"/>
  <c r="AC366" i="2"/>
  <c r="AC135" i="2"/>
  <c r="AC251" i="2"/>
  <c r="AC239" i="2"/>
  <c r="AC202" i="2"/>
  <c r="AC621" i="2"/>
  <c r="AC636" i="2"/>
  <c r="AC361" i="2"/>
  <c r="AC456" i="2"/>
  <c r="AC475" i="2"/>
  <c r="AC679" i="2"/>
  <c r="AC702" i="2"/>
  <c r="AC442" i="2"/>
  <c r="J71" i="3" s="1"/>
  <c r="AC483" i="2"/>
  <c r="J77" i="3" s="1"/>
  <c r="AC189" i="2"/>
  <c r="AC99" i="2"/>
  <c r="AC396" i="2"/>
  <c r="AC90" i="2"/>
  <c r="AC325" i="2"/>
  <c r="AC268" i="2"/>
  <c r="AC484" i="2"/>
  <c r="AC79" i="2"/>
  <c r="AC501" i="2"/>
  <c r="AC625" i="2"/>
  <c r="AC53" i="2"/>
  <c r="AC605" i="2"/>
  <c r="AC402" i="2"/>
  <c r="AC119" i="2"/>
  <c r="AC546" i="2"/>
  <c r="AC307" i="2"/>
  <c r="AC527" i="2"/>
  <c r="AC109" i="2"/>
  <c r="AC205" i="2"/>
  <c r="AC160" i="2"/>
  <c r="AC309" i="2"/>
  <c r="AC149" i="2"/>
  <c r="AC557" i="2"/>
  <c r="AC65" i="2"/>
  <c r="AC714" i="2"/>
  <c r="AC433" i="2"/>
  <c r="AC69" i="2"/>
  <c r="AC600" i="2"/>
  <c r="AC414" i="2"/>
  <c r="AC257" i="2"/>
  <c r="AC386" i="2"/>
  <c r="AC719" i="2"/>
  <c r="AC59" i="2"/>
  <c r="AC660" i="2"/>
  <c r="AC283" i="2"/>
  <c r="AC267" i="2"/>
  <c r="AC224" i="2"/>
  <c r="AC311" i="2"/>
  <c r="AC468" i="2"/>
  <c r="AC58" i="2"/>
  <c r="AC528" i="2"/>
  <c r="AC206" i="2"/>
  <c r="J115" i="3" s="1"/>
  <c r="AC91" i="2"/>
  <c r="AC372" i="2"/>
  <c r="AC446" i="2"/>
  <c r="AC337" i="2"/>
  <c r="AC381" i="2"/>
  <c r="AC568" i="2"/>
  <c r="AC276" i="2"/>
  <c r="AC408" i="2"/>
  <c r="AC647" i="2"/>
  <c r="AC469" i="2"/>
  <c r="AC15" i="2"/>
  <c r="AC376" i="2"/>
  <c r="AC444" i="2"/>
  <c r="AC532" i="2"/>
  <c r="AC640" i="2"/>
  <c r="AC512" i="2"/>
  <c r="AC3" i="2"/>
  <c r="AC50" i="2"/>
  <c r="AC581" i="2"/>
  <c r="AC180" i="2"/>
  <c r="AC389" i="2"/>
  <c r="AC87" i="2"/>
  <c r="AC445" i="2"/>
  <c r="AC43" i="2"/>
  <c r="AC726" i="2"/>
  <c r="AC687" i="2"/>
  <c r="AC36" i="2"/>
  <c r="AC454" i="2"/>
  <c r="AC314" i="2"/>
  <c r="AC8" i="2"/>
  <c r="AC183" i="2"/>
  <c r="AC547" i="2"/>
  <c r="AC214" i="2"/>
  <c r="AC577" i="2"/>
  <c r="AC441" i="2"/>
  <c r="AC147" i="2"/>
  <c r="AC81" i="2"/>
  <c r="AC4" i="2"/>
  <c r="AC552" i="2"/>
  <c r="AC390" i="2"/>
  <c r="AC126" i="2"/>
  <c r="AC492" i="2"/>
  <c r="AC461" i="2"/>
  <c r="AC513" i="2"/>
  <c r="AC579" i="2"/>
  <c r="AC651" i="2"/>
  <c r="AC230" i="2"/>
  <c r="AC254" i="2"/>
  <c r="AC497" i="2"/>
  <c r="AC165" i="2"/>
  <c r="AC571" i="2"/>
  <c r="AC721" i="2"/>
  <c r="AC403" i="2"/>
  <c r="AC228" i="2"/>
  <c r="AC42" i="2"/>
  <c r="AC586" i="2"/>
  <c r="AC30" i="2"/>
  <c r="AC336" i="2"/>
  <c r="AC674" i="2"/>
  <c r="AC397" i="2"/>
  <c r="AC11" i="2"/>
  <c r="AC352" i="2"/>
  <c r="AC489" i="2"/>
  <c r="AC234" i="2"/>
  <c r="AC13" i="2"/>
  <c r="AC534" i="2"/>
  <c r="AC201" i="2"/>
  <c r="AC174" i="2"/>
  <c r="AC46" i="2"/>
  <c r="AC638" i="2"/>
  <c r="AC392" i="2"/>
  <c r="AC718" i="2"/>
  <c r="AC163" i="2"/>
  <c r="AC485" i="2"/>
  <c r="AC701" i="2"/>
  <c r="AC114" i="2"/>
  <c r="AC84" i="2"/>
  <c r="AC464" i="2"/>
  <c r="AC106" i="2"/>
  <c r="AC703" i="2"/>
  <c r="AC355" i="2"/>
  <c r="AC561" i="2"/>
  <c r="AC507" i="2"/>
  <c r="J59" i="3" s="1"/>
  <c r="AC286" i="2"/>
  <c r="AC315" i="2"/>
  <c r="AC249" i="2"/>
  <c r="AC153" i="2"/>
  <c r="AC62" i="2"/>
  <c r="AC175" i="2"/>
  <c r="AC330" i="2"/>
  <c r="AC351" i="2"/>
  <c r="AC499" i="2"/>
  <c r="AC693" i="2"/>
  <c r="AC26" i="2"/>
  <c r="AC385" i="2"/>
  <c r="AC141" i="2"/>
  <c r="AC213" i="2"/>
  <c r="AC148" i="2"/>
  <c r="AC486" i="2"/>
  <c r="AC481" i="2"/>
  <c r="AC531" i="2"/>
  <c r="AC227" i="2"/>
  <c r="AC22" i="2"/>
  <c r="AC395" i="2"/>
  <c r="AC123" i="2"/>
  <c r="AC447" i="2"/>
  <c r="AC667" i="2"/>
  <c r="AC20" i="2"/>
  <c r="AC452" i="2"/>
  <c r="AC116" i="2"/>
  <c r="AC215" i="2"/>
  <c r="AC192" i="2"/>
  <c r="AC491" i="2"/>
  <c r="AC550" i="2"/>
  <c r="AC520" i="2"/>
  <c r="AC93" i="2"/>
  <c r="AC17" i="2"/>
  <c r="AC279" i="2"/>
  <c r="AC363" i="2"/>
  <c r="AC471" i="2"/>
  <c r="AC29" i="2"/>
  <c r="AC115" i="2"/>
  <c r="AC676" i="2"/>
  <c r="AC425" i="2"/>
  <c r="AC522" i="2"/>
  <c r="AC328" i="2"/>
  <c r="AC302" i="2"/>
  <c r="AC359" i="2"/>
  <c r="AC616" i="2"/>
  <c r="AC85" i="2"/>
  <c r="AC231" i="2"/>
  <c r="AC669" i="2"/>
  <c r="AC582" i="2"/>
  <c r="AC555" i="2"/>
  <c r="AC360" i="2"/>
  <c r="AC111" i="2"/>
  <c r="AC80" i="2"/>
  <c r="AC412" i="2"/>
  <c r="AC56" i="2"/>
  <c r="AC574" i="2"/>
  <c r="AC305" i="2"/>
  <c r="AC89" i="2"/>
  <c r="AC159" i="2"/>
  <c r="AC129" i="2"/>
  <c r="AC715" i="2"/>
  <c r="AC130" i="2"/>
  <c r="AC440" i="2"/>
  <c r="AC121" i="2"/>
  <c r="AC203" i="2"/>
  <c r="AC280" i="2"/>
  <c r="AC197" i="2"/>
  <c r="AC232" i="2"/>
  <c r="AC122" i="2"/>
  <c r="AC663" i="2"/>
  <c r="J66" i="3" s="1"/>
  <c r="AC455" i="2"/>
  <c r="AC375" i="2"/>
  <c r="AC322" i="2"/>
  <c r="AC113" i="2"/>
  <c r="AC133" i="2"/>
  <c r="AC258" i="2"/>
  <c r="AC117" i="2"/>
  <c r="AC216" i="2"/>
  <c r="AC356" i="2"/>
  <c r="AC595" i="2"/>
  <c r="AC575" i="2"/>
  <c r="AC404" i="2"/>
  <c r="AC671" i="2"/>
  <c r="AC487" i="2"/>
  <c r="AC646" i="2"/>
  <c r="AC383" i="2"/>
  <c r="AC338" i="2"/>
  <c r="AC264" i="2"/>
  <c r="AC273" i="2"/>
  <c r="AC558" i="2"/>
  <c r="AC316" i="2"/>
  <c r="AC509" i="2"/>
  <c r="AC630" i="2"/>
  <c r="AC713" i="2"/>
  <c r="AC438" i="2"/>
  <c r="AC243" i="2"/>
  <c r="AC370" i="2"/>
  <c r="AC221" i="2"/>
  <c r="AC168" i="2"/>
  <c r="AC16" i="2"/>
  <c r="AC103" i="2"/>
  <c r="AC374" i="2"/>
  <c r="AC472" i="2"/>
  <c r="AC327" i="2"/>
  <c r="AC261" i="2"/>
  <c r="AC63" i="2"/>
  <c r="AC598" i="2"/>
  <c r="AC368" i="2"/>
  <c r="AC238" i="2"/>
  <c r="AC589" i="2"/>
  <c r="AC200" i="2"/>
  <c r="AC473" i="2"/>
  <c r="AC39" i="2"/>
  <c r="AC247" i="2"/>
  <c r="AC321" i="2"/>
  <c r="AC21" i="2"/>
  <c r="AC593" i="2"/>
  <c r="AC549" i="2"/>
  <c r="AC724" i="2"/>
  <c r="AC615" i="2"/>
  <c r="AC184" i="2"/>
  <c r="AC9" i="2"/>
  <c r="AC48" i="2"/>
  <c r="AC35" i="2"/>
  <c r="AC260" i="2"/>
  <c r="AC270" i="2"/>
  <c r="AC388" i="2"/>
  <c r="AC294" i="2"/>
  <c r="AC131" i="2"/>
  <c r="AC533" i="2"/>
  <c r="AC563" i="2"/>
  <c r="AC524" i="2"/>
  <c r="AC541" i="2"/>
  <c r="AC490" i="2"/>
  <c r="AC256" i="2"/>
  <c r="AC102" i="2"/>
  <c r="AC73" i="2"/>
  <c r="J2" i="3" s="1"/>
  <c r="AC186" i="2"/>
  <c r="AC511" i="2"/>
  <c r="AC722" i="2"/>
  <c r="AC275" i="2"/>
  <c r="AC281" i="2"/>
  <c r="AC591" i="2"/>
  <c r="AC27" i="2"/>
  <c r="AC365" i="2"/>
  <c r="AC665" i="2"/>
  <c r="AC60" i="2"/>
  <c r="AC400" i="2"/>
  <c r="AC458" i="2"/>
  <c r="AC105" i="2"/>
  <c r="AC94" i="2"/>
  <c r="AC33" i="2"/>
  <c r="AC358" i="2"/>
  <c r="AC357" i="2"/>
  <c r="AC167" i="2"/>
  <c r="AC225" i="2"/>
  <c r="AC284" i="2"/>
  <c r="AC304" i="2"/>
  <c r="AC465" i="2"/>
  <c r="AC6" i="2"/>
  <c r="AC47" i="2"/>
  <c r="AC488" i="2"/>
  <c r="AC199" i="2"/>
  <c r="AC662" i="2"/>
  <c r="AC166" i="2"/>
  <c r="AC642" i="2"/>
  <c r="AC320" i="2"/>
  <c r="AC655" i="2"/>
  <c r="AC573" i="2"/>
  <c r="AC289" i="2"/>
  <c r="AC334" i="2"/>
  <c r="AC416" i="2"/>
  <c r="AC432" i="2"/>
  <c r="AC272" i="2"/>
  <c r="AC604" i="2"/>
  <c r="AC382" i="2"/>
  <c r="AC585" i="2"/>
  <c r="AC341" i="2"/>
  <c r="AC326" i="2"/>
  <c r="J63" i="3" s="1"/>
  <c r="AC277" i="2"/>
  <c r="AC517" i="2"/>
  <c r="AC342" i="2"/>
  <c r="AC554" i="2"/>
  <c r="AC525" i="2"/>
  <c r="AC717" i="2"/>
  <c r="AC644" i="2"/>
  <c r="AC110" i="2"/>
  <c r="AC493" i="2"/>
  <c r="AC515" i="2"/>
  <c r="AC725" i="2"/>
  <c r="AC430" i="2"/>
  <c r="AC536" i="2"/>
  <c r="AC580" i="2"/>
  <c r="AC379" i="2"/>
  <c r="AC236" i="2"/>
  <c r="AC706" i="2"/>
  <c r="AC362" i="2"/>
  <c r="AC25" i="2"/>
  <c r="AC222" i="2"/>
  <c r="AC262" i="2"/>
  <c r="AC97" i="2"/>
  <c r="AC49" i="2"/>
  <c r="AC657" i="2"/>
  <c r="AC290" i="2"/>
  <c r="AC37" i="2"/>
  <c r="J5" i="3" s="1"/>
  <c r="AC24" i="2"/>
  <c r="AC477" i="2"/>
  <c r="AC387" i="2"/>
  <c r="AC614" i="2"/>
  <c r="AC467" i="2"/>
  <c r="AC274" i="2"/>
  <c r="AC650" i="2"/>
  <c r="AC137" i="2"/>
  <c r="AC34" i="2"/>
  <c r="AC198" i="2"/>
  <c r="AC398" i="2"/>
  <c r="AC292" i="2"/>
  <c r="AC436" i="2"/>
  <c r="AC617" i="2"/>
  <c r="AC683" i="2"/>
  <c r="AC681" i="2"/>
  <c r="AC61" i="2"/>
  <c r="AC543" i="2"/>
  <c r="AC323" i="2"/>
  <c r="AC335" i="2"/>
  <c r="AC380" i="2"/>
  <c r="AC64" i="2"/>
  <c r="AC394" i="2"/>
  <c r="AC252" i="2"/>
  <c r="J14" i="3" s="1"/>
  <c r="AC664" i="2"/>
  <c r="AC378" i="2"/>
  <c r="AC333" i="2"/>
  <c r="AC145" i="2"/>
  <c r="AC393" i="2"/>
  <c r="AC668" i="2"/>
  <c r="AC695" i="2"/>
  <c r="AC124" i="2"/>
  <c r="AC242" i="2"/>
  <c r="AC287" i="2"/>
  <c r="AC349" i="2"/>
  <c r="AC459" i="2"/>
  <c r="AC177" i="2"/>
  <c r="AC689" i="2"/>
  <c r="AC98" i="2"/>
  <c r="AC572" i="2"/>
  <c r="AC176" i="2"/>
  <c r="AC479" i="2"/>
  <c r="AC45" i="2"/>
  <c r="AC699" i="2"/>
  <c r="AC156" i="2"/>
  <c r="AC451" i="2"/>
  <c r="AC100" i="2"/>
  <c r="AC692" i="2"/>
  <c r="AC219" i="2"/>
  <c r="AC618" i="2"/>
  <c r="AC680" i="2"/>
  <c r="AC112" i="2"/>
  <c r="AC51" i="2"/>
  <c r="AC607" i="2"/>
  <c r="AC285" i="2"/>
  <c r="AC92" i="2"/>
  <c r="AC331" i="2"/>
  <c r="AC429" i="2"/>
  <c r="AC560" i="2"/>
  <c r="J67" i="3" s="1"/>
  <c r="AC312" i="2"/>
  <c r="AC155" i="2"/>
  <c r="AC118" i="2"/>
  <c r="AC136" i="2"/>
  <c r="AC603" i="2"/>
  <c r="AC709" i="2"/>
  <c r="AC413" i="2"/>
  <c r="AC496" i="2"/>
  <c r="AC539" i="2"/>
  <c r="AC420" i="2"/>
  <c r="AC537" i="2"/>
  <c r="AC634" i="2"/>
  <c r="AC530" i="2"/>
  <c r="AC152" i="2"/>
  <c r="AC223" i="2"/>
  <c r="AC610" i="2"/>
  <c r="AC74" i="2"/>
  <c r="AC259" i="2"/>
  <c r="AC172" i="2"/>
  <c r="AC350" i="2"/>
  <c r="AC229" i="2"/>
  <c r="AC101" i="2"/>
  <c r="AC711" i="2"/>
  <c r="AC66" i="2"/>
  <c r="AC255" i="2"/>
  <c r="AC628" i="2"/>
  <c r="AC529" i="2"/>
  <c r="AC271" i="2"/>
  <c r="AC344" i="2"/>
  <c r="AC601" i="2"/>
  <c r="AC295" i="2"/>
  <c r="AC569" i="2"/>
  <c r="AC233" i="2"/>
  <c r="AC107" i="2"/>
  <c r="AC282" i="2"/>
  <c r="AC453" i="2"/>
  <c r="AC708" i="2"/>
  <c r="AC157" i="2"/>
  <c r="AC235" i="2"/>
  <c r="J112" i="3" s="1"/>
  <c r="AC672" i="2"/>
  <c r="AC624" i="2"/>
  <c r="AC637" i="2"/>
  <c r="AC705" i="2"/>
  <c r="AC612" i="2"/>
  <c r="AC494" i="2"/>
  <c r="AC196" i="2"/>
  <c r="AC266" i="2"/>
  <c r="AC308" i="2"/>
  <c r="J72" i="3" s="1"/>
  <c r="AC661" i="2"/>
  <c r="AC613" i="2"/>
  <c r="AC248" i="2"/>
  <c r="AC125" i="2"/>
  <c r="AC562" i="2"/>
  <c r="AC466" i="2"/>
  <c r="AC686" i="2"/>
  <c r="AC317" i="2"/>
  <c r="AC437" i="2"/>
  <c r="AC182" i="2"/>
  <c r="AC587" i="2"/>
  <c r="AC364" i="2"/>
  <c r="AC594" i="2"/>
  <c r="AC332" i="2"/>
  <c r="AC652" i="2"/>
  <c r="AC592" i="2"/>
  <c r="AC584" i="2"/>
  <c r="AC470" i="2"/>
  <c r="AC658" i="2"/>
  <c r="AC139" i="2"/>
  <c r="AC463" i="2"/>
  <c r="AC500" i="2"/>
  <c r="AC253" i="2"/>
  <c r="AC241" i="2"/>
  <c r="AC544" i="2"/>
  <c r="AC407" i="2"/>
  <c r="AC480" i="2"/>
  <c r="AC421" i="2"/>
  <c r="AC498" i="2"/>
  <c r="AC570" i="2"/>
  <c r="AC263" i="2"/>
  <c r="AC518" i="2"/>
  <c r="AC502" i="2"/>
  <c r="AC384" i="2"/>
  <c r="AC510" i="2"/>
  <c r="AC678" i="2"/>
  <c r="AC611" i="2"/>
  <c r="AC503" i="2"/>
  <c r="AC675" i="2"/>
  <c r="AC710" i="2"/>
  <c r="AC377" i="2"/>
  <c r="AC590" i="2"/>
  <c r="AC540" i="2"/>
  <c r="AC348" i="2"/>
  <c r="AC246" i="2"/>
  <c r="AC424" i="2"/>
  <c r="AC659" i="2"/>
  <c r="AC448" i="2"/>
  <c r="AC631" i="2"/>
  <c r="AC694" i="2"/>
  <c r="AC535" i="2"/>
  <c r="AC639" i="2"/>
  <c r="AC474" i="2"/>
  <c r="AC422" i="2"/>
  <c r="AC649" i="2"/>
  <c r="AC410" i="2"/>
  <c r="AC688" i="2"/>
  <c r="AC415" i="2"/>
  <c r="AC288" i="2"/>
  <c r="AC684" i="2"/>
  <c r="AC653" i="2"/>
  <c r="J68" i="3" s="1"/>
  <c r="AC712" i="2"/>
  <c r="AC583" i="2"/>
  <c r="AC406" i="2"/>
  <c r="AC629" i="2"/>
  <c r="AC599" i="2"/>
  <c r="AC443" i="2"/>
  <c r="AC409" i="2"/>
  <c r="AC619" i="2"/>
  <c r="AC673" i="2"/>
  <c r="AC645" i="2"/>
  <c r="AC622" i="2"/>
  <c r="AC696" i="2"/>
  <c r="AC698" i="2"/>
  <c r="AC526" i="2"/>
  <c r="AC434" i="2"/>
  <c r="AC514" i="2"/>
  <c r="AC553" i="2"/>
  <c r="AC641" i="2"/>
  <c r="AC670" i="2"/>
  <c r="AC609" i="2"/>
  <c r="AC697" i="2"/>
  <c r="AC654" i="2"/>
  <c r="AC648" i="2"/>
  <c r="AC685" i="2"/>
  <c r="AC704" i="2"/>
  <c r="AC691" i="2"/>
  <c r="AC723" i="2"/>
  <c r="U411" i="2"/>
  <c r="U596" i="2"/>
  <c r="U666" i="2"/>
  <c r="U132" i="2"/>
  <c r="U347" i="2"/>
  <c r="U278" i="2"/>
  <c r="U623" i="2"/>
  <c r="U450" i="2"/>
  <c r="U690" i="2"/>
  <c r="U538" i="2"/>
  <c r="U367" i="2"/>
  <c r="U643" i="2"/>
  <c r="U556" i="2"/>
  <c r="U439" i="2"/>
  <c r="U460" i="2"/>
  <c r="U181" i="2"/>
  <c r="U297" i="2"/>
  <c r="U208" i="2"/>
  <c r="U405" i="2"/>
  <c r="U682" i="2"/>
  <c r="U12" i="2"/>
  <c r="U226" i="2"/>
  <c r="U77" i="2"/>
  <c r="U401" i="2"/>
  <c r="U185" i="2"/>
  <c r="U179" i="2"/>
  <c r="U482" i="2"/>
  <c r="U519" i="2"/>
  <c r="U170" i="2"/>
  <c r="T73" i="3" s="1"/>
  <c r="U318" i="2"/>
  <c r="U127" i="2"/>
  <c r="U716" i="2"/>
  <c r="U83" i="2"/>
  <c r="U40" i="2"/>
  <c r="U566" i="2"/>
  <c r="U144" i="2"/>
  <c r="U635" i="2"/>
  <c r="U620" i="2"/>
  <c r="U220" i="2"/>
  <c r="U343" i="2"/>
  <c r="U23" i="2"/>
  <c r="U559" i="2"/>
  <c r="U32" i="2"/>
  <c r="U354" i="2"/>
  <c r="U120" i="2"/>
  <c r="T17" i="3" s="1"/>
  <c r="U250" i="2"/>
  <c r="U10" i="2"/>
  <c r="U291" i="2"/>
  <c r="U71" i="2"/>
  <c r="U146" i="2"/>
  <c r="U209" i="2"/>
  <c r="U265" i="2"/>
  <c r="U204" i="2"/>
  <c r="T74" i="3" s="1"/>
  <c r="U495" i="2"/>
  <c r="U95" i="2"/>
  <c r="U656" i="2"/>
  <c r="U345" i="2"/>
  <c r="U161" i="2"/>
  <c r="U108" i="2"/>
  <c r="U548" i="2"/>
  <c r="U187" i="2"/>
  <c r="U293" i="2"/>
  <c r="U138" i="2"/>
  <c r="U426" i="2"/>
  <c r="U478" i="2"/>
  <c r="U82" i="2"/>
  <c r="U158" i="2"/>
  <c r="U576" i="2"/>
  <c r="U329" i="2"/>
  <c r="U188" i="2"/>
  <c r="U52" i="2"/>
  <c r="U431" i="2"/>
  <c r="U700" i="2"/>
  <c r="U523" i="2"/>
  <c r="U128" i="2"/>
  <c r="U298" i="2"/>
  <c r="U346" i="2"/>
  <c r="U418" i="2"/>
  <c r="U313" i="2"/>
  <c r="U608" i="2"/>
  <c r="U194" i="2"/>
  <c r="U212" i="2"/>
  <c r="U551" i="2"/>
  <c r="U31" i="2"/>
  <c r="U211" i="2"/>
  <c r="U140" i="2"/>
  <c r="U218" i="2"/>
  <c r="U75" i="2"/>
  <c r="U578" i="2"/>
  <c r="U627" i="2"/>
  <c r="U41" i="2"/>
  <c r="U171" i="2"/>
  <c r="U564" i="2"/>
  <c r="U240" i="2"/>
  <c r="U178" i="2"/>
  <c r="U86" i="2"/>
  <c r="U150" i="2"/>
  <c r="T3" i="3" s="1"/>
  <c r="U626" i="2"/>
  <c r="U154" i="2"/>
  <c r="U545" i="2"/>
  <c r="U391" i="2"/>
  <c r="U339" i="2"/>
  <c r="U195" i="2"/>
  <c r="U44" i="2"/>
  <c r="U303" i="2"/>
  <c r="T75" i="3" s="1"/>
  <c r="U134" i="2"/>
  <c r="U142" i="2"/>
  <c r="U504" i="2"/>
  <c r="U476" i="2"/>
  <c r="U371" i="2"/>
  <c r="U588" i="2"/>
  <c r="U7" i="2"/>
  <c r="U5" i="2"/>
  <c r="U70" i="2"/>
  <c r="U521" i="2"/>
  <c r="U324" i="2"/>
  <c r="U300" i="2"/>
  <c r="T61" i="3" s="1"/>
  <c r="U567" i="2"/>
  <c r="U319" i="2"/>
  <c r="U38" i="2"/>
  <c r="U191" i="2"/>
  <c r="U353" i="2"/>
  <c r="U28" i="2"/>
  <c r="U190" i="2"/>
  <c r="U427" i="2"/>
  <c r="U173" i="2"/>
  <c r="U340" i="2"/>
  <c r="U169" i="2"/>
  <c r="U565" i="2"/>
  <c r="U237" i="2"/>
  <c r="T113" i="3" s="1"/>
  <c r="U462" i="2"/>
  <c r="U76" i="2"/>
  <c r="U88" i="2"/>
  <c r="U68" i="2"/>
  <c r="U310" i="2"/>
  <c r="U104" i="2"/>
  <c r="U435" i="2"/>
  <c r="U301" i="2"/>
  <c r="U707" i="2"/>
  <c r="T114" i="3" s="1"/>
  <c r="U72" i="2"/>
  <c r="U244" i="2"/>
  <c r="U162" i="2"/>
  <c r="U207" i="2"/>
  <c r="U217" i="2"/>
  <c r="U57" i="2"/>
  <c r="U428" i="2"/>
  <c r="U151" i="2"/>
  <c r="U369" i="2"/>
  <c r="U193" i="2"/>
  <c r="U96" i="2"/>
  <c r="U419" i="2"/>
  <c r="U306" i="2"/>
  <c r="U399" i="2"/>
  <c r="U78" i="2"/>
  <c r="U506" i="2"/>
  <c r="U720" i="2"/>
  <c r="U449" i="2"/>
  <c r="U19" i="2"/>
  <c r="U164" i="2"/>
  <c r="U2" i="2"/>
  <c r="U606" i="2"/>
  <c r="U597" i="2"/>
  <c r="U457" i="2"/>
  <c r="U18" i="2"/>
  <c r="U516" i="2"/>
  <c r="U417" i="2"/>
  <c r="U14" i="2"/>
  <c r="U210" i="2"/>
  <c r="U632" i="2"/>
  <c r="U542" i="2"/>
  <c r="U505" i="2"/>
  <c r="U508" i="2"/>
  <c r="U55" i="2"/>
  <c r="U269" i="2"/>
  <c r="U54" i="2"/>
  <c r="U633" i="2"/>
  <c r="T62" i="3" s="1"/>
  <c r="U373" i="2"/>
  <c r="U677" i="2"/>
  <c r="U299" i="2"/>
  <c r="U423" i="2"/>
  <c r="U245" i="2"/>
  <c r="U67" i="2"/>
  <c r="U296" i="2"/>
  <c r="U602" i="2"/>
  <c r="U143" i="2"/>
  <c r="U366" i="2"/>
  <c r="U135" i="2"/>
  <c r="U251" i="2"/>
  <c r="U239" i="2"/>
  <c r="U202" i="2"/>
  <c r="U621" i="2"/>
  <c r="U636" i="2"/>
  <c r="U361" i="2"/>
  <c r="U456" i="2"/>
  <c r="U475" i="2"/>
  <c r="U679" i="2"/>
  <c r="U702" i="2"/>
  <c r="U442" i="2"/>
  <c r="T71" i="3" s="1"/>
  <c r="U483" i="2"/>
  <c r="T77" i="3" s="1"/>
  <c r="U189" i="2"/>
  <c r="U99" i="2"/>
  <c r="U396" i="2"/>
  <c r="U90" i="2"/>
  <c r="U325" i="2"/>
  <c r="U268" i="2"/>
  <c r="U484" i="2"/>
  <c r="U79" i="2"/>
  <c r="U501" i="2"/>
  <c r="U625" i="2"/>
  <c r="U53" i="2"/>
  <c r="U605" i="2"/>
  <c r="U402" i="2"/>
  <c r="U119" i="2"/>
  <c r="U546" i="2"/>
  <c r="U307" i="2"/>
  <c r="U527" i="2"/>
  <c r="U109" i="2"/>
  <c r="U205" i="2"/>
  <c r="U160" i="2"/>
  <c r="U309" i="2"/>
  <c r="U149" i="2"/>
  <c r="U557" i="2"/>
  <c r="U65" i="2"/>
  <c r="U714" i="2"/>
  <c r="U433" i="2"/>
  <c r="U69" i="2"/>
  <c r="U600" i="2"/>
  <c r="U414" i="2"/>
  <c r="U257" i="2"/>
  <c r="U386" i="2"/>
  <c r="U719" i="2"/>
  <c r="U59" i="2"/>
  <c r="U660" i="2"/>
  <c r="U283" i="2"/>
  <c r="U267" i="2"/>
  <c r="U224" i="2"/>
  <c r="U311" i="2"/>
  <c r="U468" i="2"/>
  <c r="U58" i="2"/>
  <c r="U528" i="2"/>
  <c r="U206" i="2"/>
  <c r="T115" i="3" s="1"/>
  <c r="U91" i="2"/>
  <c r="U372" i="2"/>
  <c r="U446" i="2"/>
  <c r="U337" i="2"/>
  <c r="U381" i="2"/>
  <c r="U568" i="2"/>
  <c r="U276" i="2"/>
  <c r="U408" i="2"/>
  <c r="U647" i="2"/>
  <c r="U469" i="2"/>
  <c r="U15" i="2"/>
  <c r="U376" i="2"/>
  <c r="U444" i="2"/>
  <c r="U532" i="2"/>
  <c r="U640" i="2"/>
  <c r="U512" i="2"/>
  <c r="U3" i="2"/>
  <c r="U50" i="2"/>
  <c r="U581" i="2"/>
  <c r="U180" i="2"/>
  <c r="U389" i="2"/>
  <c r="U87" i="2"/>
  <c r="U445" i="2"/>
  <c r="U43" i="2"/>
  <c r="U726" i="2"/>
  <c r="U687" i="2"/>
  <c r="U36" i="2"/>
  <c r="U454" i="2"/>
  <c r="U314" i="2"/>
  <c r="U8" i="2"/>
  <c r="U183" i="2"/>
  <c r="U547" i="2"/>
  <c r="U214" i="2"/>
  <c r="U577" i="2"/>
  <c r="U441" i="2"/>
  <c r="U147" i="2"/>
  <c r="U81" i="2"/>
  <c r="U4" i="2"/>
  <c r="U552" i="2"/>
  <c r="U390" i="2"/>
  <c r="U126" i="2"/>
  <c r="U492" i="2"/>
  <c r="U461" i="2"/>
  <c r="U513" i="2"/>
  <c r="U579" i="2"/>
  <c r="U651" i="2"/>
  <c r="U230" i="2"/>
  <c r="U254" i="2"/>
  <c r="U497" i="2"/>
  <c r="U165" i="2"/>
  <c r="U571" i="2"/>
  <c r="U721" i="2"/>
  <c r="U403" i="2"/>
  <c r="U228" i="2"/>
  <c r="U42" i="2"/>
  <c r="U586" i="2"/>
  <c r="U30" i="2"/>
  <c r="U336" i="2"/>
  <c r="U674" i="2"/>
  <c r="U397" i="2"/>
  <c r="U11" i="2"/>
  <c r="U352" i="2"/>
  <c r="U489" i="2"/>
  <c r="U234" i="2"/>
  <c r="U13" i="2"/>
  <c r="U534" i="2"/>
  <c r="U201" i="2"/>
  <c r="U174" i="2"/>
  <c r="U46" i="2"/>
  <c r="U638" i="2"/>
  <c r="U392" i="2"/>
  <c r="U718" i="2"/>
  <c r="U163" i="2"/>
  <c r="U485" i="2"/>
  <c r="U701" i="2"/>
  <c r="U114" i="2"/>
  <c r="U84" i="2"/>
  <c r="U464" i="2"/>
  <c r="U106" i="2"/>
  <c r="U703" i="2"/>
  <c r="U355" i="2"/>
  <c r="U561" i="2"/>
  <c r="U507" i="2"/>
  <c r="T59" i="3" s="1"/>
  <c r="U286" i="2"/>
  <c r="U315" i="2"/>
  <c r="U249" i="2"/>
  <c r="U153" i="2"/>
  <c r="U62" i="2"/>
  <c r="U175" i="2"/>
  <c r="U330" i="2"/>
  <c r="U351" i="2"/>
  <c r="U499" i="2"/>
  <c r="U693" i="2"/>
  <c r="U26" i="2"/>
  <c r="U385" i="2"/>
  <c r="U141" i="2"/>
  <c r="U213" i="2"/>
  <c r="U148" i="2"/>
  <c r="U486" i="2"/>
  <c r="U481" i="2"/>
  <c r="U531" i="2"/>
  <c r="U227" i="2"/>
  <c r="U22" i="2"/>
  <c r="U395" i="2"/>
  <c r="U123" i="2"/>
  <c r="U447" i="2"/>
  <c r="U667" i="2"/>
  <c r="U20" i="2"/>
  <c r="U452" i="2"/>
  <c r="U116" i="2"/>
  <c r="U215" i="2"/>
  <c r="U192" i="2"/>
  <c r="U491" i="2"/>
  <c r="U550" i="2"/>
  <c r="U520" i="2"/>
  <c r="U93" i="2"/>
  <c r="U17" i="2"/>
  <c r="U279" i="2"/>
  <c r="U363" i="2"/>
  <c r="U471" i="2"/>
  <c r="U29" i="2"/>
  <c r="U115" i="2"/>
  <c r="U676" i="2"/>
  <c r="U425" i="2"/>
  <c r="U522" i="2"/>
  <c r="U328" i="2"/>
  <c r="U302" i="2"/>
  <c r="U359" i="2"/>
  <c r="U616" i="2"/>
  <c r="U85" i="2"/>
  <c r="U231" i="2"/>
  <c r="U669" i="2"/>
  <c r="U582" i="2"/>
  <c r="U555" i="2"/>
  <c r="U360" i="2"/>
  <c r="U111" i="2"/>
  <c r="U80" i="2"/>
  <c r="U412" i="2"/>
  <c r="U56" i="2"/>
  <c r="U574" i="2"/>
  <c r="U305" i="2"/>
  <c r="U89" i="2"/>
  <c r="U159" i="2"/>
  <c r="U129" i="2"/>
  <c r="U715" i="2"/>
  <c r="U130" i="2"/>
  <c r="U440" i="2"/>
  <c r="U121" i="2"/>
  <c r="U203" i="2"/>
  <c r="U280" i="2"/>
  <c r="U197" i="2"/>
  <c r="U232" i="2"/>
  <c r="U122" i="2"/>
  <c r="U663" i="2"/>
  <c r="T66" i="3" s="1"/>
  <c r="U455" i="2"/>
  <c r="U375" i="2"/>
  <c r="U322" i="2"/>
  <c r="U113" i="2"/>
  <c r="U133" i="2"/>
  <c r="U258" i="2"/>
  <c r="U117" i="2"/>
  <c r="U216" i="2"/>
  <c r="U356" i="2"/>
  <c r="U595" i="2"/>
  <c r="U575" i="2"/>
  <c r="U404" i="2"/>
  <c r="U671" i="2"/>
  <c r="U487" i="2"/>
  <c r="U646" i="2"/>
  <c r="U383" i="2"/>
  <c r="U338" i="2"/>
  <c r="U264" i="2"/>
  <c r="U273" i="2"/>
  <c r="U558" i="2"/>
  <c r="U316" i="2"/>
  <c r="U509" i="2"/>
  <c r="U630" i="2"/>
  <c r="U713" i="2"/>
  <c r="U438" i="2"/>
  <c r="U243" i="2"/>
  <c r="U370" i="2"/>
  <c r="U221" i="2"/>
  <c r="U168" i="2"/>
  <c r="U16" i="2"/>
  <c r="U103" i="2"/>
  <c r="U374" i="2"/>
  <c r="U472" i="2"/>
  <c r="U327" i="2"/>
  <c r="U261" i="2"/>
  <c r="U63" i="2"/>
  <c r="U598" i="2"/>
  <c r="U368" i="2"/>
  <c r="U238" i="2"/>
  <c r="U589" i="2"/>
  <c r="U200" i="2"/>
  <c r="U473" i="2"/>
  <c r="U39" i="2"/>
  <c r="U247" i="2"/>
  <c r="U321" i="2"/>
  <c r="U21" i="2"/>
  <c r="U593" i="2"/>
  <c r="U549" i="2"/>
  <c r="U724" i="2"/>
  <c r="U615" i="2"/>
  <c r="U184" i="2"/>
  <c r="U9" i="2"/>
  <c r="U48" i="2"/>
  <c r="U35" i="2"/>
  <c r="U260" i="2"/>
  <c r="U270" i="2"/>
  <c r="U388" i="2"/>
  <c r="U294" i="2"/>
  <c r="U131" i="2"/>
  <c r="U533" i="2"/>
  <c r="U563" i="2"/>
  <c r="U524" i="2"/>
  <c r="U541" i="2"/>
  <c r="U490" i="2"/>
  <c r="U256" i="2"/>
  <c r="U102" i="2"/>
  <c r="U73" i="2"/>
  <c r="T2" i="3" s="1"/>
  <c r="U186" i="2"/>
  <c r="U511" i="2"/>
  <c r="U722" i="2"/>
  <c r="U275" i="2"/>
  <c r="U281" i="2"/>
  <c r="U591" i="2"/>
  <c r="U27" i="2"/>
  <c r="U365" i="2"/>
  <c r="U665" i="2"/>
  <c r="U60" i="2"/>
  <c r="U400" i="2"/>
  <c r="U458" i="2"/>
  <c r="U105" i="2"/>
  <c r="U94" i="2"/>
  <c r="U33" i="2"/>
  <c r="U358" i="2"/>
  <c r="U357" i="2"/>
  <c r="U167" i="2"/>
  <c r="U225" i="2"/>
  <c r="U284" i="2"/>
  <c r="U304" i="2"/>
  <c r="U465" i="2"/>
  <c r="U6" i="2"/>
  <c r="U47" i="2"/>
  <c r="U488" i="2"/>
  <c r="U199" i="2"/>
  <c r="U662" i="2"/>
  <c r="U166" i="2"/>
  <c r="U642" i="2"/>
  <c r="U320" i="2"/>
  <c r="U655" i="2"/>
  <c r="U573" i="2"/>
  <c r="U289" i="2"/>
  <c r="U334" i="2"/>
  <c r="U416" i="2"/>
  <c r="U432" i="2"/>
  <c r="U272" i="2"/>
  <c r="U604" i="2"/>
  <c r="U382" i="2"/>
  <c r="U585" i="2"/>
  <c r="U341" i="2"/>
  <c r="U326" i="2"/>
  <c r="T63" i="3" s="1"/>
  <c r="U277" i="2"/>
  <c r="U517" i="2"/>
  <c r="U342" i="2"/>
  <c r="U554" i="2"/>
  <c r="U525" i="2"/>
  <c r="U717" i="2"/>
  <c r="U644" i="2"/>
  <c r="U110" i="2"/>
  <c r="U493" i="2"/>
  <c r="U515" i="2"/>
  <c r="U725" i="2"/>
  <c r="U430" i="2"/>
  <c r="U536" i="2"/>
  <c r="U580" i="2"/>
  <c r="U379" i="2"/>
  <c r="U236" i="2"/>
  <c r="U706" i="2"/>
  <c r="U362" i="2"/>
  <c r="U25" i="2"/>
  <c r="U222" i="2"/>
  <c r="U262" i="2"/>
  <c r="U97" i="2"/>
  <c r="U49" i="2"/>
  <c r="U657" i="2"/>
  <c r="U290" i="2"/>
  <c r="U37" i="2"/>
  <c r="T5" i="3" s="1"/>
  <c r="U24" i="2"/>
  <c r="U477" i="2"/>
  <c r="U387" i="2"/>
  <c r="U614" i="2"/>
  <c r="U467" i="2"/>
  <c r="U274" i="2"/>
  <c r="U650" i="2"/>
  <c r="U137" i="2"/>
  <c r="U34" i="2"/>
  <c r="U198" i="2"/>
  <c r="U398" i="2"/>
  <c r="U292" i="2"/>
  <c r="U436" i="2"/>
  <c r="U617" i="2"/>
  <c r="U683" i="2"/>
  <c r="U681" i="2"/>
  <c r="U61" i="2"/>
  <c r="U543" i="2"/>
  <c r="U323" i="2"/>
  <c r="U335" i="2"/>
  <c r="U380" i="2"/>
  <c r="U64" i="2"/>
  <c r="U394" i="2"/>
  <c r="U252" i="2"/>
  <c r="T14" i="3" s="1"/>
  <c r="U664" i="2"/>
  <c r="U378" i="2"/>
  <c r="U333" i="2"/>
  <c r="U145" i="2"/>
  <c r="U393" i="2"/>
  <c r="U668" i="2"/>
  <c r="U695" i="2"/>
  <c r="U124" i="2"/>
  <c r="U242" i="2"/>
  <c r="U287" i="2"/>
  <c r="U349" i="2"/>
  <c r="U459" i="2"/>
  <c r="U177" i="2"/>
  <c r="U689" i="2"/>
  <c r="U98" i="2"/>
  <c r="U572" i="2"/>
  <c r="U176" i="2"/>
  <c r="U479" i="2"/>
  <c r="U45" i="2"/>
  <c r="U699" i="2"/>
  <c r="U156" i="2"/>
  <c r="U451" i="2"/>
  <c r="U100" i="2"/>
  <c r="U692" i="2"/>
  <c r="U219" i="2"/>
  <c r="U618" i="2"/>
  <c r="U680" i="2"/>
  <c r="U112" i="2"/>
  <c r="U51" i="2"/>
  <c r="U607" i="2"/>
  <c r="U285" i="2"/>
  <c r="U92" i="2"/>
  <c r="U331" i="2"/>
  <c r="U429" i="2"/>
  <c r="U560" i="2"/>
  <c r="T67" i="3" s="1"/>
  <c r="U312" i="2"/>
  <c r="U155" i="2"/>
  <c r="U118" i="2"/>
  <c r="U136" i="2"/>
  <c r="U603" i="2"/>
  <c r="U709" i="2"/>
  <c r="U413" i="2"/>
  <c r="U496" i="2"/>
  <c r="U539" i="2"/>
  <c r="U420" i="2"/>
  <c r="U537" i="2"/>
  <c r="U634" i="2"/>
  <c r="U530" i="2"/>
  <c r="U152" i="2"/>
  <c r="U223" i="2"/>
  <c r="U610" i="2"/>
  <c r="U74" i="2"/>
  <c r="U259" i="2"/>
  <c r="U172" i="2"/>
  <c r="U350" i="2"/>
  <c r="U229" i="2"/>
  <c r="U101" i="2"/>
  <c r="U711" i="2"/>
  <c r="U66" i="2"/>
  <c r="U255" i="2"/>
  <c r="U628" i="2"/>
  <c r="U529" i="2"/>
  <c r="U271" i="2"/>
  <c r="U344" i="2"/>
  <c r="U601" i="2"/>
  <c r="U295" i="2"/>
  <c r="U569" i="2"/>
  <c r="U233" i="2"/>
  <c r="U107" i="2"/>
  <c r="U282" i="2"/>
  <c r="U453" i="2"/>
  <c r="U708" i="2"/>
  <c r="U157" i="2"/>
  <c r="U235" i="2"/>
  <c r="T112" i="3" s="1"/>
  <c r="U672" i="2"/>
  <c r="U624" i="2"/>
  <c r="U637" i="2"/>
  <c r="U705" i="2"/>
  <c r="U612" i="2"/>
  <c r="U494" i="2"/>
  <c r="U196" i="2"/>
  <c r="U266" i="2"/>
  <c r="U308" i="2"/>
  <c r="T72" i="3" s="1"/>
  <c r="U661" i="2"/>
  <c r="U613" i="2"/>
  <c r="U248" i="2"/>
  <c r="U125" i="2"/>
  <c r="U562" i="2"/>
  <c r="U466" i="2"/>
  <c r="U686" i="2"/>
  <c r="U317" i="2"/>
  <c r="U437" i="2"/>
  <c r="U182" i="2"/>
  <c r="U587" i="2"/>
  <c r="U364" i="2"/>
  <c r="U594" i="2"/>
  <c r="U332" i="2"/>
  <c r="U652" i="2"/>
  <c r="U592" i="2"/>
  <c r="U584" i="2"/>
  <c r="U470" i="2"/>
  <c r="U658" i="2"/>
  <c r="U139" i="2"/>
  <c r="U463" i="2"/>
  <c r="U500" i="2"/>
  <c r="U253" i="2"/>
  <c r="U241" i="2"/>
  <c r="U544" i="2"/>
  <c r="U407" i="2"/>
  <c r="U480" i="2"/>
  <c r="U421" i="2"/>
  <c r="U498" i="2"/>
  <c r="U570" i="2"/>
  <c r="U263" i="2"/>
  <c r="U518" i="2"/>
  <c r="U502" i="2"/>
  <c r="U384" i="2"/>
  <c r="U510" i="2"/>
  <c r="U678" i="2"/>
  <c r="U611" i="2"/>
  <c r="U503" i="2"/>
  <c r="U675" i="2"/>
  <c r="U710" i="2"/>
  <c r="U377" i="2"/>
  <c r="U590" i="2"/>
  <c r="U540" i="2"/>
  <c r="U348" i="2"/>
  <c r="U246" i="2"/>
  <c r="U424" i="2"/>
  <c r="U659" i="2"/>
  <c r="U448" i="2"/>
  <c r="U631" i="2"/>
  <c r="U694" i="2"/>
  <c r="U535" i="2"/>
  <c r="U639" i="2"/>
  <c r="U474" i="2"/>
  <c r="U422" i="2"/>
  <c r="U649" i="2"/>
  <c r="U410" i="2"/>
  <c r="U688" i="2"/>
  <c r="U415" i="2"/>
  <c r="U288" i="2"/>
  <c r="U684" i="2"/>
  <c r="U653" i="2"/>
  <c r="T68" i="3" s="1"/>
  <c r="U712" i="2"/>
  <c r="U583" i="2"/>
  <c r="U406" i="2"/>
  <c r="U629" i="2"/>
  <c r="U599" i="2"/>
  <c r="U443" i="2"/>
  <c r="U409" i="2"/>
  <c r="U619" i="2"/>
  <c r="U673" i="2"/>
  <c r="U645" i="2"/>
  <c r="U622" i="2"/>
  <c r="U696" i="2"/>
  <c r="U698" i="2"/>
  <c r="U526" i="2"/>
  <c r="U434" i="2"/>
  <c r="U514" i="2"/>
  <c r="U553" i="2"/>
  <c r="U641" i="2"/>
  <c r="U670" i="2"/>
  <c r="U609" i="2"/>
  <c r="U697" i="2"/>
  <c r="U654" i="2"/>
  <c r="U648" i="2"/>
  <c r="U685" i="2"/>
  <c r="U704" i="2"/>
  <c r="U691" i="2"/>
  <c r="U723" i="2"/>
  <c r="T411" i="2"/>
  <c r="T596" i="2"/>
  <c r="T666" i="2"/>
  <c r="T132" i="2"/>
  <c r="T347" i="2"/>
  <c r="T278" i="2"/>
  <c r="T623" i="2"/>
  <c r="T450" i="2"/>
  <c r="T690" i="2"/>
  <c r="T538" i="2"/>
  <c r="T367" i="2"/>
  <c r="T643" i="2"/>
  <c r="T556" i="2"/>
  <c r="T439" i="2"/>
  <c r="T460" i="2"/>
  <c r="T181" i="2"/>
  <c r="T297" i="2"/>
  <c r="T208" i="2"/>
  <c r="T405" i="2"/>
  <c r="T682" i="2"/>
  <c r="T12" i="2"/>
  <c r="T226" i="2"/>
  <c r="T77" i="2"/>
  <c r="T401" i="2"/>
  <c r="T185" i="2"/>
  <c r="T179" i="2"/>
  <c r="T482" i="2"/>
  <c r="T519" i="2"/>
  <c r="T170" i="2"/>
  <c r="S73" i="3" s="1"/>
  <c r="T318" i="2"/>
  <c r="T127" i="2"/>
  <c r="T716" i="2"/>
  <c r="T83" i="2"/>
  <c r="T40" i="2"/>
  <c r="T566" i="2"/>
  <c r="T144" i="2"/>
  <c r="T635" i="2"/>
  <c r="T620" i="2"/>
  <c r="T220" i="2"/>
  <c r="T343" i="2"/>
  <c r="T23" i="2"/>
  <c r="T559" i="2"/>
  <c r="T32" i="2"/>
  <c r="T354" i="2"/>
  <c r="T120" i="2"/>
  <c r="S17" i="3" s="1"/>
  <c r="T250" i="2"/>
  <c r="T10" i="2"/>
  <c r="T291" i="2"/>
  <c r="T71" i="2"/>
  <c r="T146" i="2"/>
  <c r="T209" i="2"/>
  <c r="T265" i="2"/>
  <c r="T204" i="2"/>
  <c r="S74" i="3" s="1"/>
  <c r="T495" i="2"/>
  <c r="T95" i="2"/>
  <c r="T656" i="2"/>
  <c r="T345" i="2"/>
  <c r="T161" i="2"/>
  <c r="T108" i="2"/>
  <c r="T548" i="2"/>
  <c r="T187" i="2"/>
  <c r="T293" i="2"/>
  <c r="T138" i="2"/>
  <c r="T426" i="2"/>
  <c r="T478" i="2"/>
  <c r="T82" i="2"/>
  <c r="T158" i="2"/>
  <c r="T576" i="2"/>
  <c r="T329" i="2"/>
  <c r="T188" i="2"/>
  <c r="T52" i="2"/>
  <c r="T431" i="2"/>
  <c r="T700" i="2"/>
  <c r="T523" i="2"/>
  <c r="T128" i="2"/>
  <c r="T298" i="2"/>
  <c r="T346" i="2"/>
  <c r="T418" i="2"/>
  <c r="T313" i="2"/>
  <c r="T608" i="2"/>
  <c r="T194" i="2"/>
  <c r="T212" i="2"/>
  <c r="T551" i="2"/>
  <c r="T31" i="2"/>
  <c r="T211" i="2"/>
  <c r="T140" i="2"/>
  <c r="T218" i="2"/>
  <c r="T75" i="2"/>
  <c r="T578" i="2"/>
  <c r="T627" i="2"/>
  <c r="T41" i="2"/>
  <c r="T171" i="2"/>
  <c r="T564" i="2"/>
  <c r="T240" i="2"/>
  <c r="T178" i="2"/>
  <c r="T86" i="2"/>
  <c r="T150" i="2"/>
  <c r="S3" i="3" s="1"/>
  <c r="T626" i="2"/>
  <c r="T154" i="2"/>
  <c r="T545" i="2"/>
  <c r="T391" i="2"/>
  <c r="T339" i="2"/>
  <c r="T195" i="2"/>
  <c r="T44" i="2"/>
  <c r="T303" i="2"/>
  <c r="S75" i="3" s="1"/>
  <c r="T134" i="2"/>
  <c r="T142" i="2"/>
  <c r="T504" i="2"/>
  <c r="T476" i="2"/>
  <c r="T371" i="2"/>
  <c r="T588" i="2"/>
  <c r="T7" i="2"/>
  <c r="T5" i="2"/>
  <c r="T70" i="2"/>
  <c r="T521" i="2"/>
  <c r="T324" i="2"/>
  <c r="T300" i="2"/>
  <c r="S61" i="3" s="1"/>
  <c r="T567" i="2"/>
  <c r="T319" i="2"/>
  <c r="T38" i="2"/>
  <c r="T191" i="2"/>
  <c r="T353" i="2"/>
  <c r="T28" i="2"/>
  <c r="T190" i="2"/>
  <c r="T427" i="2"/>
  <c r="T173" i="2"/>
  <c r="T340" i="2"/>
  <c r="T169" i="2"/>
  <c r="T565" i="2"/>
  <c r="T237" i="2"/>
  <c r="S113" i="3" s="1"/>
  <c r="T462" i="2"/>
  <c r="T76" i="2"/>
  <c r="T88" i="2"/>
  <c r="T68" i="2"/>
  <c r="T310" i="2"/>
  <c r="T104" i="2"/>
  <c r="T435" i="2"/>
  <c r="T301" i="2"/>
  <c r="T707" i="2"/>
  <c r="S114" i="3" s="1"/>
  <c r="T72" i="2"/>
  <c r="T244" i="2"/>
  <c r="T162" i="2"/>
  <c r="T207" i="2"/>
  <c r="T217" i="2"/>
  <c r="T57" i="2"/>
  <c r="T428" i="2"/>
  <c r="T151" i="2"/>
  <c r="T369" i="2"/>
  <c r="T193" i="2"/>
  <c r="T96" i="2"/>
  <c r="T419" i="2"/>
  <c r="T306" i="2"/>
  <c r="T399" i="2"/>
  <c r="T78" i="2"/>
  <c r="T506" i="2"/>
  <c r="T720" i="2"/>
  <c r="T449" i="2"/>
  <c r="T19" i="2"/>
  <c r="T164" i="2"/>
  <c r="T2" i="2"/>
  <c r="T606" i="2"/>
  <c r="T597" i="2"/>
  <c r="T457" i="2"/>
  <c r="T18" i="2"/>
  <c r="T516" i="2"/>
  <c r="T417" i="2"/>
  <c r="T14" i="2"/>
  <c r="T210" i="2"/>
  <c r="T632" i="2"/>
  <c r="T542" i="2"/>
  <c r="T505" i="2"/>
  <c r="T508" i="2"/>
  <c r="T55" i="2"/>
  <c r="T269" i="2"/>
  <c r="T54" i="2"/>
  <c r="T633" i="2"/>
  <c r="S62" i="3" s="1"/>
  <c r="T373" i="2"/>
  <c r="T677" i="2"/>
  <c r="T299" i="2"/>
  <c r="T423" i="2"/>
  <c r="T245" i="2"/>
  <c r="T67" i="2"/>
  <c r="T296" i="2"/>
  <c r="T602" i="2"/>
  <c r="T143" i="2"/>
  <c r="T366" i="2"/>
  <c r="T135" i="2"/>
  <c r="T251" i="2"/>
  <c r="T239" i="2"/>
  <c r="T202" i="2"/>
  <c r="T621" i="2"/>
  <c r="T636" i="2"/>
  <c r="T361" i="2"/>
  <c r="T456" i="2"/>
  <c r="T475" i="2"/>
  <c r="T679" i="2"/>
  <c r="T702" i="2"/>
  <c r="T442" i="2"/>
  <c r="S71" i="3" s="1"/>
  <c r="T483" i="2"/>
  <c r="S77" i="3" s="1"/>
  <c r="T189" i="2"/>
  <c r="T99" i="2"/>
  <c r="T396" i="2"/>
  <c r="T90" i="2"/>
  <c r="T325" i="2"/>
  <c r="T268" i="2"/>
  <c r="T484" i="2"/>
  <c r="T79" i="2"/>
  <c r="T501" i="2"/>
  <c r="T625" i="2"/>
  <c r="T53" i="2"/>
  <c r="T605" i="2"/>
  <c r="T402" i="2"/>
  <c r="T119" i="2"/>
  <c r="T546" i="2"/>
  <c r="T307" i="2"/>
  <c r="T527" i="2"/>
  <c r="T109" i="2"/>
  <c r="T205" i="2"/>
  <c r="T160" i="2"/>
  <c r="T309" i="2"/>
  <c r="T149" i="2"/>
  <c r="T557" i="2"/>
  <c r="T65" i="2"/>
  <c r="T714" i="2"/>
  <c r="T433" i="2"/>
  <c r="T69" i="2"/>
  <c r="T600" i="2"/>
  <c r="T414" i="2"/>
  <c r="T257" i="2"/>
  <c r="T386" i="2"/>
  <c r="T719" i="2"/>
  <c r="T59" i="2"/>
  <c r="T660" i="2"/>
  <c r="T283" i="2"/>
  <c r="T267" i="2"/>
  <c r="T224" i="2"/>
  <c r="T311" i="2"/>
  <c r="T468" i="2"/>
  <c r="T58" i="2"/>
  <c r="T528" i="2"/>
  <c r="T206" i="2"/>
  <c r="S115" i="3" s="1"/>
  <c r="T91" i="2"/>
  <c r="T372" i="2"/>
  <c r="T446" i="2"/>
  <c r="T337" i="2"/>
  <c r="T381" i="2"/>
  <c r="T568" i="2"/>
  <c r="T276" i="2"/>
  <c r="T408" i="2"/>
  <c r="T647" i="2"/>
  <c r="T469" i="2"/>
  <c r="T15" i="2"/>
  <c r="T376" i="2"/>
  <c r="T444" i="2"/>
  <c r="T532" i="2"/>
  <c r="T640" i="2"/>
  <c r="T512" i="2"/>
  <c r="T3" i="2"/>
  <c r="T50" i="2"/>
  <c r="T581" i="2"/>
  <c r="T180" i="2"/>
  <c r="T389" i="2"/>
  <c r="T87" i="2"/>
  <c r="T445" i="2"/>
  <c r="T43" i="2"/>
  <c r="T726" i="2"/>
  <c r="T687" i="2"/>
  <c r="T36" i="2"/>
  <c r="T454" i="2"/>
  <c r="T314" i="2"/>
  <c r="T8" i="2"/>
  <c r="T183" i="2"/>
  <c r="T547" i="2"/>
  <c r="T214" i="2"/>
  <c r="T577" i="2"/>
  <c r="T441" i="2"/>
  <c r="T147" i="2"/>
  <c r="T81" i="2"/>
  <c r="T4" i="2"/>
  <c r="T552" i="2"/>
  <c r="T390" i="2"/>
  <c r="T126" i="2"/>
  <c r="T492" i="2"/>
  <c r="T461" i="2"/>
  <c r="T513" i="2"/>
  <c r="T579" i="2"/>
  <c r="T651" i="2"/>
  <c r="T230" i="2"/>
  <c r="T254" i="2"/>
  <c r="T497" i="2"/>
  <c r="T165" i="2"/>
  <c r="T571" i="2"/>
  <c r="T721" i="2"/>
  <c r="T403" i="2"/>
  <c r="T228" i="2"/>
  <c r="T42" i="2"/>
  <c r="T586" i="2"/>
  <c r="T30" i="2"/>
  <c r="T336" i="2"/>
  <c r="T674" i="2"/>
  <c r="T397" i="2"/>
  <c r="T11" i="2"/>
  <c r="T352" i="2"/>
  <c r="T489" i="2"/>
  <c r="T234" i="2"/>
  <c r="T13" i="2"/>
  <c r="T534" i="2"/>
  <c r="T201" i="2"/>
  <c r="T174" i="2"/>
  <c r="T46" i="2"/>
  <c r="T638" i="2"/>
  <c r="T392" i="2"/>
  <c r="T718" i="2"/>
  <c r="T163" i="2"/>
  <c r="T485" i="2"/>
  <c r="T701" i="2"/>
  <c r="T114" i="2"/>
  <c r="T84" i="2"/>
  <c r="T464" i="2"/>
  <c r="T106" i="2"/>
  <c r="T703" i="2"/>
  <c r="T355" i="2"/>
  <c r="T561" i="2"/>
  <c r="T507" i="2"/>
  <c r="S59" i="3" s="1"/>
  <c r="T286" i="2"/>
  <c r="T315" i="2"/>
  <c r="T249" i="2"/>
  <c r="T153" i="2"/>
  <c r="T62" i="2"/>
  <c r="T175" i="2"/>
  <c r="T330" i="2"/>
  <c r="T351" i="2"/>
  <c r="T499" i="2"/>
  <c r="T693" i="2"/>
  <c r="T26" i="2"/>
  <c r="T385" i="2"/>
  <c r="T141" i="2"/>
  <c r="T213" i="2"/>
  <c r="T148" i="2"/>
  <c r="T486" i="2"/>
  <c r="T481" i="2"/>
  <c r="T531" i="2"/>
  <c r="T227" i="2"/>
  <c r="T22" i="2"/>
  <c r="T395" i="2"/>
  <c r="T123" i="2"/>
  <c r="T447" i="2"/>
  <c r="T667" i="2"/>
  <c r="T20" i="2"/>
  <c r="T452" i="2"/>
  <c r="T116" i="2"/>
  <c r="T215" i="2"/>
  <c r="T192" i="2"/>
  <c r="T491" i="2"/>
  <c r="T550" i="2"/>
  <c r="T520" i="2"/>
  <c r="T93" i="2"/>
  <c r="T17" i="2"/>
  <c r="T279" i="2"/>
  <c r="T363" i="2"/>
  <c r="T471" i="2"/>
  <c r="T29" i="2"/>
  <c r="T115" i="2"/>
  <c r="T676" i="2"/>
  <c r="T425" i="2"/>
  <c r="T522" i="2"/>
  <c r="T328" i="2"/>
  <c r="T302" i="2"/>
  <c r="T359" i="2"/>
  <c r="T616" i="2"/>
  <c r="T85" i="2"/>
  <c r="T231" i="2"/>
  <c r="T669" i="2"/>
  <c r="T582" i="2"/>
  <c r="T555" i="2"/>
  <c r="T360" i="2"/>
  <c r="T111" i="2"/>
  <c r="T80" i="2"/>
  <c r="T412" i="2"/>
  <c r="T56" i="2"/>
  <c r="T574" i="2"/>
  <c r="T305" i="2"/>
  <c r="T89" i="2"/>
  <c r="T159" i="2"/>
  <c r="T129" i="2"/>
  <c r="T715" i="2"/>
  <c r="T130" i="2"/>
  <c r="T440" i="2"/>
  <c r="T121" i="2"/>
  <c r="T203" i="2"/>
  <c r="T280" i="2"/>
  <c r="T197" i="2"/>
  <c r="T232" i="2"/>
  <c r="T122" i="2"/>
  <c r="T663" i="2"/>
  <c r="S66" i="3" s="1"/>
  <c r="T455" i="2"/>
  <c r="T375" i="2"/>
  <c r="T322" i="2"/>
  <c r="T113" i="2"/>
  <c r="T133" i="2"/>
  <c r="T258" i="2"/>
  <c r="T117" i="2"/>
  <c r="T216" i="2"/>
  <c r="T356" i="2"/>
  <c r="T595" i="2"/>
  <c r="T575" i="2"/>
  <c r="T404" i="2"/>
  <c r="T671" i="2"/>
  <c r="T487" i="2"/>
  <c r="T646" i="2"/>
  <c r="T383" i="2"/>
  <c r="T338" i="2"/>
  <c r="T264" i="2"/>
  <c r="T273" i="2"/>
  <c r="T558" i="2"/>
  <c r="T316" i="2"/>
  <c r="T509" i="2"/>
  <c r="T630" i="2"/>
  <c r="T713" i="2"/>
  <c r="T438" i="2"/>
  <c r="T243" i="2"/>
  <c r="T370" i="2"/>
  <c r="T221" i="2"/>
  <c r="T168" i="2"/>
  <c r="T16" i="2"/>
  <c r="T103" i="2"/>
  <c r="T374" i="2"/>
  <c r="T472" i="2"/>
  <c r="T327" i="2"/>
  <c r="T261" i="2"/>
  <c r="T63" i="2"/>
  <c r="T598" i="2"/>
  <c r="T368" i="2"/>
  <c r="T238" i="2"/>
  <c r="T589" i="2"/>
  <c r="T200" i="2"/>
  <c r="T473" i="2"/>
  <c r="T39" i="2"/>
  <c r="T247" i="2"/>
  <c r="T321" i="2"/>
  <c r="T21" i="2"/>
  <c r="T593" i="2"/>
  <c r="T549" i="2"/>
  <c r="T724" i="2"/>
  <c r="T615" i="2"/>
  <c r="T184" i="2"/>
  <c r="T9" i="2"/>
  <c r="T48" i="2"/>
  <c r="T35" i="2"/>
  <c r="T260" i="2"/>
  <c r="T270" i="2"/>
  <c r="T388" i="2"/>
  <c r="T294" i="2"/>
  <c r="T131" i="2"/>
  <c r="T533" i="2"/>
  <c r="T563" i="2"/>
  <c r="T524" i="2"/>
  <c r="T541" i="2"/>
  <c r="T490" i="2"/>
  <c r="T256" i="2"/>
  <c r="T102" i="2"/>
  <c r="T73" i="2"/>
  <c r="S2" i="3" s="1"/>
  <c r="T186" i="2"/>
  <c r="T511" i="2"/>
  <c r="T722" i="2"/>
  <c r="T275" i="2"/>
  <c r="T281" i="2"/>
  <c r="T591" i="2"/>
  <c r="T27" i="2"/>
  <c r="T365" i="2"/>
  <c r="T665" i="2"/>
  <c r="T60" i="2"/>
  <c r="T400" i="2"/>
  <c r="T458" i="2"/>
  <c r="T105" i="2"/>
  <c r="T94" i="2"/>
  <c r="T33" i="2"/>
  <c r="T358" i="2"/>
  <c r="T357" i="2"/>
  <c r="T167" i="2"/>
  <c r="T225" i="2"/>
  <c r="T284" i="2"/>
  <c r="T304" i="2"/>
  <c r="T465" i="2"/>
  <c r="T6" i="2"/>
  <c r="T47" i="2"/>
  <c r="T488" i="2"/>
  <c r="T199" i="2"/>
  <c r="T662" i="2"/>
  <c r="T166" i="2"/>
  <c r="T642" i="2"/>
  <c r="T320" i="2"/>
  <c r="T655" i="2"/>
  <c r="T573" i="2"/>
  <c r="T289" i="2"/>
  <c r="T334" i="2"/>
  <c r="T416" i="2"/>
  <c r="T432" i="2"/>
  <c r="T272" i="2"/>
  <c r="T604" i="2"/>
  <c r="T382" i="2"/>
  <c r="T585" i="2"/>
  <c r="T341" i="2"/>
  <c r="T326" i="2"/>
  <c r="S63" i="3" s="1"/>
  <c r="T277" i="2"/>
  <c r="T517" i="2"/>
  <c r="T342" i="2"/>
  <c r="T554" i="2"/>
  <c r="T525" i="2"/>
  <c r="T717" i="2"/>
  <c r="T644" i="2"/>
  <c r="T110" i="2"/>
  <c r="T493" i="2"/>
  <c r="T515" i="2"/>
  <c r="T725" i="2"/>
  <c r="T430" i="2"/>
  <c r="T536" i="2"/>
  <c r="T580" i="2"/>
  <c r="T379" i="2"/>
  <c r="T236" i="2"/>
  <c r="T706" i="2"/>
  <c r="T362" i="2"/>
  <c r="T25" i="2"/>
  <c r="T222" i="2"/>
  <c r="T262" i="2"/>
  <c r="T97" i="2"/>
  <c r="T49" i="2"/>
  <c r="T657" i="2"/>
  <c r="T290" i="2"/>
  <c r="T37" i="2"/>
  <c r="S5" i="3" s="1"/>
  <c r="T24" i="2"/>
  <c r="T477" i="2"/>
  <c r="T387" i="2"/>
  <c r="T614" i="2"/>
  <c r="T467" i="2"/>
  <c r="T274" i="2"/>
  <c r="T650" i="2"/>
  <c r="T137" i="2"/>
  <c r="T34" i="2"/>
  <c r="T198" i="2"/>
  <c r="T398" i="2"/>
  <c r="T292" i="2"/>
  <c r="T436" i="2"/>
  <c r="T617" i="2"/>
  <c r="T683" i="2"/>
  <c r="T681" i="2"/>
  <c r="T61" i="2"/>
  <c r="T543" i="2"/>
  <c r="T323" i="2"/>
  <c r="T335" i="2"/>
  <c r="T380" i="2"/>
  <c r="T64" i="2"/>
  <c r="T394" i="2"/>
  <c r="T252" i="2"/>
  <c r="S14" i="3" s="1"/>
  <c r="T664" i="2"/>
  <c r="T378" i="2"/>
  <c r="T333" i="2"/>
  <c r="T145" i="2"/>
  <c r="T393" i="2"/>
  <c r="T668" i="2"/>
  <c r="T695" i="2"/>
  <c r="T124" i="2"/>
  <c r="T242" i="2"/>
  <c r="T287" i="2"/>
  <c r="T349" i="2"/>
  <c r="T459" i="2"/>
  <c r="T177" i="2"/>
  <c r="T689" i="2"/>
  <c r="T98" i="2"/>
  <c r="T572" i="2"/>
  <c r="T176" i="2"/>
  <c r="T479" i="2"/>
  <c r="T45" i="2"/>
  <c r="T699" i="2"/>
  <c r="T156" i="2"/>
  <c r="T451" i="2"/>
  <c r="T100" i="2"/>
  <c r="T692" i="2"/>
  <c r="T219" i="2"/>
  <c r="T618" i="2"/>
  <c r="T680" i="2"/>
  <c r="T112" i="2"/>
  <c r="T51" i="2"/>
  <c r="T607" i="2"/>
  <c r="T285" i="2"/>
  <c r="T92" i="2"/>
  <c r="T331" i="2"/>
  <c r="T429" i="2"/>
  <c r="T560" i="2"/>
  <c r="S67" i="3" s="1"/>
  <c r="T312" i="2"/>
  <c r="T155" i="2"/>
  <c r="T118" i="2"/>
  <c r="T136" i="2"/>
  <c r="T603" i="2"/>
  <c r="T709" i="2"/>
  <c r="T413" i="2"/>
  <c r="T496" i="2"/>
  <c r="T539" i="2"/>
  <c r="T420" i="2"/>
  <c r="T537" i="2"/>
  <c r="T634" i="2"/>
  <c r="T530" i="2"/>
  <c r="T152" i="2"/>
  <c r="T223" i="2"/>
  <c r="T610" i="2"/>
  <c r="T74" i="2"/>
  <c r="T259" i="2"/>
  <c r="T172" i="2"/>
  <c r="T350" i="2"/>
  <c r="T229" i="2"/>
  <c r="T101" i="2"/>
  <c r="T711" i="2"/>
  <c r="T66" i="2"/>
  <c r="T255" i="2"/>
  <c r="T628" i="2"/>
  <c r="T529" i="2"/>
  <c r="T271" i="2"/>
  <c r="T344" i="2"/>
  <c r="T601" i="2"/>
  <c r="T295" i="2"/>
  <c r="T569" i="2"/>
  <c r="T233" i="2"/>
  <c r="T107" i="2"/>
  <c r="T282" i="2"/>
  <c r="T453" i="2"/>
  <c r="T708" i="2"/>
  <c r="T157" i="2"/>
  <c r="T235" i="2"/>
  <c r="S112" i="3" s="1"/>
  <c r="T672" i="2"/>
  <c r="T624" i="2"/>
  <c r="T637" i="2"/>
  <c r="T705" i="2"/>
  <c r="T612" i="2"/>
  <c r="T494" i="2"/>
  <c r="T196" i="2"/>
  <c r="T266" i="2"/>
  <c r="T308" i="2"/>
  <c r="S72" i="3" s="1"/>
  <c r="T661" i="2"/>
  <c r="T613" i="2"/>
  <c r="T248" i="2"/>
  <c r="T125" i="2"/>
  <c r="T562" i="2"/>
  <c r="T466" i="2"/>
  <c r="T686" i="2"/>
  <c r="T317" i="2"/>
  <c r="T437" i="2"/>
  <c r="T182" i="2"/>
  <c r="T587" i="2"/>
  <c r="T364" i="2"/>
  <c r="T594" i="2"/>
  <c r="T332" i="2"/>
  <c r="T652" i="2"/>
  <c r="T592" i="2"/>
  <c r="T584" i="2"/>
  <c r="T470" i="2"/>
  <c r="T658" i="2"/>
  <c r="T139" i="2"/>
  <c r="T463" i="2"/>
  <c r="T500" i="2"/>
  <c r="T253" i="2"/>
  <c r="T241" i="2"/>
  <c r="T544" i="2"/>
  <c r="T407" i="2"/>
  <c r="T480" i="2"/>
  <c r="T421" i="2"/>
  <c r="T498" i="2"/>
  <c r="T570" i="2"/>
  <c r="T263" i="2"/>
  <c r="T518" i="2"/>
  <c r="T502" i="2"/>
  <c r="T384" i="2"/>
  <c r="T510" i="2"/>
  <c r="T678" i="2"/>
  <c r="T611" i="2"/>
  <c r="T503" i="2"/>
  <c r="T675" i="2"/>
  <c r="T710" i="2"/>
  <c r="T377" i="2"/>
  <c r="T590" i="2"/>
  <c r="T540" i="2"/>
  <c r="T348" i="2"/>
  <c r="T246" i="2"/>
  <c r="T424" i="2"/>
  <c r="T659" i="2"/>
  <c r="T448" i="2"/>
  <c r="T631" i="2"/>
  <c r="T694" i="2"/>
  <c r="T535" i="2"/>
  <c r="T639" i="2"/>
  <c r="T474" i="2"/>
  <c r="T422" i="2"/>
  <c r="T649" i="2"/>
  <c r="T410" i="2"/>
  <c r="T688" i="2"/>
  <c r="T415" i="2"/>
  <c r="T288" i="2"/>
  <c r="T684" i="2"/>
  <c r="T653" i="2"/>
  <c r="S68" i="3" s="1"/>
  <c r="T712" i="2"/>
  <c r="T583" i="2"/>
  <c r="T406" i="2"/>
  <c r="T629" i="2"/>
  <c r="T599" i="2"/>
  <c r="T443" i="2"/>
  <c r="T409" i="2"/>
  <c r="T619" i="2"/>
  <c r="T673" i="2"/>
  <c r="T645" i="2"/>
  <c r="T622" i="2"/>
  <c r="T696" i="2"/>
  <c r="T698" i="2"/>
  <c r="T526" i="2"/>
  <c r="T434" i="2"/>
  <c r="T514" i="2"/>
  <c r="T553" i="2"/>
  <c r="T641" i="2"/>
  <c r="T670" i="2"/>
  <c r="T609" i="2"/>
  <c r="T697" i="2"/>
  <c r="T654" i="2"/>
  <c r="T648" i="2"/>
  <c r="T685" i="2"/>
  <c r="T704" i="2"/>
  <c r="T691" i="2"/>
  <c r="T723" i="2"/>
  <c r="S411" i="2"/>
  <c r="S596" i="2"/>
  <c r="S666" i="2"/>
  <c r="S132" i="2"/>
  <c r="S347" i="2"/>
  <c r="S278" i="2"/>
  <c r="S623" i="2"/>
  <c r="S450" i="2"/>
  <c r="S690" i="2"/>
  <c r="S538" i="2"/>
  <c r="S367" i="2"/>
  <c r="S643" i="2"/>
  <c r="S556" i="2"/>
  <c r="S439" i="2"/>
  <c r="S460" i="2"/>
  <c r="S181" i="2"/>
  <c r="S297" i="2"/>
  <c r="S208" i="2"/>
  <c r="S405" i="2"/>
  <c r="S682" i="2"/>
  <c r="S12" i="2"/>
  <c r="S226" i="2"/>
  <c r="S77" i="2"/>
  <c r="S401" i="2"/>
  <c r="S185" i="2"/>
  <c r="S179" i="2"/>
  <c r="S482" i="2"/>
  <c r="S519" i="2"/>
  <c r="S170" i="2"/>
  <c r="R73" i="3" s="1"/>
  <c r="S318" i="2"/>
  <c r="S127" i="2"/>
  <c r="S716" i="2"/>
  <c r="S83" i="2"/>
  <c r="S40" i="2"/>
  <c r="S566" i="2"/>
  <c r="S144" i="2"/>
  <c r="S635" i="2"/>
  <c r="S620" i="2"/>
  <c r="S220" i="2"/>
  <c r="S343" i="2"/>
  <c r="S23" i="2"/>
  <c r="S559" i="2"/>
  <c r="S32" i="2"/>
  <c r="S354" i="2"/>
  <c r="S120" i="2"/>
  <c r="R17" i="3" s="1"/>
  <c r="S250" i="2"/>
  <c r="S10" i="2"/>
  <c r="S291" i="2"/>
  <c r="S71" i="2"/>
  <c r="S146" i="2"/>
  <c r="S209" i="2"/>
  <c r="S265" i="2"/>
  <c r="S204" i="2"/>
  <c r="R74" i="3" s="1"/>
  <c r="S495" i="2"/>
  <c r="S95" i="2"/>
  <c r="S656" i="2"/>
  <c r="S345" i="2"/>
  <c r="S161" i="2"/>
  <c r="S108" i="2"/>
  <c r="S548" i="2"/>
  <c r="S187" i="2"/>
  <c r="S293" i="2"/>
  <c r="S138" i="2"/>
  <c r="S426" i="2"/>
  <c r="S478" i="2"/>
  <c r="S82" i="2"/>
  <c r="S158" i="2"/>
  <c r="S576" i="2"/>
  <c r="S329" i="2"/>
  <c r="S188" i="2"/>
  <c r="S52" i="2"/>
  <c r="S431" i="2"/>
  <c r="S700" i="2"/>
  <c r="S523" i="2"/>
  <c r="S128" i="2"/>
  <c r="S298" i="2"/>
  <c r="S346" i="2"/>
  <c r="S418" i="2"/>
  <c r="S313" i="2"/>
  <c r="S608" i="2"/>
  <c r="S194" i="2"/>
  <c r="S212" i="2"/>
  <c r="S551" i="2"/>
  <c r="S31" i="2"/>
  <c r="S211" i="2"/>
  <c r="S140" i="2"/>
  <c r="S218" i="2"/>
  <c r="S75" i="2"/>
  <c r="S578" i="2"/>
  <c r="S627" i="2"/>
  <c r="S41" i="2"/>
  <c r="S171" i="2"/>
  <c r="S564" i="2"/>
  <c r="S240" i="2"/>
  <c r="S178" i="2"/>
  <c r="S86" i="2"/>
  <c r="S150" i="2"/>
  <c r="R3" i="3" s="1"/>
  <c r="S626" i="2"/>
  <c r="S154" i="2"/>
  <c r="S545" i="2"/>
  <c r="S391" i="2"/>
  <c r="S339" i="2"/>
  <c r="S195" i="2"/>
  <c r="S44" i="2"/>
  <c r="S303" i="2"/>
  <c r="R75" i="3" s="1"/>
  <c r="S134" i="2"/>
  <c r="S142" i="2"/>
  <c r="S504" i="2"/>
  <c r="S476" i="2"/>
  <c r="S371" i="2"/>
  <c r="S588" i="2"/>
  <c r="S7" i="2"/>
  <c r="S5" i="2"/>
  <c r="S70" i="2"/>
  <c r="S521" i="2"/>
  <c r="S324" i="2"/>
  <c r="S300" i="2"/>
  <c r="R61" i="3" s="1"/>
  <c r="S567" i="2"/>
  <c r="S319" i="2"/>
  <c r="S38" i="2"/>
  <c r="S191" i="2"/>
  <c r="S353" i="2"/>
  <c r="S28" i="2"/>
  <c r="S190" i="2"/>
  <c r="S427" i="2"/>
  <c r="S173" i="2"/>
  <c r="S340" i="2"/>
  <c r="S169" i="2"/>
  <c r="S565" i="2"/>
  <c r="S237" i="2"/>
  <c r="R113" i="3" s="1"/>
  <c r="S462" i="2"/>
  <c r="S76" i="2"/>
  <c r="S88" i="2"/>
  <c r="S68" i="2"/>
  <c r="S310" i="2"/>
  <c r="S104" i="2"/>
  <c r="S435" i="2"/>
  <c r="S301" i="2"/>
  <c r="S707" i="2"/>
  <c r="R114" i="3" s="1"/>
  <c r="S72" i="2"/>
  <c r="S244" i="2"/>
  <c r="S162" i="2"/>
  <c r="S207" i="2"/>
  <c r="S217" i="2"/>
  <c r="S57" i="2"/>
  <c r="S428" i="2"/>
  <c r="S151" i="2"/>
  <c r="S369" i="2"/>
  <c r="S193" i="2"/>
  <c r="S96" i="2"/>
  <c r="S419" i="2"/>
  <c r="S306" i="2"/>
  <c r="S399" i="2"/>
  <c r="S78" i="2"/>
  <c r="S506" i="2"/>
  <c r="S720" i="2"/>
  <c r="S449" i="2"/>
  <c r="S19" i="2"/>
  <c r="S164" i="2"/>
  <c r="S2" i="2"/>
  <c r="S606" i="2"/>
  <c r="S597" i="2"/>
  <c r="S457" i="2"/>
  <c r="S18" i="2"/>
  <c r="S516" i="2"/>
  <c r="S417" i="2"/>
  <c r="S14" i="2"/>
  <c r="S210" i="2"/>
  <c r="S632" i="2"/>
  <c r="S542" i="2"/>
  <c r="S505" i="2"/>
  <c r="S508" i="2"/>
  <c r="S55" i="2"/>
  <c r="S269" i="2"/>
  <c r="S54" i="2"/>
  <c r="S633" i="2"/>
  <c r="R62" i="3" s="1"/>
  <c r="S373" i="2"/>
  <c r="S677" i="2"/>
  <c r="S299" i="2"/>
  <c r="S423" i="2"/>
  <c r="S245" i="2"/>
  <c r="S67" i="2"/>
  <c r="S296" i="2"/>
  <c r="S602" i="2"/>
  <c r="S143" i="2"/>
  <c r="S366" i="2"/>
  <c r="S135" i="2"/>
  <c r="S251" i="2"/>
  <c r="S239" i="2"/>
  <c r="S202" i="2"/>
  <c r="S621" i="2"/>
  <c r="S636" i="2"/>
  <c r="S361" i="2"/>
  <c r="S456" i="2"/>
  <c r="S475" i="2"/>
  <c r="S679" i="2"/>
  <c r="S702" i="2"/>
  <c r="S442" i="2"/>
  <c r="R71" i="3" s="1"/>
  <c r="S483" i="2"/>
  <c r="R77" i="3" s="1"/>
  <c r="S189" i="2"/>
  <c r="S99" i="2"/>
  <c r="S396" i="2"/>
  <c r="S90" i="2"/>
  <c r="S325" i="2"/>
  <c r="S268" i="2"/>
  <c r="S484" i="2"/>
  <c r="S79" i="2"/>
  <c r="S501" i="2"/>
  <c r="S625" i="2"/>
  <c r="S53" i="2"/>
  <c r="S605" i="2"/>
  <c r="S402" i="2"/>
  <c r="S119" i="2"/>
  <c r="S546" i="2"/>
  <c r="S307" i="2"/>
  <c r="S527" i="2"/>
  <c r="S109" i="2"/>
  <c r="S205" i="2"/>
  <c r="S160" i="2"/>
  <c r="S309" i="2"/>
  <c r="S149" i="2"/>
  <c r="S557" i="2"/>
  <c r="S65" i="2"/>
  <c r="S714" i="2"/>
  <c r="S433" i="2"/>
  <c r="S69" i="2"/>
  <c r="S600" i="2"/>
  <c r="S414" i="2"/>
  <c r="S257" i="2"/>
  <c r="S386" i="2"/>
  <c r="S719" i="2"/>
  <c r="S59" i="2"/>
  <c r="S660" i="2"/>
  <c r="S283" i="2"/>
  <c r="S267" i="2"/>
  <c r="S224" i="2"/>
  <c r="S311" i="2"/>
  <c r="S468" i="2"/>
  <c r="S58" i="2"/>
  <c r="S528" i="2"/>
  <c r="S206" i="2"/>
  <c r="R115" i="3" s="1"/>
  <c r="S91" i="2"/>
  <c r="S372" i="2"/>
  <c r="S446" i="2"/>
  <c r="S337" i="2"/>
  <c r="S381" i="2"/>
  <c r="S568" i="2"/>
  <c r="S276" i="2"/>
  <c r="S408" i="2"/>
  <c r="S647" i="2"/>
  <c r="S469" i="2"/>
  <c r="S15" i="2"/>
  <c r="S376" i="2"/>
  <c r="S444" i="2"/>
  <c r="S532" i="2"/>
  <c r="S640" i="2"/>
  <c r="S512" i="2"/>
  <c r="S3" i="2"/>
  <c r="S50" i="2"/>
  <c r="S581" i="2"/>
  <c r="S180" i="2"/>
  <c r="S389" i="2"/>
  <c r="S87" i="2"/>
  <c r="S445" i="2"/>
  <c r="S43" i="2"/>
  <c r="S726" i="2"/>
  <c r="S687" i="2"/>
  <c r="S36" i="2"/>
  <c r="S454" i="2"/>
  <c r="S314" i="2"/>
  <c r="S8" i="2"/>
  <c r="S183" i="2"/>
  <c r="S547" i="2"/>
  <c r="S214" i="2"/>
  <c r="S577" i="2"/>
  <c r="S441" i="2"/>
  <c r="S147" i="2"/>
  <c r="S81" i="2"/>
  <c r="S4" i="2"/>
  <c r="S552" i="2"/>
  <c r="S390" i="2"/>
  <c r="S126" i="2"/>
  <c r="S492" i="2"/>
  <c r="S461" i="2"/>
  <c r="S513" i="2"/>
  <c r="S579" i="2"/>
  <c r="S651" i="2"/>
  <c r="S230" i="2"/>
  <c r="S254" i="2"/>
  <c r="S497" i="2"/>
  <c r="S165" i="2"/>
  <c r="S571" i="2"/>
  <c r="S721" i="2"/>
  <c r="S403" i="2"/>
  <c r="S228" i="2"/>
  <c r="S42" i="2"/>
  <c r="S586" i="2"/>
  <c r="S30" i="2"/>
  <c r="S336" i="2"/>
  <c r="S674" i="2"/>
  <c r="S397" i="2"/>
  <c r="S11" i="2"/>
  <c r="S352" i="2"/>
  <c r="S489" i="2"/>
  <c r="S234" i="2"/>
  <c r="S13" i="2"/>
  <c r="S534" i="2"/>
  <c r="S201" i="2"/>
  <c r="S174" i="2"/>
  <c r="S46" i="2"/>
  <c r="S638" i="2"/>
  <c r="S392" i="2"/>
  <c r="S718" i="2"/>
  <c r="S163" i="2"/>
  <c r="S485" i="2"/>
  <c r="S701" i="2"/>
  <c r="S114" i="2"/>
  <c r="S84" i="2"/>
  <c r="S464" i="2"/>
  <c r="S106" i="2"/>
  <c r="S703" i="2"/>
  <c r="S355" i="2"/>
  <c r="S561" i="2"/>
  <c r="S507" i="2"/>
  <c r="R59" i="3" s="1"/>
  <c r="S286" i="2"/>
  <c r="S315" i="2"/>
  <c r="S249" i="2"/>
  <c r="S153" i="2"/>
  <c r="S62" i="2"/>
  <c r="S175" i="2"/>
  <c r="S330" i="2"/>
  <c r="S351" i="2"/>
  <c r="S499" i="2"/>
  <c r="S693" i="2"/>
  <c r="S26" i="2"/>
  <c r="S385" i="2"/>
  <c r="S141" i="2"/>
  <c r="S213" i="2"/>
  <c r="S148" i="2"/>
  <c r="S486" i="2"/>
  <c r="S481" i="2"/>
  <c r="S531" i="2"/>
  <c r="S227" i="2"/>
  <c r="S22" i="2"/>
  <c r="S395" i="2"/>
  <c r="S123" i="2"/>
  <c r="S447" i="2"/>
  <c r="S667" i="2"/>
  <c r="S20" i="2"/>
  <c r="S452" i="2"/>
  <c r="S116" i="2"/>
  <c r="S215" i="2"/>
  <c r="S192" i="2"/>
  <c r="S491" i="2"/>
  <c r="S550" i="2"/>
  <c r="S520" i="2"/>
  <c r="S93" i="2"/>
  <c r="S17" i="2"/>
  <c r="S279" i="2"/>
  <c r="S363" i="2"/>
  <c r="S471" i="2"/>
  <c r="S29" i="2"/>
  <c r="S115" i="2"/>
  <c r="S676" i="2"/>
  <c r="S425" i="2"/>
  <c r="S522" i="2"/>
  <c r="S328" i="2"/>
  <c r="S302" i="2"/>
  <c r="S359" i="2"/>
  <c r="S616" i="2"/>
  <c r="S85" i="2"/>
  <c r="S231" i="2"/>
  <c r="S669" i="2"/>
  <c r="S582" i="2"/>
  <c r="S555" i="2"/>
  <c r="S360" i="2"/>
  <c r="S111" i="2"/>
  <c r="S80" i="2"/>
  <c r="S412" i="2"/>
  <c r="S56" i="2"/>
  <c r="S574" i="2"/>
  <c r="S305" i="2"/>
  <c r="S89" i="2"/>
  <c r="S159" i="2"/>
  <c r="S129" i="2"/>
  <c r="S715" i="2"/>
  <c r="S130" i="2"/>
  <c r="S440" i="2"/>
  <c r="S121" i="2"/>
  <c r="S203" i="2"/>
  <c r="S280" i="2"/>
  <c r="S197" i="2"/>
  <c r="S232" i="2"/>
  <c r="S122" i="2"/>
  <c r="S663" i="2"/>
  <c r="R66" i="3" s="1"/>
  <c r="S455" i="2"/>
  <c r="S375" i="2"/>
  <c r="S322" i="2"/>
  <c r="S113" i="2"/>
  <c r="S133" i="2"/>
  <c r="S258" i="2"/>
  <c r="S117" i="2"/>
  <c r="S216" i="2"/>
  <c r="S356" i="2"/>
  <c r="S595" i="2"/>
  <c r="S575" i="2"/>
  <c r="S404" i="2"/>
  <c r="S671" i="2"/>
  <c r="S487" i="2"/>
  <c r="S646" i="2"/>
  <c r="S383" i="2"/>
  <c r="S338" i="2"/>
  <c r="S264" i="2"/>
  <c r="S273" i="2"/>
  <c r="S558" i="2"/>
  <c r="S316" i="2"/>
  <c r="S509" i="2"/>
  <c r="S630" i="2"/>
  <c r="S713" i="2"/>
  <c r="S438" i="2"/>
  <c r="S243" i="2"/>
  <c r="S370" i="2"/>
  <c r="S221" i="2"/>
  <c r="S168" i="2"/>
  <c r="S16" i="2"/>
  <c r="S103" i="2"/>
  <c r="S374" i="2"/>
  <c r="S472" i="2"/>
  <c r="S327" i="2"/>
  <c r="S261" i="2"/>
  <c r="S63" i="2"/>
  <c r="S598" i="2"/>
  <c r="S368" i="2"/>
  <c r="S238" i="2"/>
  <c r="S589" i="2"/>
  <c r="S200" i="2"/>
  <c r="S473" i="2"/>
  <c r="S39" i="2"/>
  <c r="S247" i="2"/>
  <c r="S321" i="2"/>
  <c r="S21" i="2"/>
  <c r="S593" i="2"/>
  <c r="S549" i="2"/>
  <c r="S724" i="2"/>
  <c r="S615" i="2"/>
  <c r="S184" i="2"/>
  <c r="S9" i="2"/>
  <c r="S48" i="2"/>
  <c r="S35" i="2"/>
  <c r="S260" i="2"/>
  <c r="S270" i="2"/>
  <c r="S388" i="2"/>
  <c r="S294" i="2"/>
  <c r="S131" i="2"/>
  <c r="S533" i="2"/>
  <c r="S563" i="2"/>
  <c r="S524" i="2"/>
  <c r="S541" i="2"/>
  <c r="S490" i="2"/>
  <c r="S256" i="2"/>
  <c r="S102" i="2"/>
  <c r="S73" i="2"/>
  <c r="R2" i="3" s="1"/>
  <c r="S186" i="2"/>
  <c r="S511" i="2"/>
  <c r="S722" i="2"/>
  <c r="S275" i="2"/>
  <c r="S281" i="2"/>
  <c r="S591" i="2"/>
  <c r="S27" i="2"/>
  <c r="S365" i="2"/>
  <c r="S665" i="2"/>
  <c r="S60" i="2"/>
  <c r="S400" i="2"/>
  <c r="S458" i="2"/>
  <c r="S105" i="2"/>
  <c r="S94" i="2"/>
  <c r="S33" i="2"/>
  <c r="S358" i="2"/>
  <c r="S357" i="2"/>
  <c r="S167" i="2"/>
  <c r="S225" i="2"/>
  <c r="S284" i="2"/>
  <c r="S304" i="2"/>
  <c r="S465" i="2"/>
  <c r="S6" i="2"/>
  <c r="S47" i="2"/>
  <c r="S488" i="2"/>
  <c r="S199" i="2"/>
  <c r="S662" i="2"/>
  <c r="S166" i="2"/>
  <c r="S642" i="2"/>
  <c r="S320" i="2"/>
  <c r="S655" i="2"/>
  <c r="S573" i="2"/>
  <c r="S289" i="2"/>
  <c r="S334" i="2"/>
  <c r="S416" i="2"/>
  <c r="S432" i="2"/>
  <c r="S272" i="2"/>
  <c r="S604" i="2"/>
  <c r="S382" i="2"/>
  <c r="S585" i="2"/>
  <c r="S341" i="2"/>
  <c r="S326" i="2"/>
  <c r="R63" i="3" s="1"/>
  <c r="S277" i="2"/>
  <c r="S517" i="2"/>
  <c r="S342" i="2"/>
  <c r="S554" i="2"/>
  <c r="S525" i="2"/>
  <c r="S717" i="2"/>
  <c r="S644" i="2"/>
  <c r="S110" i="2"/>
  <c r="S493" i="2"/>
  <c r="S515" i="2"/>
  <c r="S725" i="2"/>
  <c r="S430" i="2"/>
  <c r="S536" i="2"/>
  <c r="S580" i="2"/>
  <c r="S379" i="2"/>
  <c r="S236" i="2"/>
  <c r="S706" i="2"/>
  <c r="S362" i="2"/>
  <c r="S25" i="2"/>
  <c r="S222" i="2"/>
  <c r="S262" i="2"/>
  <c r="S97" i="2"/>
  <c r="S49" i="2"/>
  <c r="S657" i="2"/>
  <c r="S290" i="2"/>
  <c r="S37" i="2"/>
  <c r="R5" i="3" s="1"/>
  <c r="S24" i="2"/>
  <c r="S477" i="2"/>
  <c r="S387" i="2"/>
  <c r="S614" i="2"/>
  <c r="S467" i="2"/>
  <c r="S274" i="2"/>
  <c r="S650" i="2"/>
  <c r="S137" i="2"/>
  <c r="S34" i="2"/>
  <c r="S198" i="2"/>
  <c r="S398" i="2"/>
  <c r="S292" i="2"/>
  <c r="S436" i="2"/>
  <c r="S617" i="2"/>
  <c r="S683" i="2"/>
  <c r="S681" i="2"/>
  <c r="S61" i="2"/>
  <c r="S543" i="2"/>
  <c r="S323" i="2"/>
  <c r="S335" i="2"/>
  <c r="S380" i="2"/>
  <c r="S64" i="2"/>
  <c r="S394" i="2"/>
  <c r="S252" i="2"/>
  <c r="R14" i="3" s="1"/>
  <c r="S664" i="2"/>
  <c r="S378" i="2"/>
  <c r="S333" i="2"/>
  <c r="S145" i="2"/>
  <c r="S393" i="2"/>
  <c r="S668" i="2"/>
  <c r="S695" i="2"/>
  <c r="S124" i="2"/>
  <c r="S242" i="2"/>
  <c r="S287" i="2"/>
  <c r="S349" i="2"/>
  <c r="S459" i="2"/>
  <c r="S177" i="2"/>
  <c r="S689" i="2"/>
  <c r="S98" i="2"/>
  <c r="S572" i="2"/>
  <c r="S176" i="2"/>
  <c r="S479" i="2"/>
  <c r="S45" i="2"/>
  <c r="S699" i="2"/>
  <c r="S156" i="2"/>
  <c r="S451" i="2"/>
  <c r="S100" i="2"/>
  <c r="S692" i="2"/>
  <c r="S219" i="2"/>
  <c r="S618" i="2"/>
  <c r="S680" i="2"/>
  <c r="S112" i="2"/>
  <c r="S51" i="2"/>
  <c r="S607" i="2"/>
  <c r="S285" i="2"/>
  <c r="S92" i="2"/>
  <c r="S331" i="2"/>
  <c r="S429" i="2"/>
  <c r="S560" i="2"/>
  <c r="R67" i="3" s="1"/>
  <c r="S312" i="2"/>
  <c r="S155" i="2"/>
  <c r="S118" i="2"/>
  <c r="S136" i="2"/>
  <c r="S603" i="2"/>
  <c r="S709" i="2"/>
  <c r="S413" i="2"/>
  <c r="S496" i="2"/>
  <c r="S539" i="2"/>
  <c r="S420" i="2"/>
  <c r="S537" i="2"/>
  <c r="S634" i="2"/>
  <c r="S530" i="2"/>
  <c r="S152" i="2"/>
  <c r="S223" i="2"/>
  <c r="S610" i="2"/>
  <c r="S74" i="2"/>
  <c r="S259" i="2"/>
  <c r="S172" i="2"/>
  <c r="S350" i="2"/>
  <c r="S229" i="2"/>
  <c r="S101" i="2"/>
  <c r="S711" i="2"/>
  <c r="S66" i="2"/>
  <c r="S255" i="2"/>
  <c r="S628" i="2"/>
  <c r="S529" i="2"/>
  <c r="S271" i="2"/>
  <c r="S344" i="2"/>
  <c r="S601" i="2"/>
  <c r="S295" i="2"/>
  <c r="S569" i="2"/>
  <c r="S233" i="2"/>
  <c r="S107" i="2"/>
  <c r="S282" i="2"/>
  <c r="S453" i="2"/>
  <c r="S708" i="2"/>
  <c r="S157" i="2"/>
  <c r="S235" i="2"/>
  <c r="R112" i="3" s="1"/>
  <c r="S672" i="2"/>
  <c r="S624" i="2"/>
  <c r="S637" i="2"/>
  <c r="S705" i="2"/>
  <c r="S612" i="2"/>
  <c r="S494" i="2"/>
  <c r="S196" i="2"/>
  <c r="S266" i="2"/>
  <c r="S308" i="2"/>
  <c r="R72" i="3" s="1"/>
  <c r="S661" i="2"/>
  <c r="S613" i="2"/>
  <c r="S248" i="2"/>
  <c r="S125" i="2"/>
  <c r="S562" i="2"/>
  <c r="S466" i="2"/>
  <c r="S686" i="2"/>
  <c r="S317" i="2"/>
  <c r="S437" i="2"/>
  <c r="S182" i="2"/>
  <c r="S587" i="2"/>
  <c r="S364" i="2"/>
  <c r="S594" i="2"/>
  <c r="S332" i="2"/>
  <c r="S652" i="2"/>
  <c r="S592" i="2"/>
  <c r="S584" i="2"/>
  <c r="S470" i="2"/>
  <c r="S658" i="2"/>
  <c r="S139" i="2"/>
  <c r="S463" i="2"/>
  <c r="S500" i="2"/>
  <c r="S253" i="2"/>
  <c r="S241" i="2"/>
  <c r="S544" i="2"/>
  <c r="S407" i="2"/>
  <c r="S480" i="2"/>
  <c r="S421" i="2"/>
  <c r="S498" i="2"/>
  <c r="S570" i="2"/>
  <c r="S263" i="2"/>
  <c r="S518" i="2"/>
  <c r="S502" i="2"/>
  <c r="S384" i="2"/>
  <c r="S510" i="2"/>
  <c r="S678" i="2"/>
  <c r="S611" i="2"/>
  <c r="S503" i="2"/>
  <c r="S675" i="2"/>
  <c r="S710" i="2"/>
  <c r="S377" i="2"/>
  <c r="S590" i="2"/>
  <c r="S540" i="2"/>
  <c r="S348" i="2"/>
  <c r="S246" i="2"/>
  <c r="S424" i="2"/>
  <c r="S659" i="2"/>
  <c r="S448" i="2"/>
  <c r="S631" i="2"/>
  <c r="S694" i="2"/>
  <c r="S535" i="2"/>
  <c r="S639" i="2"/>
  <c r="S474" i="2"/>
  <c r="S422" i="2"/>
  <c r="S649" i="2"/>
  <c r="S410" i="2"/>
  <c r="S688" i="2"/>
  <c r="S415" i="2"/>
  <c r="S288" i="2"/>
  <c r="S684" i="2"/>
  <c r="S653" i="2"/>
  <c r="R68" i="3" s="1"/>
  <c r="S712" i="2"/>
  <c r="S583" i="2"/>
  <c r="S406" i="2"/>
  <c r="S629" i="2"/>
  <c r="S599" i="2"/>
  <c r="S443" i="2"/>
  <c r="S409" i="2"/>
  <c r="S619" i="2"/>
  <c r="S673" i="2"/>
  <c r="S645" i="2"/>
  <c r="S622" i="2"/>
  <c r="S696" i="2"/>
  <c r="S698" i="2"/>
  <c r="S526" i="2"/>
  <c r="S434" i="2"/>
  <c r="S514" i="2"/>
  <c r="S553" i="2"/>
  <c r="S641" i="2"/>
  <c r="S670" i="2"/>
  <c r="S609" i="2"/>
  <c r="S697" i="2"/>
  <c r="S654" i="2"/>
  <c r="S648" i="2"/>
  <c r="S685" i="2"/>
  <c r="S704" i="2"/>
  <c r="S691" i="2"/>
  <c r="S723" i="2"/>
  <c r="N411" i="2"/>
  <c r="N596" i="2"/>
  <c r="N666" i="2"/>
  <c r="N132" i="2"/>
  <c r="N347" i="2"/>
  <c r="N278" i="2"/>
  <c r="N623" i="2"/>
  <c r="N450" i="2"/>
  <c r="N690" i="2"/>
  <c r="N538" i="2"/>
  <c r="N367" i="2"/>
  <c r="N643" i="2"/>
  <c r="N556" i="2"/>
  <c r="N439" i="2"/>
  <c r="N460" i="2"/>
  <c r="N181" i="2"/>
  <c r="N297" i="2"/>
  <c r="N208" i="2"/>
  <c r="N405" i="2"/>
  <c r="N682" i="2"/>
  <c r="N12" i="2"/>
  <c r="N226" i="2"/>
  <c r="N77" i="2"/>
  <c r="N401" i="2"/>
  <c r="N185" i="2"/>
  <c r="N179" i="2"/>
  <c r="N482" i="2"/>
  <c r="N519" i="2"/>
  <c r="N170" i="2"/>
  <c r="N318" i="2"/>
  <c r="N127" i="2"/>
  <c r="N716" i="2"/>
  <c r="N83" i="2"/>
  <c r="N40" i="2"/>
  <c r="N566" i="2"/>
  <c r="N144" i="2"/>
  <c r="N635" i="2"/>
  <c r="N620" i="2"/>
  <c r="N220" i="2"/>
  <c r="N343" i="2"/>
  <c r="N23" i="2"/>
  <c r="N559" i="2"/>
  <c r="N32" i="2"/>
  <c r="N354" i="2"/>
  <c r="N120" i="2"/>
  <c r="N250" i="2"/>
  <c r="N10" i="2"/>
  <c r="N291" i="2"/>
  <c r="N71" i="2"/>
  <c r="N146" i="2"/>
  <c r="N209" i="2"/>
  <c r="N265" i="2"/>
  <c r="N204" i="2"/>
  <c r="N495" i="2"/>
  <c r="N95" i="2"/>
  <c r="N656" i="2"/>
  <c r="N345" i="2"/>
  <c r="N161" i="2"/>
  <c r="N108" i="2"/>
  <c r="N548" i="2"/>
  <c r="N187" i="2"/>
  <c r="N293" i="2"/>
  <c r="N138" i="2"/>
  <c r="N426" i="2"/>
  <c r="N478" i="2"/>
  <c r="N82" i="2"/>
  <c r="N158" i="2"/>
  <c r="N576" i="2"/>
  <c r="N329" i="2"/>
  <c r="N188" i="2"/>
  <c r="N52" i="2"/>
  <c r="N431" i="2"/>
  <c r="N700" i="2"/>
  <c r="N523" i="2"/>
  <c r="N128" i="2"/>
  <c r="N298" i="2"/>
  <c r="N346" i="2"/>
  <c r="N418" i="2"/>
  <c r="N313" i="2"/>
  <c r="N608" i="2"/>
  <c r="N194" i="2"/>
  <c r="N212" i="2"/>
  <c r="N551" i="2"/>
  <c r="N31" i="2"/>
  <c r="N211" i="2"/>
  <c r="N140" i="2"/>
  <c r="N218" i="2"/>
  <c r="N75" i="2"/>
  <c r="N578" i="2"/>
  <c r="N627" i="2"/>
  <c r="N41" i="2"/>
  <c r="N171" i="2"/>
  <c r="N564" i="2"/>
  <c r="N240" i="2"/>
  <c r="N178" i="2"/>
  <c r="N86" i="2"/>
  <c r="N150" i="2"/>
  <c r="N626" i="2"/>
  <c r="N154" i="2"/>
  <c r="N545" i="2"/>
  <c r="N391" i="2"/>
  <c r="N339" i="2"/>
  <c r="N195" i="2"/>
  <c r="N44" i="2"/>
  <c r="N303" i="2"/>
  <c r="N134" i="2"/>
  <c r="N142" i="2"/>
  <c r="N504" i="2"/>
  <c r="N476" i="2"/>
  <c r="N371" i="2"/>
  <c r="N588" i="2"/>
  <c r="N7" i="2"/>
  <c r="N5" i="2"/>
  <c r="N70" i="2"/>
  <c r="N521" i="2"/>
  <c r="N324" i="2"/>
  <c r="N300" i="2"/>
  <c r="N567" i="2"/>
  <c r="N319" i="2"/>
  <c r="N38" i="2"/>
  <c r="N191" i="2"/>
  <c r="N353" i="2"/>
  <c r="N28" i="2"/>
  <c r="N190" i="2"/>
  <c r="N427" i="2"/>
  <c r="N173" i="2"/>
  <c r="N340" i="2"/>
  <c r="N169" i="2"/>
  <c r="N565" i="2"/>
  <c r="N237" i="2"/>
  <c r="N462" i="2"/>
  <c r="N76" i="2"/>
  <c r="N88" i="2"/>
  <c r="N68" i="2"/>
  <c r="N310" i="2"/>
  <c r="N104" i="2"/>
  <c r="N435" i="2"/>
  <c r="N301" i="2"/>
  <c r="N707" i="2"/>
  <c r="N72" i="2"/>
  <c r="N244" i="2"/>
  <c r="N162" i="2"/>
  <c r="N207" i="2"/>
  <c r="N217" i="2"/>
  <c r="N57" i="2"/>
  <c r="N428" i="2"/>
  <c r="N151" i="2"/>
  <c r="N369" i="2"/>
  <c r="N193" i="2"/>
  <c r="N96" i="2"/>
  <c r="N419" i="2"/>
  <c r="N306" i="2"/>
  <c r="N399" i="2"/>
  <c r="N78" i="2"/>
  <c r="N506" i="2"/>
  <c r="N720" i="2"/>
  <c r="N449" i="2"/>
  <c r="N19" i="2"/>
  <c r="N164" i="2"/>
  <c r="N2" i="2"/>
  <c r="N606" i="2"/>
  <c r="N597" i="2"/>
  <c r="N457" i="2"/>
  <c r="N18" i="2"/>
  <c r="N516" i="2"/>
  <c r="N417" i="2"/>
  <c r="N14" i="2"/>
  <c r="N210" i="2"/>
  <c r="N632" i="2"/>
  <c r="N542" i="2"/>
  <c r="N505" i="2"/>
  <c r="N508" i="2"/>
  <c r="N55" i="2"/>
  <c r="N269" i="2"/>
  <c r="N54" i="2"/>
  <c r="N633" i="2"/>
  <c r="N373" i="2"/>
  <c r="N677" i="2"/>
  <c r="N299" i="2"/>
  <c r="N423" i="2"/>
  <c r="N245" i="2"/>
  <c r="N67" i="2"/>
  <c r="N296" i="2"/>
  <c r="N602" i="2"/>
  <c r="N143" i="2"/>
  <c r="N366" i="2"/>
  <c r="N135" i="2"/>
  <c r="N251" i="2"/>
  <c r="N239" i="2"/>
  <c r="N202" i="2"/>
  <c r="N621" i="2"/>
  <c r="N636" i="2"/>
  <c r="N361" i="2"/>
  <c r="N456" i="2"/>
  <c r="N475" i="2"/>
  <c r="N679" i="2"/>
  <c r="N702" i="2"/>
  <c r="N442" i="2"/>
  <c r="N483" i="2"/>
  <c r="N189" i="2"/>
  <c r="N99" i="2"/>
  <c r="N396" i="2"/>
  <c r="N90" i="2"/>
  <c r="N325" i="2"/>
  <c r="N268" i="2"/>
  <c r="N484" i="2"/>
  <c r="N79" i="2"/>
  <c r="N501" i="2"/>
  <c r="N625" i="2"/>
  <c r="N53" i="2"/>
  <c r="N605" i="2"/>
  <c r="N402" i="2"/>
  <c r="N119" i="2"/>
  <c r="N546" i="2"/>
  <c r="N307" i="2"/>
  <c r="N527" i="2"/>
  <c r="N109" i="2"/>
  <c r="N205" i="2"/>
  <c r="N160" i="2"/>
  <c r="N309" i="2"/>
  <c r="N149" i="2"/>
  <c r="N557" i="2"/>
  <c r="N65" i="2"/>
  <c r="N714" i="2"/>
  <c r="N433" i="2"/>
  <c r="N69" i="2"/>
  <c r="N600" i="2"/>
  <c r="N414" i="2"/>
  <c r="N257" i="2"/>
  <c r="N386" i="2"/>
  <c r="N719" i="2"/>
  <c r="N59" i="2"/>
  <c r="N660" i="2"/>
  <c r="N283" i="2"/>
  <c r="N267" i="2"/>
  <c r="N224" i="2"/>
  <c r="N311" i="2"/>
  <c r="N468" i="2"/>
  <c r="N58" i="2"/>
  <c r="N528" i="2"/>
  <c r="N206" i="2"/>
  <c r="N91" i="2"/>
  <c r="N372" i="2"/>
  <c r="N446" i="2"/>
  <c r="N337" i="2"/>
  <c r="N381" i="2"/>
  <c r="N568" i="2"/>
  <c r="N276" i="2"/>
  <c r="N408" i="2"/>
  <c r="N647" i="2"/>
  <c r="N469" i="2"/>
  <c r="N15" i="2"/>
  <c r="N376" i="2"/>
  <c r="N444" i="2"/>
  <c r="N532" i="2"/>
  <c r="N640" i="2"/>
  <c r="N512" i="2"/>
  <c r="N3" i="2"/>
  <c r="N50" i="2"/>
  <c r="N581" i="2"/>
  <c r="N180" i="2"/>
  <c r="N389" i="2"/>
  <c r="N87" i="2"/>
  <c r="N445" i="2"/>
  <c r="N43" i="2"/>
  <c r="N726" i="2"/>
  <c r="N687" i="2"/>
  <c r="N36" i="2"/>
  <c r="N454" i="2"/>
  <c r="N314" i="2"/>
  <c r="N8" i="2"/>
  <c r="N183" i="2"/>
  <c r="N547" i="2"/>
  <c r="N214" i="2"/>
  <c r="N577" i="2"/>
  <c r="N441" i="2"/>
  <c r="N147" i="2"/>
  <c r="N81" i="2"/>
  <c r="N4" i="2"/>
  <c r="N552" i="2"/>
  <c r="N390" i="2"/>
  <c r="N126" i="2"/>
  <c r="N492" i="2"/>
  <c r="N461" i="2"/>
  <c r="N513" i="2"/>
  <c r="N579" i="2"/>
  <c r="N651" i="2"/>
  <c r="N230" i="2"/>
  <c r="N254" i="2"/>
  <c r="N497" i="2"/>
  <c r="N165" i="2"/>
  <c r="N571" i="2"/>
  <c r="N721" i="2"/>
  <c r="N403" i="2"/>
  <c r="N228" i="2"/>
  <c r="N42" i="2"/>
  <c r="N586" i="2"/>
  <c r="N30" i="2"/>
  <c r="N336" i="2"/>
  <c r="N674" i="2"/>
  <c r="N397" i="2"/>
  <c r="N11" i="2"/>
  <c r="N352" i="2"/>
  <c r="N489" i="2"/>
  <c r="N234" i="2"/>
  <c r="N13" i="2"/>
  <c r="N534" i="2"/>
  <c r="N201" i="2"/>
  <c r="N174" i="2"/>
  <c r="N46" i="2"/>
  <c r="N638" i="2"/>
  <c r="N392" i="2"/>
  <c r="N718" i="2"/>
  <c r="N163" i="2"/>
  <c r="N485" i="2"/>
  <c r="N701" i="2"/>
  <c r="N114" i="2"/>
  <c r="N84" i="2"/>
  <c r="N464" i="2"/>
  <c r="N106" i="2"/>
  <c r="N703" i="2"/>
  <c r="N355" i="2"/>
  <c r="N561" i="2"/>
  <c r="N507" i="2"/>
  <c r="N286" i="2"/>
  <c r="N315" i="2"/>
  <c r="N249" i="2"/>
  <c r="N153" i="2"/>
  <c r="N62" i="2"/>
  <c r="N175" i="2"/>
  <c r="N330" i="2"/>
  <c r="N351" i="2"/>
  <c r="N499" i="2"/>
  <c r="N693" i="2"/>
  <c r="N26" i="2"/>
  <c r="N385" i="2"/>
  <c r="N141" i="2"/>
  <c r="N213" i="2"/>
  <c r="N148" i="2"/>
  <c r="N486" i="2"/>
  <c r="N481" i="2"/>
  <c r="N531" i="2"/>
  <c r="N227" i="2"/>
  <c r="N22" i="2"/>
  <c r="N395" i="2"/>
  <c r="N123" i="2"/>
  <c r="N447" i="2"/>
  <c r="N667" i="2"/>
  <c r="N20" i="2"/>
  <c r="N452" i="2"/>
  <c r="N116" i="2"/>
  <c r="N215" i="2"/>
  <c r="N192" i="2"/>
  <c r="N491" i="2"/>
  <c r="N550" i="2"/>
  <c r="N520" i="2"/>
  <c r="N93" i="2"/>
  <c r="N17" i="2"/>
  <c r="N279" i="2"/>
  <c r="N363" i="2"/>
  <c r="N471" i="2"/>
  <c r="N29" i="2"/>
  <c r="N115" i="2"/>
  <c r="N676" i="2"/>
  <c r="N425" i="2"/>
  <c r="N522" i="2"/>
  <c r="N328" i="2"/>
  <c r="N302" i="2"/>
  <c r="N359" i="2"/>
  <c r="N616" i="2"/>
  <c r="N85" i="2"/>
  <c r="N231" i="2"/>
  <c r="N669" i="2"/>
  <c r="N582" i="2"/>
  <c r="N555" i="2"/>
  <c r="N360" i="2"/>
  <c r="N111" i="2"/>
  <c r="N80" i="2"/>
  <c r="N412" i="2"/>
  <c r="N56" i="2"/>
  <c r="N574" i="2"/>
  <c r="N305" i="2"/>
  <c r="N89" i="2"/>
  <c r="N159" i="2"/>
  <c r="N129" i="2"/>
  <c r="N715" i="2"/>
  <c r="N130" i="2"/>
  <c r="N440" i="2"/>
  <c r="N121" i="2"/>
  <c r="N203" i="2"/>
  <c r="N280" i="2"/>
  <c r="N197" i="2"/>
  <c r="N232" i="2"/>
  <c r="N122" i="2"/>
  <c r="N663" i="2"/>
  <c r="N455" i="2"/>
  <c r="N375" i="2"/>
  <c r="N322" i="2"/>
  <c r="N113" i="2"/>
  <c r="N133" i="2"/>
  <c r="N258" i="2"/>
  <c r="N117" i="2"/>
  <c r="N216" i="2"/>
  <c r="N356" i="2"/>
  <c r="N595" i="2"/>
  <c r="N575" i="2"/>
  <c r="N404" i="2"/>
  <c r="N671" i="2"/>
  <c r="N487" i="2"/>
  <c r="N646" i="2"/>
  <c r="N383" i="2"/>
  <c r="N338" i="2"/>
  <c r="N264" i="2"/>
  <c r="N273" i="2"/>
  <c r="N558" i="2"/>
  <c r="N316" i="2"/>
  <c r="N509" i="2"/>
  <c r="N630" i="2"/>
  <c r="N713" i="2"/>
  <c r="N438" i="2"/>
  <c r="N243" i="2"/>
  <c r="N370" i="2"/>
  <c r="N221" i="2"/>
  <c r="N168" i="2"/>
  <c r="N16" i="2"/>
  <c r="N103" i="2"/>
  <c r="N374" i="2"/>
  <c r="N472" i="2"/>
  <c r="N327" i="2"/>
  <c r="N261" i="2"/>
  <c r="N63" i="2"/>
  <c r="N598" i="2"/>
  <c r="N368" i="2"/>
  <c r="N238" i="2"/>
  <c r="N589" i="2"/>
  <c r="N200" i="2"/>
  <c r="N473" i="2"/>
  <c r="N39" i="2"/>
  <c r="N247" i="2"/>
  <c r="N321" i="2"/>
  <c r="N21" i="2"/>
  <c r="N593" i="2"/>
  <c r="N549" i="2"/>
  <c r="N724" i="2"/>
  <c r="N615" i="2"/>
  <c r="N184" i="2"/>
  <c r="N9" i="2"/>
  <c r="N48" i="2"/>
  <c r="N35" i="2"/>
  <c r="N260" i="2"/>
  <c r="N270" i="2"/>
  <c r="N388" i="2"/>
  <c r="N294" i="2"/>
  <c r="N131" i="2"/>
  <c r="N533" i="2"/>
  <c r="N563" i="2"/>
  <c r="N524" i="2"/>
  <c r="N541" i="2"/>
  <c r="N490" i="2"/>
  <c r="N256" i="2"/>
  <c r="N102" i="2"/>
  <c r="N73" i="2"/>
  <c r="N186" i="2"/>
  <c r="N511" i="2"/>
  <c r="N722" i="2"/>
  <c r="N275" i="2"/>
  <c r="N281" i="2"/>
  <c r="N591" i="2"/>
  <c r="N27" i="2"/>
  <c r="N365" i="2"/>
  <c r="N665" i="2"/>
  <c r="N60" i="2"/>
  <c r="N400" i="2"/>
  <c r="N458" i="2"/>
  <c r="N105" i="2"/>
  <c r="N94" i="2"/>
  <c r="N33" i="2"/>
  <c r="N358" i="2"/>
  <c r="N357" i="2"/>
  <c r="N167" i="2"/>
  <c r="N225" i="2"/>
  <c r="N284" i="2"/>
  <c r="N304" i="2"/>
  <c r="N465" i="2"/>
  <c r="N6" i="2"/>
  <c r="N47" i="2"/>
  <c r="N488" i="2"/>
  <c r="N199" i="2"/>
  <c r="N662" i="2"/>
  <c r="N166" i="2"/>
  <c r="N642" i="2"/>
  <c r="N320" i="2"/>
  <c r="N655" i="2"/>
  <c r="N573" i="2"/>
  <c r="N289" i="2"/>
  <c r="N334" i="2"/>
  <c r="N416" i="2"/>
  <c r="N432" i="2"/>
  <c r="N272" i="2"/>
  <c r="N604" i="2"/>
  <c r="N382" i="2"/>
  <c r="N585" i="2"/>
  <c r="N341" i="2"/>
  <c r="N326" i="2"/>
  <c r="N277" i="2"/>
  <c r="N517" i="2"/>
  <c r="N342" i="2"/>
  <c r="N554" i="2"/>
  <c r="N525" i="2"/>
  <c r="N717" i="2"/>
  <c r="N644" i="2"/>
  <c r="N110" i="2"/>
  <c r="N493" i="2"/>
  <c r="N515" i="2"/>
  <c r="N725" i="2"/>
  <c r="N430" i="2"/>
  <c r="N536" i="2"/>
  <c r="N580" i="2"/>
  <c r="N379" i="2"/>
  <c r="N236" i="2"/>
  <c r="N706" i="2"/>
  <c r="N362" i="2"/>
  <c r="N25" i="2"/>
  <c r="N222" i="2"/>
  <c r="N262" i="2"/>
  <c r="N97" i="2"/>
  <c r="N49" i="2"/>
  <c r="N657" i="2"/>
  <c r="N290" i="2"/>
  <c r="N37" i="2"/>
  <c r="N24" i="2"/>
  <c r="N477" i="2"/>
  <c r="N387" i="2"/>
  <c r="N614" i="2"/>
  <c r="N467" i="2"/>
  <c r="N274" i="2"/>
  <c r="N650" i="2"/>
  <c r="N137" i="2"/>
  <c r="N34" i="2"/>
  <c r="N198" i="2"/>
  <c r="N398" i="2"/>
  <c r="N292" i="2"/>
  <c r="N436" i="2"/>
  <c r="N617" i="2"/>
  <c r="N683" i="2"/>
  <c r="N681" i="2"/>
  <c r="N61" i="2"/>
  <c r="N543" i="2"/>
  <c r="N323" i="2"/>
  <c r="N335" i="2"/>
  <c r="N380" i="2"/>
  <c r="N64" i="2"/>
  <c r="N394" i="2"/>
  <c r="N252" i="2"/>
  <c r="N664" i="2"/>
  <c r="N378" i="2"/>
  <c r="N333" i="2"/>
  <c r="N145" i="2"/>
  <c r="N393" i="2"/>
  <c r="N668" i="2"/>
  <c r="N695" i="2"/>
  <c r="N124" i="2"/>
  <c r="N242" i="2"/>
  <c r="N287" i="2"/>
  <c r="N349" i="2"/>
  <c r="N459" i="2"/>
  <c r="N177" i="2"/>
  <c r="N689" i="2"/>
  <c r="N98" i="2"/>
  <c r="N572" i="2"/>
  <c r="N176" i="2"/>
  <c r="N479" i="2"/>
  <c r="N45" i="2"/>
  <c r="N699" i="2"/>
  <c r="N156" i="2"/>
  <c r="N451" i="2"/>
  <c r="N100" i="2"/>
  <c r="N692" i="2"/>
  <c r="N219" i="2"/>
  <c r="N618" i="2"/>
  <c r="N680" i="2"/>
  <c r="N112" i="2"/>
  <c r="N51" i="2"/>
  <c r="N607" i="2"/>
  <c r="N285" i="2"/>
  <c r="N92" i="2"/>
  <c r="N331" i="2"/>
  <c r="N429" i="2"/>
  <c r="N560" i="2"/>
  <c r="N312" i="2"/>
  <c r="N155" i="2"/>
  <c r="N118" i="2"/>
  <c r="N136" i="2"/>
  <c r="N603" i="2"/>
  <c r="N709" i="2"/>
  <c r="N413" i="2"/>
  <c r="N496" i="2"/>
  <c r="N539" i="2"/>
  <c r="N420" i="2"/>
  <c r="N537" i="2"/>
  <c r="N634" i="2"/>
  <c r="N530" i="2"/>
  <c r="N152" i="2"/>
  <c r="N223" i="2"/>
  <c r="N610" i="2"/>
  <c r="N74" i="2"/>
  <c r="N259" i="2"/>
  <c r="N172" i="2"/>
  <c r="N350" i="2"/>
  <c r="N229" i="2"/>
  <c r="N101" i="2"/>
  <c r="N711" i="2"/>
  <c r="N66" i="2"/>
  <c r="N255" i="2"/>
  <c r="N628" i="2"/>
  <c r="N529" i="2"/>
  <c r="N271" i="2"/>
  <c r="N344" i="2"/>
  <c r="N601" i="2"/>
  <c r="N295" i="2"/>
  <c r="N569" i="2"/>
  <c r="N233" i="2"/>
  <c r="N107" i="2"/>
  <c r="N282" i="2"/>
  <c r="N453" i="2"/>
  <c r="N708" i="2"/>
  <c r="N157" i="2"/>
  <c r="N235" i="2"/>
  <c r="N672" i="2"/>
  <c r="N624" i="2"/>
  <c r="N637" i="2"/>
  <c r="N705" i="2"/>
  <c r="N612" i="2"/>
  <c r="N494" i="2"/>
  <c r="N196" i="2"/>
  <c r="N266" i="2"/>
  <c r="N308" i="2"/>
  <c r="N661" i="2"/>
  <c r="N613" i="2"/>
  <c r="N248" i="2"/>
  <c r="N125" i="2"/>
  <c r="N562" i="2"/>
  <c r="N466" i="2"/>
  <c r="N686" i="2"/>
  <c r="N317" i="2"/>
  <c r="N437" i="2"/>
  <c r="N182" i="2"/>
  <c r="N587" i="2"/>
  <c r="N364" i="2"/>
  <c r="N594" i="2"/>
  <c r="N332" i="2"/>
  <c r="N652" i="2"/>
  <c r="N592" i="2"/>
  <c r="N584" i="2"/>
  <c r="N470" i="2"/>
  <c r="N658" i="2"/>
  <c r="N139" i="2"/>
  <c r="N463" i="2"/>
  <c r="N500" i="2"/>
  <c r="N253" i="2"/>
  <c r="N241" i="2"/>
  <c r="N544" i="2"/>
  <c r="N407" i="2"/>
  <c r="N480" i="2"/>
  <c r="N421" i="2"/>
  <c r="N498" i="2"/>
  <c r="N570" i="2"/>
  <c r="N263" i="2"/>
  <c r="N518" i="2"/>
  <c r="N502" i="2"/>
  <c r="N384" i="2"/>
  <c r="N510" i="2"/>
  <c r="N678" i="2"/>
  <c r="N611" i="2"/>
  <c r="N503" i="2"/>
  <c r="N675" i="2"/>
  <c r="N710" i="2"/>
  <c r="N377" i="2"/>
  <c r="N590" i="2"/>
  <c r="N540" i="2"/>
  <c r="N348" i="2"/>
  <c r="N246" i="2"/>
  <c r="N424" i="2"/>
  <c r="N659" i="2"/>
  <c r="N448" i="2"/>
  <c r="N631" i="2"/>
  <c r="N694" i="2"/>
  <c r="N535" i="2"/>
  <c r="N639" i="2"/>
  <c r="N474" i="2"/>
  <c r="N422" i="2"/>
  <c r="N649" i="2"/>
  <c r="N410" i="2"/>
  <c r="N688" i="2"/>
  <c r="N415" i="2"/>
  <c r="N288" i="2"/>
  <c r="N684" i="2"/>
  <c r="N653" i="2"/>
  <c r="N712" i="2"/>
  <c r="N583" i="2"/>
  <c r="N406" i="2"/>
  <c r="N629" i="2"/>
  <c r="N599" i="2"/>
  <c r="N443" i="2"/>
  <c r="N409" i="2"/>
  <c r="N619" i="2"/>
  <c r="N673" i="2"/>
  <c r="N645" i="2"/>
  <c r="N622" i="2"/>
  <c r="N696" i="2"/>
  <c r="N698" i="2"/>
  <c r="N526" i="2"/>
  <c r="N434" i="2"/>
  <c r="N514" i="2"/>
  <c r="N553" i="2"/>
  <c r="N641" i="2"/>
  <c r="N670" i="2"/>
  <c r="N609" i="2"/>
  <c r="N697" i="2"/>
  <c r="N654" i="2"/>
  <c r="N648" i="2"/>
  <c r="N685" i="2"/>
  <c r="N704" i="2"/>
  <c r="N691" i="2"/>
  <c r="N723" i="2"/>
  <c r="L411" i="2"/>
  <c r="L596" i="2"/>
  <c r="L666" i="2"/>
  <c r="L132" i="2"/>
  <c r="L347" i="2"/>
  <c r="L278" i="2"/>
  <c r="L623" i="2"/>
  <c r="L450" i="2"/>
  <c r="L690" i="2"/>
  <c r="L538" i="2"/>
  <c r="L367" i="2"/>
  <c r="L643" i="2"/>
  <c r="L556" i="2"/>
  <c r="L439" i="2"/>
  <c r="L460" i="2"/>
  <c r="L181" i="2"/>
  <c r="L297" i="2"/>
  <c r="L208" i="2"/>
  <c r="L405" i="2"/>
  <c r="L682" i="2"/>
  <c r="L12" i="2"/>
  <c r="L226" i="2"/>
  <c r="L77" i="2"/>
  <c r="L401" i="2"/>
  <c r="L185" i="2"/>
  <c r="L179" i="2"/>
  <c r="L482" i="2"/>
  <c r="L519" i="2"/>
  <c r="L170" i="2"/>
  <c r="L318" i="2"/>
  <c r="L127" i="2"/>
  <c r="L716" i="2"/>
  <c r="L83" i="2"/>
  <c r="L40" i="2"/>
  <c r="L566" i="2"/>
  <c r="L144" i="2"/>
  <c r="L635" i="2"/>
  <c r="L620" i="2"/>
  <c r="L220" i="2"/>
  <c r="L343" i="2"/>
  <c r="L23" i="2"/>
  <c r="L559" i="2"/>
  <c r="L32" i="2"/>
  <c r="L354" i="2"/>
  <c r="L120" i="2"/>
  <c r="L250" i="2"/>
  <c r="L10" i="2"/>
  <c r="L291" i="2"/>
  <c r="L71" i="2"/>
  <c r="L146" i="2"/>
  <c r="L209" i="2"/>
  <c r="L265" i="2"/>
  <c r="L204" i="2"/>
  <c r="L495" i="2"/>
  <c r="L95" i="2"/>
  <c r="L656" i="2"/>
  <c r="L345" i="2"/>
  <c r="L161" i="2"/>
  <c r="L108" i="2"/>
  <c r="L548" i="2"/>
  <c r="L187" i="2"/>
  <c r="L293" i="2"/>
  <c r="L138" i="2"/>
  <c r="L426" i="2"/>
  <c r="L478" i="2"/>
  <c r="L82" i="2"/>
  <c r="L158" i="2"/>
  <c r="L576" i="2"/>
  <c r="L329" i="2"/>
  <c r="L188" i="2"/>
  <c r="L52" i="2"/>
  <c r="L431" i="2"/>
  <c r="L700" i="2"/>
  <c r="L523" i="2"/>
  <c r="L128" i="2"/>
  <c r="L298" i="2"/>
  <c r="L346" i="2"/>
  <c r="L418" i="2"/>
  <c r="L313" i="2"/>
  <c r="L608" i="2"/>
  <c r="L194" i="2"/>
  <c r="L212" i="2"/>
  <c r="L551" i="2"/>
  <c r="L31" i="2"/>
  <c r="L211" i="2"/>
  <c r="L140" i="2"/>
  <c r="L218" i="2"/>
  <c r="L75" i="2"/>
  <c r="L578" i="2"/>
  <c r="L627" i="2"/>
  <c r="L41" i="2"/>
  <c r="L171" i="2"/>
  <c r="L564" i="2"/>
  <c r="L240" i="2"/>
  <c r="L178" i="2"/>
  <c r="L86" i="2"/>
  <c r="L150" i="2"/>
  <c r="L626" i="2"/>
  <c r="L154" i="2"/>
  <c r="L545" i="2"/>
  <c r="L391" i="2"/>
  <c r="L339" i="2"/>
  <c r="L195" i="2"/>
  <c r="L44" i="2"/>
  <c r="L303" i="2"/>
  <c r="L134" i="2"/>
  <c r="L142" i="2"/>
  <c r="L504" i="2"/>
  <c r="L476" i="2"/>
  <c r="L371" i="2"/>
  <c r="L588" i="2"/>
  <c r="L7" i="2"/>
  <c r="L5" i="2"/>
  <c r="L70" i="2"/>
  <c r="L521" i="2"/>
  <c r="L324" i="2"/>
  <c r="L300" i="2"/>
  <c r="L567" i="2"/>
  <c r="L319" i="2"/>
  <c r="L38" i="2"/>
  <c r="L191" i="2"/>
  <c r="L353" i="2"/>
  <c r="L28" i="2"/>
  <c r="L190" i="2"/>
  <c r="L427" i="2"/>
  <c r="L173" i="2"/>
  <c r="L340" i="2"/>
  <c r="L169" i="2"/>
  <c r="L565" i="2"/>
  <c r="L237" i="2"/>
  <c r="L462" i="2"/>
  <c r="L76" i="2"/>
  <c r="L88" i="2"/>
  <c r="L68" i="2"/>
  <c r="L310" i="2"/>
  <c r="L104" i="2"/>
  <c r="L435" i="2"/>
  <c r="L301" i="2"/>
  <c r="L707" i="2"/>
  <c r="L72" i="2"/>
  <c r="L244" i="2"/>
  <c r="L162" i="2"/>
  <c r="L207" i="2"/>
  <c r="L217" i="2"/>
  <c r="L57" i="2"/>
  <c r="L428" i="2"/>
  <c r="L151" i="2"/>
  <c r="L369" i="2"/>
  <c r="L193" i="2"/>
  <c r="L96" i="2"/>
  <c r="L419" i="2"/>
  <c r="L306" i="2"/>
  <c r="L399" i="2"/>
  <c r="L78" i="2"/>
  <c r="L506" i="2"/>
  <c r="L720" i="2"/>
  <c r="L449" i="2"/>
  <c r="L19" i="2"/>
  <c r="L164" i="2"/>
  <c r="L2" i="2"/>
  <c r="L606" i="2"/>
  <c r="L597" i="2"/>
  <c r="L457" i="2"/>
  <c r="L18" i="2"/>
  <c r="L516" i="2"/>
  <c r="L417" i="2"/>
  <c r="L14" i="2"/>
  <c r="L210" i="2"/>
  <c r="L632" i="2"/>
  <c r="L542" i="2"/>
  <c r="L505" i="2"/>
  <c r="L508" i="2"/>
  <c r="L55" i="2"/>
  <c r="L269" i="2"/>
  <c r="L54" i="2"/>
  <c r="L633" i="2"/>
  <c r="L373" i="2"/>
  <c r="L677" i="2"/>
  <c r="L299" i="2"/>
  <c r="L423" i="2"/>
  <c r="L245" i="2"/>
  <c r="L67" i="2"/>
  <c r="L296" i="2"/>
  <c r="L602" i="2"/>
  <c r="L143" i="2"/>
  <c r="L366" i="2"/>
  <c r="L135" i="2"/>
  <c r="L251" i="2"/>
  <c r="L239" i="2"/>
  <c r="L202" i="2"/>
  <c r="L621" i="2"/>
  <c r="L636" i="2"/>
  <c r="L361" i="2"/>
  <c r="L456" i="2"/>
  <c r="L475" i="2"/>
  <c r="L679" i="2"/>
  <c r="L702" i="2"/>
  <c r="L442" i="2"/>
  <c r="L483" i="2"/>
  <c r="L189" i="2"/>
  <c r="L99" i="2"/>
  <c r="L396" i="2"/>
  <c r="L90" i="2"/>
  <c r="L325" i="2"/>
  <c r="L268" i="2"/>
  <c r="L484" i="2"/>
  <c r="L79" i="2"/>
  <c r="L501" i="2"/>
  <c r="L625" i="2"/>
  <c r="L53" i="2"/>
  <c r="L605" i="2"/>
  <c r="L402" i="2"/>
  <c r="L119" i="2"/>
  <c r="L546" i="2"/>
  <c r="L307" i="2"/>
  <c r="L527" i="2"/>
  <c r="L109" i="2"/>
  <c r="L205" i="2"/>
  <c r="L160" i="2"/>
  <c r="L309" i="2"/>
  <c r="L149" i="2"/>
  <c r="L557" i="2"/>
  <c r="L65" i="2"/>
  <c r="L714" i="2"/>
  <c r="L433" i="2"/>
  <c r="L69" i="2"/>
  <c r="L600" i="2"/>
  <c r="L414" i="2"/>
  <c r="L257" i="2"/>
  <c r="L386" i="2"/>
  <c r="L719" i="2"/>
  <c r="L59" i="2"/>
  <c r="L660" i="2"/>
  <c r="L283" i="2"/>
  <c r="L267" i="2"/>
  <c r="L224" i="2"/>
  <c r="L311" i="2"/>
  <c r="L468" i="2"/>
  <c r="L58" i="2"/>
  <c r="L528" i="2"/>
  <c r="L206" i="2"/>
  <c r="L91" i="2"/>
  <c r="L372" i="2"/>
  <c r="L446" i="2"/>
  <c r="L337" i="2"/>
  <c r="L381" i="2"/>
  <c r="L568" i="2"/>
  <c r="L276" i="2"/>
  <c r="L408" i="2"/>
  <c r="L647" i="2"/>
  <c r="L469" i="2"/>
  <c r="L15" i="2"/>
  <c r="L376" i="2"/>
  <c r="L444" i="2"/>
  <c r="L532" i="2"/>
  <c r="L640" i="2"/>
  <c r="L512" i="2"/>
  <c r="L3" i="2"/>
  <c r="L50" i="2"/>
  <c r="L581" i="2"/>
  <c r="L180" i="2"/>
  <c r="L389" i="2"/>
  <c r="L87" i="2"/>
  <c r="L445" i="2"/>
  <c r="L43" i="2"/>
  <c r="L726" i="2"/>
  <c r="L687" i="2"/>
  <c r="L36" i="2"/>
  <c r="L454" i="2"/>
  <c r="L314" i="2"/>
  <c r="L8" i="2"/>
  <c r="L183" i="2"/>
  <c r="L547" i="2"/>
  <c r="L214" i="2"/>
  <c r="L577" i="2"/>
  <c r="L441" i="2"/>
  <c r="L147" i="2"/>
  <c r="L81" i="2"/>
  <c r="L4" i="2"/>
  <c r="L552" i="2"/>
  <c r="L390" i="2"/>
  <c r="L126" i="2"/>
  <c r="L492" i="2"/>
  <c r="L461" i="2"/>
  <c r="L513" i="2"/>
  <c r="L579" i="2"/>
  <c r="L651" i="2"/>
  <c r="L230" i="2"/>
  <c r="L254" i="2"/>
  <c r="L497" i="2"/>
  <c r="L165" i="2"/>
  <c r="L571" i="2"/>
  <c r="L721" i="2"/>
  <c r="L403" i="2"/>
  <c r="L228" i="2"/>
  <c r="L42" i="2"/>
  <c r="L586" i="2"/>
  <c r="L30" i="2"/>
  <c r="L336" i="2"/>
  <c r="L674" i="2"/>
  <c r="L397" i="2"/>
  <c r="L11" i="2"/>
  <c r="L352" i="2"/>
  <c r="L489" i="2"/>
  <c r="L234" i="2"/>
  <c r="L13" i="2"/>
  <c r="L534" i="2"/>
  <c r="L201" i="2"/>
  <c r="L174" i="2"/>
  <c r="L46" i="2"/>
  <c r="L638" i="2"/>
  <c r="L392" i="2"/>
  <c r="L718" i="2"/>
  <c r="L163" i="2"/>
  <c r="L485" i="2"/>
  <c r="L701" i="2"/>
  <c r="L114" i="2"/>
  <c r="L84" i="2"/>
  <c r="L464" i="2"/>
  <c r="L106" i="2"/>
  <c r="L703" i="2"/>
  <c r="L355" i="2"/>
  <c r="L561" i="2"/>
  <c r="L507" i="2"/>
  <c r="L286" i="2"/>
  <c r="L315" i="2"/>
  <c r="L249" i="2"/>
  <c r="L153" i="2"/>
  <c r="L62" i="2"/>
  <c r="L175" i="2"/>
  <c r="L330" i="2"/>
  <c r="L351" i="2"/>
  <c r="L499" i="2"/>
  <c r="L693" i="2"/>
  <c r="L26" i="2"/>
  <c r="L385" i="2"/>
  <c r="L141" i="2"/>
  <c r="L213" i="2"/>
  <c r="L148" i="2"/>
  <c r="L486" i="2"/>
  <c r="L481" i="2"/>
  <c r="L531" i="2"/>
  <c r="L227" i="2"/>
  <c r="L22" i="2"/>
  <c r="L395" i="2"/>
  <c r="L123" i="2"/>
  <c r="L447" i="2"/>
  <c r="L667" i="2"/>
  <c r="L20" i="2"/>
  <c r="L452" i="2"/>
  <c r="L116" i="2"/>
  <c r="L215" i="2"/>
  <c r="L192" i="2"/>
  <c r="L491" i="2"/>
  <c r="L550" i="2"/>
  <c r="L520" i="2"/>
  <c r="L93" i="2"/>
  <c r="L17" i="2"/>
  <c r="L279" i="2"/>
  <c r="L363" i="2"/>
  <c r="L471" i="2"/>
  <c r="L29" i="2"/>
  <c r="L115" i="2"/>
  <c r="L676" i="2"/>
  <c r="L425" i="2"/>
  <c r="L522" i="2"/>
  <c r="L328" i="2"/>
  <c r="L302" i="2"/>
  <c r="L359" i="2"/>
  <c r="L616" i="2"/>
  <c r="L85" i="2"/>
  <c r="L231" i="2"/>
  <c r="L669" i="2"/>
  <c r="L582" i="2"/>
  <c r="L555" i="2"/>
  <c r="L360" i="2"/>
  <c r="L111" i="2"/>
  <c r="L80" i="2"/>
  <c r="L412" i="2"/>
  <c r="L56" i="2"/>
  <c r="L574" i="2"/>
  <c r="L305" i="2"/>
  <c r="L89" i="2"/>
  <c r="L159" i="2"/>
  <c r="L129" i="2"/>
  <c r="L715" i="2"/>
  <c r="L130" i="2"/>
  <c r="L440" i="2"/>
  <c r="L121" i="2"/>
  <c r="L203" i="2"/>
  <c r="L280" i="2"/>
  <c r="L197" i="2"/>
  <c r="L232" i="2"/>
  <c r="L122" i="2"/>
  <c r="L663" i="2"/>
  <c r="L455" i="2"/>
  <c r="L375" i="2"/>
  <c r="L322" i="2"/>
  <c r="L113" i="2"/>
  <c r="L133" i="2"/>
  <c r="L258" i="2"/>
  <c r="L117" i="2"/>
  <c r="L216" i="2"/>
  <c r="L356" i="2"/>
  <c r="L595" i="2"/>
  <c r="L575" i="2"/>
  <c r="L404" i="2"/>
  <c r="L671" i="2"/>
  <c r="L487" i="2"/>
  <c r="L646" i="2"/>
  <c r="L383" i="2"/>
  <c r="L338" i="2"/>
  <c r="L264" i="2"/>
  <c r="L273" i="2"/>
  <c r="L558" i="2"/>
  <c r="L316" i="2"/>
  <c r="L509" i="2"/>
  <c r="L630" i="2"/>
  <c r="L713" i="2"/>
  <c r="L438" i="2"/>
  <c r="L243" i="2"/>
  <c r="L370" i="2"/>
  <c r="L221" i="2"/>
  <c r="L168" i="2"/>
  <c r="L16" i="2"/>
  <c r="L103" i="2"/>
  <c r="L374" i="2"/>
  <c r="L472" i="2"/>
  <c r="L327" i="2"/>
  <c r="L261" i="2"/>
  <c r="L63" i="2"/>
  <c r="L598" i="2"/>
  <c r="L368" i="2"/>
  <c r="L238" i="2"/>
  <c r="L589" i="2"/>
  <c r="L200" i="2"/>
  <c r="L473" i="2"/>
  <c r="L39" i="2"/>
  <c r="L247" i="2"/>
  <c r="L321" i="2"/>
  <c r="L21" i="2"/>
  <c r="L593" i="2"/>
  <c r="L549" i="2"/>
  <c r="L724" i="2"/>
  <c r="L615" i="2"/>
  <c r="L184" i="2"/>
  <c r="L9" i="2"/>
  <c r="L48" i="2"/>
  <c r="L35" i="2"/>
  <c r="L260" i="2"/>
  <c r="L270" i="2"/>
  <c r="L388" i="2"/>
  <c r="L294" i="2"/>
  <c r="L131" i="2"/>
  <c r="L533" i="2"/>
  <c r="L563" i="2"/>
  <c r="L524" i="2"/>
  <c r="L541" i="2"/>
  <c r="L490" i="2"/>
  <c r="L256" i="2"/>
  <c r="L102" i="2"/>
  <c r="L73" i="2"/>
  <c r="L186" i="2"/>
  <c r="L511" i="2"/>
  <c r="L722" i="2"/>
  <c r="L275" i="2"/>
  <c r="L281" i="2"/>
  <c r="L591" i="2"/>
  <c r="L27" i="2"/>
  <c r="L365" i="2"/>
  <c r="L665" i="2"/>
  <c r="L60" i="2"/>
  <c r="L400" i="2"/>
  <c r="L458" i="2"/>
  <c r="L105" i="2"/>
  <c r="L94" i="2"/>
  <c r="L33" i="2"/>
  <c r="L358" i="2"/>
  <c r="L357" i="2"/>
  <c r="L167" i="2"/>
  <c r="L225" i="2"/>
  <c r="L284" i="2"/>
  <c r="L304" i="2"/>
  <c r="L465" i="2"/>
  <c r="L6" i="2"/>
  <c r="L47" i="2"/>
  <c r="L488" i="2"/>
  <c r="L199" i="2"/>
  <c r="L662" i="2"/>
  <c r="L166" i="2"/>
  <c r="L642" i="2"/>
  <c r="L320" i="2"/>
  <c r="L655" i="2"/>
  <c r="L573" i="2"/>
  <c r="L289" i="2"/>
  <c r="L334" i="2"/>
  <c r="L416" i="2"/>
  <c r="L432" i="2"/>
  <c r="L272" i="2"/>
  <c r="L604" i="2"/>
  <c r="L382" i="2"/>
  <c r="L585" i="2"/>
  <c r="L341" i="2"/>
  <c r="L326" i="2"/>
  <c r="L277" i="2"/>
  <c r="L517" i="2"/>
  <c r="L342" i="2"/>
  <c r="L554" i="2"/>
  <c r="L525" i="2"/>
  <c r="L717" i="2"/>
  <c r="L644" i="2"/>
  <c r="L110" i="2"/>
  <c r="L493" i="2"/>
  <c r="L515" i="2"/>
  <c r="L725" i="2"/>
  <c r="L430" i="2"/>
  <c r="L536" i="2"/>
  <c r="L580" i="2"/>
  <c r="L379" i="2"/>
  <c r="L236" i="2"/>
  <c r="L706" i="2"/>
  <c r="L362" i="2"/>
  <c r="L25" i="2"/>
  <c r="L222" i="2"/>
  <c r="L262" i="2"/>
  <c r="L97" i="2"/>
  <c r="L49" i="2"/>
  <c r="L657" i="2"/>
  <c r="L290" i="2"/>
  <c r="L37" i="2"/>
  <c r="L24" i="2"/>
  <c r="L477" i="2"/>
  <c r="L387" i="2"/>
  <c r="L614" i="2"/>
  <c r="L467" i="2"/>
  <c r="L274" i="2"/>
  <c r="L650" i="2"/>
  <c r="L137" i="2"/>
  <c r="L34" i="2"/>
  <c r="L198" i="2"/>
  <c r="L398" i="2"/>
  <c r="L292" i="2"/>
  <c r="L436" i="2"/>
  <c r="L617" i="2"/>
  <c r="L683" i="2"/>
  <c r="L681" i="2"/>
  <c r="L61" i="2"/>
  <c r="L543" i="2"/>
  <c r="L323" i="2"/>
  <c r="L335" i="2"/>
  <c r="L380" i="2"/>
  <c r="L64" i="2"/>
  <c r="L394" i="2"/>
  <c r="L252" i="2"/>
  <c r="L664" i="2"/>
  <c r="L378" i="2"/>
  <c r="L333" i="2"/>
  <c r="L145" i="2"/>
  <c r="L393" i="2"/>
  <c r="L668" i="2"/>
  <c r="L695" i="2"/>
  <c r="L124" i="2"/>
  <c r="L242" i="2"/>
  <c r="L287" i="2"/>
  <c r="L349" i="2"/>
  <c r="L459" i="2"/>
  <c r="L177" i="2"/>
  <c r="L689" i="2"/>
  <c r="L98" i="2"/>
  <c r="L572" i="2"/>
  <c r="L176" i="2"/>
  <c r="L479" i="2"/>
  <c r="L45" i="2"/>
  <c r="L699" i="2"/>
  <c r="L156" i="2"/>
  <c r="L451" i="2"/>
  <c r="L100" i="2"/>
  <c r="L692" i="2"/>
  <c r="L219" i="2"/>
  <c r="L618" i="2"/>
  <c r="L680" i="2"/>
  <c r="L112" i="2"/>
  <c r="L51" i="2"/>
  <c r="L607" i="2"/>
  <c r="L285" i="2"/>
  <c r="L92" i="2"/>
  <c r="L331" i="2"/>
  <c r="L429" i="2"/>
  <c r="L560" i="2"/>
  <c r="L312" i="2"/>
  <c r="L155" i="2"/>
  <c r="L118" i="2"/>
  <c r="L136" i="2"/>
  <c r="L603" i="2"/>
  <c r="L709" i="2"/>
  <c r="L413" i="2"/>
  <c r="L496" i="2"/>
  <c r="L539" i="2"/>
  <c r="L420" i="2"/>
  <c r="L537" i="2"/>
  <c r="L634" i="2"/>
  <c r="L530" i="2"/>
  <c r="L152" i="2"/>
  <c r="L223" i="2"/>
  <c r="L610" i="2"/>
  <c r="L74" i="2"/>
  <c r="L259" i="2"/>
  <c r="L172" i="2"/>
  <c r="L350" i="2"/>
  <c r="L229" i="2"/>
  <c r="L101" i="2"/>
  <c r="L711" i="2"/>
  <c r="L66" i="2"/>
  <c r="L255" i="2"/>
  <c r="L628" i="2"/>
  <c r="L529" i="2"/>
  <c r="L271" i="2"/>
  <c r="L344" i="2"/>
  <c r="L601" i="2"/>
  <c r="L295" i="2"/>
  <c r="L569" i="2"/>
  <c r="L233" i="2"/>
  <c r="L107" i="2"/>
  <c r="L282" i="2"/>
  <c r="L453" i="2"/>
  <c r="L708" i="2"/>
  <c r="L157" i="2"/>
  <c r="L235" i="2"/>
  <c r="L672" i="2"/>
  <c r="L624" i="2"/>
  <c r="L637" i="2"/>
  <c r="L705" i="2"/>
  <c r="L612" i="2"/>
  <c r="L494" i="2"/>
  <c r="L196" i="2"/>
  <c r="L266" i="2"/>
  <c r="L308" i="2"/>
  <c r="L661" i="2"/>
  <c r="L613" i="2"/>
  <c r="L248" i="2"/>
  <c r="L125" i="2"/>
  <c r="L562" i="2"/>
  <c r="L466" i="2"/>
  <c r="L686" i="2"/>
  <c r="L317" i="2"/>
  <c r="L437" i="2"/>
  <c r="L182" i="2"/>
  <c r="L587" i="2"/>
  <c r="L364" i="2"/>
  <c r="L594" i="2"/>
  <c r="L332" i="2"/>
  <c r="L652" i="2"/>
  <c r="L592" i="2"/>
  <c r="L584" i="2"/>
  <c r="L470" i="2"/>
  <c r="L658" i="2"/>
  <c r="L139" i="2"/>
  <c r="L463" i="2"/>
  <c r="L500" i="2"/>
  <c r="L253" i="2"/>
  <c r="L241" i="2"/>
  <c r="L544" i="2"/>
  <c r="L407" i="2"/>
  <c r="L480" i="2"/>
  <c r="L421" i="2"/>
  <c r="L498" i="2"/>
  <c r="L570" i="2"/>
  <c r="L263" i="2"/>
  <c r="L518" i="2"/>
  <c r="L502" i="2"/>
  <c r="L384" i="2"/>
  <c r="L510" i="2"/>
  <c r="L678" i="2"/>
  <c r="L611" i="2"/>
  <c r="L503" i="2"/>
  <c r="L675" i="2"/>
  <c r="L710" i="2"/>
  <c r="L377" i="2"/>
  <c r="L590" i="2"/>
  <c r="L540" i="2"/>
  <c r="L348" i="2"/>
  <c r="L246" i="2"/>
  <c r="L424" i="2"/>
  <c r="L659" i="2"/>
  <c r="L448" i="2"/>
  <c r="L631" i="2"/>
  <c r="L694" i="2"/>
  <c r="L535" i="2"/>
  <c r="L639" i="2"/>
  <c r="L474" i="2"/>
  <c r="L422" i="2"/>
  <c r="L649" i="2"/>
  <c r="L410" i="2"/>
  <c r="L688" i="2"/>
  <c r="L415" i="2"/>
  <c r="L288" i="2"/>
  <c r="L684" i="2"/>
  <c r="L653" i="2"/>
  <c r="L712" i="2"/>
  <c r="L583" i="2"/>
  <c r="L406" i="2"/>
  <c r="L629" i="2"/>
  <c r="L599" i="2"/>
  <c r="L443" i="2"/>
  <c r="L409" i="2"/>
  <c r="L619" i="2"/>
  <c r="L673" i="2"/>
  <c r="L645" i="2"/>
  <c r="L622" i="2"/>
  <c r="L696" i="2"/>
  <c r="L698" i="2"/>
  <c r="L526" i="2"/>
  <c r="L434" i="2"/>
  <c r="L514" i="2"/>
  <c r="L553" i="2"/>
  <c r="L641" i="2"/>
  <c r="L670" i="2"/>
  <c r="L609" i="2"/>
  <c r="L697" i="2"/>
  <c r="L654" i="2"/>
  <c r="L648" i="2"/>
  <c r="L685" i="2"/>
  <c r="AT685" i="2" s="1"/>
  <c r="L704" i="2"/>
  <c r="L691" i="2"/>
  <c r="L723" i="2"/>
  <c r="J411" i="2"/>
  <c r="J596" i="2"/>
  <c r="J666" i="2"/>
  <c r="J132" i="2"/>
  <c r="J347" i="2"/>
  <c r="J278" i="2"/>
  <c r="J623" i="2"/>
  <c r="J450" i="2"/>
  <c r="J690" i="2"/>
  <c r="J538" i="2"/>
  <c r="J367" i="2"/>
  <c r="J643" i="2"/>
  <c r="J556" i="2"/>
  <c r="J439" i="2"/>
  <c r="J460" i="2"/>
  <c r="J181" i="2"/>
  <c r="J297" i="2"/>
  <c r="J208" i="2"/>
  <c r="J405" i="2"/>
  <c r="J682" i="2"/>
  <c r="J12" i="2"/>
  <c r="J226" i="2"/>
  <c r="J77" i="2"/>
  <c r="J401" i="2"/>
  <c r="J185" i="2"/>
  <c r="J179" i="2"/>
  <c r="J482" i="2"/>
  <c r="J519" i="2"/>
  <c r="J170" i="2"/>
  <c r="J318" i="2"/>
  <c r="J127" i="2"/>
  <c r="J716" i="2"/>
  <c r="J83" i="2"/>
  <c r="J40" i="2"/>
  <c r="J566" i="2"/>
  <c r="J144" i="2"/>
  <c r="J635" i="2"/>
  <c r="J620" i="2"/>
  <c r="J220" i="2"/>
  <c r="J343" i="2"/>
  <c r="J23" i="2"/>
  <c r="J559" i="2"/>
  <c r="J32" i="2"/>
  <c r="J354" i="2"/>
  <c r="J120" i="2"/>
  <c r="J250" i="2"/>
  <c r="J10" i="2"/>
  <c r="J291" i="2"/>
  <c r="J71" i="2"/>
  <c r="J146" i="2"/>
  <c r="J209" i="2"/>
  <c r="J265" i="2"/>
  <c r="J204" i="2"/>
  <c r="J495" i="2"/>
  <c r="J95" i="2"/>
  <c r="J656" i="2"/>
  <c r="J345" i="2"/>
  <c r="J161" i="2"/>
  <c r="J108" i="2"/>
  <c r="J548" i="2"/>
  <c r="J187" i="2"/>
  <c r="J293" i="2"/>
  <c r="J138" i="2"/>
  <c r="J426" i="2"/>
  <c r="J478" i="2"/>
  <c r="J82" i="2"/>
  <c r="J158" i="2"/>
  <c r="J576" i="2"/>
  <c r="J329" i="2"/>
  <c r="J188" i="2"/>
  <c r="J52" i="2"/>
  <c r="J431" i="2"/>
  <c r="J700" i="2"/>
  <c r="J523" i="2"/>
  <c r="J128" i="2"/>
  <c r="J298" i="2"/>
  <c r="J346" i="2"/>
  <c r="J418" i="2"/>
  <c r="J313" i="2"/>
  <c r="J608" i="2"/>
  <c r="J194" i="2"/>
  <c r="AR194" i="2" s="1"/>
  <c r="J212" i="2"/>
  <c r="J551" i="2"/>
  <c r="J31" i="2"/>
  <c r="J211" i="2"/>
  <c r="J140" i="2"/>
  <c r="J218" i="2"/>
  <c r="J75" i="2"/>
  <c r="J578" i="2"/>
  <c r="J627" i="2"/>
  <c r="J41" i="2"/>
  <c r="J171" i="2"/>
  <c r="J564" i="2"/>
  <c r="J240" i="2"/>
  <c r="J178" i="2"/>
  <c r="J86" i="2"/>
  <c r="J150" i="2"/>
  <c r="J626" i="2"/>
  <c r="J154" i="2"/>
  <c r="J545" i="2"/>
  <c r="J391" i="2"/>
  <c r="J339" i="2"/>
  <c r="J195" i="2"/>
  <c r="J44" i="2"/>
  <c r="J303" i="2"/>
  <c r="J134" i="2"/>
  <c r="J142" i="2"/>
  <c r="J504" i="2"/>
  <c r="J476" i="2"/>
  <c r="J371" i="2"/>
  <c r="J588" i="2"/>
  <c r="J7" i="2"/>
  <c r="J5" i="2"/>
  <c r="J70" i="2"/>
  <c r="J521" i="2"/>
  <c r="J324" i="2"/>
  <c r="J300" i="2"/>
  <c r="J567" i="2"/>
  <c r="J319" i="2"/>
  <c r="J38" i="2"/>
  <c r="J191" i="2"/>
  <c r="J353" i="2"/>
  <c r="J28" i="2"/>
  <c r="J190" i="2"/>
  <c r="J427" i="2"/>
  <c r="J173" i="2"/>
  <c r="J340" i="2"/>
  <c r="J169" i="2"/>
  <c r="J565" i="2"/>
  <c r="J237" i="2"/>
  <c r="J462" i="2"/>
  <c r="J76" i="2"/>
  <c r="J88" i="2"/>
  <c r="J68" i="2"/>
  <c r="J310" i="2"/>
  <c r="J104" i="2"/>
  <c r="J435" i="2"/>
  <c r="J301" i="2"/>
  <c r="J707" i="2"/>
  <c r="J72" i="2"/>
  <c r="J244" i="2"/>
  <c r="J162" i="2"/>
  <c r="J207" i="2"/>
  <c r="J217" i="2"/>
  <c r="J57" i="2"/>
  <c r="J428" i="2"/>
  <c r="J151" i="2"/>
  <c r="J369" i="2"/>
  <c r="J193" i="2"/>
  <c r="J96" i="2"/>
  <c r="J419" i="2"/>
  <c r="J306" i="2"/>
  <c r="J399" i="2"/>
  <c r="J78" i="2"/>
  <c r="J506" i="2"/>
  <c r="J720" i="2"/>
  <c r="J449" i="2"/>
  <c r="J19" i="2"/>
  <c r="J164" i="2"/>
  <c r="J2" i="2"/>
  <c r="J606" i="2"/>
  <c r="J597" i="2"/>
  <c r="J457" i="2"/>
  <c r="J18" i="2"/>
  <c r="J516" i="2"/>
  <c r="J417" i="2"/>
  <c r="J14" i="2"/>
  <c r="J210" i="2"/>
  <c r="J632" i="2"/>
  <c r="J542" i="2"/>
  <c r="J505" i="2"/>
  <c r="J508" i="2"/>
  <c r="J55" i="2"/>
  <c r="J269" i="2"/>
  <c r="J54" i="2"/>
  <c r="J633" i="2"/>
  <c r="J373" i="2"/>
  <c r="J677" i="2"/>
  <c r="J299" i="2"/>
  <c r="J423" i="2"/>
  <c r="J245" i="2"/>
  <c r="J67" i="2"/>
  <c r="J296" i="2"/>
  <c r="J602" i="2"/>
  <c r="J143" i="2"/>
  <c r="J366" i="2"/>
  <c r="J135" i="2"/>
  <c r="J251" i="2"/>
  <c r="J239" i="2"/>
  <c r="J202" i="2"/>
  <c r="J621" i="2"/>
  <c r="J636" i="2"/>
  <c r="J361" i="2"/>
  <c r="J456" i="2"/>
  <c r="J475" i="2"/>
  <c r="J679" i="2"/>
  <c r="J702" i="2"/>
  <c r="J442" i="2"/>
  <c r="J483" i="2"/>
  <c r="J189" i="2"/>
  <c r="J99" i="2"/>
  <c r="J396" i="2"/>
  <c r="J90" i="2"/>
  <c r="J325" i="2"/>
  <c r="J268" i="2"/>
  <c r="J484" i="2"/>
  <c r="J79" i="2"/>
  <c r="J501" i="2"/>
  <c r="J625" i="2"/>
  <c r="J53" i="2"/>
  <c r="J605" i="2"/>
  <c r="J402" i="2"/>
  <c r="J119" i="2"/>
  <c r="J546" i="2"/>
  <c r="J307" i="2"/>
  <c r="J527" i="2"/>
  <c r="J109" i="2"/>
  <c r="J205" i="2"/>
  <c r="J160" i="2"/>
  <c r="J309" i="2"/>
  <c r="J149" i="2"/>
  <c r="J557" i="2"/>
  <c r="J65" i="2"/>
  <c r="J714" i="2"/>
  <c r="J433" i="2"/>
  <c r="J69" i="2"/>
  <c r="J600" i="2"/>
  <c r="J414" i="2"/>
  <c r="J257" i="2"/>
  <c r="J386" i="2"/>
  <c r="J719" i="2"/>
  <c r="J59" i="2"/>
  <c r="J660" i="2"/>
  <c r="J283" i="2"/>
  <c r="J267" i="2"/>
  <c r="J224" i="2"/>
  <c r="J311" i="2"/>
  <c r="J468" i="2"/>
  <c r="J58" i="2"/>
  <c r="J528" i="2"/>
  <c r="J206" i="2"/>
  <c r="J91" i="2"/>
  <c r="J372" i="2"/>
  <c r="J446" i="2"/>
  <c r="J337" i="2"/>
  <c r="J381" i="2"/>
  <c r="J568" i="2"/>
  <c r="J276" i="2"/>
  <c r="J408" i="2"/>
  <c r="J647" i="2"/>
  <c r="J469" i="2"/>
  <c r="J15" i="2"/>
  <c r="J376" i="2"/>
  <c r="J444" i="2"/>
  <c r="J532" i="2"/>
  <c r="J640" i="2"/>
  <c r="J512" i="2"/>
  <c r="J3" i="2"/>
  <c r="J50" i="2"/>
  <c r="J581" i="2"/>
  <c r="J180" i="2"/>
  <c r="J389" i="2"/>
  <c r="J87" i="2"/>
  <c r="J445" i="2"/>
  <c r="J43" i="2"/>
  <c r="J726" i="2"/>
  <c r="J687" i="2"/>
  <c r="J36" i="2"/>
  <c r="J454" i="2"/>
  <c r="J314" i="2"/>
  <c r="J8" i="2"/>
  <c r="J183" i="2"/>
  <c r="J547" i="2"/>
  <c r="J214" i="2"/>
  <c r="J577" i="2"/>
  <c r="J441" i="2"/>
  <c r="J147" i="2"/>
  <c r="J81" i="2"/>
  <c r="J4" i="2"/>
  <c r="J552" i="2"/>
  <c r="J390" i="2"/>
  <c r="J126" i="2"/>
  <c r="J492" i="2"/>
  <c r="J461" i="2"/>
  <c r="J513" i="2"/>
  <c r="J579" i="2"/>
  <c r="J651" i="2"/>
  <c r="J230" i="2"/>
  <c r="J254" i="2"/>
  <c r="J497" i="2"/>
  <c r="J165" i="2"/>
  <c r="J571" i="2"/>
  <c r="J721" i="2"/>
  <c r="J403" i="2"/>
  <c r="J228" i="2"/>
  <c r="J42" i="2"/>
  <c r="J586" i="2"/>
  <c r="J30" i="2"/>
  <c r="J336" i="2"/>
  <c r="J674" i="2"/>
  <c r="J397" i="2"/>
  <c r="J11" i="2"/>
  <c r="J352" i="2"/>
  <c r="J489" i="2"/>
  <c r="J234" i="2"/>
  <c r="J13" i="2"/>
  <c r="J534" i="2"/>
  <c r="J201" i="2"/>
  <c r="J174" i="2"/>
  <c r="J46" i="2"/>
  <c r="J638" i="2"/>
  <c r="J392" i="2"/>
  <c r="J718" i="2"/>
  <c r="J163" i="2"/>
  <c r="J485" i="2"/>
  <c r="J701" i="2"/>
  <c r="J114" i="2"/>
  <c r="J84" i="2"/>
  <c r="J464" i="2"/>
  <c r="J106" i="2"/>
  <c r="J703" i="2"/>
  <c r="J355" i="2"/>
  <c r="J561" i="2"/>
  <c r="J507" i="2"/>
  <c r="J286" i="2"/>
  <c r="J315" i="2"/>
  <c r="J249" i="2"/>
  <c r="J153" i="2"/>
  <c r="J62" i="2"/>
  <c r="J175" i="2"/>
  <c r="J330" i="2"/>
  <c r="J351" i="2"/>
  <c r="J499" i="2"/>
  <c r="J693" i="2"/>
  <c r="J26" i="2"/>
  <c r="J385" i="2"/>
  <c r="J141" i="2"/>
  <c r="J213" i="2"/>
  <c r="J148" i="2"/>
  <c r="J486" i="2"/>
  <c r="J481" i="2"/>
  <c r="J531" i="2"/>
  <c r="J227" i="2"/>
  <c r="J22" i="2"/>
  <c r="J395" i="2"/>
  <c r="J123" i="2"/>
  <c r="J447" i="2"/>
  <c r="J667" i="2"/>
  <c r="J20" i="2"/>
  <c r="J452" i="2"/>
  <c r="J116" i="2"/>
  <c r="J215" i="2"/>
  <c r="J192" i="2"/>
  <c r="J491" i="2"/>
  <c r="J550" i="2"/>
  <c r="J520" i="2"/>
  <c r="J93" i="2"/>
  <c r="J17" i="2"/>
  <c r="J279" i="2"/>
  <c r="J363" i="2"/>
  <c r="J471" i="2"/>
  <c r="J29" i="2"/>
  <c r="J115" i="2"/>
  <c r="J676" i="2"/>
  <c r="J425" i="2"/>
  <c r="J522" i="2"/>
  <c r="J328" i="2"/>
  <c r="J302" i="2"/>
  <c r="J359" i="2"/>
  <c r="J616" i="2"/>
  <c r="J85" i="2"/>
  <c r="J231" i="2"/>
  <c r="J669" i="2"/>
  <c r="J582" i="2"/>
  <c r="J555" i="2"/>
  <c r="J360" i="2"/>
  <c r="J111" i="2"/>
  <c r="J80" i="2"/>
  <c r="J412" i="2"/>
  <c r="J56" i="2"/>
  <c r="J574" i="2"/>
  <c r="J305" i="2"/>
  <c r="J89" i="2"/>
  <c r="J159" i="2"/>
  <c r="J129" i="2"/>
  <c r="J715" i="2"/>
  <c r="J130" i="2"/>
  <c r="J440" i="2"/>
  <c r="J121" i="2"/>
  <c r="J203" i="2"/>
  <c r="J280" i="2"/>
  <c r="J197" i="2"/>
  <c r="J232" i="2"/>
  <c r="J122" i="2"/>
  <c r="J663" i="2"/>
  <c r="J455" i="2"/>
  <c r="J375" i="2"/>
  <c r="J322" i="2"/>
  <c r="J113" i="2"/>
  <c r="J133" i="2"/>
  <c r="J258" i="2"/>
  <c r="J117" i="2"/>
  <c r="J216" i="2"/>
  <c r="J356" i="2"/>
  <c r="J595" i="2"/>
  <c r="J575" i="2"/>
  <c r="J404" i="2"/>
  <c r="J671" i="2"/>
  <c r="J487" i="2"/>
  <c r="J646" i="2"/>
  <c r="J383" i="2"/>
  <c r="J338" i="2"/>
  <c r="J264" i="2"/>
  <c r="J273" i="2"/>
  <c r="J558" i="2"/>
  <c r="J316" i="2"/>
  <c r="J509" i="2"/>
  <c r="J630" i="2"/>
  <c r="J713" i="2"/>
  <c r="J438" i="2"/>
  <c r="J243" i="2"/>
  <c r="J370" i="2"/>
  <c r="J221" i="2"/>
  <c r="J168" i="2"/>
  <c r="J16" i="2"/>
  <c r="J103" i="2"/>
  <c r="J374" i="2"/>
  <c r="J472" i="2"/>
  <c r="J327" i="2"/>
  <c r="J261" i="2"/>
  <c r="J63" i="2"/>
  <c r="J598" i="2"/>
  <c r="J368" i="2"/>
  <c r="J238" i="2"/>
  <c r="J589" i="2"/>
  <c r="J200" i="2"/>
  <c r="J473" i="2"/>
  <c r="J39" i="2"/>
  <c r="J247" i="2"/>
  <c r="J321" i="2"/>
  <c r="J21" i="2"/>
  <c r="J593" i="2"/>
  <c r="J549" i="2"/>
  <c r="J724" i="2"/>
  <c r="J615" i="2"/>
  <c r="J184" i="2"/>
  <c r="J9" i="2"/>
  <c r="J48" i="2"/>
  <c r="J35" i="2"/>
  <c r="J260" i="2"/>
  <c r="J270" i="2"/>
  <c r="J388" i="2"/>
  <c r="J294" i="2"/>
  <c r="J131" i="2"/>
  <c r="J533" i="2"/>
  <c r="J563" i="2"/>
  <c r="J524" i="2"/>
  <c r="J541" i="2"/>
  <c r="J490" i="2"/>
  <c r="J256" i="2"/>
  <c r="J102" i="2"/>
  <c r="J73" i="2"/>
  <c r="J186" i="2"/>
  <c r="J511" i="2"/>
  <c r="J722" i="2"/>
  <c r="J275" i="2"/>
  <c r="J281" i="2"/>
  <c r="J591" i="2"/>
  <c r="J27" i="2"/>
  <c r="J365" i="2"/>
  <c r="J665" i="2"/>
  <c r="J60" i="2"/>
  <c r="J400" i="2"/>
  <c r="J458" i="2"/>
  <c r="J105" i="2"/>
  <c r="J94" i="2"/>
  <c r="J33" i="2"/>
  <c r="J358" i="2"/>
  <c r="J357" i="2"/>
  <c r="J167" i="2"/>
  <c r="J225" i="2"/>
  <c r="J284" i="2"/>
  <c r="J304" i="2"/>
  <c r="J465" i="2"/>
  <c r="J6" i="2"/>
  <c r="J47" i="2"/>
  <c r="J488" i="2"/>
  <c r="J199" i="2"/>
  <c r="J662" i="2"/>
  <c r="J166" i="2"/>
  <c r="J642" i="2"/>
  <c r="J320" i="2"/>
  <c r="J655" i="2"/>
  <c r="J573" i="2"/>
  <c r="J289" i="2"/>
  <c r="J334" i="2"/>
  <c r="J416" i="2"/>
  <c r="J432" i="2"/>
  <c r="J272" i="2"/>
  <c r="J604" i="2"/>
  <c r="J382" i="2"/>
  <c r="J585" i="2"/>
  <c r="J341" i="2"/>
  <c r="J326" i="2"/>
  <c r="J277" i="2"/>
  <c r="J517" i="2"/>
  <c r="J342" i="2"/>
  <c r="J554" i="2"/>
  <c r="J525" i="2"/>
  <c r="J717" i="2"/>
  <c r="J644" i="2"/>
  <c r="J110" i="2"/>
  <c r="J493" i="2"/>
  <c r="J515" i="2"/>
  <c r="J725" i="2"/>
  <c r="J430" i="2"/>
  <c r="J536" i="2"/>
  <c r="J580" i="2"/>
  <c r="J379" i="2"/>
  <c r="J236" i="2"/>
  <c r="J706" i="2"/>
  <c r="J362" i="2"/>
  <c r="J25" i="2"/>
  <c r="J222" i="2"/>
  <c r="J262" i="2"/>
  <c r="J97" i="2"/>
  <c r="J49" i="2"/>
  <c r="J657" i="2"/>
  <c r="J290" i="2"/>
  <c r="J37" i="2"/>
  <c r="J24" i="2"/>
  <c r="J477" i="2"/>
  <c r="J387" i="2"/>
  <c r="J614" i="2"/>
  <c r="J467" i="2"/>
  <c r="J274" i="2"/>
  <c r="J650" i="2"/>
  <c r="J137" i="2"/>
  <c r="J34" i="2"/>
  <c r="J198" i="2"/>
  <c r="J398" i="2"/>
  <c r="J292" i="2"/>
  <c r="J436" i="2"/>
  <c r="J617" i="2"/>
  <c r="J683" i="2"/>
  <c r="J681" i="2"/>
  <c r="J61" i="2"/>
  <c r="J543" i="2"/>
  <c r="J323" i="2"/>
  <c r="J335" i="2"/>
  <c r="J380" i="2"/>
  <c r="J64" i="2"/>
  <c r="J394" i="2"/>
  <c r="J252" i="2"/>
  <c r="J664" i="2"/>
  <c r="J378" i="2"/>
  <c r="J333" i="2"/>
  <c r="J145" i="2"/>
  <c r="J393" i="2"/>
  <c r="J668" i="2"/>
  <c r="J695" i="2"/>
  <c r="J124" i="2"/>
  <c r="J242" i="2"/>
  <c r="J287" i="2"/>
  <c r="J349" i="2"/>
  <c r="J459" i="2"/>
  <c r="J177" i="2"/>
  <c r="J689" i="2"/>
  <c r="J98" i="2"/>
  <c r="J572" i="2"/>
  <c r="J176" i="2"/>
  <c r="J479" i="2"/>
  <c r="J45" i="2"/>
  <c r="J699" i="2"/>
  <c r="J156" i="2"/>
  <c r="J451" i="2"/>
  <c r="J100" i="2"/>
  <c r="J692" i="2"/>
  <c r="J219" i="2"/>
  <c r="J618" i="2"/>
  <c r="J680" i="2"/>
  <c r="J112" i="2"/>
  <c r="J51" i="2"/>
  <c r="J607" i="2"/>
  <c r="J285" i="2"/>
  <c r="J92" i="2"/>
  <c r="J331" i="2"/>
  <c r="J429" i="2"/>
  <c r="J560" i="2"/>
  <c r="J312" i="2"/>
  <c r="J155" i="2"/>
  <c r="J118" i="2"/>
  <c r="J136" i="2"/>
  <c r="J603" i="2"/>
  <c r="J709" i="2"/>
  <c r="J413" i="2"/>
  <c r="J496" i="2"/>
  <c r="J539" i="2"/>
  <c r="J420" i="2"/>
  <c r="J537" i="2"/>
  <c r="J634" i="2"/>
  <c r="J530" i="2"/>
  <c r="J152" i="2"/>
  <c r="J223" i="2"/>
  <c r="J610" i="2"/>
  <c r="J74" i="2"/>
  <c r="J259" i="2"/>
  <c r="J172" i="2"/>
  <c r="J350" i="2"/>
  <c r="J229" i="2"/>
  <c r="J101" i="2"/>
  <c r="J711" i="2"/>
  <c r="J66" i="2"/>
  <c r="J255" i="2"/>
  <c r="J628" i="2"/>
  <c r="J529" i="2"/>
  <c r="J271" i="2"/>
  <c r="J344" i="2"/>
  <c r="J601" i="2"/>
  <c r="J295" i="2"/>
  <c r="J569" i="2"/>
  <c r="J233" i="2"/>
  <c r="J107" i="2"/>
  <c r="J282" i="2"/>
  <c r="J453" i="2"/>
  <c r="J708" i="2"/>
  <c r="J157" i="2"/>
  <c r="J235" i="2"/>
  <c r="J672" i="2"/>
  <c r="J624" i="2"/>
  <c r="J637" i="2"/>
  <c r="J705" i="2"/>
  <c r="J612" i="2"/>
  <c r="J494" i="2"/>
  <c r="J196" i="2"/>
  <c r="J266" i="2"/>
  <c r="J308" i="2"/>
  <c r="J661" i="2"/>
  <c r="J613" i="2"/>
  <c r="J248" i="2"/>
  <c r="J125" i="2"/>
  <c r="J562" i="2"/>
  <c r="J466" i="2"/>
  <c r="J686" i="2"/>
  <c r="J317" i="2"/>
  <c r="J437" i="2"/>
  <c r="J182" i="2"/>
  <c r="J587" i="2"/>
  <c r="J364" i="2"/>
  <c r="J594" i="2"/>
  <c r="J332" i="2"/>
  <c r="J652" i="2"/>
  <c r="J592" i="2"/>
  <c r="J584" i="2"/>
  <c r="J470" i="2"/>
  <c r="J658" i="2"/>
  <c r="J139" i="2"/>
  <c r="AR139" i="2" s="1"/>
  <c r="J463" i="2"/>
  <c r="J500" i="2"/>
  <c r="J253" i="2"/>
  <c r="J241" i="2"/>
  <c r="J544" i="2"/>
  <c r="J407" i="2"/>
  <c r="J480" i="2"/>
  <c r="J421" i="2"/>
  <c r="J498" i="2"/>
  <c r="J570" i="2"/>
  <c r="J263" i="2"/>
  <c r="J518" i="2"/>
  <c r="AR518" i="2" s="1"/>
  <c r="J502" i="2"/>
  <c r="J384" i="2"/>
  <c r="J510" i="2"/>
  <c r="J678" i="2"/>
  <c r="J611" i="2"/>
  <c r="J503" i="2"/>
  <c r="J675" i="2"/>
  <c r="J710" i="2"/>
  <c r="J377" i="2"/>
  <c r="J590" i="2"/>
  <c r="J540" i="2"/>
  <c r="J348" i="2"/>
  <c r="J246" i="2"/>
  <c r="J424" i="2"/>
  <c r="J659" i="2"/>
  <c r="J448" i="2"/>
  <c r="J631" i="2"/>
  <c r="J694" i="2"/>
  <c r="J535" i="2"/>
  <c r="J639" i="2"/>
  <c r="J474" i="2"/>
  <c r="J422" i="2"/>
  <c r="J649" i="2"/>
  <c r="J410" i="2"/>
  <c r="J688" i="2"/>
  <c r="J415" i="2"/>
  <c r="J288" i="2"/>
  <c r="J684" i="2"/>
  <c r="J653" i="2"/>
  <c r="J712" i="2"/>
  <c r="J583" i="2"/>
  <c r="J406" i="2"/>
  <c r="J629" i="2"/>
  <c r="J599" i="2"/>
  <c r="J443" i="2"/>
  <c r="J409" i="2"/>
  <c r="J619" i="2"/>
  <c r="J673" i="2"/>
  <c r="J645" i="2"/>
  <c r="J622" i="2"/>
  <c r="J696" i="2"/>
  <c r="J698" i="2"/>
  <c r="J526" i="2"/>
  <c r="J434" i="2"/>
  <c r="J514" i="2"/>
  <c r="J553" i="2"/>
  <c r="J641" i="2"/>
  <c r="J670" i="2"/>
  <c r="J609" i="2"/>
  <c r="J697" i="2"/>
  <c r="J654" i="2"/>
  <c r="J648" i="2"/>
  <c r="J685" i="2"/>
  <c r="J704" i="2"/>
  <c r="J691" i="2"/>
  <c r="J723" i="2"/>
  <c r="H411" i="2"/>
  <c r="H596" i="2"/>
  <c r="H666" i="2"/>
  <c r="H132" i="2"/>
  <c r="H347" i="2"/>
  <c r="H278" i="2"/>
  <c r="H623" i="2"/>
  <c r="H450" i="2"/>
  <c r="H690" i="2"/>
  <c r="H538" i="2"/>
  <c r="H367" i="2"/>
  <c r="H643" i="2"/>
  <c r="H556" i="2"/>
  <c r="H439" i="2"/>
  <c r="H460" i="2"/>
  <c r="H181" i="2"/>
  <c r="H297" i="2"/>
  <c r="H208" i="2"/>
  <c r="H405" i="2"/>
  <c r="H682" i="2"/>
  <c r="H12" i="2"/>
  <c r="H226" i="2"/>
  <c r="H77" i="2"/>
  <c r="H401" i="2"/>
  <c r="H185" i="2"/>
  <c r="H179" i="2"/>
  <c r="H482" i="2"/>
  <c r="H519" i="2"/>
  <c r="H170" i="2"/>
  <c r="H318" i="2"/>
  <c r="H127" i="2"/>
  <c r="H716" i="2"/>
  <c r="H83" i="2"/>
  <c r="H40" i="2"/>
  <c r="H566" i="2"/>
  <c r="H144" i="2"/>
  <c r="H635" i="2"/>
  <c r="H620" i="2"/>
  <c r="H220" i="2"/>
  <c r="H343" i="2"/>
  <c r="H23" i="2"/>
  <c r="H559" i="2"/>
  <c r="H32" i="2"/>
  <c r="H354" i="2"/>
  <c r="H120" i="2"/>
  <c r="H250" i="2"/>
  <c r="H10" i="2"/>
  <c r="H291" i="2"/>
  <c r="H71" i="2"/>
  <c r="H146" i="2"/>
  <c r="H209" i="2"/>
  <c r="H265" i="2"/>
  <c r="H204" i="2"/>
  <c r="H495" i="2"/>
  <c r="H95" i="2"/>
  <c r="H656" i="2"/>
  <c r="H345" i="2"/>
  <c r="H161" i="2"/>
  <c r="H108" i="2"/>
  <c r="H548" i="2"/>
  <c r="H187" i="2"/>
  <c r="H293" i="2"/>
  <c r="H138" i="2"/>
  <c r="H426" i="2"/>
  <c r="H478" i="2"/>
  <c r="H82" i="2"/>
  <c r="H158" i="2"/>
  <c r="H576" i="2"/>
  <c r="H329" i="2"/>
  <c r="H188" i="2"/>
  <c r="H52" i="2"/>
  <c r="H431" i="2"/>
  <c r="H700" i="2"/>
  <c r="H523" i="2"/>
  <c r="H128" i="2"/>
  <c r="H298" i="2"/>
  <c r="H346" i="2"/>
  <c r="H418" i="2"/>
  <c r="H313" i="2"/>
  <c r="H608" i="2"/>
  <c r="H194" i="2"/>
  <c r="H212" i="2"/>
  <c r="H551" i="2"/>
  <c r="H31" i="2"/>
  <c r="H211" i="2"/>
  <c r="H140" i="2"/>
  <c r="H218" i="2"/>
  <c r="H75" i="2"/>
  <c r="H578" i="2"/>
  <c r="H627" i="2"/>
  <c r="H41" i="2"/>
  <c r="H171" i="2"/>
  <c r="H564" i="2"/>
  <c r="H240" i="2"/>
  <c r="H178" i="2"/>
  <c r="H86" i="2"/>
  <c r="H150" i="2"/>
  <c r="H626" i="2"/>
  <c r="H154" i="2"/>
  <c r="H545" i="2"/>
  <c r="H391" i="2"/>
  <c r="H339" i="2"/>
  <c r="H195" i="2"/>
  <c r="H44" i="2"/>
  <c r="H303" i="2"/>
  <c r="H134" i="2"/>
  <c r="H142" i="2"/>
  <c r="H504" i="2"/>
  <c r="H476" i="2"/>
  <c r="H371" i="2"/>
  <c r="H588" i="2"/>
  <c r="H7" i="2"/>
  <c r="H5" i="2"/>
  <c r="H70" i="2"/>
  <c r="H521" i="2"/>
  <c r="H324" i="2"/>
  <c r="H300" i="2"/>
  <c r="H567" i="2"/>
  <c r="H319" i="2"/>
  <c r="H38" i="2"/>
  <c r="H191" i="2"/>
  <c r="H353" i="2"/>
  <c r="H28" i="2"/>
  <c r="H190" i="2"/>
  <c r="H427" i="2"/>
  <c r="H173" i="2"/>
  <c r="H340" i="2"/>
  <c r="H169" i="2"/>
  <c r="H565" i="2"/>
  <c r="H237" i="2"/>
  <c r="H462" i="2"/>
  <c r="H76" i="2"/>
  <c r="H88" i="2"/>
  <c r="H68" i="2"/>
  <c r="H310" i="2"/>
  <c r="H104" i="2"/>
  <c r="H435" i="2"/>
  <c r="H301" i="2"/>
  <c r="H707" i="2"/>
  <c r="H72" i="2"/>
  <c r="H244" i="2"/>
  <c r="H162" i="2"/>
  <c r="H207" i="2"/>
  <c r="H217" i="2"/>
  <c r="H57" i="2"/>
  <c r="H428" i="2"/>
  <c r="H151" i="2"/>
  <c r="H369" i="2"/>
  <c r="H193" i="2"/>
  <c r="H96" i="2"/>
  <c r="H419" i="2"/>
  <c r="H306" i="2"/>
  <c r="H399" i="2"/>
  <c r="H78" i="2"/>
  <c r="H506" i="2"/>
  <c r="H720" i="2"/>
  <c r="H449" i="2"/>
  <c r="H19" i="2"/>
  <c r="H164" i="2"/>
  <c r="H2" i="2"/>
  <c r="H606" i="2"/>
  <c r="H597" i="2"/>
  <c r="H457" i="2"/>
  <c r="H18" i="2"/>
  <c r="H516" i="2"/>
  <c r="H417" i="2"/>
  <c r="H14" i="2"/>
  <c r="H210" i="2"/>
  <c r="H632" i="2"/>
  <c r="H542" i="2"/>
  <c r="H505" i="2"/>
  <c r="H508" i="2"/>
  <c r="H55" i="2"/>
  <c r="H269" i="2"/>
  <c r="H54" i="2"/>
  <c r="H633" i="2"/>
  <c r="H373" i="2"/>
  <c r="H677" i="2"/>
  <c r="H299" i="2"/>
  <c r="H423" i="2"/>
  <c r="H245" i="2"/>
  <c r="H67" i="2"/>
  <c r="H296" i="2"/>
  <c r="H602" i="2"/>
  <c r="H143" i="2"/>
  <c r="H366" i="2"/>
  <c r="H135" i="2"/>
  <c r="H251" i="2"/>
  <c r="H239" i="2"/>
  <c r="H202" i="2"/>
  <c r="H621" i="2"/>
  <c r="H636" i="2"/>
  <c r="H361" i="2"/>
  <c r="H456" i="2"/>
  <c r="H475" i="2"/>
  <c r="H679" i="2"/>
  <c r="H702" i="2"/>
  <c r="H442" i="2"/>
  <c r="H483" i="2"/>
  <c r="H189" i="2"/>
  <c r="H99" i="2"/>
  <c r="H396" i="2"/>
  <c r="H90" i="2"/>
  <c r="H325" i="2"/>
  <c r="H268" i="2"/>
  <c r="H484" i="2"/>
  <c r="H79" i="2"/>
  <c r="H501" i="2"/>
  <c r="H625" i="2"/>
  <c r="H53" i="2"/>
  <c r="H605" i="2"/>
  <c r="H402" i="2"/>
  <c r="H119" i="2"/>
  <c r="H546" i="2"/>
  <c r="H307" i="2"/>
  <c r="H527" i="2"/>
  <c r="H109" i="2"/>
  <c r="H205" i="2"/>
  <c r="H160" i="2"/>
  <c r="H309" i="2"/>
  <c r="H149" i="2"/>
  <c r="H557" i="2"/>
  <c r="H65" i="2"/>
  <c r="H714" i="2"/>
  <c r="H433" i="2"/>
  <c r="H69" i="2"/>
  <c r="H600" i="2"/>
  <c r="H414" i="2"/>
  <c r="H257" i="2"/>
  <c r="H386" i="2"/>
  <c r="H719" i="2"/>
  <c r="H59" i="2"/>
  <c r="H660" i="2"/>
  <c r="H283" i="2"/>
  <c r="H267" i="2"/>
  <c r="H224" i="2"/>
  <c r="H311" i="2"/>
  <c r="H468" i="2"/>
  <c r="H58" i="2"/>
  <c r="H528" i="2"/>
  <c r="H206" i="2"/>
  <c r="H91" i="2"/>
  <c r="H372" i="2"/>
  <c r="H446" i="2"/>
  <c r="H337" i="2"/>
  <c r="H381" i="2"/>
  <c r="H568" i="2"/>
  <c r="H276" i="2"/>
  <c r="H408" i="2"/>
  <c r="H647" i="2"/>
  <c r="H469" i="2"/>
  <c r="H15" i="2"/>
  <c r="H376" i="2"/>
  <c r="H444" i="2"/>
  <c r="H532" i="2"/>
  <c r="H640" i="2"/>
  <c r="H512" i="2"/>
  <c r="H3" i="2"/>
  <c r="H50" i="2"/>
  <c r="H581" i="2"/>
  <c r="H180" i="2"/>
  <c r="H389" i="2"/>
  <c r="H87" i="2"/>
  <c r="H445" i="2"/>
  <c r="H43" i="2"/>
  <c r="H726" i="2"/>
  <c r="H687" i="2"/>
  <c r="H36" i="2"/>
  <c r="H454" i="2"/>
  <c r="H314" i="2"/>
  <c r="H8" i="2"/>
  <c r="H183" i="2"/>
  <c r="H547" i="2"/>
  <c r="H214" i="2"/>
  <c r="H577" i="2"/>
  <c r="H441" i="2"/>
  <c r="H147" i="2"/>
  <c r="H81" i="2"/>
  <c r="H4" i="2"/>
  <c r="H552" i="2"/>
  <c r="H390" i="2"/>
  <c r="H126" i="2"/>
  <c r="H492" i="2"/>
  <c r="H461" i="2"/>
  <c r="H513" i="2"/>
  <c r="H579" i="2"/>
  <c r="H651" i="2"/>
  <c r="H230" i="2"/>
  <c r="H254" i="2"/>
  <c r="H497" i="2"/>
  <c r="H165" i="2"/>
  <c r="H571" i="2"/>
  <c r="H721" i="2"/>
  <c r="H403" i="2"/>
  <c r="H228" i="2"/>
  <c r="H42" i="2"/>
  <c r="H586" i="2"/>
  <c r="H30" i="2"/>
  <c r="H336" i="2"/>
  <c r="H674" i="2"/>
  <c r="H397" i="2"/>
  <c r="H11" i="2"/>
  <c r="H352" i="2"/>
  <c r="H489" i="2"/>
  <c r="H234" i="2"/>
  <c r="H13" i="2"/>
  <c r="H534" i="2"/>
  <c r="H201" i="2"/>
  <c r="H174" i="2"/>
  <c r="H46" i="2"/>
  <c r="H638" i="2"/>
  <c r="H392" i="2"/>
  <c r="H718" i="2"/>
  <c r="H163" i="2"/>
  <c r="H485" i="2"/>
  <c r="H701" i="2"/>
  <c r="H114" i="2"/>
  <c r="H84" i="2"/>
  <c r="H464" i="2"/>
  <c r="H106" i="2"/>
  <c r="H703" i="2"/>
  <c r="H355" i="2"/>
  <c r="H561" i="2"/>
  <c r="H507" i="2"/>
  <c r="H286" i="2"/>
  <c r="H315" i="2"/>
  <c r="H249" i="2"/>
  <c r="H153" i="2"/>
  <c r="H62" i="2"/>
  <c r="H175" i="2"/>
  <c r="H330" i="2"/>
  <c r="H351" i="2"/>
  <c r="H499" i="2"/>
  <c r="H693" i="2"/>
  <c r="H26" i="2"/>
  <c r="H385" i="2"/>
  <c r="H141" i="2"/>
  <c r="H213" i="2"/>
  <c r="H148" i="2"/>
  <c r="H486" i="2"/>
  <c r="H481" i="2"/>
  <c r="H531" i="2"/>
  <c r="H227" i="2"/>
  <c r="H22" i="2"/>
  <c r="H395" i="2"/>
  <c r="H123" i="2"/>
  <c r="H447" i="2"/>
  <c r="H667" i="2"/>
  <c r="H20" i="2"/>
  <c r="H452" i="2"/>
  <c r="H116" i="2"/>
  <c r="H215" i="2"/>
  <c r="H192" i="2"/>
  <c r="H491" i="2"/>
  <c r="H550" i="2"/>
  <c r="H520" i="2"/>
  <c r="H93" i="2"/>
  <c r="H17" i="2"/>
  <c r="H279" i="2"/>
  <c r="H363" i="2"/>
  <c r="H471" i="2"/>
  <c r="H29" i="2"/>
  <c r="H115" i="2"/>
  <c r="H676" i="2"/>
  <c r="H425" i="2"/>
  <c r="H522" i="2"/>
  <c r="H328" i="2"/>
  <c r="H302" i="2"/>
  <c r="H359" i="2"/>
  <c r="H616" i="2"/>
  <c r="H85" i="2"/>
  <c r="H231" i="2"/>
  <c r="H669" i="2"/>
  <c r="H582" i="2"/>
  <c r="H555" i="2"/>
  <c r="H360" i="2"/>
  <c r="H111" i="2"/>
  <c r="H80" i="2"/>
  <c r="H412" i="2"/>
  <c r="H56" i="2"/>
  <c r="H574" i="2"/>
  <c r="H305" i="2"/>
  <c r="H89" i="2"/>
  <c r="H159" i="2"/>
  <c r="H129" i="2"/>
  <c r="H715" i="2"/>
  <c r="H130" i="2"/>
  <c r="H440" i="2"/>
  <c r="H121" i="2"/>
  <c r="H203" i="2"/>
  <c r="H280" i="2"/>
  <c r="H197" i="2"/>
  <c r="H232" i="2"/>
  <c r="H122" i="2"/>
  <c r="H663" i="2"/>
  <c r="H455" i="2"/>
  <c r="H375" i="2"/>
  <c r="H322" i="2"/>
  <c r="H113" i="2"/>
  <c r="H133" i="2"/>
  <c r="H258" i="2"/>
  <c r="H117" i="2"/>
  <c r="H216" i="2"/>
  <c r="H356" i="2"/>
  <c r="H595" i="2"/>
  <c r="H575" i="2"/>
  <c r="H404" i="2"/>
  <c r="H671" i="2"/>
  <c r="H487" i="2"/>
  <c r="H646" i="2"/>
  <c r="H383" i="2"/>
  <c r="H338" i="2"/>
  <c r="H264" i="2"/>
  <c r="H273" i="2"/>
  <c r="H558" i="2"/>
  <c r="H316" i="2"/>
  <c r="H509" i="2"/>
  <c r="H630" i="2"/>
  <c r="H713" i="2"/>
  <c r="H438" i="2"/>
  <c r="H243" i="2"/>
  <c r="H370" i="2"/>
  <c r="H221" i="2"/>
  <c r="H168" i="2"/>
  <c r="H16" i="2"/>
  <c r="H103" i="2"/>
  <c r="H374" i="2"/>
  <c r="H472" i="2"/>
  <c r="H327" i="2"/>
  <c r="H261" i="2"/>
  <c r="H63" i="2"/>
  <c r="H598" i="2"/>
  <c r="H368" i="2"/>
  <c r="H238" i="2"/>
  <c r="H589" i="2"/>
  <c r="H200" i="2"/>
  <c r="H473" i="2"/>
  <c r="H39" i="2"/>
  <c r="H247" i="2"/>
  <c r="H321" i="2"/>
  <c r="H21" i="2"/>
  <c r="H593" i="2"/>
  <c r="H549" i="2"/>
  <c r="H724" i="2"/>
  <c r="H615" i="2"/>
  <c r="H184" i="2"/>
  <c r="H9" i="2"/>
  <c r="H48" i="2"/>
  <c r="H35" i="2"/>
  <c r="H260" i="2"/>
  <c r="H270" i="2"/>
  <c r="H388" i="2"/>
  <c r="H294" i="2"/>
  <c r="H131" i="2"/>
  <c r="H533" i="2"/>
  <c r="H563" i="2"/>
  <c r="H524" i="2"/>
  <c r="H541" i="2"/>
  <c r="H490" i="2"/>
  <c r="H256" i="2"/>
  <c r="H102" i="2"/>
  <c r="H73" i="2"/>
  <c r="H186" i="2"/>
  <c r="H511" i="2"/>
  <c r="H722" i="2"/>
  <c r="H275" i="2"/>
  <c r="H281" i="2"/>
  <c r="H591" i="2"/>
  <c r="H27" i="2"/>
  <c r="H365" i="2"/>
  <c r="H665" i="2"/>
  <c r="H60" i="2"/>
  <c r="H400" i="2"/>
  <c r="H458" i="2"/>
  <c r="H105" i="2"/>
  <c r="H94" i="2"/>
  <c r="H33" i="2"/>
  <c r="H358" i="2"/>
  <c r="H357" i="2"/>
  <c r="H167" i="2"/>
  <c r="H225" i="2"/>
  <c r="H284" i="2"/>
  <c r="H304" i="2"/>
  <c r="H465" i="2"/>
  <c r="H6" i="2"/>
  <c r="H47" i="2"/>
  <c r="H488" i="2"/>
  <c r="H199" i="2"/>
  <c r="H662" i="2"/>
  <c r="H166" i="2"/>
  <c r="H642" i="2"/>
  <c r="H320" i="2"/>
  <c r="H655" i="2"/>
  <c r="H573" i="2"/>
  <c r="H289" i="2"/>
  <c r="H334" i="2"/>
  <c r="H416" i="2"/>
  <c r="H432" i="2"/>
  <c r="H272" i="2"/>
  <c r="H604" i="2"/>
  <c r="H382" i="2"/>
  <c r="H585" i="2"/>
  <c r="H341" i="2"/>
  <c r="H326" i="2"/>
  <c r="H277" i="2"/>
  <c r="H517" i="2"/>
  <c r="H342" i="2"/>
  <c r="H554" i="2"/>
  <c r="H525" i="2"/>
  <c r="H717" i="2"/>
  <c r="H644" i="2"/>
  <c r="H110" i="2"/>
  <c r="H493" i="2"/>
  <c r="H515" i="2"/>
  <c r="H725" i="2"/>
  <c r="H430" i="2"/>
  <c r="H536" i="2"/>
  <c r="H580" i="2"/>
  <c r="H379" i="2"/>
  <c r="H236" i="2"/>
  <c r="H706" i="2"/>
  <c r="H362" i="2"/>
  <c r="H25" i="2"/>
  <c r="H222" i="2"/>
  <c r="H262" i="2"/>
  <c r="H97" i="2"/>
  <c r="H49" i="2"/>
  <c r="H657" i="2"/>
  <c r="H290" i="2"/>
  <c r="H37" i="2"/>
  <c r="H24" i="2"/>
  <c r="H477" i="2"/>
  <c r="H387" i="2"/>
  <c r="H614" i="2"/>
  <c r="H467" i="2"/>
  <c r="H274" i="2"/>
  <c r="H650" i="2"/>
  <c r="H137" i="2"/>
  <c r="H34" i="2"/>
  <c r="H198" i="2"/>
  <c r="H398" i="2"/>
  <c r="H292" i="2"/>
  <c r="H436" i="2"/>
  <c r="H617" i="2"/>
  <c r="H683" i="2"/>
  <c r="H681" i="2"/>
  <c r="H61" i="2"/>
  <c r="H543" i="2"/>
  <c r="H323" i="2"/>
  <c r="H335" i="2"/>
  <c r="H380" i="2"/>
  <c r="H64" i="2"/>
  <c r="H394" i="2"/>
  <c r="H252" i="2"/>
  <c r="H664" i="2"/>
  <c r="H378" i="2"/>
  <c r="H333" i="2"/>
  <c r="H145" i="2"/>
  <c r="H393" i="2"/>
  <c r="H668" i="2"/>
  <c r="H695" i="2"/>
  <c r="H124" i="2"/>
  <c r="H242" i="2"/>
  <c r="H287" i="2"/>
  <c r="H349" i="2"/>
  <c r="H459" i="2"/>
  <c r="H177" i="2"/>
  <c r="H689" i="2"/>
  <c r="H98" i="2"/>
  <c r="H572" i="2"/>
  <c r="H176" i="2"/>
  <c r="H479" i="2"/>
  <c r="H45" i="2"/>
  <c r="H699" i="2"/>
  <c r="H156" i="2"/>
  <c r="H451" i="2"/>
  <c r="H100" i="2"/>
  <c r="H692" i="2"/>
  <c r="H219" i="2"/>
  <c r="H618" i="2"/>
  <c r="H680" i="2"/>
  <c r="H112" i="2"/>
  <c r="H51" i="2"/>
  <c r="H607" i="2"/>
  <c r="H285" i="2"/>
  <c r="H92" i="2"/>
  <c r="H331" i="2"/>
  <c r="H429" i="2"/>
  <c r="H560" i="2"/>
  <c r="H312" i="2"/>
  <c r="H155" i="2"/>
  <c r="H118" i="2"/>
  <c r="H136" i="2"/>
  <c r="H603" i="2"/>
  <c r="H709" i="2"/>
  <c r="H413" i="2"/>
  <c r="H496" i="2"/>
  <c r="H539" i="2"/>
  <c r="H420" i="2"/>
  <c r="H537" i="2"/>
  <c r="H634" i="2"/>
  <c r="H530" i="2"/>
  <c r="H152" i="2"/>
  <c r="H223" i="2"/>
  <c r="H610" i="2"/>
  <c r="H74" i="2"/>
  <c r="H259" i="2"/>
  <c r="H172" i="2"/>
  <c r="H350" i="2"/>
  <c r="H229" i="2"/>
  <c r="H101" i="2"/>
  <c r="H711" i="2"/>
  <c r="H66" i="2"/>
  <c r="H255" i="2"/>
  <c r="H628" i="2"/>
  <c r="H529" i="2"/>
  <c r="H271" i="2"/>
  <c r="H344" i="2"/>
  <c r="H601" i="2"/>
  <c r="H295" i="2"/>
  <c r="H569" i="2"/>
  <c r="H233" i="2"/>
  <c r="H107" i="2"/>
  <c r="H282" i="2"/>
  <c r="H453" i="2"/>
  <c r="H708" i="2"/>
  <c r="H157" i="2"/>
  <c r="H235" i="2"/>
  <c r="H672" i="2"/>
  <c r="H624" i="2"/>
  <c r="H637" i="2"/>
  <c r="H705" i="2"/>
  <c r="H612" i="2"/>
  <c r="H494" i="2"/>
  <c r="H196" i="2"/>
  <c r="H266" i="2"/>
  <c r="H308" i="2"/>
  <c r="H661" i="2"/>
  <c r="H613" i="2"/>
  <c r="H248" i="2"/>
  <c r="H125" i="2"/>
  <c r="H562" i="2"/>
  <c r="H466" i="2"/>
  <c r="H686" i="2"/>
  <c r="H317" i="2"/>
  <c r="H437" i="2"/>
  <c r="H182" i="2"/>
  <c r="H587" i="2"/>
  <c r="H364" i="2"/>
  <c r="H594" i="2"/>
  <c r="H332" i="2"/>
  <c r="H652" i="2"/>
  <c r="H592" i="2"/>
  <c r="H584" i="2"/>
  <c r="H470" i="2"/>
  <c r="H658" i="2"/>
  <c r="H139" i="2"/>
  <c r="H463" i="2"/>
  <c r="H500" i="2"/>
  <c r="H253" i="2"/>
  <c r="H241" i="2"/>
  <c r="H544" i="2"/>
  <c r="H407" i="2"/>
  <c r="H480" i="2"/>
  <c r="H421" i="2"/>
  <c r="H498" i="2"/>
  <c r="H570" i="2"/>
  <c r="H263" i="2"/>
  <c r="H518" i="2"/>
  <c r="H502" i="2"/>
  <c r="H384" i="2"/>
  <c r="H510" i="2"/>
  <c r="H678" i="2"/>
  <c r="H611" i="2"/>
  <c r="H503" i="2"/>
  <c r="H675" i="2"/>
  <c r="H710" i="2"/>
  <c r="H377" i="2"/>
  <c r="H590" i="2"/>
  <c r="H540" i="2"/>
  <c r="H348" i="2"/>
  <c r="H246" i="2"/>
  <c r="H424" i="2"/>
  <c r="H659" i="2"/>
  <c r="H448" i="2"/>
  <c r="H631" i="2"/>
  <c r="H694" i="2"/>
  <c r="H535" i="2"/>
  <c r="H639" i="2"/>
  <c r="H474" i="2"/>
  <c r="H422" i="2"/>
  <c r="H649" i="2"/>
  <c r="H410" i="2"/>
  <c r="H688" i="2"/>
  <c r="H415" i="2"/>
  <c r="H288" i="2"/>
  <c r="H684" i="2"/>
  <c r="H653" i="2"/>
  <c r="H712" i="2"/>
  <c r="H583" i="2"/>
  <c r="H406" i="2"/>
  <c r="H629" i="2"/>
  <c r="H599" i="2"/>
  <c r="H443" i="2"/>
  <c r="H409" i="2"/>
  <c r="H619" i="2"/>
  <c r="H673" i="2"/>
  <c r="H645" i="2"/>
  <c r="H622" i="2"/>
  <c r="H696" i="2"/>
  <c r="H698" i="2"/>
  <c r="H526" i="2"/>
  <c r="AS526" i="2" s="1"/>
  <c r="H434" i="2"/>
  <c r="H514" i="2"/>
  <c r="H553" i="2"/>
  <c r="H641" i="2"/>
  <c r="H670" i="2"/>
  <c r="H609" i="2"/>
  <c r="H697" i="2"/>
  <c r="H654" i="2"/>
  <c r="H648" i="2"/>
  <c r="H685" i="2"/>
  <c r="H704" i="2"/>
  <c r="H691" i="2"/>
  <c r="AS691" i="2" s="1"/>
  <c r="H72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Y119" i="3" l="1"/>
  <c r="AU686" i="2"/>
  <c r="AU413" i="2"/>
  <c r="AU543" i="2"/>
  <c r="AU183" i="2"/>
  <c r="AU714" i="2"/>
  <c r="AU633" i="2"/>
  <c r="AU169" i="2"/>
  <c r="AR608" i="2"/>
  <c r="AU608" i="2"/>
  <c r="AU716" i="2"/>
  <c r="AU422" i="2"/>
  <c r="AU466" i="2"/>
  <c r="AU709" i="2"/>
  <c r="AU467" i="2"/>
  <c r="AU488" i="2"/>
  <c r="AU270" i="2"/>
  <c r="AU216" i="2"/>
  <c r="AU550" i="2"/>
  <c r="AU534" i="2"/>
  <c r="AU50" i="2"/>
  <c r="AU605" i="2"/>
  <c r="AU457" i="2"/>
  <c r="AU521" i="2"/>
  <c r="AU158" i="2"/>
  <c r="AU405" i="2"/>
  <c r="AS583" i="2"/>
  <c r="AS652" i="2"/>
  <c r="AS223" i="2"/>
  <c r="AS378" i="2"/>
  <c r="AS554" i="2"/>
  <c r="AV554" i="2" s="1"/>
  <c r="AS256" i="2"/>
  <c r="AS338" i="2"/>
  <c r="AS676" i="2"/>
  <c r="AV676" i="2" s="1"/>
  <c r="AS701" i="2"/>
  <c r="AV701" i="2" s="1"/>
  <c r="AS36" i="2"/>
  <c r="AS309" i="2"/>
  <c r="AV309" i="2" s="1"/>
  <c r="AS508" i="2"/>
  <c r="AS190" i="2"/>
  <c r="AS298" i="2"/>
  <c r="AS519" i="2"/>
  <c r="AT696" i="2"/>
  <c r="AT544" i="2"/>
  <c r="AT530" i="2"/>
  <c r="AT459" i="2"/>
  <c r="AT580" i="2"/>
  <c r="AT365" i="2"/>
  <c r="AT370" i="2"/>
  <c r="AT582" i="2"/>
  <c r="AT315" i="2"/>
  <c r="AT81" i="2"/>
  <c r="AT205" i="2"/>
  <c r="AT542" i="2"/>
  <c r="AT353" i="2"/>
  <c r="AT523" i="2"/>
  <c r="AT179" i="2"/>
  <c r="AS712" i="2"/>
  <c r="AS332" i="2"/>
  <c r="AS152" i="2"/>
  <c r="AV152" i="2" s="1"/>
  <c r="AS664" i="2"/>
  <c r="AS342" i="2"/>
  <c r="AV342" i="2" s="1"/>
  <c r="AS490" i="2"/>
  <c r="AS383" i="2"/>
  <c r="AS115" i="2"/>
  <c r="AS485" i="2"/>
  <c r="AS687" i="2"/>
  <c r="AS160" i="2"/>
  <c r="AV160" i="2" s="1"/>
  <c r="AS505" i="2"/>
  <c r="AS28" i="2"/>
  <c r="AS128" i="2"/>
  <c r="AS482" i="2"/>
  <c r="AT684" i="2"/>
  <c r="AT364" i="2"/>
  <c r="AT634" i="2"/>
  <c r="AT394" i="2"/>
  <c r="AT277" i="2"/>
  <c r="AT524" i="2"/>
  <c r="AT487" i="2"/>
  <c r="AT471" i="2"/>
  <c r="AT718" i="2"/>
  <c r="AT43" i="2"/>
  <c r="AT109" i="2"/>
  <c r="AT632" i="2"/>
  <c r="AT191" i="2"/>
  <c r="AT700" i="2"/>
  <c r="AT185" i="2"/>
  <c r="AS696" i="2"/>
  <c r="AS544" i="2"/>
  <c r="AS255" i="2"/>
  <c r="AS459" i="2"/>
  <c r="AS580" i="2"/>
  <c r="AS365" i="2"/>
  <c r="AS370" i="2"/>
  <c r="AS582" i="2"/>
  <c r="AS315" i="2"/>
  <c r="AV315" i="2" s="1"/>
  <c r="AS81" i="2"/>
  <c r="AV81" i="2" s="1"/>
  <c r="AS386" i="2"/>
  <c r="AV386" i="2" s="1"/>
  <c r="AS67" i="2"/>
  <c r="AS68" i="2"/>
  <c r="AR140" i="2"/>
  <c r="AS140" i="2"/>
  <c r="AS620" i="2"/>
  <c r="AT654" i="2"/>
  <c r="AT510" i="2"/>
  <c r="AT282" i="2"/>
  <c r="AT451" i="2"/>
  <c r="AT657" i="2"/>
  <c r="AT167" i="2"/>
  <c r="AT598" i="2"/>
  <c r="AT159" i="2"/>
  <c r="AT385" i="2"/>
  <c r="AT230" i="2"/>
  <c r="AT441" i="2"/>
  <c r="AT15" i="2"/>
  <c r="AT527" i="2"/>
  <c r="AT325" i="2"/>
  <c r="AT636" i="2"/>
  <c r="AT423" i="2"/>
  <c r="AT210" i="2"/>
  <c r="AU263" i="2"/>
  <c r="AU295" i="2"/>
  <c r="AU479" i="2"/>
  <c r="AU110" i="2"/>
  <c r="AU94" i="2"/>
  <c r="AU321" i="2"/>
  <c r="AU356" i="2"/>
  <c r="AU302" i="2"/>
  <c r="AU22" i="2"/>
  <c r="AU201" i="2"/>
  <c r="AU581" i="2"/>
  <c r="AR402" i="2"/>
  <c r="AU402" i="2"/>
  <c r="AU18" i="2"/>
  <c r="AU324" i="2"/>
  <c r="AU576" i="2"/>
  <c r="AU682" i="2"/>
  <c r="AU599" i="2"/>
  <c r="AU570" i="2"/>
  <c r="AU601" i="2"/>
  <c r="AU393" i="2"/>
  <c r="AU644" i="2"/>
  <c r="AU105" i="2"/>
  <c r="AU374" i="2"/>
  <c r="AU412" i="2"/>
  <c r="AU330" i="2"/>
  <c r="AU492" i="2"/>
  <c r="AU267" i="2"/>
  <c r="AU135" i="2"/>
  <c r="AU340" i="2"/>
  <c r="AU41" i="2"/>
  <c r="AU127" i="2"/>
  <c r="AS480" i="2"/>
  <c r="AS529" i="2"/>
  <c r="AS689" i="2"/>
  <c r="AV689" i="2" s="1"/>
  <c r="AS236" i="2"/>
  <c r="AV236" i="2" s="1"/>
  <c r="AS465" i="2"/>
  <c r="AV465" i="2" s="1"/>
  <c r="AS200" i="2"/>
  <c r="AS440" i="2"/>
  <c r="AS486" i="2"/>
  <c r="AS571" i="2"/>
  <c r="AS446" i="2"/>
  <c r="AS679" i="2"/>
  <c r="AV679" i="2" s="1"/>
  <c r="AS369" i="2"/>
  <c r="AS545" i="2"/>
  <c r="AS265" i="2"/>
  <c r="AV265" i="2" s="1"/>
  <c r="AS132" i="2"/>
  <c r="AV132" i="2" s="1"/>
  <c r="AT631" i="2"/>
  <c r="AT661" i="2"/>
  <c r="AT692" i="2"/>
  <c r="AT37" i="2"/>
  <c r="AT284" i="2"/>
  <c r="AT238" i="2"/>
  <c r="AT715" i="2"/>
  <c r="AT213" i="2"/>
  <c r="AT497" i="2"/>
  <c r="AT91" i="2"/>
  <c r="AT456" i="2"/>
  <c r="AT428" i="2"/>
  <c r="AT626" i="2"/>
  <c r="AT146" i="2"/>
  <c r="AT439" i="2"/>
  <c r="AS704" i="2"/>
  <c r="AS503" i="2"/>
  <c r="AS157" i="2"/>
  <c r="AS219" i="2"/>
  <c r="AS24" i="2"/>
  <c r="AV24" i="2" s="1"/>
  <c r="AS304" i="2"/>
  <c r="AS589" i="2"/>
  <c r="AS130" i="2"/>
  <c r="AS148" i="2"/>
  <c r="AV148" i="2" s="1"/>
  <c r="AS165" i="2"/>
  <c r="AV165" i="2" s="1"/>
  <c r="AS372" i="2"/>
  <c r="AS475" i="2"/>
  <c r="AS151" i="2"/>
  <c r="AS154" i="2"/>
  <c r="AS209" i="2"/>
  <c r="AS666" i="2"/>
  <c r="AT648" i="2"/>
  <c r="AT678" i="2"/>
  <c r="AT453" i="2"/>
  <c r="AT100" i="2"/>
  <c r="AT290" i="2"/>
  <c r="AT225" i="2"/>
  <c r="AT368" i="2"/>
  <c r="AT129" i="2"/>
  <c r="AT141" i="2"/>
  <c r="AT254" i="2"/>
  <c r="AT206" i="2"/>
  <c r="AT361" i="2"/>
  <c r="AT57" i="2"/>
  <c r="AT150" i="2"/>
  <c r="AT71" i="2"/>
  <c r="AT411" i="2"/>
  <c r="AS685" i="2"/>
  <c r="AV685" i="2" s="1"/>
  <c r="AS611" i="2"/>
  <c r="AV611" i="2" s="1"/>
  <c r="AS708" i="2"/>
  <c r="AV708" i="2" s="1"/>
  <c r="AS692" i="2"/>
  <c r="AS37" i="2"/>
  <c r="AS284" i="2"/>
  <c r="AR238" i="2"/>
  <c r="AS238" i="2"/>
  <c r="AS715" i="2"/>
  <c r="AS213" i="2"/>
  <c r="AS497" i="2"/>
  <c r="AR444" i="2"/>
  <c r="AS444" i="2"/>
  <c r="AV444" i="2" s="1"/>
  <c r="AS484" i="2"/>
  <c r="AS19" i="2"/>
  <c r="AV19" i="2" s="1"/>
  <c r="AS371" i="2"/>
  <c r="AS293" i="2"/>
  <c r="AS439" i="2"/>
  <c r="AT659" i="2"/>
  <c r="AR266" i="2"/>
  <c r="AT266" i="2"/>
  <c r="AT429" i="2"/>
  <c r="AT198" i="2"/>
  <c r="AT320" i="2"/>
  <c r="AT724" i="2"/>
  <c r="AT455" i="2"/>
  <c r="AT667" i="2"/>
  <c r="AT392" i="2"/>
  <c r="AT528" i="2"/>
  <c r="AU658" i="2"/>
  <c r="AU172" i="2"/>
  <c r="AU668" i="2"/>
  <c r="AR222" i="2"/>
  <c r="AU222" i="2"/>
  <c r="AU199" i="2"/>
  <c r="AU388" i="2"/>
  <c r="AR316" i="2"/>
  <c r="AU316" i="2"/>
  <c r="AU197" i="2"/>
  <c r="AU520" i="2"/>
  <c r="AU351" i="2"/>
  <c r="AU42" i="2"/>
  <c r="AU276" i="2"/>
  <c r="AU189" i="2"/>
  <c r="AU306" i="2"/>
  <c r="AU44" i="2"/>
  <c r="AU656" i="2"/>
  <c r="AR450" i="2"/>
  <c r="AU450" i="2"/>
  <c r="AU553" i="2"/>
  <c r="AU470" i="2"/>
  <c r="AU259" i="2"/>
  <c r="AU176" i="2"/>
  <c r="AU25" i="2"/>
  <c r="AU186" i="2"/>
  <c r="AU558" i="2"/>
  <c r="AU328" i="2"/>
  <c r="AU464" i="2"/>
  <c r="AU8" i="2"/>
  <c r="AU65" i="2"/>
  <c r="AU54" i="2"/>
  <c r="AU707" i="2"/>
  <c r="AU313" i="2"/>
  <c r="AU32" i="2"/>
  <c r="AS675" i="2"/>
  <c r="AS235" i="2"/>
  <c r="AS618" i="2"/>
  <c r="AS477" i="2"/>
  <c r="AS60" i="2"/>
  <c r="AS168" i="2"/>
  <c r="AS360" i="2"/>
  <c r="AV360" i="2" s="1"/>
  <c r="AS153" i="2"/>
  <c r="AV153" i="2" s="1"/>
  <c r="AS552" i="2"/>
  <c r="AV552" i="2" s="1"/>
  <c r="AS59" i="2"/>
  <c r="AS602" i="2"/>
  <c r="AS104" i="2"/>
  <c r="AS75" i="2"/>
  <c r="AS343" i="2"/>
  <c r="AT611" i="2"/>
  <c r="AT708" i="2"/>
  <c r="AT312" i="2"/>
  <c r="AT292" i="2"/>
  <c r="AT573" i="2"/>
  <c r="AT184" i="2"/>
  <c r="AT322" i="2"/>
  <c r="AT452" i="2"/>
  <c r="AT11" i="2"/>
  <c r="AT444" i="2"/>
  <c r="AT484" i="2"/>
  <c r="AT19" i="2"/>
  <c r="AT371" i="2"/>
  <c r="AT293" i="2"/>
  <c r="AT596" i="2"/>
  <c r="AS698" i="2"/>
  <c r="AS407" i="2"/>
  <c r="AV407" i="2" s="1"/>
  <c r="AS628" i="2"/>
  <c r="AS177" i="2"/>
  <c r="AS379" i="2"/>
  <c r="AV379" i="2" s="1"/>
  <c r="AS665" i="2"/>
  <c r="AS221" i="2"/>
  <c r="AS555" i="2"/>
  <c r="AS249" i="2"/>
  <c r="AS4" i="2"/>
  <c r="AS719" i="2"/>
  <c r="AV719" i="2" s="1"/>
  <c r="AS296" i="2"/>
  <c r="AS310" i="2"/>
  <c r="AS218" i="2"/>
  <c r="AV218" i="2" s="1"/>
  <c r="AS220" i="2"/>
  <c r="AV220" i="2" s="1"/>
  <c r="AT448" i="2"/>
  <c r="AT308" i="2"/>
  <c r="AT560" i="2"/>
  <c r="AT398" i="2"/>
  <c r="AT655" i="2"/>
  <c r="AT615" i="2"/>
  <c r="AT375" i="2"/>
  <c r="AT20" i="2"/>
  <c r="AT397" i="2"/>
  <c r="AT376" i="2"/>
  <c r="AT268" i="2"/>
  <c r="AT449" i="2"/>
  <c r="AT476" i="2"/>
  <c r="AT187" i="2"/>
  <c r="AT556" i="2"/>
  <c r="AS631" i="2"/>
  <c r="AS661" i="2"/>
  <c r="AS312" i="2"/>
  <c r="AS292" i="2"/>
  <c r="AS573" i="2"/>
  <c r="AS184" i="2"/>
  <c r="AS322" i="2"/>
  <c r="AS452" i="2"/>
  <c r="AS11" i="2"/>
  <c r="AV11" i="2" s="1"/>
  <c r="AS91" i="2"/>
  <c r="AS456" i="2"/>
  <c r="AV456" i="2" s="1"/>
  <c r="AS428" i="2"/>
  <c r="AS626" i="2"/>
  <c r="AS146" i="2"/>
  <c r="AS596" i="2"/>
  <c r="AT288" i="2"/>
  <c r="AT587" i="2"/>
  <c r="AT537" i="2"/>
  <c r="AT64" i="2"/>
  <c r="AT326" i="2"/>
  <c r="AT563" i="2"/>
  <c r="AT671" i="2"/>
  <c r="AT363" i="2"/>
  <c r="AT674" i="2"/>
  <c r="AT414" i="2"/>
  <c r="AU540" i="2"/>
  <c r="AU705" i="2"/>
  <c r="AU607" i="2"/>
  <c r="AR274" i="2"/>
  <c r="AU274" i="2"/>
  <c r="AU604" i="2"/>
  <c r="AU511" i="2"/>
  <c r="AU472" i="2"/>
  <c r="AU56" i="2"/>
  <c r="AR106" i="2"/>
  <c r="AU106" i="2"/>
  <c r="AU461" i="2"/>
  <c r="AR224" i="2"/>
  <c r="AU224" i="2"/>
  <c r="AU251" i="2"/>
  <c r="AU72" i="2"/>
  <c r="AU171" i="2"/>
  <c r="AR354" i="2"/>
  <c r="AU354" i="2"/>
  <c r="AU590" i="2"/>
  <c r="AU637" i="2"/>
  <c r="AU51" i="2"/>
  <c r="AU61" i="2"/>
  <c r="AU272" i="2"/>
  <c r="AU247" i="2"/>
  <c r="AU280" i="2"/>
  <c r="AU227" i="2"/>
  <c r="AU228" i="2"/>
  <c r="AU568" i="2"/>
  <c r="AU483" i="2"/>
  <c r="AU419" i="2"/>
  <c r="AU195" i="2"/>
  <c r="AU95" i="2"/>
  <c r="AU623" i="2"/>
  <c r="AS535" i="2"/>
  <c r="AS248" i="2"/>
  <c r="AS118" i="2"/>
  <c r="AS617" i="2"/>
  <c r="AS334" i="2"/>
  <c r="AS48" i="2"/>
  <c r="AS133" i="2"/>
  <c r="AS215" i="2"/>
  <c r="AV215" i="2" s="1"/>
  <c r="AS489" i="2"/>
  <c r="AS640" i="2"/>
  <c r="AS501" i="2"/>
  <c r="AV501" i="2" s="1"/>
  <c r="AS2" i="2"/>
  <c r="AV2" i="2" s="1"/>
  <c r="AS7" i="2"/>
  <c r="AS426" i="2"/>
  <c r="AS181" i="2"/>
  <c r="AT653" i="2"/>
  <c r="AT594" i="2"/>
  <c r="AT255" i="2"/>
  <c r="AT252" i="2"/>
  <c r="AT517" i="2"/>
  <c r="AT541" i="2"/>
  <c r="AT646" i="2"/>
  <c r="AT29" i="2"/>
  <c r="AT163" i="2"/>
  <c r="AT726" i="2"/>
  <c r="AT386" i="2"/>
  <c r="AT67" i="2"/>
  <c r="AT68" i="2"/>
  <c r="AT140" i="2"/>
  <c r="AT620" i="2"/>
  <c r="AS694" i="2"/>
  <c r="AS613" i="2"/>
  <c r="AV613" i="2" s="1"/>
  <c r="AS155" i="2"/>
  <c r="AS436" i="2"/>
  <c r="AS289" i="2"/>
  <c r="AV289" i="2" s="1"/>
  <c r="AS9" i="2"/>
  <c r="AV9" i="2" s="1"/>
  <c r="AS113" i="2"/>
  <c r="AS116" i="2"/>
  <c r="AS352" i="2"/>
  <c r="AS532" i="2"/>
  <c r="AS79" i="2"/>
  <c r="AS164" i="2"/>
  <c r="AS588" i="2"/>
  <c r="AS138" i="2"/>
  <c r="AS460" i="2"/>
  <c r="AT622" i="2"/>
  <c r="AT241" i="2"/>
  <c r="AT66" i="2"/>
  <c r="AT349" i="2"/>
  <c r="AT536" i="2"/>
  <c r="AT27" i="2"/>
  <c r="AT243" i="2"/>
  <c r="AT669" i="2"/>
  <c r="AT286" i="2"/>
  <c r="AT147" i="2"/>
  <c r="AT257" i="2"/>
  <c r="AT245" i="2"/>
  <c r="AT88" i="2"/>
  <c r="AT211" i="2"/>
  <c r="AT635" i="2"/>
  <c r="AS653" i="2"/>
  <c r="AR594" i="2"/>
  <c r="AS594" i="2"/>
  <c r="AS530" i="2"/>
  <c r="AS252" i="2"/>
  <c r="AV252" i="2" s="1"/>
  <c r="AS517" i="2"/>
  <c r="AS541" i="2"/>
  <c r="AS646" i="2"/>
  <c r="AS29" i="2"/>
  <c r="AS163" i="2"/>
  <c r="AS726" i="2"/>
  <c r="AV726" i="2" s="1"/>
  <c r="AS205" i="2"/>
  <c r="AV205" i="2" s="1"/>
  <c r="AS542" i="2"/>
  <c r="AS353" i="2"/>
  <c r="AS523" i="2"/>
  <c r="AS179" i="2"/>
  <c r="AT645" i="2"/>
  <c r="AT253" i="2"/>
  <c r="AT711" i="2"/>
  <c r="AT287" i="2"/>
  <c r="AT430" i="2"/>
  <c r="AT591" i="2"/>
  <c r="AT438" i="2"/>
  <c r="AT231" i="2"/>
  <c r="AT507" i="2"/>
  <c r="AT445" i="2"/>
  <c r="AT76" i="2"/>
  <c r="AT31" i="2"/>
  <c r="AT401" i="2"/>
  <c r="AU474" i="2"/>
  <c r="AU562" i="2"/>
  <c r="AU603" i="2"/>
  <c r="AU681" i="2"/>
  <c r="AU432" i="2"/>
  <c r="AU260" i="2"/>
  <c r="AU117" i="2"/>
  <c r="AU491" i="2"/>
  <c r="AU13" i="2"/>
  <c r="AU3" i="2"/>
  <c r="AU53" i="2"/>
  <c r="AU597" i="2"/>
  <c r="AU70" i="2"/>
  <c r="AU82" i="2"/>
  <c r="AU208" i="2"/>
  <c r="AS648" i="2"/>
  <c r="AV648" i="2" s="1"/>
  <c r="AS678" i="2"/>
  <c r="AV678" i="2" s="1"/>
  <c r="AS453" i="2"/>
  <c r="AV453" i="2" s="1"/>
  <c r="AS100" i="2"/>
  <c r="AV100" i="2" s="1"/>
  <c r="AS290" i="2"/>
  <c r="AS225" i="2"/>
  <c r="AS368" i="2"/>
  <c r="AS129" i="2"/>
  <c r="AS141" i="2"/>
  <c r="AV141" i="2" s="1"/>
  <c r="AS254" i="2"/>
  <c r="AS206" i="2"/>
  <c r="AS361" i="2"/>
  <c r="AV361" i="2" s="1"/>
  <c r="AS57" i="2"/>
  <c r="AV57" i="2" s="1"/>
  <c r="AS150" i="2"/>
  <c r="AS71" i="2"/>
  <c r="AV71" i="2" s="1"/>
  <c r="AS411" i="2"/>
  <c r="AV411" i="2" s="1"/>
  <c r="AT424" i="2"/>
  <c r="AT196" i="2"/>
  <c r="AT331" i="2"/>
  <c r="AT34" i="2"/>
  <c r="AT642" i="2"/>
  <c r="AT549" i="2"/>
  <c r="AT663" i="2"/>
  <c r="AT447" i="2"/>
  <c r="AT336" i="2"/>
  <c r="AT469" i="2"/>
  <c r="AR90" i="2"/>
  <c r="AT90" i="2"/>
  <c r="AT506" i="2"/>
  <c r="AT142" i="2"/>
  <c r="AT108" i="2"/>
  <c r="AT367" i="2"/>
  <c r="AU723" i="2"/>
  <c r="AU639" i="2"/>
  <c r="AU592" i="2"/>
  <c r="AU271" i="2"/>
  <c r="AU680" i="2"/>
  <c r="AU683" i="2"/>
  <c r="AU525" i="2"/>
  <c r="AU400" i="2"/>
  <c r="AU473" i="2"/>
  <c r="AU258" i="2"/>
  <c r="AU425" i="2"/>
  <c r="AU62" i="2"/>
  <c r="AU721" i="2"/>
  <c r="AU512" i="2"/>
  <c r="AU149" i="2"/>
  <c r="AU143" i="2"/>
  <c r="AU193" i="2"/>
  <c r="AU5" i="2"/>
  <c r="AU346" i="2"/>
  <c r="AU23" i="2"/>
  <c r="AU347" i="2"/>
  <c r="AS288" i="2"/>
  <c r="AS587" i="2"/>
  <c r="AS537" i="2"/>
  <c r="AS64" i="2"/>
  <c r="AS326" i="2"/>
  <c r="AS563" i="2"/>
  <c r="AS671" i="2"/>
  <c r="AS363" i="2"/>
  <c r="AS392" i="2"/>
  <c r="AV392" i="2" s="1"/>
  <c r="AS445" i="2"/>
  <c r="AV445" i="2" s="1"/>
  <c r="AS527" i="2"/>
  <c r="AV527" i="2" s="1"/>
  <c r="AS720" i="2"/>
  <c r="AS504" i="2"/>
  <c r="AS548" i="2"/>
  <c r="AS401" i="2"/>
  <c r="AT619" i="2"/>
  <c r="AT463" i="2"/>
  <c r="AT229" i="2"/>
  <c r="AT124" i="2"/>
  <c r="AT515" i="2"/>
  <c r="AT275" i="2"/>
  <c r="AT575" i="2"/>
  <c r="AT17" i="2"/>
  <c r="AT46" i="2"/>
  <c r="AT389" i="2"/>
  <c r="AT546" i="2"/>
  <c r="AT417" i="2"/>
  <c r="AR237" i="2"/>
  <c r="AT237" i="2"/>
  <c r="AT212" i="2"/>
  <c r="AT40" i="2"/>
  <c r="AS415" i="2"/>
  <c r="AV415" i="2" s="1"/>
  <c r="AS182" i="2"/>
  <c r="AS420" i="2"/>
  <c r="AV420" i="2" s="1"/>
  <c r="AS380" i="2"/>
  <c r="AV380" i="2" s="1"/>
  <c r="AS341" i="2"/>
  <c r="AS533" i="2"/>
  <c r="AS404" i="2"/>
  <c r="AS279" i="2"/>
  <c r="AS638" i="2"/>
  <c r="AS87" i="2"/>
  <c r="AS90" i="2"/>
  <c r="AS506" i="2"/>
  <c r="AV506" i="2" s="1"/>
  <c r="AS142" i="2"/>
  <c r="AS52" i="2"/>
  <c r="AS77" i="2"/>
  <c r="AV77" i="2" s="1"/>
  <c r="AT409" i="2"/>
  <c r="AT139" i="2"/>
  <c r="AT350" i="2"/>
  <c r="AT695" i="2"/>
  <c r="AR493" i="2"/>
  <c r="AT493" i="2"/>
  <c r="AT722" i="2"/>
  <c r="AT509" i="2"/>
  <c r="AT359" i="2"/>
  <c r="AT703" i="2"/>
  <c r="AT547" i="2"/>
  <c r="AT433" i="2"/>
  <c r="AT373" i="2"/>
  <c r="AT565" i="2"/>
  <c r="AT194" i="2"/>
  <c r="AT83" i="2"/>
  <c r="AU698" i="2"/>
  <c r="AU407" i="2"/>
  <c r="AU155" i="2"/>
  <c r="AS688" i="2"/>
  <c r="AS463" i="2"/>
  <c r="AV463" i="2" s="1"/>
  <c r="AS233" i="2"/>
  <c r="AV233" i="2" s="1"/>
  <c r="AS699" i="2"/>
  <c r="AV699" i="2" s="1"/>
  <c r="AS97" i="2"/>
  <c r="AV97" i="2" s="1"/>
  <c r="AS358" i="2"/>
  <c r="AV358" i="2" s="1"/>
  <c r="AS261" i="2"/>
  <c r="AS305" i="2"/>
  <c r="AS693" i="2"/>
  <c r="AS579" i="2"/>
  <c r="AS468" i="2"/>
  <c r="AS202" i="2"/>
  <c r="AV202" i="2" s="1"/>
  <c r="AS162" i="2"/>
  <c r="AS240" i="2"/>
  <c r="AV240" i="2" s="1"/>
  <c r="AS250" i="2"/>
  <c r="AV250" i="2" s="1"/>
  <c r="AT540" i="2"/>
  <c r="AT705" i="2"/>
  <c r="AT607" i="2"/>
  <c r="AT274" i="2"/>
  <c r="AT199" i="2"/>
  <c r="AT321" i="2"/>
  <c r="AT197" i="2"/>
  <c r="AT22" i="2"/>
  <c r="AT42" i="2"/>
  <c r="AT276" i="2"/>
  <c r="AT189" i="2"/>
  <c r="AT306" i="2"/>
  <c r="AT44" i="2"/>
  <c r="AT656" i="2"/>
  <c r="AT450" i="2"/>
  <c r="AU685" i="2"/>
  <c r="AU611" i="2"/>
  <c r="AU708" i="2"/>
  <c r="AU692" i="2"/>
  <c r="AU580" i="2"/>
  <c r="AU365" i="2"/>
  <c r="AU370" i="2"/>
  <c r="AU582" i="2"/>
  <c r="AU315" i="2"/>
  <c r="AU497" i="2"/>
  <c r="AU91" i="2"/>
  <c r="AU484" i="2"/>
  <c r="AU542" i="2"/>
  <c r="AU68" i="2"/>
  <c r="AU371" i="2"/>
  <c r="AU626" i="2"/>
  <c r="AU140" i="2"/>
  <c r="AU523" i="2"/>
  <c r="AU293" i="2"/>
  <c r="AU146" i="2"/>
  <c r="AU620" i="2"/>
  <c r="AU179" i="2"/>
  <c r="AU439" i="2"/>
  <c r="AU596" i="2"/>
  <c r="AS410" i="2"/>
  <c r="AS317" i="2"/>
  <c r="AS496" i="2"/>
  <c r="AS323" i="2"/>
  <c r="AS382" i="2"/>
  <c r="AS294" i="2"/>
  <c r="AS595" i="2"/>
  <c r="AS93" i="2"/>
  <c r="AV93" i="2" s="1"/>
  <c r="AS174" i="2"/>
  <c r="AS180" i="2"/>
  <c r="AV180" i="2" s="1"/>
  <c r="AS119" i="2"/>
  <c r="AV119" i="2" s="1"/>
  <c r="AS516" i="2"/>
  <c r="AV516" i="2" s="1"/>
  <c r="AS300" i="2"/>
  <c r="AS345" i="2"/>
  <c r="AS12" i="2"/>
  <c r="AT553" i="2"/>
  <c r="AT570" i="2"/>
  <c r="AT601" i="2"/>
  <c r="AT176" i="2"/>
  <c r="AT644" i="2"/>
  <c r="AT186" i="2"/>
  <c r="AT558" i="2"/>
  <c r="AT328" i="2"/>
  <c r="AT464" i="2"/>
  <c r="AT8" i="2"/>
  <c r="AT65" i="2"/>
  <c r="AT54" i="2"/>
  <c r="AT340" i="2"/>
  <c r="AT313" i="2"/>
  <c r="AT32" i="2"/>
  <c r="AU684" i="2"/>
  <c r="AU364" i="2"/>
  <c r="AU634" i="2"/>
  <c r="AU560" i="2"/>
  <c r="AU100" i="2"/>
  <c r="AU349" i="2"/>
  <c r="AU394" i="2"/>
  <c r="AU398" i="2"/>
  <c r="AU655" i="2"/>
  <c r="AU225" i="2"/>
  <c r="AU27" i="2"/>
  <c r="AU524" i="2"/>
  <c r="AU615" i="2"/>
  <c r="AU368" i="2"/>
  <c r="AU243" i="2"/>
  <c r="AU487" i="2"/>
  <c r="AU375" i="2"/>
  <c r="AU129" i="2"/>
  <c r="AU669" i="2"/>
  <c r="AU471" i="2"/>
  <c r="AU20" i="2"/>
  <c r="AU141" i="2"/>
  <c r="AU286" i="2"/>
  <c r="AU718" i="2"/>
  <c r="AU397" i="2"/>
  <c r="AU254" i="2"/>
  <c r="AU147" i="2"/>
  <c r="AU43" i="2"/>
  <c r="AU376" i="2"/>
  <c r="AU206" i="2"/>
  <c r="AU257" i="2"/>
  <c r="AU109" i="2"/>
  <c r="AU268" i="2"/>
  <c r="AU361" i="2"/>
  <c r="AU245" i="2"/>
  <c r="AU632" i="2"/>
  <c r="AU449" i="2"/>
  <c r="AU57" i="2"/>
  <c r="AU88" i="2"/>
  <c r="AU191" i="2"/>
  <c r="AU476" i="2"/>
  <c r="AU150" i="2"/>
  <c r="AU211" i="2"/>
  <c r="AU700" i="2"/>
  <c r="AU187" i="2"/>
  <c r="AU71" i="2"/>
  <c r="AU635" i="2"/>
  <c r="AU185" i="2"/>
  <c r="AU556" i="2"/>
  <c r="AU411" i="2"/>
  <c r="AT217" i="2"/>
  <c r="AT86" i="2"/>
  <c r="AT291" i="2"/>
  <c r="AU514" i="2"/>
  <c r="AU498" i="2"/>
  <c r="AU344" i="2"/>
  <c r="AU572" i="2"/>
  <c r="AU362" i="2"/>
  <c r="AU458" i="2"/>
  <c r="AU103" i="2"/>
  <c r="AU80" i="2"/>
  <c r="AU175" i="2"/>
  <c r="AU126" i="2"/>
  <c r="AU283" i="2"/>
  <c r="AU366" i="2"/>
  <c r="AU301" i="2"/>
  <c r="AU627" i="2"/>
  <c r="AU559" i="2"/>
  <c r="AS684" i="2"/>
  <c r="AS364" i="2"/>
  <c r="AS634" i="2"/>
  <c r="AS394" i="2"/>
  <c r="AV394" i="2" s="1"/>
  <c r="AS277" i="2"/>
  <c r="AS524" i="2"/>
  <c r="AV524" i="2" s="1"/>
  <c r="AS487" i="2"/>
  <c r="AS471" i="2"/>
  <c r="AV471" i="2" s="1"/>
  <c r="AS718" i="2"/>
  <c r="AV718" i="2" s="1"/>
  <c r="AS43" i="2"/>
  <c r="AV43" i="2" s="1"/>
  <c r="AS109" i="2"/>
  <c r="AS449" i="2"/>
  <c r="AS476" i="2"/>
  <c r="AS187" i="2"/>
  <c r="AS185" i="2"/>
  <c r="AT415" i="2"/>
  <c r="AT182" i="2"/>
  <c r="AT420" i="2"/>
  <c r="AT380" i="2"/>
  <c r="AT341" i="2"/>
  <c r="AT533" i="2"/>
  <c r="AT404" i="2"/>
  <c r="AT279" i="2"/>
  <c r="AT638" i="2"/>
  <c r="AT87" i="2"/>
  <c r="AT307" i="2"/>
  <c r="AT14" i="2"/>
  <c r="AT319" i="2"/>
  <c r="AT52" i="2"/>
  <c r="AT566" i="2"/>
  <c r="AR343" i="2"/>
  <c r="AS654" i="2"/>
  <c r="AV654" i="2" s="1"/>
  <c r="AS510" i="2"/>
  <c r="AV510" i="2" s="1"/>
  <c r="AS282" i="2"/>
  <c r="AV282" i="2" s="1"/>
  <c r="AS451" i="2"/>
  <c r="AS657" i="2"/>
  <c r="AS167" i="2"/>
  <c r="AS598" i="2"/>
  <c r="AS159" i="2"/>
  <c r="AS385" i="2"/>
  <c r="AS230" i="2"/>
  <c r="AS528" i="2"/>
  <c r="AV528" i="2" s="1"/>
  <c r="AS636" i="2"/>
  <c r="AV636" i="2" s="1"/>
  <c r="AS217" i="2"/>
  <c r="AV217" i="2" s="1"/>
  <c r="AS86" i="2"/>
  <c r="AV86" i="2" s="1"/>
  <c r="AS291" i="2"/>
  <c r="AV291" i="2" s="1"/>
  <c r="AT609" i="2"/>
  <c r="AT502" i="2"/>
  <c r="AT233" i="2"/>
  <c r="AT699" i="2"/>
  <c r="AT97" i="2"/>
  <c r="AR358" i="2"/>
  <c r="AT358" i="2"/>
  <c r="AT261" i="2"/>
  <c r="AT305" i="2"/>
  <c r="AT693" i="2"/>
  <c r="AT579" i="2"/>
  <c r="AT468" i="2"/>
  <c r="AT202" i="2"/>
  <c r="AT162" i="2"/>
  <c r="AT240" i="2"/>
  <c r="AT250" i="2"/>
  <c r="AU526" i="2"/>
  <c r="AU675" i="2"/>
  <c r="AU248" i="2"/>
  <c r="AU223" i="2"/>
  <c r="AU689" i="2"/>
  <c r="AU477" i="2"/>
  <c r="AU334" i="2"/>
  <c r="AU256" i="2"/>
  <c r="AU168" i="2"/>
  <c r="AU440" i="2"/>
  <c r="AU215" i="2"/>
  <c r="AU701" i="2"/>
  <c r="AU552" i="2"/>
  <c r="AU446" i="2"/>
  <c r="AU501" i="2"/>
  <c r="AU508" i="2"/>
  <c r="AR104" i="2"/>
  <c r="AU104" i="2"/>
  <c r="AU545" i="2"/>
  <c r="AU426" i="2"/>
  <c r="AU519" i="2"/>
  <c r="AS673" i="2"/>
  <c r="AS500" i="2"/>
  <c r="AS101" i="2"/>
  <c r="AS242" i="2"/>
  <c r="AS725" i="2"/>
  <c r="AS281" i="2"/>
  <c r="AS713" i="2"/>
  <c r="AS85" i="2"/>
  <c r="AS561" i="2"/>
  <c r="AV561" i="2" s="1"/>
  <c r="AS651" i="2"/>
  <c r="AS600" i="2"/>
  <c r="AV600" i="2" s="1"/>
  <c r="AS299" i="2"/>
  <c r="AS462" i="2"/>
  <c r="AS178" i="2"/>
  <c r="AS566" i="2"/>
  <c r="AT348" i="2"/>
  <c r="AT612" i="2"/>
  <c r="AT285" i="2"/>
  <c r="AT650" i="2"/>
  <c r="AT662" i="2"/>
  <c r="AT21" i="2"/>
  <c r="AT232" i="2"/>
  <c r="AT395" i="2"/>
  <c r="AT586" i="2"/>
  <c r="AT408" i="2"/>
  <c r="AT99" i="2"/>
  <c r="AT399" i="2"/>
  <c r="AT303" i="2"/>
  <c r="AT345" i="2"/>
  <c r="AT690" i="2"/>
  <c r="AU704" i="2"/>
  <c r="AU503" i="2"/>
  <c r="AU157" i="2"/>
  <c r="AU219" i="2"/>
  <c r="AU436" i="2"/>
  <c r="AU342" i="2"/>
  <c r="AU665" i="2"/>
  <c r="AU589" i="2"/>
  <c r="AU555" i="2"/>
  <c r="AS619" i="2"/>
  <c r="AS437" i="2"/>
  <c r="AV437" i="2" s="1"/>
  <c r="AS539" i="2"/>
  <c r="AS335" i="2"/>
  <c r="AS585" i="2"/>
  <c r="AV585" i="2" s="1"/>
  <c r="AS131" i="2"/>
  <c r="AV131" i="2" s="1"/>
  <c r="AS575" i="2"/>
  <c r="AS17" i="2"/>
  <c r="AV17" i="2" s="1"/>
  <c r="AS46" i="2"/>
  <c r="AS389" i="2"/>
  <c r="AS546" i="2"/>
  <c r="AS677" i="2"/>
  <c r="AS237" i="2"/>
  <c r="AS212" i="2"/>
  <c r="AV212" i="2" s="1"/>
  <c r="AS226" i="2"/>
  <c r="AT649" i="2"/>
  <c r="AT686" i="2"/>
  <c r="AT413" i="2"/>
  <c r="AT543" i="2"/>
  <c r="AT604" i="2"/>
  <c r="AT388" i="2"/>
  <c r="AT356" i="2"/>
  <c r="AT520" i="2"/>
  <c r="AT201" i="2"/>
  <c r="AT581" i="2"/>
  <c r="AT402" i="2"/>
  <c r="AT18" i="2"/>
  <c r="AT324" i="2"/>
  <c r="AT576" i="2"/>
  <c r="AT682" i="2"/>
  <c r="AU653" i="2"/>
  <c r="AU594" i="2"/>
  <c r="AU530" i="2"/>
  <c r="AU252" i="2"/>
  <c r="AU517" i="2"/>
  <c r="AU541" i="2"/>
  <c r="AU646" i="2"/>
  <c r="AU29" i="2"/>
  <c r="AU163" i="2"/>
  <c r="AU726" i="2"/>
  <c r="AU386" i="2"/>
  <c r="AU456" i="2"/>
  <c r="AU428" i="2"/>
  <c r="AS348" i="2"/>
  <c r="AV348" i="2" s="1"/>
  <c r="AS612" i="2"/>
  <c r="AS285" i="2"/>
  <c r="AS650" i="2"/>
  <c r="AS662" i="2"/>
  <c r="AS21" i="2"/>
  <c r="AS232" i="2"/>
  <c r="AS395" i="2"/>
  <c r="AS586" i="2"/>
  <c r="AS408" i="2"/>
  <c r="AV408" i="2" s="1"/>
  <c r="AS99" i="2"/>
  <c r="AV99" i="2" s="1"/>
  <c r="AS399" i="2"/>
  <c r="AV399" i="2" s="1"/>
  <c r="AS303" i="2"/>
  <c r="AV303" i="2" s="1"/>
  <c r="AS194" i="2"/>
  <c r="AS120" i="2"/>
  <c r="AS690" i="2"/>
  <c r="AT590" i="2"/>
  <c r="AT637" i="2"/>
  <c r="AT51" i="2"/>
  <c r="AT61" i="2"/>
  <c r="AT272" i="2"/>
  <c r="AT270" i="2"/>
  <c r="AT216" i="2"/>
  <c r="AT550" i="2"/>
  <c r="AT534" i="2"/>
  <c r="AT50" i="2"/>
  <c r="AT605" i="2"/>
  <c r="AT457" i="2"/>
  <c r="AT521" i="2"/>
  <c r="AT158" i="2"/>
  <c r="AT623" i="2"/>
  <c r="AU648" i="2"/>
  <c r="AU678" i="2"/>
  <c r="AU66" i="2"/>
  <c r="AU536" i="2"/>
  <c r="AS443" i="2"/>
  <c r="AV443" i="2" s="1"/>
  <c r="AS263" i="2"/>
  <c r="AV263" i="2" s="1"/>
  <c r="AS705" i="2"/>
  <c r="AS413" i="2"/>
  <c r="AS668" i="2"/>
  <c r="AS222" i="2"/>
  <c r="AS199" i="2"/>
  <c r="AS388" i="2"/>
  <c r="AS316" i="2"/>
  <c r="AS56" i="2"/>
  <c r="AS22" i="2"/>
  <c r="AV22" i="2" s="1"/>
  <c r="AS201" i="2"/>
  <c r="AV201" i="2" s="1"/>
  <c r="AS183" i="2"/>
  <c r="AV183" i="2" s="1"/>
  <c r="AS224" i="2"/>
  <c r="AS189" i="2"/>
  <c r="AS18" i="2"/>
  <c r="AS169" i="2"/>
  <c r="AS171" i="2"/>
  <c r="AS656" i="2"/>
  <c r="AS682" i="2"/>
  <c r="AT514" i="2"/>
  <c r="AT377" i="2"/>
  <c r="AT562" i="2"/>
  <c r="AT74" i="2"/>
  <c r="AT572" i="2"/>
  <c r="AT681" i="2"/>
  <c r="AT717" i="2"/>
  <c r="AT458" i="2"/>
  <c r="AT39" i="2"/>
  <c r="AT117" i="2"/>
  <c r="AT522" i="2"/>
  <c r="AT175" i="2"/>
  <c r="AT403" i="2"/>
  <c r="AT3" i="2"/>
  <c r="AT557" i="2"/>
  <c r="AT366" i="2"/>
  <c r="AT96" i="2"/>
  <c r="AT70" i="2"/>
  <c r="AT418" i="2"/>
  <c r="AT559" i="2"/>
  <c r="AT278" i="2"/>
  <c r="AU645" i="2"/>
  <c r="AU510" i="2"/>
  <c r="AU266" i="2"/>
  <c r="AU537" i="2"/>
  <c r="AU287" i="2"/>
  <c r="AU657" i="2"/>
  <c r="AU320" i="2"/>
  <c r="AU563" i="2"/>
  <c r="AU438" i="2"/>
  <c r="AU455" i="2"/>
  <c r="AU363" i="2"/>
  <c r="AU392" i="2"/>
  <c r="AU441" i="2"/>
  <c r="AU528" i="2"/>
  <c r="AU527" i="2"/>
  <c r="AU423" i="2"/>
  <c r="AU720" i="2"/>
  <c r="AU38" i="2"/>
  <c r="AU86" i="2"/>
  <c r="AU548" i="2"/>
  <c r="AU401" i="2"/>
  <c r="AS553" i="2"/>
  <c r="AS590" i="2"/>
  <c r="AS466" i="2"/>
  <c r="AS259" i="2"/>
  <c r="AS176" i="2"/>
  <c r="AV176" i="2" s="1"/>
  <c r="AS61" i="2"/>
  <c r="AV61" i="2" s="1"/>
  <c r="AS644" i="2"/>
  <c r="AS272" i="2"/>
  <c r="AV272" i="2" s="1"/>
  <c r="AS488" i="2"/>
  <c r="AV488" i="2" s="1"/>
  <c r="AS105" i="2"/>
  <c r="AV105" i="2" s="1"/>
  <c r="AS186" i="2"/>
  <c r="AV186" i="2" s="1"/>
  <c r="AS270" i="2"/>
  <c r="AV270" i="2" s="1"/>
  <c r="AS247" i="2"/>
  <c r="AS374" i="2"/>
  <c r="AS558" i="2"/>
  <c r="AS216" i="2"/>
  <c r="AS280" i="2"/>
  <c r="AS412" i="2"/>
  <c r="AS328" i="2"/>
  <c r="AS550" i="2"/>
  <c r="AS227" i="2"/>
  <c r="AS330" i="2"/>
  <c r="AS464" i="2"/>
  <c r="AS534" i="2"/>
  <c r="AV534" i="2" s="1"/>
  <c r="AS228" i="2"/>
  <c r="AS492" i="2"/>
  <c r="AS8" i="2"/>
  <c r="AS50" i="2"/>
  <c r="AS568" i="2"/>
  <c r="AS267" i="2"/>
  <c r="AV267" i="2" s="1"/>
  <c r="AS65" i="2"/>
  <c r="AT720" i="2"/>
  <c r="AT504" i="2"/>
  <c r="AT548" i="2"/>
  <c r="AT643" i="2"/>
  <c r="AU629" i="2"/>
  <c r="AU584" i="2"/>
  <c r="AU74" i="2"/>
  <c r="AU145" i="2"/>
  <c r="AU717" i="2"/>
  <c r="AU73" i="2"/>
  <c r="AU273" i="2"/>
  <c r="AU522" i="2"/>
  <c r="AU84" i="2"/>
  <c r="AU314" i="2"/>
  <c r="AU557" i="2"/>
  <c r="AU269" i="2"/>
  <c r="AU173" i="2"/>
  <c r="AU418" i="2"/>
  <c r="AU318" i="2"/>
  <c r="AS448" i="2"/>
  <c r="AS308" i="2"/>
  <c r="AS560" i="2"/>
  <c r="AS398" i="2"/>
  <c r="AV398" i="2" s="1"/>
  <c r="AS655" i="2"/>
  <c r="AV655" i="2" s="1"/>
  <c r="AS615" i="2"/>
  <c r="AV615" i="2" s="1"/>
  <c r="AS375" i="2"/>
  <c r="AS20" i="2"/>
  <c r="AV20" i="2" s="1"/>
  <c r="AS397" i="2"/>
  <c r="AV397" i="2" s="1"/>
  <c r="AS376" i="2"/>
  <c r="AV376" i="2" s="1"/>
  <c r="AS268" i="2"/>
  <c r="AS632" i="2"/>
  <c r="AS191" i="2"/>
  <c r="AS700" i="2"/>
  <c r="AS556" i="2"/>
  <c r="AV556" i="2" s="1"/>
  <c r="AT673" i="2"/>
  <c r="AT500" i="2"/>
  <c r="AT101" i="2"/>
  <c r="AT242" i="2"/>
  <c r="AT725" i="2"/>
  <c r="AT281" i="2"/>
  <c r="AT713" i="2"/>
  <c r="AT85" i="2"/>
  <c r="AT561" i="2"/>
  <c r="AT577" i="2"/>
  <c r="AT600" i="2"/>
  <c r="AT299" i="2"/>
  <c r="AT462" i="2"/>
  <c r="AT551" i="2"/>
  <c r="AT77" i="2"/>
  <c r="AU434" i="2"/>
  <c r="AU710" i="2"/>
  <c r="AU125" i="2"/>
  <c r="AU610" i="2"/>
  <c r="AU98" i="2"/>
  <c r="AU387" i="2"/>
  <c r="AU416" i="2"/>
  <c r="AU102" i="2"/>
  <c r="AU16" i="2"/>
  <c r="AU121" i="2"/>
  <c r="AU192" i="2"/>
  <c r="AU114" i="2"/>
  <c r="AU390" i="2"/>
  <c r="AU337" i="2"/>
  <c r="AU625" i="2"/>
  <c r="AU55" i="2"/>
  <c r="AU435" i="2"/>
  <c r="AU391" i="2"/>
  <c r="AU478" i="2"/>
  <c r="AU170" i="2"/>
  <c r="AS645" i="2"/>
  <c r="AV645" i="2" s="1"/>
  <c r="AS253" i="2"/>
  <c r="AV253" i="2" s="1"/>
  <c r="AS711" i="2"/>
  <c r="AS287" i="2"/>
  <c r="AV287" i="2" s="1"/>
  <c r="AS430" i="2"/>
  <c r="AV430" i="2" s="1"/>
  <c r="AS591" i="2"/>
  <c r="AV591" i="2" s="1"/>
  <c r="AS438" i="2"/>
  <c r="AS231" i="2"/>
  <c r="AV231" i="2" s="1"/>
  <c r="AS507" i="2"/>
  <c r="AS441" i="2"/>
  <c r="AS414" i="2"/>
  <c r="AS423" i="2"/>
  <c r="AS76" i="2"/>
  <c r="AS31" i="2"/>
  <c r="AV31" i="2" s="1"/>
  <c r="AS144" i="2"/>
  <c r="AT246" i="2"/>
  <c r="AT494" i="2"/>
  <c r="AT92" i="2"/>
  <c r="AT137" i="2"/>
  <c r="AT166" i="2"/>
  <c r="AT593" i="2"/>
  <c r="AT122" i="2"/>
  <c r="AT123" i="2"/>
  <c r="AT30" i="2"/>
  <c r="AT647" i="2"/>
  <c r="AT396" i="2"/>
  <c r="AT78" i="2"/>
  <c r="AT134" i="2"/>
  <c r="AT161" i="2"/>
  <c r="AT538" i="2"/>
  <c r="AU583" i="2"/>
  <c r="AU480" i="2"/>
  <c r="AU235" i="2"/>
  <c r="AU118" i="2"/>
  <c r="AU378" i="2"/>
  <c r="AU236" i="2"/>
  <c r="AU465" i="2"/>
  <c r="AU48" i="2"/>
  <c r="AU338" i="2"/>
  <c r="AU360" i="2"/>
  <c r="AU486" i="2"/>
  <c r="AU489" i="2"/>
  <c r="AU36" i="2"/>
  <c r="AU59" i="2"/>
  <c r="AU679" i="2"/>
  <c r="AU2" i="2"/>
  <c r="AU190" i="2"/>
  <c r="AU75" i="2"/>
  <c r="AU265" i="2"/>
  <c r="AU181" i="2"/>
  <c r="AS697" i="2"/>
  <c r="AS384" i="2"/>
  <c r="AS107" i="2"/>
  <c r="AV107" i="2" s="1"/>
  <c r="AS156" i="2"/>
  <c r="AV156" i="2" s="1"/>
  <c r="AS49" i="2"/>
  <c r="AV49" i="2" s="1"/>
  <c r="AS357" i="2"/>
  <c r="AV357" i="2" s="1"/>
  <c r="AS63" i="2"/>
  <c r="AS89" i="2"/>
  <c r="AS26" i="2"/>
  <c r="AS577" i="2"/>
  <c r="AS58" i="2"/>
  <c r="AS621" i="2"/>
  <c r="AV621" i="2" s="1"/>
  <c r="AS207" i="2"/>
  <c r="AS551" i="2"/>
  <c r="AS10" i="2"/>
  <c r="AV10" i="2" s="1"/>
  <c r="AT670" i="2"/>
  <c r="AT518" i="2"/>
  <c r="AT569" i="2"/>
  <c r="AT45" i="2"/>
  <c r="AT262" i="2"/>
  <c r="AT33" i="2"/>
  <c r="AT327" i="2"/>
  <c r="AT574" i="2"/>
  <c r="AT499" i="2"/>
  <c r="AT513" i="2"/>
  <c r="AT311" i="2"/>
  <c r="AT239" i="2"/>
  <c r="AT244" i="2"/>
  <c r="AT564" i="2"/>
  <c r="AT120" i="2"/>
  <c r="AU694" i="2"/>
  <c r="AU613" i="2"/>
  <c r="AU152" i="2"/>
  <c r="AU664" i="2"/>
  <c r="AU379" i="2"/>
  <c r="AU304" i="2"/>
  <c r="AU9" i="2"/>
  <c r="AU383" i="2"/>
  <c r="AU130" i="2"/>
  <c r="AR116" i="2"/>
  <c r="AU116" i="2"/>
  <c r="AU249" i="2"/>
  <c r="AU352" i="2"/>
  <c r="AU4" i="2"/>
  <c r="AU532" i="2"/>
  <c r="AU719" i="2"/>
  <c r="AU79" i="2"/>
  <c r="AU164" i="2"/>
  <c r="AU151" i="2"/>
  <c r="AU28" i="2"/>
  <c r="AU154" i="2"/>
  <c r="AU128" i="2"/>
  <c r="AU209" i="2"/>
  <c r="AU482" i="2"/>
  <c r="AU666" i="2"/>
  <c r="AS609" i="2"/>
  <c r="AS502" i="2"/>
  <c r="AS229" i="2"/>
  <c r="AS124" i="2"/>
  <c r="AS515" i="2"/>
  <c r="AS275" i="2"/>
  <c r="AS630" i="2"/>
  <c r="AS616" i="2"/>
  <c r="AS355" i="2"/>
  <c r="AS214" i="2"/>
  <c r="AV214" i="2" s="1"/>
  <c r="AS69" i="2"/>
  <c r="AV69" i="2" s="1"/>
  <c r="AS417" i="2"/>
  <c r="AS567" i="2"/>
  <c r="AS188" i="2"/>
  <c r="AS40" i="2"/>
  <c r="AT443" i="2"/>
  <c r="AT658" i="2"/>
  <c r="AT172" i="2"/>
  <c r="AT668" i="2"/>
  <c r="AT110" i="2"/>
  <c r="AT511" i="2"/>
  <c r="AT316" i="2"/>
  <c r="AT302" i="2"/>
  <c r="AT106" i="2"/>
  <c r="AT183" i="2"/>
  <c r="AT714" i="2"/>
  <c r="AT633" i="2"/>
  <c r="AT169" i="2"/>
  <c r="AT608" i="2"/>
  <c r="AT716" i="2"/>
  <c r="AU631" i="2"/>
  <c r="AU661" i="2"/>
  <c r="AU312" i="2"/>
  <c r="AU292" i="2"/>
  <c r="AU573" i="2"/>
  <c r="AU184" i="2"/>
  <c r="AU322" i="2"/>
  <c r="AU452" i="2"/>
  <c r="AU11" i="2"/>
  <c r="AU444" i="2"/>
  <c r="AU205" i="2"/>
  <c r="AU67" i="2"/>
  <c r="AU19" i="2"/>
  <c r="AU353" i="2"/>
  <c r="AS670" i="2"/>
  <c r="AS518" i="2"/>
  <c r="AV518" i="2" s="1"/>
  <c r="AS569" i="2"/>
  <c r="AV569" i="2" s="1"/>
  <c r="AS45" i="2"/>
  <c r="AS262" i="2"/>
  <c r="AS33" i="2"/>
  <c r="AS327" i="2"/>
  <c r="AS574" i="2"/>
  <c r="AS499" i="2"/>
  <c r="AV499" i="2" s="1"/>
  <c r="AS513" i="2"/>
  <c r="AS311" i="2"/>
  <c r="AV311" i="2" s="1"/>
  <c r="AS239" i="2"/>
  <c r="AV239" i="2" s="1"/>
  <c r="AS244" i="2"/>
  <c r="AS564" i="2"/>
  <c r="AV564" i="2" s="1"/>
  <c r="AS329" i="2"/>
  <c r="AV329" i="2" s="1"/>
  <c r="AS83" i="2"/>
  <c r="AT422" i="2"/>
  <c r="AT466" i="2"/>
  <c r="AT709" i="2"/>
  <c r="AT467" i="2"/>
  <c r="AT488" i="2"/>
  <c r="AT247" i="2"/>
  <c r="AT280" i="2"/>
  <c r="AT227" i="2"/>
  <c r="AT228" i="2"/>
  <c r="AT568" i="2"/>
  <c r="AT483" i="2"/>
  <c r="AT419" i="2"/>
  <c r="AT195" i="2"/>
  <c r="AT95" i="2"/>
  <c r="AT405" i="2"/>
  <c r="AU622" i="2"/>
  <c r="AU241" i="2"/>
  <c r="AU453" i="2"/>
  <c r="AU290" i="2"/>
  <c r="AS641" i="2"/>
  <c r="AV641" i="2" s="1"/>
  <c r="AS540" i="2"/>
  <c r="AV540" i="2" s="1"/>
  <c r="AS686" i="2"/>
  <c r="AV686" i="2" s="1"/>
  <c r="AS172" i="2"/>
  <c r="AV172" i="2" s="1"/>
  <c r="AS479" i="2"/>
  <c r="AS274" i="2"/>
  <c r="AV274" i="2" s="1"/>
  <c r="AS604" i="2"/>
  <c r="AS511" i="2"/>
  <c r="AS472" i="2"/>
  <c r="AS197" i="2"/>
  <c r="AS520" i="2"/>
  <c r="AV520" i="2" s="1"/>
  <c r="AS106" i="2"/>
  <c r="AV106" i="2" s="1"/>
  <c r="AS461" i="2"/>
  <c r="AS276" i="2"/>
  <c r="AV276" i="2" s="1"/>
  <c r="AS402" i="2"/>
  <c r="AV402" i="2" s="1"/>
  <c r="AS633" i="2"/>
  <c r="AV633" i="2" s="1"/>
  <c r="AS72" i="2"/>
  <c r="AS44" i="2"/>
  <c r="AS576" i="2"/>
  <c r="AS716" i="2"/>
  <c r="AT474" i="2"/>
  <c r="AT584" i="2"/>
  <c r="AT344" i="2"/>
  <c r="AT603" i="2"/>
  <c r="AT145" i="2"/>
  <c r="AT362" i="2"/>
  <c r="AT47" i="2"/>
  <c r="AT260" i="2"/>
  <c r="AT273" i="2"/>
  <c r="AT80" i="2"/>
  <c r="AT531" i="2"/>
  <c r="AT13" i="2"/>
  <c r="AT314" i="2"/>
  <c r="AT283" i="2"/>
  <c r="AT442" i="2"/>
  <c r="AT597" i="2"/>
  <c r="AT173" i="2"/>
  <c r="AT627" i="2"/>
  <c r="AT495" i="2"/>
  <c r="AT208" i="2"/>
  <c r="AU654" i="2"/>
  <c r="AU659" i="2"/>
  <c r="AU587" i="2"/>
  <c r="AU711" i="2"/>
  <c r="AU451" i="2"/>
  <c r="AU198" i="2"/>
  <c r="AU326" i="2"/>
  <c r="AU591" i="2"/>
  <c r="AU598" i="2"/>
  <c r="AU159" i="2"/>
  <c r="AU667" i="2"/>
  <c r="AU507" i="2"/>
  <c r="AU230" i="2"/>
  <c r="AU15" i="2"/>
  <c r="AU414" i="2"/>
  <c r="AU636" i="2"/>
  <c r="AU210" i="2"/>
  <c r="AU76" i="2"/>
  <c r="AU31" i="2"/>
  <c r="AU291" i="2"/>
  <c r="AU643" i="2"/>
  <c r="AS422" i="2"/>
  <c r="AS470" i="2"/>
  <c r="AS601" i="2"/>
  <c r="AV601" i="2" s="1"/>
  <c r="AS51" i="2"/>
  <c r="AS467" i="2"/>
  <c r="AS514" i="2"/>
  <c r="AS474" i="2"/>
  <c r="AS498" i="2"/>
  <c r="AV498" i="2" s="1"/>
  <c r="AS562" i="2"/>
  <c r="AS344" i="2"/>
  <c r="AV344" i="2" s="1"/>
  <c r="AS603" i="2"/>
  <c r="AV603" i="2" s="1"/>
  <c r="AS145" i="2"/>
  <c r="AV145" i="2" s="1"/>
  <c r="AS614" i="2"/>
  <c r="AS717" i="2"/>
  <c r="AV717" i="2" s="1"/>
  <c r="AS432" i="2"/>
  <c r="AV432" i="2" s="1"/>
  <c r="AS47" i="2"/>
  <c r="AS458" i="2"/>
  <c r="AV458" i="2" s="1"/>
  <c r="AS260" i="2"/>
  <c r="AS39" i="2"/>
  <c r="AS103" i="2"/>
  <c r="AS273" i="2"/>
  <c r="AV273" i="2" s="1"/>
  <c r="AS117" i="2"/>
  <c r="AS203" i="2"/>
  <c r="AS80" i="2"/>
  <c r="AV80" i="2" s="1"/>
  <c r="AS522" i="2"/>
  <c r="AV522" i="2" s="1"/>
  <c r="AS491" i="2"/>
  <c r="AV491" i="2" s="1"/>
  <c r="AS531" i="2"/>
  <c r="AV531" i="2" s="1"/>
  <c r="AS175" i="2"/>
  <c r="AS84" i="2"/>
  <c r="AT38" i="2"/>
  <c r="AT431" i="2"/>
  <c r="AT144" i="2"/>
  <c r="AU377" i="2"/>
  <c r="AU624" i="2"/>
  <c r="AU112" i="2"/>
  <c r="AU614" i="2"/>
  <c r="AU47" i="2"/>
  <c r="AU39" i="2"/>
  <c r="AU203" i="2"/>
  <c r="AU531" i="2"/>
  <c r="AU403" i="2"/>
  <c r="AU381" i="2"/>
  <c r="AU442" i="2"/>
  <c r="AU96" i="2"/>
  <c r="AU339" i="2"/>
  <c r="AU495" i="2"/>
  <c r="AU278" i="2"/>
  <c r="AS622" i="2"/>
  <c r="AS241" i="2"/>
  <c r="AS66" i="2"/>
  <c r="AS349" i="2"/>
  <c r="AV349" i="2" s="1"/>
  <c r="AS536" i="2"/>
  <c r="AS27" i="2"/>
  <c r="AV27" i="2" s="1"/>
  <c r="AS243" i="2"/>
  <c r="AS669" i="2"/>
  <c r="AV669" i="2" s="1"/>
  <c r="AS286" i="2"/>
  <c r="AS147" i="2"/>
  <c r="AS257" i="2"/>
  <c r="AR245" i="2"/>
  <c r="AS245" i="2"/>
  <c r="AV245" i="2" s="1"/>
  <c r="AR88" i="2"/>
  <c r="AS88" i="2"/>
  <c r="AV88" i="2" s="1"/>
  <c r="AS211" i="2"/>
  <c r="AV211" i="2" s="1"/>
  <c r="AS635" i="2"/>
  <c r="AT697" i="2"/>
  <c r="AT384" i="2"/>
  <c r="AT107" i="2"/>
  <c r="AT156" i="2"/>
  <c r="AT49" i="2"/>
  <c r="AT357" i="2"/>
  <c r="AT63" i="2"/>
  <c r="AT89" i="2"/>
  <c r="AT26" i="2"/>
  <c r="AT651" i="2"/>
  <c r="AT58" i="2"/>
  <c r="AT621" i="2"/>
  <c r="AT207" i="2"/>
  <c r="AT178" i="2"/>
  <c r="AT10" i="2"/>
  <c r="AU406" i="2"/>
  <c r="AU421" i="2"/>
  <c r="AU672" i="2"/>
  <c r="AU136" i="2"/>
  <c r="AU333" i="2"/>
  <c r="AU706" i="2"/>
  <c r="AU6" i="2"/>
  <c r="AU35" i="2"/>
  <c r="AU264" i="2"/>
  <c r="AU111" i="2"/>
  <c r="AU481" i="2"/>
  <c r="AU234" i="2"/>
  <c r="AU454" i="2"/>
  <c r="AU660" i="2"/>
  <c r="AU702" i="2"/>
  <c r="AU606" i="2"/>
  <c r="AU427" i="2"/>
  <c r="AU578" i="2"/>
  <c r="AU204" i="2"/>
  <c r="AU297" i="2"/>
  <c r="AS659" i="2"/>
  <c r="AV659" i="2" s="1"/>
  <c r="AS266" i="2"/>
  <c r="AS429" i="2"/>
  <c r="AS198" i="2"/>
  <c r="AS320" i="2"/>
  <c r="AS724" i="2"/>
  <c r="AS455" i="2"/>
  <c r="AS667" i="2"/>
  <c r="AS674" i="2"/>
  <c r="AS15" i="2"/>
  <c r="AV15" i="2" s="1"/>
  <c r="AS325" i="2"/>
  <c r="AV325" i="2" s="1"/>
  <c r="AS210" i="2"/>
  <c r="AV210" i="2" s="1"/>
  <c r="AS38" i="2"/>
  <c r="AS431" i="2"/>
  <c r="AS643" i="2"/>
  <c r="AT688" i="2"/>
  <c r="AT437" i="2"/>
  <c r="AT539" i="2"/>
  <c r="AT335" i="2"/>
  <c r="AT585" i="2"/>
  <c r="AT131" i="2"/>
  <c r="AT630" i="2"/>
  <c r="AT616" i="2"/>
  <c r="AT355" i="2"/>
  <c r="AT214" i="2"/>
  <c r="AT69" i="2"/>
  <c r="AT677" i="2"/>
  <c r="AT567" i="2"/>
  <c r="AT188" i="2"/>
  <c r="AT226" i="2"/>
  <c r="AU691" i="2"/>
  <c r="AU535" i="2"/>
  <c r="AU652" i="2"/>
  <c r="AU529" i="2"/>
  <c r="AU618" i="2"/>
  <c r="AU617" i="2"/>
  <c r="AU554" i="2"/>
  <c r="AU60" i="2"/>
  <c r="AU200" i="2"/>
  <c r="AU133" i="2"/>
  <c r="AU676" i="2"/>
  <c r="AU153" i="2"/>
  <c r="AU571" i="2"/>
  <c r="AU640" i="2"/>
  <c r="AU309" i="2"/>
  <c r="AU602" i="2"/>
  <c r="AU369" i="2"/>
  <c r="AU7" i="2"/>
  <c r="AU298" i="2"/>
  <c r="AU343" i="2"/>
  <c r="AU132" i="2"/>
  <c r="AS424" i="2"/>
  <c r="AS196" i="2"/>
  <c r="AV196" i="2" s="1"/>
  <c r="AS331" i="2"/>
  <c r="AV331" i="2" s="1"/>
  <c r="AS34" i="2"/>
  <c r="AS642" i="2"/>
  <c r="AV642" i="2" s="1"/>
  <c r="AS549" i="2"/>
  <c r="AV549" i="2" s="1"/>
  <c r="AS663" i="2"/>
  <c r="AV663" i="2" s="1"/>
  <c r="AS447" i="2"/>
  <c r="AV447" i="2" s="1"/>
  <c r="AS336" i="2"/>
  <c r="AV336" i="2" s="1"/>
  <c r="AS469" i="2"/>
  <c r="AS307" i="2"/>
  <c r="AS14" i="2"/>
  <c r="AS319" i="2"/>
  <c r="AS108" i="2"/>
  <c r="AV108" i="2" s="1"/>
  <c r="AS367" i="2"/>
  <c r="AV367" i="2" s="1"/>
  <c r="AT410" i="2"/>
  <c r="AT317" i="2"/>
  <c r="AT496" i="2"/>
  <c r="AT323" i="2"/>
  <c r="AT382" i="2"/>
  <c r="AT294" i="2"/>
  <c r="AT595" i="2"/>
  <c r="AT93" i="2"/>
  <c r="AT174" i="2"/>
  <c r="AT180" i="2"/>
  <c r="AT119" i="2"/>
  <c r="AT516" i="2"/>
  <c r="AT300" i="2"/>
  <c r="AT329" i="2"/>
  <c r="AT12" i="2"/>
  <c r="AU712" i="2"/>
  <c r="AU332" i="2"/>
  <c r="AU628" i="2"/>
  <c r="AU177" i="2"/>
  <c r="AU24" i="2"/>
  <c r="AU289" i="2"/>
  <c r="AU490" i="2"/>
  <c r="AU221" i="2"/>
  <c r="AU113" i="2"/>
  <c r="AU115" i="2"/>
  <c r="AU148" i="2"/>
  <c r="AU485" i="2"/>
  <c r="AU165" i="2"/>
  <c r="AU687" i="2"/>
  <c r="AU372" i="2"/>
  <c r="AU160" i="2"/>
  <c r="AU475" i="2"/>
  <c r="AU296" i="2"/>
  <c r="AU505" i="2"/>
  <c r="AU310" i="2"/>
  <c r="AU588" i="2"/>
  <c r="AU218" i="2"/>
  <c r="AU138" i="2"/>
  <c r="AU220" i="2"/>
  <c r="AU460" i="2"/>
  <c r="AS246" i="2"/>
  <c r="AS494" i="2"/>
  <c r="AV494" i="2" s="1"/>
  <c r="AS92" i="2"/>
  <c r="AS137" i="2"/>
  <c r="AS166" i="2"/>
  <c r="AS593" i="2"/>
  <c r="AS122" i="2"/>
  <c r="AS123" i="2"/>
  <c r="AV123" i="2" s="1"/>
  <c r="AS30" i="2"/>
  <c r="AS647" i="2"/>
  <c r="AS396" i="2"/>
  <c r="AV396" i="2" s="1"/>
  <c r="AS78" i="2"/>
  <c r="AV78" i="2" s="1"/>
  <c r="AS134" i="2"/>
  <c r="AS161" i="2"/>
  <c r="AV161" i="2" s="1"/>
  <c r="AS538" i="2"/>
  <c r="AT641" i="2"/>
  <c r="AT263" i="2"/>
  <c r="AT295" i="2"/>
  <c r="AT479" i="2"/>
  <c r="AT222" i="2"/>
  <c r="AT94" i="2"/>
  <c r="AT472" i="2"/>
  <c r="AT56" i="2"/>
  <c r="AT351" i="2"/>
  <c r="AT461" i="2"/>
  <c r="AT224" i="2"/>
  <c r="AT251" i="2"/>
  <c r="AT72" i="2"/>
  <c r="AT171" i="2"/>
  <c r="AT354" i="2"/>
  <c r="AU696" i="2"/>
  <c r="AU544" i="2"/>
  <c r="AU255" i="2"/>
  <c r="AU459" i="2"/>
  <c r="AU37" i="2"/>
  <c r="AU284" i="2"/>
  <c r="AU238" i="2"/>
  <c r="AU715" i="2"/>
  <c r="AU213" i="2"/>
  <c r="AU81" i="2"/>
  <c r="AS409" i="2"/>
  <c r="AS139" i="2"/>
  <c r="AS350" i="2"/>
  <c r="AS695" i="2"/>
  <c r="AS493" i="2"/>
  <c r="AS722" i="2"/>
  <c r="AS509" i="2"/>
  <c r="AS359" i="2"/>
  <c r="AV359" i="2" s="1"/>
  <c r="AS703" i="2"/>
  <c r="AV703" i="2" s="1"/>
  <c r="AS547" i="2"/>
  <c r="AS433" i="2"/>
  <c r="AS373" i="2"/>
  <c r="AS565" i="2"/>
  <c r="AT599" i="2"/>
  <c r="AT470" i="2"/>
  <c r="AT259" i="2"/>
  <c r="AT393" i="2"/>
  <c r="AT25" i="2"/>
  <c r="AT105" i="2"/>
  <c r="AT374" i="2"/>
  <c r="AT412" i="2"/>
  <c r="AT330" i="2"/>
  <c r="AT492" i="2"/>
  <c r="AT267" i="2"/>
  <c r="AT135" i="2"/>
  <c r="AT707" i="2"/>
  <c r="AT41" i="2"/>
  <c r="AT127" i="2"/>
  <c r="AU448" i="2"/>
  <c r="AU308" i="2"/>
  <c r="AU277" i="2"/>
  <c r="AS649" i="2"/>
  <c r="AV649" i="2" s="1"/>
  <c r="AS658" i="2"/>
  <c r="AV658" i="2" s="1"/>
  <c r="AS295" i="2"/>
  <c r="AV295" i="2" s="1"/>
  <c r="AS607" i="2"/>
  <c r="AS543" i="2"/>
  <c r="AS110" i="2"/>
  <c r="AS94" i="2"/>
  <c r="AV94" i="2" s="1"/>
  <c r="AS321" i="2"/>
  <c r="AV321" i="2" s="1"/>
  <c r="AS356" i="2"/>
  <c r="AV356" i="2" s="1"/>
  <c r="AS302" i="2"/>
  <c r="AS351" i="2"/>
  <c r="AS42" i="2"/>
  <c r="AV42" i="2" s="1"/>
  <c r="AS581" i="2"/>
  <c r="AV581" i="2" s="1"/>
  <c r="AS714" i="2"/>
  <c r="AV714" i="2" s="1"/>
  <c r="AS251" i="2"/>
  <c r="AV251" i="2" s="1"/>
  <c r="AS306" i="2"/>
  <c r="AS324" i="2"/>
  <c r="AS608" i="2"/>
  <c r="AS354" i="2"/>
  <c r="AS450" i="2"/>
  <c r="AT629" i="2"/>
  <c r="AT498" i="2"/>
  <c r="AT624" i="2"/>
  <c r="AT112" i="2"/>
  <c r="AT614" i="2"/>
  <c r="AT432" i="2"/>
  <c r="AT73" i="2"/>
  <c r="AT103" i="2"/>
  <c r="AT203" i="2"/>
  <c r="AT491" i="2"/>
  <c r="AT84" i="2"/>
  <c r="AT126" i="2"/>
  <c r="AT381" i="2"/>
  <c r="AT53" i="2"/>
  <c r="AT269" i="2"/>
  <c r="AT301" i="2"/>
  <c r="AT339" i="2"/>
  <c r="AT82" i="2"/>
  <c r="AT318" i="2"/>
  <c r="AU288" i="2"/>
  <c r="AU253" i="2"/>
  <c r="AU282" i="2"/>
  <c r="AU429" i="2"/>
  <c r="AU64" i="2"/>
  <c r="AU430" i="2"/>
  <c r="AU167" i="2"/>
  <c r="AU724" i="2"/>
  <c r="AU671" i="2"/>
  <c r="AU231" i="2"/>
  <c r="AU385" i="2"/>
  <c r="AU674" i="2"/>
  <c r="AU445" i="2"/>
  <c r="AU325" i="2"/>
  <c r="AU217" i="2"/>
  <c r="AU504" i="2"/>
  <c r="AU431" i="2"/>
  <c r="AU144" i="2"/>
  <c r="AS599" i="2"/>
  <c r="AS570" i="2"/>
  <c r="AV570" i="2" s="1"/>
  <c r="AS637" i="2"/>
  <c r="AS709" i="2"/>
  <c r="AV709" i="2" s="1"/>
  <c r="AS393" i="2"/>
  <c r="AV393" i="2" s="1"/>
  <c r="AS25" i="2"/>
  <c r="AV25" i="2" s="1"/>
  <c r="AS629" i="2"/>
  <c r="AS377" i="2"/>
  <c r="AS584" i="2"/>
  <c r="AS624" i="2"/>
  <c r="AS74" i="2"/>
  <c r="AS112" i="2"/>
  <c r="AS572" i="2"/>
  <c r="AS681" i="2"/>
  <c r="AS362" i="2"/>
  <c r="AS73" i="2"/>
  <c r="AS723" i="2"/>
  <c r="AV723" i="2" s="1"/>
  <c r="AS434" i="2"/>
  <c r="AV434" i="2" s="1"/>
  <c r="AS406" i="2"/>
  <c r="AS639" i="2"/>
  <c r="AS710" i="2"/>
  <c r="AS421" i="2"/>
  <c r="AS592" i="2"/>
  <c r="AS125" i="2"/>
  <c r="AS672" i="2"/>
  <c r="AS271" i="2"/>
  <c r="AV271" i="2" s="1"/>
  <c r="AS610" i="2"/>
  <c r="AS136" i="2"/>
  <c r="AV136" i="2" s="1"/>
  <c r="AS605" i="2"/>
  <c r="AV605" i="2" s="1"/>
  <c r="AS483" i="2"/>
  <c r="AV483" i="2" s="1"/>
  <c r="AS135" i="2"/>
  <c r="AV135" i="2" s="1"/>
  <c r="AS54" i="2"/>
  <c r="AS457" i="2"/>
  <c r="AS419" i="2"/>
  <c r="AS707" i="2"/>
  <c r="AS340" i="2"/>
  <c r="AV340" i="2" s="1"/>
  <c r="AS521" i="2"/>
  <c r="AS195" i="2"/>
  <c r="AS41" i="2"/>
  <c r="AV41" i="2" s="1"/>
  <c r="AS313" i="2"/>
  <c r="AS158" i="2"/>
  <c r="AS95" i="2"/>
  <c r="AV95" i="2" s="1"/>
  <c r="AS32" i="2"/>
  <c r="AS127" i="2"/>
  <c r="AS405" i="2"/>
  <c r="AV405" i="2" s="1"/>
  <c r="AS623" i="2"/>
  <c r="AT723" i="2"/>
  <c r="AT434" i="2"/>
  <c r="AT406" i="2"/>
  <c r="AT639" i="2"/>
  <c r="AT710" i="2"/>
  <c r="AT421" i="2"/>
  <c r="AT592" i="2"/>
  <c r="AT125" i="2"/>
  <c r="AT672" i="2"/>
  <c r="AT271" i="2"/>
  <c r="AT610" i="2"/>
  <c r="AT136" i="2"/>
  <c r="AT680" i="2"/>
  <c r="AT98" i="2"/>
  <c r="AT333" i="2"/>
  <c r="AT683" i="2"/>
  <c r="AT387" i="2"/>
  <c r="AT706" i="2"/>
  <c r="AT525" i="2"/>
  <c r="AT416" i="2"/>
  <c r="AT6" i="2"/>
  <c r="AT400" i="2"/>
  <c r="AT102" i="2"/>
  <c r="AT35" i="2"/>
  <c r="AT473" i="2"/>
  <c r="AT16" i="2"/>
  <c r="AT264" i="2"/>
  <c r="AT258" i="2"/>
  <c r="AT121" i="2"/>
  <c r="AT111" i="2"/>
  <c r="AT425" i="2"/>
  <c r="AT192" i="2"/>
  <c r="AT481" i="2"/>
  <c r="AT62" i="2"/>
  <c r="AT114" i="2"/>
  <c r="AT234" i="2"/>
  <c r="AT721" i="2"/>
  <c r="AT390" i="2"/>
  <c r="AT454" i="2"/>
  <c r="AT512" i="2"/>
  <c r="AT337" i="2"/>
  <c r="AT660" i="2"/>
  <c r="AT149" i="2"/>
  <c r="AT625" i="2"/>
  <c r="AT702" i="2"/>
  <c r="AT143" i="2"/>
  <c r="AT55" i="2"/>
  <c r="AT606" i="2"/>
  <c r="AT193" i="2"/>
  <c r="AT435" i="2"/>
  <c r="AT427" i="2"/>
  <c r="AT5" i="2"/>
  <c r="AT391" i="2"/>
  <c r="AT578" i="2"/>
  <c r="AT346" i="2"/>
  <c r="AT478" i="2"/>
  <c r="AT204" i="2"/>
  <c r="AT23" i="2"/>
  <c r="AT170" i="2"/>
  <c r="AT297" i="2"/>
  <c r="AT347" i="2"/>
  <c r="AU697" i="2"/>
  <c r="AU673" i="2"/>
  <c r="AU415" i="2"/>
  <c r="AU424" i="2"/>
  <c r="AU384" i="2"/>
  <c r="AU500" i="2"/>
  <c r="AU182" i="2"/>
  <c r="AU196" i="2"/>
  <c r="AU107" i="2"/>
  <c r="AU101" i="2"/>
  <c r="AU420" i="2"/>
  <c r="AU331" i="2"/>
  <c r="AU156" i="2"/>
  <c r="AU242" i="2"/>
  <c r="AU380" i="2"/>
  <c r="AU34" i="2"/>
  <c r="AU49" i="2"/>
  <c r="AU725" i="2"/>
  <c r="AU341" i="2"/>
  <c r="AU642" i="2"/>
  <c r="AU357" i="2"/>
  <c r="AU281" i="2"/>
  <c r="AU533" i="2"/>
  <c r="AU549" i="2"/>
  <c r="AU63" i="2"/>
  <c r="AU713" i="2"/>
  <c r="AU404" i="2"/>
  <c r="AU663" i="2"/>
  <c r="AU89" i="2"/>
  <c r="AU85" i="2"/>
  <c r="AU279" i="2"/>
  <c r="AU447" i="2"/>
  <c r="AU26" i="2"/>
  <c r="AU561" i="2"/>
  <c r="AU638" i="2"/>
  <c r="AU336" i="2"/>
  <c r="AU651" i="2"/>
  <c r="AU577" i="2"/>
  <c r="AU87" i="2"/>
  <c r="AU469" i="2"/>
  <c r="AU58" i="2"/>
  <c r="AU600" i="2"/>
  <c r="AU307" i="2"/>
  <c r="AU90" i="2"/>
  <c r="AU621" i="2"/>
  <c r="AU299" i="2"/>
  <c r="AU14" i="2"/>
  <c r="AU506" i="2"/>
  <c r="AU207" i="2"/>
  <c r="AU462" i="2"/>
  <c r="AU319" i="2"/>
  <c r="AU142" i="2"/>
  <c r="AU178" i="2"/>
  <c r="AU551" i="2"/>
  <c r="AU52" i="2"/>
  <c r="AU108" i="2"/>
  <c r="AU10" i="2"/>
  <c r="AU566" i="2"/>
  <c r="AU77" i="2"/>
  <c r="AU367" i="2"/>
  <c r="AS13" i="2"/>
  <c r="AV13" i="2" s="1"/>
  <c r="AS403" i="2"/>
  <c r="AV403" i="2" s="1"/>
  <c r="AS126" i="2"/>
  <c r="AS314" i="2"/>
  <c r="AV314" i="2" s="1"/>
  <c r="AS3" i="2"/>
  <c r="AV3" i="2" s="1"/>
  <c r="AS381" i="2"/>
  <c r="AV381" i="2" s="1"/>
  <c r="AS283" i="2"/>
  <c r="AV283" i="2" s="1"/>
  <c r="AS557" i="2"/>
  <c r="AS53" i="2"/>
  <c r="AV53" i="2" s="1"/>
  <c r="AS442" i="2"/>
  <c r="AV442" i="2" s="1"/>
  <c r="AS366" i="2"/>
  <c r="AS269" i="2"/>
  <c r="AS597" i="2"/>
  <c r="AS96" i="2"/>
  <c r="AS301" i="2"/>
  <c r="AS173" i="2"/>
  <c r="AS70" i="2"/>
  <c r="AS339" i="2"/>
  <c r="AV339" i="2" s="1"/>
  <c r="AS627" i="2"/>
  <c r="AV627" i="2" s="1"/>
  <c r="AS418" i="2"/>
  <c r="AV418" i="2" s="1"/>
  <c r="AS82" i="2"/>
  <c r="AS495" i="2"/>
  <c r="AS559" i="2"/>
  <c r="AV559" i="2" s="1"/>
  <c r="AS318" i="2"/>
  <c r="AS208" i="2"/>
  <c r="AS278" i="2"/>
  <c r="AT691" i="2"/>
  <c r="AV691" i="2" s="1"/>
  <c r="AT526" i="2"/>
  <c r="AV526" i="2" s="1"/>
  <c r="AT583" i="2"/>
  <c r="AT535" i="2"/>
  <c r="AT675" i="2"/>
  <c r="AT480" i="2"/>
  <c r="AT652" i="2"/>
  <c r="AT248" i="2"/>
  <c r="AT235" i="2"/>
  <c r="AT529" i="2"/>
  <c r="AT223" i="2"/>
  <c r="AT118" i="2"/>
  <c r="AT618" i="2"/>
  <c r="AT689" i="2"/>
  <c r="AT378" i="2"/>
  <c r="AT617" i="2"/>
  <c r="AT477" i="2"/>
  <c r="AT236" i="2"/>
  <c r="AT554" i="2"/>
  <c r="AT334" i="2"/>
  <c r="AT465" i="2"/>
  <c r="AT60" i="2"/>
  <c r="AT256" i="2"/>
  <c r="AT48" i="2"/>
  <c r="AT200" i="2"/>
  <c r="AT168" i="2"/>
  <c r="AT338" i="2"/>
  <c r="AT133" i="2"/>
  <c r="AT440" i="2"/>
  <c r="AT360" i="2"/>
  <c r="AT676" i="2"/>
  <c r="AT215" i="2"/>
  <c r="AT486" i="2"/>
  <c r="AT153" i="2"/>
  <c r="AT701" i="2"/>
  <c r="AT489" i="2"/>
  <c r="AT571" i="2"/>
  <c r="AT552" i="2"/>
  <c r="AT36" i="2"/>
  <c r="AT640" i="2"/>
  <c r="AT446" i="2"/>
  <c r="AT59" i="2"/>
  <c r="AT309" i="2"/>
  <c r="AT501" i="2"/>
  <c r="AT679" i="2"/>
  <c r="AT602" i="2"/>
  <c r="AT508" i="2"/>
  <c r="AT2" i="2"/>
  <c r="AT369" i="2"/>
  <c r="AT104" i="2"/>
  <c r="AT190" i="2"/>
  <c r="AT7" i="2"/>
  <c r="AT545" i="2"/>
  <c r="AT75" i="2"/>
  <c r="AT298" i="2"/>
  <c r="AT426" i="2"/>
  <c r="AT265" i="2"/>
  <c r="AT343" i="2"/>
  <c r="AT519" i="2"/>
  <c r="AT181" i="2"/>
  <c r="AT132" i="2"/>
  <c r="AU609" i="2"/>
  <c r="AU619" i="2"/>
  <c r="AU688" i="2"/>
  <c r="AU246" i="2"/>
  <c r="AU502" i="2"/>
  <c r="AU463" i="2"/>
  <c r="AU437" i="2"/>
  <c r="AU494" i="2"/>
  <c r="AU233" i="2"/>
  <c r="AU229" i="2"/>
  <c r="AU539" i="2"/>
  <c r="AU92" i="2"/>
  <c r="AU699" i="2"/>
  <c r="AU124" i="2"/>
  <c r="AU335" i="2"/>
  <c r="AU137" i="2"/>
  <c r="AU97" i="2"/>
  <c r="AU515" i="2"/>
  <c r="AU585" i="2"/>
  <c r="AU166" i="2"/>
  <c r="AU358" i="2"/>
  <c r="AU275" i="2"/>
  <c r="AU131" i="2"/>
  <c r="AU593" i="2"/>
  <c r="AU261" i="2"/>
  <c r="AU630" i="2"/>
  <c r="AU575" i="2"/>
  <c r="AU122" i="2"/>
  <c r="AU305" i="2"/>
  <c r="AU616" i="2"/>
  <c r="AU17" i="2"/>
  <c r="AU123" i="2"/>
  <c r="AU693" i="2"/>
  <c r="AU355" i="2"/>
  <c r="AU46" i="2"/>
  <c r="AU30" i="2"/>
  <c r="AU579" i="2"/>
  <c r="AU214" i="2"/>
  <c r="AU389" i="2"/>
  <c r="AU647" i="2"/>
  <c r="AU468" i="2"/>
  <c r="AU69" i="2"/>
  <c r="AU546" i="2"/>
  <c r="AU396" i="2"/>
  <c r="AU202" i="2"/>
  <c r="AU677" i="2"/>
  <c r="AU417" i="2"/>
  <c r="AU78" i="2"/>
  <c r="AU162" i="2"/>
  <c r="AU237" i="2"/>
  <c r="AU567" i="2"/>
  <c r="AU134" i="2"/>
  <c r="AU240" i="2"/>
  <c r="AU212" i="2"/>
  <c r="AU188" i="2"/>
  <c r="AU161" i="2"/>
  <c r="AU250" i="2"/>
  <c r="AU40" i="2"/>
  <c r="AU226" i="2"/>
  <c r="AU538" i="2"/>
  <c r="AS680" i="2"/>
  <c r="AV680" i="2" s="1"/>
  <c r="AS98" i="2"/>
  <c r="AV98" i="2" s="1"/>
  <c r="AS333" i="2"/>
  <c r="AV333" i="2" s="1"/>
  <c r="AS683" i="2"/>
  <c r="AV683" i="2" s="1"/>
  <c r="AS387" i="2"/>
  <c r="AS706" i="2"/>
  <c r="AS525" i="2"/>
  <c r="AS416" i="2"/>
  <c r="AS6" i="2"/>
  <c r="AS400" i="2"/>
  <c r="AS102" i="2"/>
  <c r="AV102" i="2" s="1"/>
  <c r="AS35" i="2"/>
  <c r="AS473" i="2"/>
  <c r="AV473" i="2" s="1"/>
  <c r="AS16" i="2"/>
  <c r="AV16" i="2" s="1"/>
  <c r="AS264" i="2"/>
  <c r="AV264" i="2" s="1"/>
  <c r="AS258" i="2"/>
  <c r="AV258" i="2" s="1"/>
  <c r="AS121" i="2"/>
  <c r="AS111" i="2"/>
  <c r="AS425" i="2"/>
  <c r="AS192" i="2"/>
  <c r="AS481" i="2"/>
  <c r="AV481" i="2" s="1"/>
  <c r="AS62" i="2"/>
  <c r="AV62" i="2" s="1"/>
  <c r="AS114" i="2"/>
  <c r="AS234" i="2"/>
  <c r="AV234" i="2" s="1"/>
  <c r="AS721" i="2"/>
  <c r="AV721" i="2" s="1"/>
  <c r="AS390" i="2"/>
  <c r="AV390" i="2" s="1"/>
  <c r="AS454" i="2"/>
  <c r="AV454" i="2" s="1"/>
  <c r="AS512" i="2"/>
  <c r="AV512" i="2" s="1"/>
  <c r="AS337" i="2"/>
  <c r="AS660" i="2"/>
  <c r="AS149" i="2"/>
  <c r="AS625" i="2"/>
  <c r="AS702" i="2"/>
  <c r="AV702" i="2" s="1"/>
  <c r="AS143" i="2"/>
  <c r="AS55" i="2"/>
  <c r="AS606" i="2"/>
  <c r="AV606" i="2" s="1"/>
  <c r="AS193" i="2"/>
  <c r="AV193" i="2" s="1"/>
  <c r="AS435" i="2"/>
  <c r="AV435" i="2" s="1"/>
  <c r="AS427" i="2"/>
  <c r="AV427" i="2" s="1"/>
  <c r="AS5" i="2"/>
  <c r="AV5" i="2" s="1"/>
  <c r="AS391" i="2"/>
  <c r="AS578" i="2"/>
  <c r="AS346" i="2"/>
  <c r="AS478" i="2"/>
  <c r="AS204" i="2"/>
  <c r="AS23" i="2"/>
  <c r="AS170" i="2"/>
  <c r="AV170" i="2" s="1"/>
  <c r="AS297" i="2"/>
  <c r="AS347" i="2"/>
  <c r="AV347" i="2" s="1"/>
  <c r="AT704" i="2"/>
  <c r="AT698" i="2"/>
  <c r="AT712" i="2"/>
  <c r="AT694" i="2"/>
  <c r="AT503" i="2"/>
  <c r="AT407" i="2"/>
  <c r="AT332" i="2"/>
  <c r="AT613" i="2"/>
  <c r="AT157" i="2"/>
  <c r="AT628" i="2"/>
  <c r="AT152" i="2"/>
  <c r="AT155" i="2"/>
  <c r="AT219" i="2"/>
  <c r="AT177" i="2"/>
  <c r="AT664" i="2"/>
  <c r="AT436" i="2"/>
  <c r="AT24" i="2"/>
  <c r="AT379" i="2"/>
  <c r="AT342" i="2"/>
  <c r="AT289" i="2"/>
  <c r="AT304" i="2"/>
  <c r="AT665" i="2"/>
  <c r="AT490" i="2"/>
  <c r="AT9" i="2"/>
  <c r="AT589" i="2"/>
  <c r="AT221" i="2"/>
  <c r="AT383" i="2"/>
  <c r="AT113" i="2"/>
  <c r="AT130" i="2"/>
  <c r="AT555" i="2"/>
  <c r="AT115" i="2"/>
  <c r="AT116" i="2"/>
  <c r="AT148" i="2"/>
  <c r="AT249" i="2"/>
  <c r="AT485" i="2"/>
  <c r="AT352" i="2"/>
  <c r="AT165" i="2"/>
  <c r="AT4" i="2"/>
  <c r="AT687" i="2"/>
  <c r="AT532" i="2"/>
  <c r="AT372" i="2"/>
  <c r="AT719" i="2"/>
  <c r="AT160" i="2"/>
  <c r="AT79" i="2"/>
  <c r="AT475" i="2"/>
  <c r="AT296" i="2"/>
  <c r="AT505" i="2"/>
  <c r="AT164" i="2"/>
  <c r="AT151" i="2"/>
  <c r="AT310" i="2"/>
  <c r="AT28" i="2"/>
  <c r="AT588" i="2"/>
  <c r="AT154" i="2"/>
  <c r="AT218" i="2"/>
  <c r="AT128" i="2"/>
  <c r="AT138" i="2"/>
  <c r="AT209" i="2"/>
  <c r="AT220" i="2"/>
  <c r="AT482" i="2"/>
  <c r="AT460" i="2"/>
  <c r="AT666" i="2"/>
  <c r="AU670" i="2"/>
  <c r="AU409" i="2"/>
  <c r="AU410" i="2"/>
  <c r="AU348" i="2"/>
  <c r="AU518" i="2"/>
  <c r="AU139" i="2"/>
  <c r="AU317" i="2"/>
  <c r="AU612" i="2"/>
  <c r="AU569" i="2"/>
  <c r="AU350" i="2"/>
  <c r="AU496" i="2"/>
  <c r="AU285" i="2"/>
  <c r="AU45" i="2"/>
  <c r="AU695" i="2"/>
  <c r="AU323" i="2"/>
  <c r="AU650" i="2"/>
  <c r="AU262" i="2"/>
  <c r="AU493" i="2"/>
  <c r="AU382" i="2"/>
  <c r="AU662" i="2"/>
  <c r="AU33" i="2"/>
  <c r="AU722" i="2"/>
  <c r="AU294" i="2"/>
  <c r="AU21" i="2"/>
  <c r="AU327" i="2"/>
  <c r="AU509" i="2"/>
  <c r="AU595" i="2"/>
  <c r="AU232" i="2"/>
  <c r="AU574" i="2"/>
  <c r="AU359" i="2"/>
  <c r="AU93" i="2"/>
  <c r="AU395" i="2"/>
  <c r="AU499" i="2"/>
  <c r="AU703" i="2"/>
  <c r="AU174" i="2"/>
  <c r="AU586" i="2"/>
  <c r="AU513" i="2"/>
  <c r="AU547" i="2"/>
  <c r="AU180" i="2"/>
  <c r="AU408" i="2"/>
  <c r="AU311" i="2"/>
  <c r="AU433" i="2"/>
  <c r="AU119" i="2"/>
  <c r="AU99" i="2"/>
  <c r="AU239" i="2"/>
  <c r="AU373" i="2"/>
  <c r="AU516" i="2"/>
  <c r="AU399" i="2"/>
  <c r="AU244" i="2"/>
  <c r="AU565" i="2"/>
  <c r="AU300" i="2"/>
  <c r="AU303" i="2"/>
  <c r="AU564" i="2"/>
  <c r="AU194" i="2"/>
  <c r="AU329" i="2"/>
  <c r="AU345" i="2"/>
  <c r="AU120" i="2"/>
  <c r="AU83" i="2"/>
  <c r="AU12" i="2"/>
  <c r="AU690" i="2"/>
  <c r="AR568" i="2"/>
  <c r="AR418" i="2"/>
  <c r="AR55" i="2"/>
  <c r="AR575" i="2"/>
  <c r="AR148" i="2"/>
  <c r="AR28" i="2"/>
  <c r="AR652" i="2"/>
  <c r="AR153" i="2"/>
  <c r="AR289" i="2"/>
  <c r="AR9" i="2"/>
  <c r="AR138" i="2"/>
  <c r="AR210" i="2"/>
  <c r="AR86" i="2"/>
  <c r="AR53" i="2"/>
  <c r="AR301" i="2"/>
  <c r="AR369" i="2"/>
  <c r="AR329" i="2"/>
  <c r="AR175" i="2"/>
  <c r="AR30" i="2"/>
  <c r="AR128" i="2"/>
  <c r="AR393" i="2"/>
  <c r="AR217" i="2"/>
  <c r="AR651" i="2"/>
  <c r="AR143" i="2"/>
  <c r="AR17" i="2"/>
  <c r="AR162" i="2"/>
  <c r="AR83" i="2"/>
  <c r="AR293" i="2"/>
  <c r="AR469" i="2"/>
  <c r="AR178" i="2"/>
  <c r="AR492" i="2"/>
  <c r="AR144" i="2"/>
  <c r="AR269" i="2"/>
  <c r="AR360" i="2"/>
  <c r="AR435" i="2"/>
  <c r="AR69" i="2"/>
  <c r="AR601" i="2"/>
  <c r="AR127" i="2"/>
  <c r="AR339" i="2"/>
  <c r="Y105" i="3"/>
  <c r="Y63" i="3"/>
  <c r="Y116" i="3"/>
  <c r="Y113" i="3"/>
  <c r="Y12" i="3"/>
  <c r="Y92" i="3"/>
  <c r="Y91" i="3"/>
  <c r="Y29" i="3"/>
  <c r="Y22" i="3"/>
  <c r="Y109" i="3"/>
  <c r="Y112" i="3"/>
  <c r="Y27" i="3"/>
  <c r="Y107" i="3"/>
  <c r="Y115" i="3"/>
  <c r="Y99" i="3"/>
  <c r="Y106" i="3"/>
  <c r="Y118" i="3"/>
  <c r="Y79" i="3"/>
  <c r="Y65" i="3"/>
  <c r="Y23" i="3"/>
  <c r="Y7" i="3"/>
  <c r="Y41" i="3"/>
  <c r="Y21" i="3"/>
  <c r="Y72" i="3"/>
  <c r="Y53" i="3"/>
  <c r="Y39" i="3"/>
  <c r="Y62" i="3"/>
  <c r="Y85" i="3"/>
  <c r="Y20" i="3"/>
  <c r="Y11" i="3"/>
  <c r="Y44" i="3"/>
  <c r="Y96" i="3"/>
  <c r="Y30" i="3"/>
  <c r="Y15" i="3"/>
  <c r="Y88" i="3"/>
  <c r="Y10" i="3"/>
  <c r="Y103" i="3"/>
  <c r="Y13" i="3"/>
  <c r="Y25" i="3"/>
  <c r="Y77" i="3"/>
  <c r="Y87" i="3"/>
  <c r="Y17" i="3"/>
  <c r="Y101" i="3"/>
  <c r="Y82" i="3"/>
  <c r="Y104" i="3"/>
  <c r="Y114" i="3"/>
  <c r="Y14" i="3"/>
  <c r="Y57" i="3"/>
  <c r="Y38" i="3"/>
  <c r="Y108" i="3"/>
  <c r="Y55" i="3"/>
  <c r="Y83" i="3"/>
  <c r="Y95" i="3"/>
  <c r="Y64" i="3"/>
  <c r="Y68" i="3"/>
  <c r="Y74" i="3"/>
  <c r="Y80" i="3"/>
  <c r="Y70" i="3"/>
  <c r="Y102" i="3"/>
  <c r="Y32" i="3"/>
  <c r="Y60" i="3"/>
  <c r="Y100" i="3"/>
  <c r="Y2" i="3"/>
  <c r="Y73" i="3"/>
  <c r="Y121" i="3"/>
  <c r="Y3" i="3"/>
  <c r="Y42" i="3"/>
  <c r="Y40" i="3"/>
  <c r="Y6" i="3"/>
  <c r="Y35" i="3"/>
  <c r="Y97" i="3"/>
  <c r="Y52" i="3"/>
  <c r="Y24" i="3"/>
  <c r="Y45" i="3"/>
  <c r="Y90" i="3"/>
  <c r="Y36" i="3"/>
  <c r="Y117" i="3"/>
  <c r="Y69" i="3"/>
  <c r="Y81" i="3"/>
  <c r="Y58" i="3"/>
  <c r="Y37" i="3"/>
  <c r="Y4" i="3"/>
  <c r="Y93" i="3"/>
  <c r="Y31" i="3"/>
  <c r="Y86" i="3"/>
  <c r="Y47" i="3"/>
  <c r="Y67" i="3"/>
  <c r="Y54" i="3"/>
  <c r="Y46" i="3"/>
  <c r="Y56" i="3"/>
  <c r="Y89" i="3"/>
  <c r="Y18" i="3"/>
  <c r="Y5" i="3"/>
  <c r="Y76" i="3"/>
  <c r="Y71" i="3"/>
  <c r="Y111" i="3"/>
  <c r="Y94" i="3"/>
  <c r="Y78" i="3"/>
  <c r="Y61" i="3"/>
  <c r="Y34" i="3"/>
  <c r="Y26" i="3"/>
  <c r="Y8" i="3"/>
  <c r="Y50" i="3"/>
  <c r="Y28" i="3"/>
  <c r="Y120" i="3"/>
  <c r="Y43" i="3"/>
  <c r="Y110" i="3"/>
  <c r="Y9" i="3"/>
  <c r="Y75" i="3"/>
  <c r="Y59" i="3"/>
  <c r="Y122" i="3"/>
  <c r="Y19" i="3"/>
  <c r="Y16" i="3"/>
  <c r="Y49" i="3"/>
  <c r="Y33" i="3"/>
  <c r="Y66" i="3"/>
  <c r="Y98" i="3"/>
  <c r="Y48" i="3"/>
  <c r="Y51" i="3"/>
  <c r="Y84" i="3"/>
  <c r="L60" i="3"/>
  <c r="J25" i="3"/>
  <c r="R6" i="3"/>
  <c r="M51" i="3"/>
  <c r="T28" i="3"/>
  <c r="J101" i="3"/>
  <c r="J94" i="3"/>
  <c r="S47" i="3"/>
  <c r="J4" i="3"/>
  <c r="S97" i="3"/>
  <c r="T90" i="3"/>
  <c r="R64" i="3"/>
  <c r="N26" i="3"/>
  <c r="C93" i="3"/>
  <c r="S56" i="3"/>
  <c r="S96" i="3"/>
  <c r="T92" i="3"/>
  <c r="J28" i="3"/>
  <c r="K48" i="3"/>
  <c r="L16" i="3"/>
  <c r="L69" i="3"/>
  <c r="O97" i="3"/>
  <c r="T44" i="3"/>
  <c r="T24" i="3"/>
  <c r="K121" i="3"/>
  <c r="S28" i="3"/>
  <c r="S7" i="3"/>
  <c r="C6" i="3"/>
  <c r="K50" i="3"/>
  <c r="J97" i="3"/>
  <c r="R117" i="3"/>
  <c r="R60" i="3"/>
  <c r="R35" i="3"/>
  <c r="R37" i="3"/>
  <c r="R100" i="3"/>
  <c r="R50" i="3"/>
  <c r="S18" i="3"/>
  <c r="S54" i="3"/>
  <c r="T64" i="3"/>
  <c r="T27" i="3"/>
  <c r="T109" i="3"/>
  <c r="J29" i="3"/>
  <c r="J7" i="3"/>
  <c r="J30" i="3"/>
  <c r="L122" i="3"/>
  <c r="L34" i="3"/>
  <c r="M65" i="3"/>
  <c r="M120" i="3"/>
  <c r="M102" i="3"/>
  <c r="N83" i="3"/>
  <c r="N70" i="3"/>
  <c r="N6" i="3"/>
  <c r="N58" i="3"/>
  <c r="O51" i="3"/>
  <c r="O9" i="3"/>
  <c r="O79" i="3"/>
  <c r="C52" i="3"/>
  <c r="T26" i="3"/>
  <c r="K118" i="3"/>
  <c r="R27" i="3"/>
  <c r="R109" i="3"/>
  <c r="S49" i="3"/>
  <c r="S108" i="3"/>
  <c r="K65" i="3"/>
  <c r="L6" i="3"/>
  <c r="M85" i="3"/>
  <c r="S51" i="3"/>
  <c r="L117" i="3"/>
  <c r="M18" i="3"/>
  <c r="N64" i="3"/>
  <c r="T65" i="3"/>
  <c r="J15" i="3"/>
  <c r="S69" i="3"/>
  <c r="L47" i="3"/>
  <c r="J47" i="3"/>
  <c r="R97" i="3"/>
  <c r="N94" i="3"/>
  <c r="N4" i="3"/>
  <c r="O65" i="3"/>
  <c r="C11" i="3"/>
  <c r="C64" i="3"/>
  <c r="R12" i="3"/>
  <c r="R87" i="3"/>
  <c r="R81" i="3"/>
  <c r="S82" i="3"/>
  <c r="S116" i="3"/>
  <c r="S22" i="3"/>
  <c r="T84" i="3"/>
  <c r="J49" i="3"/>
  <c r="J43" i="3"/>
  <c r="J108" i="3"/>
  <c r="J57" i="3"/>
  <c r="K80" i="3"/>
  <c r="K76" i="3"/>
  <c r="L20" i="3"/>
  <c r="L105" i="3"/>
  <c r="M42" i="3"/>
  <c r="M103" i="3"/>
  <c r="N11" i="3"/>
  <c r="N21" i="3"/>
  <c r="O85" i="3"/>
  <c r="O36" i="3"/>
  <c r="O52" i="3"/>
  <c r="O106" i="3"/>
  <c r="K33" i="3"/>
  <c r="O28" i="3"/>
  <c r="C76" i="3"/>
  <c r="R92" i="3"/>
  <c r="S29" i="3"/>
  <c r="S30" i="3"/>
  <c r="T48" i="3"/>
  <c r="J16" i="3"/>
  <c r="J69" i="3"/>
  <c r="J34" i="3"/>
  <c r="K42" i="3"/>
  <c r="L83" i="3"/>
  <c r="N47" i="3"/>
  <c r="N44" i="3"/>
  <c r="N107" i="3"/>
  <c r="N24" i="3"/>
  <c r="O25" i="3"/>
  <c r="O13" i="3"/>
  <c r="O39" i="3"/>
  <c r="M28" i="3"/>
  <c r="R48" i="3"/>
  <c r="S16" i="3"/>
  <c r="J83" i="3"/>
  <c r="K85" i="3"/>
  <c r="L44" i="3"/>
  <c r="N101" i="3"/>
  <c r="S4" i="3"/>
  <c r="M9" i="3"/>
  <c r="L21" i="3"/>
  <c r="J21" i="3"/>
  <c r="O60" i="3"/>
  <c r="S6" i="3"/>
  <c r="K25" i="3"/>
  <c r="L33" i="3"/>
  <c r="M60" i="3"/>
  <c r="M100" i="3"/>
  <c r="N96" i="3"/>
  <c r="O27" i="3"/>
  <c r="O109" i="3"/>
  <c r="L70" i="3"/>
  <c r="T42" i="3"/>
  <c r="O50" i="3"/>
  <c r="R18" i="3"/>
  <c r="R56" i="3"/>
  <c r="R96" i="3"/>
  <c r="S64" i="3"/>
  <c r="S92" i="3"/>
  <c r="T94" i="3"/>
  <c r="T4" i="3"/>
  <c r="J48" i="3"/>
  <c r="K16" i="3"/>
  <c r="K69" i="3"/>
  <c r="L120" i="3"/>
  <c r="M6" i="3"/>
  <c r="N51" i="3"/>
  <c r="N97" i="3"/>
  <c r="N36" i="3"/>
  <c r="O47" i="3"/>
  <c r="O44" i="3"/>
  <c r="O26" i="3"/>
  <c r="O90" i="3"/>
  <c r="O24" i="3"/>
  <c r="C15" i="3"/>
  <c r="M40" i="3"/>
  <c r="O53" i="3"/>
  <c r="J6" i="3"/>
  <c r="S44" i="3"/>
  <c r="S90" i="3"/>
  <c r="S107" i="3"/>
  <c r="S24" i="3"/>
  <c r="T25" i="3"/>
  <c r="J32" i="3"/>
  <c r="J121" i="3"/>
  <c r="K60" i="3"/>
  <c r="K35" i="3"/>
  <c r="M64" i="3"/>
  <c r="M27" i="3"/>
  <c r="M109" i="3"/>
  <c r="M92" i="3"/>
  <c r="N28" i="3"/>
  <c r="N29" i="3"/>
  <c r="N7" i="3"/>
  <c r="O48" i="3"/>
  <c r="C20" i="3"/>
  <c r="C105" i="3"/>
  <c r="O86" i="3"/>
  <c r="S34" i="3"/>
  <c r="J70" i="3"/>
  <c r="O35" i="3"/>
  <c r="R28" i="3"/>
  <c r="R49" i="3"/>
  <c r="R7" i="3"/>
  <c r="L51" i="3"/>
  <c r="M26" i="3"/>
  <c r="C87" i="3"/>
  <c r="C50" i="3"/>
  <c r="K23" i="3"/>
  <c r="K102" i="3"/>
  <c r="K9" i="3"/>
  <c r="J36" i="3"/>
  <c r="M33" i="3"/>
  <c r="M121" i="3"/>
  <c r="O22" i="3"/>
  <c r="O56" i="3"/>
  <c r="O96" i="3"/>
  <c r="C115" i="3"/>
  <c r="C35" i="3"/>
  <c r="AR415" i="2"/>
  <c r="R11" i="3"/>
  <c r="R83" i="3"/>
  <c r="R70" i="3"/>
  <c r="R21" i="3"/>
  <c r="R58" i="3"/>
  <c r="S85" i="3"/>
  <c r="S36" i="3"/>
  <c r="S9" i="3"/>
  <c r="S52" i="3"/>
  <c r="S106" i="3"/>
  <c r="S86" i="3"/>
  <c r="S53" i="3"/>
  <c r="S79" i="3"/>
  <c r="T47" i="3"/>
  <c r="T91" i="3"/>
  <c r="T10" i="3"/>
  <c r="T107" i="3"/>
  <c r="T41" i="3"/>
  <c r="J98" i="3"/>
  <c r="J111" i="3"/>
  <c r="J13" i="3"/>
  <c r="J39" i="3"/>
  <c r="J93" i="3"/>
  <c r="K101" i="3"/>
  <c r="K78" i="3"/>
  <c r="K32" i="3"/>
  <c r="K119" i="3"/>
  <c r="K8" i="3"/>
  <c r="C80" i="3"/>
  <c r="C23" i="3"/>
  <c r="L19" i="3"/>
  <c r="AR380" i="2"/>
  <c r="R84" i="3"/>
  <c r="R45" i="3"/>
  <c r="R88" i="3"/>
  <c r="R95" i="3"/>
  <c r="S94" i="3"/>
  <c r="S43" i="3"/>
  <c r="S57" i="3"/>
  <c r="S89" i="3"/>
  <c r="T80" i="3"/>
  <c r="T23" i="3"/>
  <c r="T55" i="3"/>
  <c r="T104" i="3"/>
  <c r="T76" i="3"/>
  <c r="J20" i="3"/>
  <c r="J19" i="3"/>
  <c r="J122" i="3"/>
  <c r="J31" i="3"/>
  <c r="J105" i="3"/>
  <c r="K103" i="3"/>
  <c r="K40" i="3"/>
  <c r="K120" i="3"/>
  <c r="L11" i="3"/>
  <c r="L58" i="3"/>
  <c r="M97" i="3"/>
  <c r="M36" i="3"/>
  <c r="M52" i="3"/>
  <c r="M106" i="3"/>
  <c r="M86" i="3"/>
  <c r="M53" i="3"/>
  <c r="M79" i="3"/>
  <c r="N91" i="3"/>
  <c r="N90" i="3"/>
  <c r="N10" i="3"/>
  <c r="N41" i="3"/>
  <c r="O15" i="3"/>
  <c r="O98" i="3"/>
  <c r="O111" i="3"/>
  <c r="O93" i="3"/>
  <c r="AR409" i="2"/>
  <c r="AR348" i="2"/>
  <c r="AR317" i="2"/>
  <c r="AR569" i="2"/>
  <c r="AR350" i="2"/>
  <c r="AR285" i="2"/>
  <c r="AR45" i="2"/>
  <c r="AR262" i="2"/>
  <c r="AR382" i="2"/>
  <c r="AR33" i="2"/>
  <c r="AR722" i="2"/>
  <c r="C101" i="3"/>
  <c r="AR294" i="2"/>
  <c r="AR21" i="2"/>
  <c r="AR327" i="2"/>
  <c r="AR509" i="2"/>
  <c r="AR232" i="2"/>
  <c r="AR574" i="2"/>
  <c r="AR359" i="2"/>
  <c r="AR93" i="2"/>
  <c r="AR395" i="2"/>
  <c r="AR174" i="2"/>
  <c r="AR513" i="2"/>
  <c r="AR547" i="2"/>
  <c r="AR180" i="2"/>
  <c r="AR408" i="2"/>
  <c r="C118" i="3"/>
  <c r="AR311" i="2"/>
  <c r="AR433" i="2"/>
  <c r="AR119" i="2"/>
  <c r="C78" i="3"/>
  <c r="AR99" i="2"/>
  <c r="C32" i="3"/>
  <c r="AR239" i="2"/>
  <c r="AR373" i="2"/>
  <c r="AR244" i="2"/>
  <c r="AR565" i="2"/>
  <c r="AR300" i="2"/>
  <c r="C61" i="3"/>
  <c r="AR303" i="2"/>
  <c r="C75" i="3"/>
  <c r="AR564" i="2"/>
  <c r="C119" i="3"/>
  <c r="AR345" i="2"/>
  <c r="C33" i="3"/>
  <c r="AR120" i="2"/>
  <c r="C17" i="3"/>
  <c r="AR12" i="2"/>
  <c r="C8" i="3"/>
  <c r="AR690" i="2"/>
  <c r="C121" i="3"/>
  <c r="AR107" i="2"/>
  <c r="AR341" i="2"/>
  <c r="AR447" i="2"/>
  <c r="C44" i="3"/>
  <c r="R47" i="3"/>
  <c r="R44" i="3"/>
  <c r="R26" i="3"/>
  <c r="R91" i="3"/>
  <c r="R90" i="3"/>
  <c r="R10" i="3"/>
  <c r="R107" i="3"/>
  <c r="R24" i="3"/>
  <c r="R41" i="3"/>
  <c r="S15" i="3"/>
  <c r="S98" i="3"/>
  <c r="S25" i="3"/>
  <c r="S111" i="3"/>
  <c r="S13" i="3"/>
  <c r="S39" i="3"/>
  <c r="S93" i="3"/>
  <c r="T101" i="3"/>
  <c r="T118" i="3"/>
  <c r="T78" i="3"/>
  <c r="T32" i="3"/>
  <c r="T119" i="3"/>
  <c r="T33" i="3"/>
  <c r="T8" i="3"/>
  <c r="T121" i="3"/>
  <c r="J117" i="3"/>
  <c r="J60" i="3"/>
  <c r="J35" i="3"/>
  <c r="J12" i="3"/>
  <c r="J87" i="3"/>
  <c r="J37" i="3"/>
  <c r="J100" i="3"/>
  <c r="J81" i="3"/>
  <c r="J110" i="3"/>
  <c r="J50" i="3"/>
  <c r="J99" i="3"/>
  <c r="K82" i="3"/>
  <c r="K18" i="3"/>
  <c r="K54" i="3"/>
  <c r="K38" i="3"/>
  <c r="R99" i="3"/>
  <c r="R80" i="3"/>
  <c r="R23" i="3"/>
  <c r="R55" i="3"/>
  <c r="R104" i="3"/>
  <c r="R76" i="3"/>
  <c r="S20" i="3"/>
  <c r="S19" i="3"/>
  <c r="S122" i="3"/>
  <c r="S31" i="3"/>
  <c r="S105" i="3"/>
  <c r="T103" i="3"/>
  <c r="T40" i="3"/>
  <c r="T120" i="3"/>
  <c r="T102" i="3"/>
  <c r="J11" i="3"/>
  <c r="J58" i="3"/>
  <c r="K51" i="3"/>
  <c r="K97" i="3"/>
  <c r="K36" i="3"/>
  <c r="K52" i="3"/>
  <c r="K106" i="3"/>
  <c r="K86" i="3"/>
  <c r="K53" i="3"/>
  <c r="K79" i="3"/>
  <c r="C39" i="3"/>
  <c r="J89" i="3"/>
  <c r="AR101" i="2"/>
  <c r="AR404" i="2"/>
  <c r="C47" i="3"/>
  <c r="AR577" i="2"/>
  <c r="R101" i="3"/>
  <c r="R118" i="3"/>
  <c r="R78" i="3"/>
  <c r="R32" i="3"/>
  <c r="R119" i="3"/>
  <c r="R33" i="3"/>
  <c r="R8" i="3"/>
  <c r="R121" i="3"/>
  <c r="S117" i="3"/>
  <c r="S60" i="3"/>
  <c r="S35" i="3"/>
  <c r="S12" i="3"/>
  <c r="S87" i="3"/>
  <c r="S37" i="3"/>
  <c r="S100" i="3"/>
  <c r="S81" i="3"/>
  <c r="S110" i="3"/>
  <c r="S50" i="3"/>
  <c r="S99" i="3"/>
  <c r="T82" i="3"/>
  <c r="T18" i="3"/>
  <c r="T54" i="3"/>
  <c r="T38" i="3"/>
  <c r="T116" i="3"/>
  <c r="T46" i="3"/>
  <c r="T22" i="3"/>
  <c r="T56" i="3"/>
  <c r="T96" i="3"/>
  <c r="J64" i="3"/>
  <c r="J84" i="3"/>
  <c r="J27" i="3"/>
  <c r="J45" i="3"/>
  <c r="J109" i="3"/>
  <c r="J92" i="3"/>
  <c r="J88" i="3"/>
  <c r="J95" i="3"/>
  <c r="K94" i="3"/>
  <c r="K28" i="3"/>
  <c r="K29" i="3"/>
  <c r="K4" i="3"/>
  <c r="AR196" i="2"/>
  <c r="AR49" i="2"/>
  <c r="AR26" i="2"/>
  <c r="C26" i="3"/>
  <c r="R65" i="3"/>
  <c r="R42" i="3"/>
  <c r="R103" i="3"/>
  <c r="R40" i="3"/>
  <c r="R120" i="3"/>
  <c r="R102" i="3"/>
  <c r="S11" i="3"/>
  <c r="S83" i="3"/>
  <c r="S70" i="3"/>
  <c r="S21" i="3"/>
  <c r="S58" i="3"/>
  <c r="T85" i="3"/>
  <c r="T51" i="3"/>
  <c r="T97" i="3"/>
  <c r="T36" i="3"/>
  <c r="T9" i="3"/>
  <c r="T52" i="3"/>
  <c r="T106" i="3"/>
  <c r="T86" i="3"/>
  <c r="T53" i="3"/>
  <c r="T79" i="3"/>
  <c r="J44" i="3"/>
  <c r="J26" i="3"/>
  <c r="J91" i="3"/>
  <c r="J90" i="3"/>
  <c r="J10" i="3"/>
  <c r="J107" i="3"/>
  <c r="J24" i="3"/>
  <c r="J41" i="3"/>
  <c r="K15" i="3"/>
  <c r="K98" i="3"/>
  <c r="K111" i="3"/>
  <c r="K13" i="3"/>
  <c r="K39" i="3"/>
  <c r="K93" i="3"/>
  <c r="L101" i="3"/>
  <c r="L118" i="3"/>
  <c r="L78" i="3"/>
  <c r="L32" i="3"/>
  <c r="L119" i="3"/>
  <c r="L8" i="3"/>
  <c r="L121" i="3"/>
  <c r="M117" i="3"/>
  <c r="M35" i="3"/>
  <c r="M12" i="3"/>
  <c r="M87" i="3"/>
  <c r="M37" i="3"/>
  <c r="M81" i="3"/>
  <c r="M110" i="3"/>
  <c r="M50" i="3"/>
  <c r="M99" i="3"/>
  <c r="N82" i="3"/>
  <c r="N18" i="3"/>
  <c r="N54" i="3"/>
  <c r="N38" i="3"/>
  <c r="N116" i="3"/>
  <c r="N46" i="3"/>
  <c r="N22" i="3"/>
  <c r="N56" i="3"/>
  <c r="C29" i="3"/>
  <c r="T95" i="3"/>
  <c r="K55" i="3"/>
  <c r="AR500" i="2"/>
  <c r="AR242" i="2"/>
  <c r="AR533" i="2"/>
  <c r="AR279" i="2"/>
  <c r="AR299" i="2"/>
  <c r="C90" i="3"/>
  <c r="AR462" i="2"/>
  <c r="AR52" i="2"/>
  <c r="C24" i="3"/>
  <c r="AR10" i="2"/>
  <c r="R82" i="3"/>
  <c r="R54" i="3"/>
  <c r="R38" i="3"/>
  <c r="R116" i="3"/>
  <c r="R46" i="3"/>
  <c r="R22" i="3"/>
  <c r="S84" i="3"/>
  <c r="S27" i="3"/>
  <c r="S45" i="3"/>
  <c r="S109" i="3"/>
  <c r="S88" i="3"/>
  <c r="S95" i="3"/>
  <c r="T29" i="3"/>
  <c r="T49" i="3"/>
  <c r="T43" i="3"/>
  <c r="T108" i="3"/>
  <c r="T7" i="3"/>
  <c r="T30" i="3"/>
  <c r="T57" i="3"/>
  <c r="T89" i="3"/>
  <c r="J80" i="3"/>
  <c r="J23" i="3"/>
  <c r="J55" i="3"/>
  <c r="J104" i="3"/>
  <c r="J76" i="3"/>
  <c r="K20" i="3"/>
  <c r="K19" i="3"/>
  <c r="K122" i="3"/>
  <c r="K31" i="3"/>
  <c r="K34" i="3"/>
  <c r="K105" i="3"/>
  <c r="L65" i="3"/>
  <c r="L42" i="3"/>
  <c r="L103" i="3"/>
  <c r="L40" i="3"/>
  <c r="L102" i="3"/>
  <c r="M11" i="3"/>
  <c r="M83" i="3"/>
  <c r="M70" i="3"/>
  <c r="M21" i="3"/>
  <c r="M58" i="3"/>
  <c r="N85" i="3"/>
  <c r="N9" i="3"/>
  <c r="R110" i="3"/>
  <c r="S38" i="3"/>
  <c r="T88" i="3"/>
  <c r="AR156" i="2"/>
  <c r="AR63" i="2"/>
  <c r="R85" i="3"/>
  <c r="R51" i="3"/>
  <c r="R36" i="3"/>
  <c r="R9" i="3"/>
  <c r="R52" i="3"/>
  <c r="R106" i="3"/>
  <c r="R86" i="3"/>
  <c r="R53" i="3"/>
  <c r="R79" i="3"/>
  <c r="S26" i="3"/>
  <c r="S91" i="3"/>
  <c r="S10" i="3"/>
  <c r="S41" i="3"/>
  <c r="T15" i="3"/>
  <c r="T98" i="3"/>
  <c r="T111" i="3"/>
  <c r="T13" i="3"/>
  <c r="T39" i="3"/>
  <c r="T93" i="3"/>
  <c r="J118" i="3"/>
  <c r="J78" i="3"/>
  <c r="J119" i="3"/>
  <c r="J33" i="3"/>
  <c r="J8" i="3"/>
  <c r="K117" i="3"/>
  <c r="K12" i="3"/>
  <c r="K87" i="3"/>
  <c r="K37" i="3"/>
  <c r="K100" i="3"/>
  <c r="K81" i="3"/>
  <c r="K110" i="3"/>
  <c r="K99" i="3"/>
  <c r="L82" i="3"/>
  <c r="L18" i="3"/>
  <c r="L54" i="3"/>
  <c r="L38" i="3"/>
  <c r="L116" i="3"/>
  <c r="L46" i="3"/>
  <c r="L22" i="3"/>
  <c r="L56" i="3"/>
  <c r="L96" i="3"/>
  <c r="M84" i="3"/>
  <c r="M45" i="3"/>
  <c r="M88" i="3"/>
  <c r="M95" i="3"/>
  <c r="N49" i="3"/>
  <c r="N43" i="3"/>
  <c r="N108" i="3"/>
  <c r="N30" i="3"/>
  <c r="N57" i="3"/>
  <c r="N89" i="3"/>
  <c r="O80" i="3"/>
  <c r="O23" i="3"/>
  <c r="O55" i="3"/>
  <c r="AR384" i="2"/>
  <c r="AR281" i="2"/>
  <c r="AR89" i="2"/>
  <c r="AR561" i="2"/>
  <c r="AR142" i="2"/>
  <c r="C10" i="3"/>
  <c r="AR108" i="2"/>
  <c r="AR367" i="2"/>
  <c r="C41" i="3"/>
  <c r="R94" i="3"/>
  <c r="R29" i="3"/>
  <c r="R4" i="3"/>
  <c r="R43" i="3"/>
  <c r="R108" i="3"/>
  <c r="R30" i="3"/>
  <c r="R57" i="3"/>
  <c r="R89" i="3"/>
  <c r="S80" i="3"/>
  <c r="S23" i="3"/>
  <c r="S55" i="3"/>
  <c r="S104" i="3"/>
  <c r="S76" i="3"/>
  <c r="S48" i="3"/>
  <c r="T20" i="3"/>
  <c r="T19" i="3"/>
  <c r="T122" i="3"/>
  <c r="T31" i="3"/>
  <c r="T16" i="3"/>
  <c r="T69" i="3"/>
  <c r="T34" i="3"/>
  <c r="T105" i="3"/>
  <c r="J65" i="3"/>
  <c r="J42" i="3"/>
  <c r="J103" i="3"/>
  <c r="J40" i="3"/>
  <c r="J120" i="3"/>
  <c r="J102" i="3"/>
  <c r="K11" i="3"/>
  <c r="K83" i="3"/>
  <c r="K70" i="3"/>
  <c r="K21" i="3"/>
  <c r="C100" i="3"/>
  <c r="C81" i="3"/>
  <c r="C110" i="3"/>
  <c r="L31" i="3"/>
  <c r="AR424" i="2"/>
  <c r="AR420" i="2"/>
  <c r="AR357" i="2"/>
  <c r="AR621" i="2"/>
  <c r="C91" i="3"/>
  <c r="AR207" i="2"/>
  <c r="AR566" i="2"/>
  <c r="R15" i="3"/>
  <c r="R98" i="3"/>
  <c r="R25" i="3"/>
  <c r="R111" i="3"/>
  <c r="R13" i="3"/>
  <c r="R39" i="3"/>
  <c r="R93" i="3"/>
  <c r="S101" i="3"/>
  <c r="S118" i="3"/>
  <c r="S78" i="3"/>
  <c r="S32" i="3"/>
  <c r="S119" i="3"/>
  <c r="S33" i="3"/>
  <c r="S8" i="3"/>
  <c r="S121" i="3"/>
  <c r="T117" i="3"/>
  <c r="T60" i="3"/>
  <c r="T35" i="3"/>
  <c r="T12" i="3"/>
  <c r="T87" i="3"/>
  <c r="T37" i="3"/>
  <c r="T100" i="3"/>
  <c r="T81" i="3"/>
  <c r="T110" i="3"/>
  <c r="T50" i="3"/>
  <c r="T99" i="3"/>
  <c r="J82" i="3"/>
  <c r="J18" i="3"/>
  <c r="J54" i="3"/>
  <c r="J38" i="3"/>
  <c r="J116" i="3"/>
  <c r="J46" i="3"/>
  <c r="J22" i="3"/>
  <c r="J56" i="3"/>
  <c r="J96" i="3"/>
  <c r="K64" i="3"/>
  <c r="K84" i="3"/>
  <c r="K27" i="3"/>
  <c r="K45" i="3"/>
  <c r="K109" i="3"/>
  <c r="K92" i="3"/>
  <c r="K88" i="3"/>
  <c r="C21" i="3"/>
  <c r="C58" i="3"/>
  <c r="S46" i="3"/>
  <c r="T45" i="3"/>
  <c r="K104" i="3"/>
  <c r="AR182" i="2"/>
  <c r="AR34" i="2"/>
  <c r="AR663" i="2"/>
  <c r="C66" i="3"/>
  <c r="AR336" i="2"/>
  <c r="AR58" i="2"/>
  <c r="AR14" i="2"/>
  <c r="AR551" i="2"/>
  <c r="C107" i="3"/>
  <c r="AR77" i="2"/>
  <c r="R20" i="3"/>
  <c r="R19" i="3"/>
  <c r="R122" i="3"/>
  <c r="R31" i="3"/>
  <c r="R16" i="3"/>
  <c r="R69" i="3"/>
  <c r="R34" i="3"/>
  <c r="R105" i="3"/>
  <c r="S65" i="3"/>
  <c r="S42" i="3"/>
  <c r="S103" i="3"/>
  <c r="S40" i="3"/>
  <c r="S120" i="3"/>
  <c r="S102" i="3"/>
  <c r="T11" i="3"/>
  <c r="T83" i="3"/>
  <c r="T70" i="3"/>
  <c r="T21" i="3"/>
  <c r="T6" i="3"/>
  <c r="T58" i="3"/>
  <c r="J85" i="3"/>
  <c r="J51" i="3"/>
  <c r="J9" i="3"/>
  <c r="J52" i="3"/>
  <c r="J106" i="3"/>
  <c r="J86" i="3"/>
  <c r="J53" i="3"/>
  <c r="J79" i="3"/>
  <c r="K47" i="3"/>
  <c r="K44" i="3"/>
  <c r="K26" i="3"/>
  <c r="K91" i="3"/>
  <c r="K90" i="3"/>
  <c r="K10" i="3"/>
  <c r="K107" i="3"/>
  <c r="K24" i="3"/>
  <c r="K41" i="3"/>
  <c r="L15" i="3"/>
  <c r="L98" i="3"/>
  <c r="L25" i="3"/>
  <c r="L111" i="3"/>
  <c r="L13" i="3"/>
  <c r="L39" i="3"/>
  <c r="L93" i="3"/>
  <c r="M101" i="3"/>
  <c r="M118" i="3"/>
  <c r="M78" i="3"/>
  <c r="M32" i="3"/>
  <c r="M119" i="3"/>
  <c r="M8" i="3"/>
  <c r="N117" i="3"/>
  <c r="C45" i="3"/>
  <c r="K116" i="3"/>
  <c r="K46" i="3"/>
  <c r="K22" i="3"/>
  <c r="K56" i="3"/>
  <c r="K96" i="3"/>
  <c r="L64" i="3"/>
  <c r="L84" i="3"/>
  <c r="L27" i="3"/>
  <c r="L45" i="3"/>
  <c r="L109" i="3"/>
  <c r="L92" i="3"/>
  <c r="L88" i="3"/>
  <c r="L95" i="3"/>
  <c r="M94" i="3"/>
  <c r="M29" i="3"/>
  <c r="M4" i="3"/>
  <c r="M49" i="3"/>
  <c r="M43" i="3"/>
  <c r="M108" i="3"/>
  <c r="M7" i="3"/>
  <c r="M30" i="3"/>
  <c r="M57" i="3"/>
  <c r="M89" i="3"/>
  <c r="N80" i="3"/>
  <c r="N23" i="3"/>
  <c r="N55" i="3"/>
  <c r="N104" i="3"/>
  <c r="N76" i="3"/>
  <c r="N48" i="3"/>
  <c r="O20" i="3"/>
  <c r="O19" i="3"/>
  <c r="O122" i="3"/>
  <c r="O31" i="3"/>
  <c r="O16" i="3"/>
  <c r="O69" i="3"/>
  <c r="O34" i="3"/>
  <c r="O105" i="3"/>
  <c r="AR443" i="2"/>
  <c r="AR263" i="2"/>
  <c r="AR295" i="2"/>
  <c r="AR172" i="2"/>
  <c r="AR413" i="2"/>
  <c r="AR110" i="2"/>
  <c r="AR199" i="2"/>
  <c r="AR94" i="2"/>
  <c r="AR511" i="2"/>
  <c r="AR388" i="2"/>
  <c r="AR321" i="2"/>
  <c r="AR472" i="2"/>
  <c r="AR356" i="2"/>
  <c r="AR197" i="2"/>
  <c r="AR56" i="2"/>
  <c r="AR302" i="2"/>
  <c r="AR22" i="2"/>
  <c r="AR351" i="2"/>
  <c r="AR201" i="2"/>
  <c r="AR42" i="2"/>
  <c r="AR183" i="2"/>
  <c r="AR581" i="2"/>
  <c r="AR276" i="2"/>
  <c r="AR189" i="2"/>
  <c r="AR251" i="2"/>
  <c r="AR633" i="2"/>
  <c r="AR18" i="2"/>
  <c r="AR306" i="2"/>
  <c r="C103" i="3"/>
  <c r="AR72" i="2"/>
  <c r="AR169" i="2"/>
  <c r="AR324" i="2"/>
  <c r="AR44" i="2"/>
  <c r="C40" i="3"/>
  <c r="AR171" i="2"/>
  <c r="AR576" i="2"/>
  <c r="C56" i="3"/>
  <c r="L26" i="3"/>
  <c r="L91" i="3"/>
  <c r="L90" i="3"/>
  <c r="L10" i="3"/>
  <c r="L107" i="3"/>
  <c r="L24" i="3"/>
  <c r="L41" i="3"/>
  <c r="M15" i="3"/>
  <c r="M98" i="3"/>
  <c r="M25" i="3"/>
  <c r="M111" i="3"/>
  <c r="M13" i="3"/>
  <c r="M39" i="3"/>
  <c r="M93" i="3"/>
  <c r="N118" i="3"/>
  <c r="N78" i="3"/>
  <c r="N32" i="3"/>
  <c r="N119" i="3"/>
  <c r="N33" i="3"/>
  <c r="N8" i="3"/>
  <c r="N121" i="3"/>
  <c r="O117" i="3"/>
  <c r="O12" i="3"/>
  <c r="O87" i="3"/>
  <c r="O37" i="3"/>
  <c r="O100" i="3"/>
  <c r="O81" i="3"/>
  <c r="O110" i="3"/>
  <c r="O99" i="3"/>
  <c r="AR553" i="2"/>
  <c r="AR422" i="2"/>
  <c r="AR590" i="2"/>
  <c r="AR570" i="2"/>
  <c r="AR470" i="2"/>
  <c r="AR259" i="2"/>
  <c r="AR51" i="2"/>
  <c r="AR176" i="2"/>
  <c r="AR61" i="2"/>
  <c r="AR25" i="2"/>
  <c r="AR272" i="2"/>
  <c r="AR488" i="2"/>
  <c r="AR105" i="2"/>
  <c r="AR270" i="2"/>
  <c r="AR374" i="2"/>
  <c r="AR558" i="2"/>
  <c r="AR216" i="2"/>
  <c r="AR412" i="2"/>
  <c r="AR550" i="2"/>
  <c r="AR227" i="2"/>
  <c r="AR330" i="2"/>
  <c r="AR228" i="2"/>
  <c r="AR8" i="2"/>
  <c r="AR50" i="2"/>
  <c r="AR267" i="2"/>
  <c r="AR65" i="2"/>
  <c r="AR483" i="2"/>
  <c r="C18" i="3"/>
  <c r="AR135" i="2"/>
  <c r="AR54" i="2"/>
  <c r="AR457" i="2"/>
  <c r="AR419" i="2"/>
  <c r="AR195" i="2"/>
  <c r="AR41" i="2"/>
  <c r="C46" i="3"/>
  <c r="AR313" i="2"/>
  <c r="AR95" i="2"/>
  <c r="AR32" i="2"/>
  <c r="C96" i="3"/>
  <c r="AR405" i="2"/>
  <c r="C68" i="3"/>
  <c r="C82" i="3"/>
  <c r="C65" i="3"/>
  <c r="C94" i="3"/>
  <c r="K49" i="3"/>
  <c r="K43" i="3"/>
  <c r="K108" i="3"/>
  <c r="K7" i="3"/>
  <c r="K30" i="3"/>
  <c r="K57" i="3"/>
  <c r="K89" i="3"/>
  <c r="L80" i="3"/>
  <c r="L23" i="3"/>
  <c r="L55" i="3"/>
  <c r="L104" i="3"/>
  <c r="L76" i="3"/>
  <c r="L48" i="3"/>
  <c r="M20" i="3"/>
  <c r="M19" i="3"/>
  <c r="M122" i="3"/>
  <c r="M31" i="3"/>
  <c r="M16" i="3"/>
  <c r="M69" i="3"/>
  <c r="M34" i="3"/>
  <c r="M105" i="3"/>
  <c r="N65" i="3"/>
  <c r="N42" i="3"/>
  <c r="N103" i="3"/>
  <c r="N40" i="3"/>
  <c r="N120" i="3"/>
  <c r="N102" i="3"/>
  <c r="O11" i="3"/>
  <c r="O83" i="3"/>
  <c r="O70" i="3"/>
  <c r="O21" i="3"/>
  <c r="O6" i="3"/>
  <c r="O58" i="3"/>
  <c r="AR474" i="2"/>
  <c r="AR377" i="2"/>
  <c r="AR498" i="2"/>
  <c r="AR584" i="2"/>
  <c r="AR562" i="2"/>
  <c r="AR624" i="2"/>
  <c r="AR74" i="2"/>
  <c r="AR112" i="2"/>
  <c r="C85" i="3"/>
  <c r="AR572" i="2"/>
  <c r="AR145" i="2"/>
  <c r="AR362" i="2"/>
  <c r="AR432" i="2"/>
  <c r="AR47" i="2"/>
  <c r="AR458" i="2"/>
  <c r="AR73" i="2"/>
  <c r="AR260" i="2"/>
  <c r="C97" i="3"/>
  <c r="AR39" i="2"/>
  <c r="AR103" i="2"/>
  <c r="AR273" i="2"/>
  <c r="AR117" i="2"/>
  <c r="AR203" i="2"/>
  <c r="AR80" i="2"/>
  <c r="AR522" i="2"/>
  <c r="AR531" i="2"/>
  <c r="AR84" i="2"/>
  <c r="AR13" i="2"/>
  <c r="AR403" i="2"/>
  <c r="AR126" i="2"/>
  <c r="AR314" i="2"/>
  <c r="C9" i="3"/>
  <c r="AR3" i="2"/>
  <c r="AR381" i="2"/>
  <c r="AR283" i="2"/>
  <c r="AR557" i="2"/>
  <c r="C71" i="3"/>
  <c r="AR442" i="2"/>
  <c r="AR366" i="2"/>
  <c r="AR597" i="2"/>
  <c r="AR96" i="2"/>
  <c r="AR173" i="2"/>
  <c r="AR70" i="2"/>
  <c r="AR627" i="2"/>
  <c r="AR82" i="2"/>
  <c r="AR495" i="2"/>
  <c r="AR559" i="2"/>
  <c r="AR208" i="2"/>
  <c r="C79" i="3"/>
  <c r="AR278" i="2"/>
  <c r="O64" i="3"/>
  <c r="O84" i="3"/>
  <c r="O45" i="3"/>
  <c r="O92" i="3"/>
  <c r="O88" i="3"/>
  <c r="O95" i="3"/>
  <c r="AR434" i="2"/>
  <c r="AR406" i="2"/>
  <c r="AR421" i="2"/>
  <c r="AR271" i="2"/>
  <c r="AR136" i="2"/>
  <c r="AR98" i="2"/>
  <c r="AR333" i="2"/>
  <c r="AR683" i="2"/>
  <c r="AR387" i="2"/>
  <c r="AR525" i="2"/>
  <c r="AR6" i="2"/>
  <c r="C28" i="3"/>
  <c r="AR102" i="2"/>
  <c r="AR35" i="2"/>
  <c r="AR473" i="2"/>
  <c r="AR16" i="2"/>
  <c r="AR258" i="2"/>
  <c r="AR121" i="2"/>
  <c r="AR111" i="2"/>
  <c r="AR425" i="2"/>
  <c r="C49" i="3"/>
  <c r="AR192" i="2"/>
  <c r="AR62" i="2"/>
  <c r="AR114" i="2"/>
  <c r="AR234" i="2"/>
  <c r="AR390" i="2"/>
  <c r="AR454" i="2"/>
  <c r="AR512" i="2"/>
  <c r="C43" i="3"/>
  <c r="AR337" i="2"/>
  <c r="AR149" i="2"/>
  <c r="C108" i="3"/>
  <c r="AR625" i="2"/>
  <c r="AR193" i="2"/>
  <c r="C7" i="3"/>
  <c r="AR5" i="2"/>
  <c r="AR391" i="2"/>
  <c r="AR578" i="2"/>
  <c r="AR346" i="2"/>
  <c r="AR478" i="2"/>
  <c r="C74" i="3"/>
  <c r="AR204" i="2"/>
  <c r="C57" i="3"/>
  <c r="AR23" i="2"/>
  <c r="C73" i="3"/>
  <c r="AR170" i="2"/>
  <c r="AR347" i="2"/>
  <c r="C34" i="3"/>
  <c r="C113" i="3"/>
  <c r="C92" i="3"/>
  <c r="C116" i="3"/>
  <c r="C13" i="3"/>
  <c r="N52" i="3"/>
  <c r="N106" i="3"/>
  <c r="N86" i="3"/>
  <c r="N53" i="3"/>
  <c r="N79" i="3"/>
  <c r="O91" i="3"/>
  <c r="O10" i="3"/>
  <c r="O107" i="3"/>
  <c r="O41" i="3"/>
  <c r="AR526" i="2"/>
  <c r="AR583" i="2"/>
  <c r="AR480" i="2"/>
  <c r="AR248" i="2"/>
  <c r="C112" i="3"/>
  <c r="AR235" i="2"/>
  <c r="AR223" i="2"/>
  <c r="AR118" i="2"/>
  <c r="AR236" i="2"/>
  <c r="AR554" i="2"/>
  <c r="AR334" i="2"/>
  <c r="AR465" i="2"/>
  <c r="AR60" i="2"/>
  <c r="AR256" i="2"/>
  <c r="AR48" i="2"/>
  <c r="AR200" i="2"/>
  <c r="AR168" i="2"/>
  <c r="AR133" i="2"/>
  <c r="AR440" i="2"/>
  <c r="AR215" i="2"/>
  <c r="AR489" i="2"/>
  <c r="AR552" i="2"/>
  <c r="AR36" i="2"/>
  <c r="AR446" i="2"/>
  <c r="AR59" i="2"/>
  <c r="AR309" i="2"/>
  <c r="AR501" i="2"/>
  <c r="AR602" i="2"/>
  <c r="AR2" i="2"/>
  <c r="AR190" i="2"/>
  <c r="AR7" i="2"/>
  <c r="AR75" i="2"/>
  <c r="AR298" i="2"/>
  <c r="AR426" i="2"/>
  <c r="AR265" i="2"/>
  <c r="AR181" i="2"/>
  <c r="AR132" i="2"/>
  <c r="C53" i="3"/>
  <c r="C106" i="3"/>
  <c r="C102" i="3"/>
  <c r="C51" i="3"/>
  <c r="O104" i="3"/>
  <c r="O76" i="3"/>
  <c r="AR503" i="2"/>
  <c r="AR407" i="2"/>
  <c r="AR332" i="2"/>
  <c r="AR613" i="2"/>
  <c r="AR157" i="2"/>
  <c r="AR152" i="2"/>
  <c r="AR219" i="2"/>
  <c r="AR177" i="2"/>
  <c r="AR436" i="2"/>
  <c r="AR24" i="2"/>
  <c r="AR304" i="2"/>
  <c r="AR490" i="2"/>
  <c r="AR589" i="2"/>
  <c r="AR221" i="2"/>
  <c r="AR113" i="2"/>
  <c r="AR130" i="2"/>
  <c r="AR555" i="2"/>
  <c r="AR115" i="2"/>
  <c r="AR249" i="2"/>
  <c r="C19" i="3"/>
  <c r="AR485" i="2"/>
  <c r="AR352" i="2"/>
  <c r="AR165" i="2"/>
  <c r="AR4" i="2"/>
  <c r="AR372" i="2"/>
  <c r="AR160" i="2"/>
  <c r="AR475" i="2"/>
  <c r="AR296" i="2"/>
  <c r="C122" i="3"/>
  <c r="AR505" i="2"/>
  <c r="AR164" i="2"/>
  <c r="C31" i="3"/>
  <c r="AR151" i="2"/>
  <c r="AR310" i="2"/>
  <c r="AR588" i="2"/>
  <c r="AR154" i="2"/>
  <c r="AR218" i="2"/>
  <c r="AR209" i="2"/>
  <c r="AR220" i="2"/>
  <c r="C69" i="3"/>
  <c r="AR482" i="2"/>
  <c r="AR666" i="2"/>
  <c r="C89" i="3"/>
  <c r="C30" i="3"/>
  <c r="K6" i="3"/>
  <c r="K58" i="3"/>
  <c r="L85" i="3"/>
  <c r="L97" i="3"/>
  <c r="L36" i="3"/>
  <c r="L9" i="3"/>
  <c r="L52" i="3"/>
  <c r="L106" i="3"/>
  <c r="L86" i="3"/>
  <c r="L53" i="3"/>
  <c r="L79" i="3"/>
  <c r="M47" i="3"/>
  <c r="M44" i="3"/>
  <c r="M91" i="3"/>
  <c r="M90" i="3"/>
  <c r="M10" i="3"/>
  <c r="M107" i="3"/>
  <c r="M24" i="3"/>
  <c r="M41" i="3"/>
  <c r="N15" i="3"/>
  <c r="N98" i="3"/>
  <c r="N25" i="3"/>
  <c r="N111" i="3"/>
  <c r="N13" i="3"/>
  <c r="N39" i="3"/>
  <c r="N93" i="3"/>
  <c r="O101" i="3"/>
  <c r="O118" i="3"/>
  <c r="O78" i="3"/>
  <c r="O32" i="3"/>
  <c r="O119" i="3"/>
  <c r="O33" i="3"/>
  <c r="O8" i="3"/>
  <c r="O121" i="3"/>
  <c r="AR631" i="2"/>
  <c r="AR611" i="2"/>
  <c r="AR544" i="2"/>
  <c r="AR255" i="2"/>
  <c r="AR530" i="2"/>
  <c r="AR312" i="2"/>
  <c r="AR459" i="2"/>
  <c r="AR252" i="2"/>
  <c r="AR292" i="2"/>
  <c r="AR37" i="2"/>
  <c r="AR580" i="2"/>
  <c r="AR517" i="2"/>
  <c r="AR573" i="2"/>
  <c r="AR284" i="2"/>
  <c r="AR365" i="2"/>
  <c r="AR541" i="2"/>
  <c r="AR184" i="2"/>
  <c r="AR370" i="2"/>
  <c r="AR322" i="2"/>
  <c r="AR29" i="2"/>
  <c r="AR452" i="2"/>
  <c r="AR213" i="2"/>
  <c r="AR315" i="2"/>
  <c r="AR163" i="2"/>
  <c r="AR11" i="2"/>
  <c r="AR497" i="2"/>
  <c r="C60" i="3"/>
  <c r="AR81" i="2"/>
  <c r="AR91" i="2"/>
  <c r="AR386" i="2"/>
  <c r="AR205" i="2"/>
  <c r="AR484" i="2"/>
  <c r="AR456" i="2"/>
  <c r="AR67" i="2"/>
  <c r="AR542" i="2"/>
  <c r="AR19" i="2"/>
  <c r="AR428" i="2"/>
  <c r="C37" i="3"/>
  <c r="AR68" i="2"/>
  <c r="AR353" i="2"/>
  <c r="AR371" i="2"/>
  <c r="AR626" i="2"/>
  <c r="AR523" i="2"/>
  <c r="AR146" i="2"/>
  <c r="AR620" i="2"/>
  <c r="AR179" i="2"/>
  <c r="AR439" i="2"/>
  <c r="C99" i="3"/>
  <c r="AR596" i="2"/>
  <c r="C36" i="3"/>
  <c r="C120" i="3"/>
  <c r="C114" i="3"/>
  <c r="C86" i="3"/>
  <c r="C22" i="3"/>
  <c r="K95" i="3"/>
  <c r="L94" i="3"/>
  <c r="L28" i="3"/>
  <c r="L29" i="3"/>
  <c r="L4" i="3"/>
  <c r="L49" i="3"/>
  <c r="L43" i="3"/>
  <c r="L108" i="3"/>
  <c r="L7" i="3"/>
  <c r="L30" i="3"/>
  <c r="L57" i="3"/>
  <c r="L89" i="3"/>
  <c r="M80" i="3"/>
  <c r="M23" i="3"/>
  <c r="M55" i="3"/>
  <c r="M104" i="3"/>
  <c r="M76" i="3"/>
  <c r="M48" i="3"/>
  <c r="N20" i="3"/>
  <c r="N19" i="3"/>
  <c r="N122" i="3"/>
  <c r="N31" i="3"/>
  <c r="N16" i="3"/>
  <c r="N69" i="3"/>
  <c r="N34" i="3"/>
  <c r="N105" i="3"/>
  <c r="O42" i="3"/>
  <c r="O103" i="3"/>
  <c r="O40" i="3"/>
  <c r="O120" i="3"/>
  <c r="O102" i="3"/>
  <c r="AR448" i="2"/>
  <c r="AR241" i="2"/>
  <c r="AR364" i="2"/>
  <c r="AR308" i="2"/>
  <c r="AR66" i="2"/>
  <c r="C67" i="3"/>
  <c r="AR560" i="2"/>
  <c r="AR100" i="2"/>
  <c r="AR349" i="2"/>
  <c r="AR394" i="2"/>
  <c r="AR398" i="2"/>
  <c r="AR290" i="2"/>
  <c r="AR536" i="2"/>
  <c r="AR225" i="2"/>
  <c r="AR27" i="2"/>
  <c r="AR524" i="2"/>
  <c r="AR368" i="2"/>
  <c r="AR243" i="2"/>
  <c r="AR487" i="2"/>
  <c r="AR375" i="2"/>
  <c r="AR129" i="2"/>
  <c r="AR471" i="2"/>
  <c r="AR20" i="2"/>
  <c r="AR141" i="2"/>
  <c r="AR286" i="2"/>
  <c r="AR397" i="2"/>
  <c r="AR254" i="2"/>
  <c r="AR147" i="2"/>
  <c r="AR43" i="2"/>
  <c r="AR376" i="2"/>
  <c r="AR257" i="2"/>
  <c r="AR268" i="2"/>
  <c r="AR361" i="2"/>
  <c r="AR632" i="2"/>
  <c r="AR449" i="2"/>
  <c r="AR57" i="2"/>
  <c r="AR191" i="2"/>
  <c r="AR476" i="2"/>
  <c r="AR150" i="2"/>
  <c r="C3" i="3"/>
  <c r="AR211" i="2"/>
  <c r="AR187" i="2"/>
  <c r="C70" i="3"/>
  <c r="AR71" i="2"/>
  <c r="AR185" i="2"/>
  <c r="AR556" i="2"/>
  <c r="AR411" i="2"/>
  <c r="C25" i="3"/>
  <c r="C16" i="3"/>
  <c r="C111" i="3"/>
  <c r="C54" i="3"/>
  <c r="N60" i="3"/>
  <c r="N35" i="3"/>
  <c r="N12" i="3"/>
  <c r="N87" i="3"/>
  <c r="N37" i="3"/>
  <c r="N100" i="3"/>
  <c r="N81" i="3"/>
  <c r="N110" i="3"/>
  <c r="N50" i="3"/>
  <c r="N99" i="3"/>
  <c r="O82" i="3"/>
  <c r="O18" i="3"/>
  <c r="O54" i="3"/>
  <c r="O38" i="3"/>
  <c r="O116" i="3"/>
  <c r="O46" i="3"/>
  <c r="AR288" i="2"/>
  <c r="AR253" i="2"/>
  <c r="AR587" i="2"/>
  <c r="AR537" i="2"/>
  <c r="AR429" i="2"/>
  <c r="AR451" i="2"/>
  <c r="AR287" i="2"/>
  <c r="AR64" i="2"/>
  <c r="AR198" i="2"/>
  <c r="AR430" i="2"/>
  <c r="C63" i="3"/>
  <c r="AR326" i="2"/>
  <c r="AR320" i="2"/>
  <c r="AR167" i="2"/>
  <c r="AR591" i="2"/>
  <c r="AR598" i="2"/>
  <c r="AR438" i="2"/>
  <c r="AR455" i="2"/>
  <c r="AR159" i="2"/>
  <c r="AR231" i="2"/>
  <c r="AR363" i="2"/>
  <c r="AR385" i="2"/>
  <c r="AR507" i="2"/>
  <c r="AR392" i="2"/>
  <c r="AR230" i="2"/>
  <c r="AR445" i="2"/>
  <c r="AR15" i="2"/>
  <c r="AR414" i="2"/>
  <c r="C84" i="3"/>
  <c r="AR527" i="2"/>
  <c r="AR325" i="2"/>
  <c r="AR423" i="2"/>
  <c r="AR76" i="2"/>
  <c r="AR38" i="2"/>
  <c r="AR504" i="2"/>
  <c r="AR31" i="2"/>
  <c r="AR431" i="2"/>
  <c r="C109" i="3"/>
  <c r="AR548" i="2"/>
  <c r="AR291" i="2"/>
  <c r="C88" i="3"/>
  <c r="AR401" i="2"/>
  <c r="C95" i="3"/>
  <c r="AR643" i="2"/>
  <c r="C62" i="3"/>
  <c r="C117" i="3"/>
  <c r="C42" i="3"/>
  <c r="C83" i="3"/>
  <c r="C27" i="3"/>
  <c r="C4" i="3"/>
  <c r="C98" i="3"/>
  <c r="C38" i="3"/>
  <c r="C59" i="3"/>
  <c r="L35" i="3"/>
  <c r="L12" i="3"/>
  <c r="L87" i="3"/>
  <c r="L37" i="3"/>
  <c r="L100" i="3"/>
  <c r="L81" i="3"/>
  <c r="L110" i="3"/>
  <c r="L50" i="3"/>
  <c r="L99" i="3"/>
  <c r="M82" i="3"/>
  <c r="M54" i="3"/>
  <c r="M38" i="3"/>
  <c r="M116" i="3"/>
  <c r="M46" i="3"/>
  <c r="M22" i="3"/>
  <c r="M56" i="3"/>
  <c r="M96" i="3"/>
  <c r="N84" i="3"/>
  <c r="N27" i="3"/>
  <c r="N45" i="3"/>
  <c r="N109" i="3"/>
  <c r="N92" i="3"/>
  <c r="N88" i="3"/>
  <c r="N95" i="3"/>
  <c r="O94" i="3"/>
  <c r="O29" i="3"/>
  <c r="O4" i="3"/>
  <c r="O49" i="3"/>
  <c r="O43" i="3"/>
  <c r="O108" i="3"/>
  <c r="O7" i="3"/>
  <c r="O30" i="3"/>
  <c r="O57" i="3"/>
  <c r="O89" i="3"/>
  <c r="AR246" i="2"/>
  <c r="AR502" i="2"/>
  <c r="AR437" i="2"/>
  <c r="AR229" i="2"/>
  <c r="AR92" i="2"/>
  <c r="AR124" i="2"/>
  <c r="AR335" i="2"/>
  <c r="AR137" i="2"/>
  <c r="AR97" i="2"/>
  <c r="AR585" i="2"/>
  <c r="AR166" i="2"/>
  <c r="AR275" i="2"/>
  <c r="AR131" i="2"/>
  <c r="AR261" i="2"/>
  <c r="AR122" i="2"/>
  <c r="AR305" i="2"/>
  <c r="AR616" i="2"/>
  <c r="AR123" i="2"/>
  <c r="AR355" i="2"/>
  <c r="AR46" i="2"/>
  <c r="AR579" i="2"/>
  <c r="AR214" i="2"/>
  <c r="AR389" i="2"/>
  <c r="AR546" i="2"/>
  <c r="AR396" i="2"/>
  <c r="AR202" i="2"/>
  <c r="AR78" i="2"/>
  <c r="AR567" i="2"/>
  <c r="AR134" i="2"/>
  <c r="AR212" i="2"/>
  <c r="AR188" i="2"/>
  <c r="AR161" i="2"/>
  <c r="AR40" i="2"/>
  <c r="C104" i="3"/>
  <c r="AR226" i="2"/>
  <c r="C48" i="3"/>
  <c r="AR538" i="2"/>
  <c r="C12" i="3"/>
  <c r="C5" i="3"/>
  <c r="C77" i="3"/>
  <c r="C55" i="3"/>
  <c r="AV134" i="2" l="1"/>
  <c r="AV575" i="2"/>
  <c r="AV637" i="2"/>
  <c r="AV301" i="2"/>
  <c r="AV195" i="2"/>
  <c r="AV586" i="2"/>
  <c r="AV713" i="2"/>
  <c r="AV671" i="2"/>
  <c r="AV646" i="2"/>
  <c r="AV138" i="2"/>
  <c r="AV322" i="2"/>
  <c r="AV310" i="2"/>
  <c r="AV698" i="2"/>
  <c r="AV168" i="2"/>
  <c r="AV497" i="2"/>
  <c r="AV589" i="2"/>
  <c r="AV545" i="2"/>
  <c r="AV480" i="2"/>
  <c r="AV370" i="2"/>
  <c r="AV28" i="2"/>
  <c r="AV712" i="2"/>
  <c r="AV338" i="2"/>
  <c r="AV55" i="2"/>
  <c r="AV114" i="2"/>
  <c r="AV278" i="2"/>
  <c r="AV96" i="2"/>
  <c r="AV521" i="2"/>
  <c r="AV672" i="2"/>
  <c r="AV572" i="2"/>
  <c r="AV599" i="2"/>
  <c r="AV302" i="2"/>
  <c r="AV493" i="2"/>
  <c r="AV30" i="2"/>
  <c r="AV34" i="2"/>
  <c r="AV455" i="2"/>
  <c r="AV257" i="2"/>
  <c r="AV117" i="2"/>
  <c r="AV513" i="2"/>
  <c r="AV275" i="2"/>
  <c r="AV207" i="2"/>
  <c r="AV697" i="2"/>
  <c r="AV144" i="2"/>
  <c r="AV711" i="2"/>
  <c r="AV65" i="2"/>
  <c r="AV328" i="2"/>
  <c r="AV644" i="2"/>
  <c r="AV316" i="2"/>
  <c r="AV395" i="2"/>
  <c r="AV226" i="2"/>
  <c r="AV539" i="2"/>
  <c r="AV281" i="2"/>
  <c r="AV230" i="2"/>
  <c r="AV277" i="2"/>
  <c r="AV595" i="2"/>
  <c r="AV162" i="2"/>
  <c r="AV688" i="2"/>
  <c r="AV90" i="2"/>
  <c r="AV563" i="2"/>
  <c r="AV206" i="2"/>
  <c r="AV541" i="2"/>
  <c r="AV588" i="2"/>
  <c r="AV694" i="2"/>
  <c r="AV133" i="2"/>
  <c r="AV184" i="2"/>
  <c r="AV296" i="2"/>
  <c r="AV60" i="2"/>
  <c r="AV213" i="2"/>
  <c r="AV304" i="2"/>
  <c r="AV369" i="2"/>
  <c r="AV365" i="2"/>
  <c r="AV505" i="2"/>
  <c r="AV256" i="2"/>
  <c r="AV66" i="2"/>
  <c r="AV438" i="2"/>
  <c r="AV651" i="2"/>
  <c r="AV91" i="2"/>
  <c r="AV664" i="2"/>
  <c r="AV614" i="2"/>
  <c r="AV244" i="2"/>
  <c r="AV355" i="2"/>
  <c r="AV436" i="2"/>
  <c r="AV628" i="2"/>
  <c r="AV173" i="2"/>
  <c r="AV610" i="2"/>
  <c r="AV126" i="2"/>
  <c r="AV681" i="2"/>
  <c r="AV630" i="2"/>
  <c r="AV384" i="2"/>
  <c r="AV23" i="2"/>
  <c r="AV597" i="2"/>
  <c r="AV412" i="2"/>
  <c r="AV388" i="2"/>
  <c r="AV87" i="2"/>
  <c r="AV715" i="2"/>
  <c r="AV580" i="2"/>
  <c r="AV204" i="2"/>
  <c r="AV6" i="2"/>
  <c r="AV318" i="2"/>
  <c r="AV269" i="2"/>
  <c r="AV707" i="2"/>
  <c r="AV592" i="2"/>
  <c r="AV74" i="2"/>
  <c r="AV450" i="2"/>
  <c r="AV350" i="2"/>
  <c r="AV122" i="2"/>
  <c r="AV320" i="2"/>
  <c r="AV286" i="2"/>
  <c r="AV103" i="2"/>
  <c r="AV472" i="2"/>
  <c r="AV574" i="2"/>
  <c r="AV124" i="2"/>
  <c r="AV58" i="2"/>
  <c r="AV76" i="2"/>
  <c r="AV560" i="2"/>
  <c r="AV568" i="2"/>
  <c r="AV280" i="2"/>
  <c r="AV656" i="2"/>
  <c r="AV199" i="2"/>
  <c r="AV21" i="2"/>
  <c r="AV237" i="2"/>
  <c r="AV619" i="2"/>
  <c r="AV242" i="2"/>
  <c r="AV159" i="2"/>
  <c r="AV185" i="2"/>
  <c r="AV634" i="2"/>
  <c r="AV382" i="2"/>
  <c r="AV468" i="2"/>
  <c r="AV638" i="2"/>
  <c r="AV64" i="2"/>
  <c r="AV79" i="2"/>
  <c r="AV334" i="2"/>
  <c r="AV292" i="2"/>
  <c r="AV4" i="2"/>
  <c r="AV618" i="2"/>
  <c r="AV238" i="2"/>
  <c r="AV666" i="2"/>
  <c r="AV219" i="2"/>
  <c r="AV446" i="2"/>
  <c r="AV620" i="2"/>
  <c r="AV459" i="2"/>
  <c r="AV687" i="2"/>
  <c r="AV378" i="2"/>
  <c r="AV59" i="2"/>
  <c r="AV158" i="2"/>
  <c r="AV177" i="2"/>
  <c r="AV182" i="2"/>
  <c r="AV163" i="2"/>
  <c r="AV640" i="2"/>
  <c r="AV482" i="2"/>
  <c r="AV622" i="2"/>
  <c r="AV227" i="2"/>
  <c r="AV297" i="2"/>
  <c r="AV722" i="2"/>
  <c r="AV56" i="2"/>
  <c r="AV335" i="2"/>
  <c r="AV208" i="2"/>
  <c r="AV112" i="2"/>
  <c r="AV724" i="2"/>
  <c r="AV515" i="2"/>
  <c r="AV517" i="2"/>
  <c r="AV48" i="2"/>
  <c r="AV478" i="2"/>
  <c r="AV625" i="2"/>
  <c r="AV192" i="2"/>
  <c r="AV416" i="2"/>
  <c r="AV366" i="2"/>
  <c r="AV623" i="2"/>
  <c r="AV419" i="2"/>
  <c r="AV421" i="2"/>
  <c r="AV624" i="2"/>
  <c r="AV354" i="2"/>
  <c r="AV139" i="2"/>
  <c r="AV593" i="2"/>
  <c r="AV319" i="2"/>
  <c r="AV424" i="2"/>
  <c r="AV198" i="2"/>
  <c r="AV39" i="2"/>
  <c r="AV474" i="2"/>
  <c r="AV716" i="2"/>
  <c r="AV511" i="2"/>
  <c r="AV327" i="2"/>
  <c r="AV40" i="2"/>
  <c r="AV229" i="2"/>
  <c r="AV577" i="2"/>
  <c r="AV423" i="2"/>
  <c r="AV700" i="2"/>
  <c r="AV308" i="2"/>
  <c r="AV50" i="2"/>
  <c r="AV216" i="2"/>
  <c r="AV259" i="2"/>
  <c r="AV171" i="2"/>
  <c r="AV222" i="2"/>
  <c r="AV662" i="2"/>
  <c r="AV677" i="2"/>
  <c r="AV566" i="2"/>
  <c r="AV101" i="2"/>
  <c r="AV598" i="2"/>
  <c r="AV187" i="2"/>
  <c r="AV364" i="2"/>
  <c r="AV323" i="2"/>
  <c r="AV579" i="2"/>
  <c r="AV279" i="2"/>
  <c r="AV401" i="2"/>
  <c r="AV537" i="2"/>
  <c r="AV129" i="2"/>
  <c r="AV179" i="2"/>
  <c r="AV530" i="2"/>
  <c r="AV532" i="2"/>
  <c r="AV617" i="2"/>
  <c r="AV596" i="2"/>
  <c r="AV312" i="2"/>
  <c r="AV249" i="2"/>
  <c r="AV343" i="2"/>
  <c r="AV235" i="2"/>
  <c r="AV209" i="2"/>
  <c r="AV157" i="2"/>
  <c r="AV571" i="2"/>
  <c r="AV140" i="2"/>
  <c r="AV255" i="2"/>
  <c r="AV485" i="2"/>
  <c r="AV519" i="2"/>
  <c r="AV223" i="2"/>
  <c r="AV547" i="2"/>
  <c r="AV246" i="2"/>
  <c r="AV464" i="2"/>
  <c r="AV36" i="2"/>
  <c r="AV70" i="2"/>
  <c r="AV313" i="2"/>
  <c r="AV330" i="2"/>
  <c r="AV150" i="2"/>
  <c r="AV362" i="2"/>
  <c r="AV461" i="2"/>
  <c r="AV616" i="2"/>
  <c r="AV85" i="2"/>
  <c r="AV452" i="2"/>
  <c r="AV529" i="2"/>
  <c r="AV351" i="2"/>
  <c r="AV647" i="2"/>
  <c r="AV551" i="2"/>
  <c r="AV143" i="2"/>
  <c r="AV125" i="2"/>
  <c r="AV147" i="2"/>
  <c r="AV232" i="2"/>
  <c r="AV385" i="2"/>
  <c r="AV254" i="2"/>
  <c r="AV346" i="2"/>
  <c r="AV149" i="2"/>
  <c r="AV425" i="2"/>
  <c r="AV525" i="2"/>
  <c r="AV495" i="2"/>
  <c r="AV457" i="2"/>
  <c r="AV710" i="2"/>
  <c r="AV584" i="2"/>
  <c r="AV608" i="2"/>
  <c r="AV110" i="2"/>
  <c r="AV565" i="2"/>
  <c r="AV409" i="2"/>
  <c r="AV166" i="2"/>
  <c r="AV14" i="2"/>
  <c r="AV643" i="2"/>
  <c r="AV429" i="2"/>
  <c r="AV243" i="2"/>
  <c r="AV260" i="2"/>
  <c r="AV514" i="2"/>
  <c r="AV576" i="2"/>
  <c r="AV604" i="2"/>
  <c r="AV33" i="2"/>
  <c r="AV188" i="2"/>
  <c r="AV502" i="2"/>
  <c r="AV26" i="2"/>
  <c r="AV414" i="2"/>
  <c r="AV191" i="2"/>
  <c r="AV448" i="2"/>
  <c r="AV8" i="2"/>
  <c r="AV558" i="2"/>
  <c r="AV466" i="2"/>
  <c r="AV169" i="2"/>
  <c r="AV668" i="2"/>
  <c r="AV690" i="2"/>
  <c r="AV650" i="2"/>
  <c r="AV546" i="2"/>
  <c r="AV178" i="2"/>
  <c r="AV500" i="2"/>
  <c r="AV167" i="2"/>
  <c r="AV476" i="2"/>
  <c r="AV684" i="2"/>
  <c r="AV12" i="2"/>
  <c r="AV496" i="2"/>
  <c r="AV693" i="2"/>
  <c r="AV404" i="2"/>
  <c r="AV548" i="2"/>
  <c r="AV587" i="2"/>
  <c r="AV368" i="2"/>
  <c r="AV523" i="2"/>
  <c r="AV594" i="2"/>
  <c r="AV352" i="2"/>
  <c r="AV181" i="2"/>
  <c r="AV118" i="2"/>
  <c r="AV146" i="2"/>
  <c r="AV661" i="2"/>
  <c r="AV555" i="2"/>
  <c r="AV75" i="2"/>
  <c r="AV675" i="2"/>
  <c r="AV439" i="2"/>
  <c r="AV284" i="2"/>
  <c r="AV154" i="2"/>
  <c r="AV503" i="2"/>
  <c r="AV486" i="2"/>
  <c r="AV544" i="2"/>
  <c r="AV115" i="2"/>
  <c r="AV298" i="2"/>
  <c r="AV652" i="2"/>
  <c r="AV470" i="2"/>
  <c r="AV484" i="2"/>
  <c r="AV73" i="2"/>
  <c r="AV241" i="2"/>
  <c r="AV422" i="2"/>
  <c r="AV670" i="2"/>
  <c r="AV509" i="2"/>
  <c r="AV674" i="2"/>
  <c r="AV174" i="2"/>
  <c r="AV29" i="2"/>
  <c r="AV155" i="2"/>
  <c r="AV130" i="2"/>
  <c r="AV128" i="2"/>
  <c r="AV35" i="2"/>
  <c r="AV667" i="2"/>
  <c r="AV203" i="2"/>
  <c r="AV550" i="2"/>
  <c r="AV695" i="2"/>
  <c r="AV562" i="2"/>
  <c r="AV197" i="2"/>
  <c r="AV294" i="2"/>
  <c r="AV326" i="2"/>
  <c r="AV164" i="2"/>
  <c r="AV573" i="2"/>
  <c r="AV578" i="2"/>
  <c r="AV660" i="2"/>
  <c r="AV111" i="2"/>
  <c r="AV706" i="2"/>
  <c r="AV82" i="2"/>
  <c r="AV127" i="2"/>
  <c r="AV54" i="2"/>
  <c r="AV639" i="2"/>
  <c r="AV377" i="2"/>
  <c r="AV324" i="2"/>
  <c r="AV543" i="2"/>
  <c r="AV373" i="2"/>
  <c r="AV137" i="2"/>
  <c r="AV307" i="2"/>
  <c r="AV431" i="2"/>
  <c r="AV266" i="2"/>
  <c r="AV84" i="2"/>
  <c r="AV467" i="2"/>
  <c r="AV44" i="2"/>
  <c r="AV262" i="2"/>
  <c r="AV567" i="2"/>
  <c r="AV609" i="2"/>
  <c r="AV89" i="2"/>
  <c r="AV441" i="2"/>
  <c r="AV632" i="2"/>
  <c r="AV492" i="2"/>
  <c r="AV374" i="2"/>
  <c r="AV590" i="2"/>
  <c r="AV18" i="2"/>
  <c r="AV413" i="2"/>
  <c r="AV120" i="2"/>
  <c r="AV285" i="2"/>
  <c r="AV389" i="2"/>
  <c r="AV462" i="2"/>
  <c r="AV673" i="2"/>
  <c r="AV657" i="2"/>
  <c r="AV449" i="2"/>
  <c r="AV345" i="2"/>
  <c r="AV317" i="2"/>
  <c r="AV305" i="2"/>
  <c r="AV533" i="2"/>
  <c r="AV504" i="2"/>
  <c r="AV288" i="2"/>
  <c r="AV225" i="2"/>
  <c r="AV353" i="2"/>
  <c r="AV116" i="2"/>
  <c r="AV426" i="2"/>
  <c r="AV248" i="2"/>
  <c r="AV626" i="2"/>
  <c r="AV631" i="2"/>
  <c r="AV221" i="2"/>
  <c r="AV104" i="2"/>
  <c r="AV293" i="2"/>
  <c r="AV37" i="2"/>
  <c r="AV151" i="2"/>
  <c r="AV704" i="2"/>
  <c r="AV440" i="2"/>
  <c r="AV68" i="2"/>
  <c r="AV696" i="2"/>
  <c r="AV383" i="2"/>
  <c r="AV190" i="2"/>
  <c r="AV583" i="2"/>
  <c r="AV224" i="2"/>
  <c r="AV372" i="2"/>
  <c r="AV52" i="2"/>
  <c r="AV375" i="2"/>
  <c r="AV487" i="2"/>
  <c r="AV142" i="2"/>
  <c r="AV363" i="2"/>
  <c r="AV460" i="2"/>
  <c r="AV489" i="2"/>
  <c r="AV582" i="2"/>
  <c r="AV332" i="2"/>
  <c r="AV400" i="2"/>
  <c r="AV682" i="2"/>
  <c r="AV725" i="2"/>
  <c r="AV477" i="2"/>
  <c r="AV391" i="2"/>
  <c r="AV337" i="2"/>
  <c r="AV121" i="2"/>
  <c r="AV387" i="2"/>
  <c r="AV557" i="2"/>
  <c r="AV32" i="2"/>
  <c r="AV406" i="2"/>
  <c r="AV629" i="2"/>
  <c r="AV306" i="2"/>
  <c r="AV607" i="2"/>
  <c r="AV433" i="2"/>
  <c r="AV538" i="2"/>
  <c r="AV92" i="2"/>
  <c r="AV469" i="2"/>
  <c r="AV38" i="2"/>
  <c r="AV635" i="2"/>
  <c r="AV536" i="2"/>
  <c r="AV175" i="2"/>
  <c r="AV47" i="2"/>
  <c r="AV51" i="2"/>
  <c r="AV72" i="2"/>
  <c r="AV479" i="2"/>
  <c r="AV83" i="2"/>
  <c r="AV45" i="2"/>
  <c r="AV417" i="2"/>
  <c r="AV63" i="2"/>
  <c r="AV507" i="2"/>
  <c r="AV268" i="2"/>
  <c r="AV228" i="2"/>
  <c r="AV247" i="2"/>
  <c r="AV553" i="2"/>
  <c r="AV189" i="2"/>
  <c r="AV705" i="2"/>
  <c r="AV194" i="2"/>
  <c r="AV612" i="2"/>
  <c r="AV46" i="2"/>
  <c r="AV299" i="2"/>
  <c r="AV451" i="2"/>
  <c r="AV109" i="2"/>
  <c r="AV300" i="2"/>
  <c r="AV410" i="2"/>
  <c r="AV261" i="2"/>
  <c r="AV341" i="2"/>
  <c r="AV720" i="2"/>
  <c r="AV290" i="2"/>
  <c r="AV542" i="2"/>
  <c r="AV653" i="2"/>
  <c r="AV113" i="2"/>
  <c r="AV7" i="2"/>
  <c r="AV535" i="2"/>
  <c r="AV428" i="2"/>
  <c r="AV665" i="2"/>
  <c r="AV602" i="2"/>
  <c r="AV371" i="2"/>
  <c r="AV692" i="2"/>
  <c r="AV475" i="2"/>
  <c r="AV200" i="2"/>
  <c r="AV67" i="2"/>
  <c r="AV490" i="2"/>
  <c r="AV508" i="2"/>
  <c r="Z98" i="3"/>
  <c r="Z105" i="3"/>
  <c r="Z51" i="3"/>
  <c r="Z9" i="3"/>
  <c r="Z111" i="3"/>
  <c r="Z31" i="3"/>
  <c r="Z24" i="3"/>
  <c r="Z100" i="3"/>
  <c r="Z108" i="3"/>
  <c r="Z13" i="3"/>
  <c r="Z39" i="3"/>
  <c r="Z115" i="3"/>
  <c r="Z48" i="3"/>
  <c r="Z110" i="3"/>
  <c r="Z71" i="3"/>
  <c r="Z93" i="3"/>
  <c r="Z52" i="3"/>
  <c r="Z60" i="3"/>
  <c r="Z38" i="3"/>
  <c r="Z103" i="3"/>
  <c r="Z53" i="3"/>
  <c r="Z107" i="3"/>
  <c r="Z76" i="3"/>
  <c r="Z27" i="3"/>
  <c r="Z66" i="3"/>
  <c r="Z120" i="3"/>
  <c r="Z5" i="3"/>
  <c r="Z37" i="3"/>
  <c r="Z35" i="3"/>
  <c r="Z102" i="3"/>
  <c r="Z14" i="3"/>
  <c r="Z88" i="3"/>
  <c r="Z21" i="3"/>
  <c r="Z112" i="3"/>
  <c r="Z33" i="3"/>
  <c r="Z28" i="3"/>
  <c r="Z18" i="3"/>
  <c r="Z58" i="3"/>
  <c r="Z6" i="3"/>
  <c r="Z70" i="3"/>
  <c r="Z114" i="3"/>
  <c r="Z15" i="3"/>
  <c r="Z41" i="3"/>
  <c r="Z109" i="3"/>
  <c r="Z57" i="3"/>
  <c r="Z49" i="3"/>
  <c r="Z50" i="3"/>
  <c r="Z89" i="3"/>
  <c r="Z81" i="3"/>
  <c r="Z40" i="3"/>
  <c r="Z80" i="3"/>
  <c r="Z104" i="3"/>
  <c r="Z30" i="3"/>
  <c r="Z7" i="3"/>
  <c r="Z22" i="3"/>
  <c r="Z4" i="3"/>
  <c r="Z10" i="3"/>
  <c r="Z16" i="3"/>
  <c r="Z8" i="3"/>
  <c r="Z56" i="3"/>
  <c r="Z69" i="3"/>
  <c r="Z42" i="3"/>
  <c r="Z74" i="3"/>
  <c r="Z82" i="3"/>
  <c r="Z96" i="3"/>
  <c r="Z23" i="3"/>
  <c r="Z29" i="3"/>
  <c r="Z43" i="3"/>
  <c r="Z32" i="3"/>
  <c r="Z19" i="3"/>
  <c r="Z26" i="3"/>
  <c r="Z46" i="3"/>
  <c r="Z119" i="3"/>
  <c r="Z3" i="3"/>
  <c r="Z68" i="3"/>
  <c r="Z101" i="3"/>
  <c r="Z44" i="3"/>
  <c r="Z65" i="3"/>
  <c r="Z91" i="3"/>
  <c r="Z97" i="3"/>
  <c r="Z72" i="3"/>
  <c r="Z63" i="3"/>
  <c r="Z34" i="3"/>
  <c r="Z54" i="3"/>
  <c r="Z117" i="3"/>
  <c r="Z121" i="3"/>
  <c r="Z64" i="3"/>
  <c r="Z17" i="3"/>
  <c r="Z11" i="3"/>
  <c r="Z79" i="3"/>
  <c r="Z92" i="3"/>
  <c r="Z122" i="3"/>
  <c r="Z61" i="3"/>
  <c r="Z67" i="3"/>
  <c r="Z36" i="3"/>
  <c r="Z95" i="3"/>
  <c r="Z87" i="3"/>
  <c r="Z20" i="3"/>
  <c r="Z118" i="3"/>
  <c r="Z12" i="3"/>
  <c r="Z59" i="3"/>
  <c r="Z78" i="3"/>
  <c r="Z47" i="3"/>
  <c r="Z90" i="3"/>
  <c r="Z73" i="3"/>
  <c r="Z83" i="3"/>
  <c r="Z77" i="3"/>
  <c r="Z85" i="3"/>
  <c r="Z106" i="3"/>
  <c r="Z113" i="3"/>
  <c r="Z84" i="3"/>
  <c r="Z75" i="3"/>
  <c r="Z94" i="3"/>
  <c r="Z86" i="3"/>
  <c r="Z45" i="3"/>
  <c r="Z2" i="3"/>
  <c r="Z55" i="3"/>
  <c r="Z25" i="3"/>
  <c r="Z62" i="3"/>
  <c r="Z99" i="3"/>
  <c r="Z116" i="3"/>
  <c r="W95" i="3"/>
  <c r="W77" i="3"/>
  <c r="W71" i="3"/>
  <c r="W3" i="3"/>
  <c r="W94" i="3"/>
  <c r="W110" i="3"/>
  <c r="W121" i="3"/>
  <c r="W61" i="3"/>
  <c r="W118" i="3"/>
  <c r="W105" i="3"/>
  <c r="W64" i="3"/>
  <c r="W52" i="3"/>
  <c r="W26" i="3"/>
  <c r="W85" i="3"/>
  <c r="W62" i="3"/>
  <c r="W86" i="3"/>
  <c r="W57" i="3"/>
  <c r="W55" i="3"/>
  <c r="W54" i="3"/>
  <c r="W114" i="3"/>
  <c r="W51" i="3"/>
  <c r="W112" i="3"/>
  <c r="W65" i="3"/>
  <c r="W56" i="3"/>
  <c r="W66" i="3"/>
  <c r="W81" i="3"/>
  <c r="W50" i="3"/>
  <c r="W20" i="3"/>
  <c r="W11" i="3"/>
  <c r="W60" i="3"/>
  <c r="W82" i="3"/>
  <c r="W10" i="3"/>
  <c r="W8" i="3"/>
  <c r="W87" i="3"/>
  <c r="W5" i="3"/>
  <c r="W16" i="3"/>
  <c r="W36" i="3"/>
  <c r="W37" i="3"/>
  <c r="W30" i="3"/>
  <c r="W31" i="3"/>
  <c r="W19" i="3"/>
  <c r="W106" i="3"/>
  <c r="W13" i="3"/>
  <c r="W68" i="3"/>
  <c r="W45" i="3"/>
  <c r="W24" i="3"/>
  <c r="W39" i="3"/>
  <c r="W101" i="3"/>
  <c r="W115" i="3"/>
  <c r="W43" i="3"/>
  <c r="W100" i="3"/>
  <c r="W89" i="3"/>
  <c r="W53" i="3"/>
  <c r="W116" i="3"/>
  <c r="W18" i="3"/>
  <c r="W40" i="3"/>
  <c r="W17" i="3"/>
  <c r="W35" i="3"/>
  <c r="W12" i="3"/>
  <c r="W59" i="3"/>
  <c r="W88" i="3"/>
  <c r="W84" i="3"/>
  <c r="W25" i="3"/>
  <c r="W38" i="3"/>
  <c r="W99" i="3"/>
  <c r="W92" i="3"/>
  <c r="W96" i="3"/>
  <c r="W6" i="3"/>
  <c r="W113" i="3"/>
  <c r="W91" i="3"/>
  <c r="W90" i="3"/>
  <c r="W33" i="3"/>
  <c r="W32" i="3"/>
  <c r="W120" i="3"/>
  <c r="W122" i="3"/>
  <c r="W4" i="3"/>
  <c r="W109" i="3"/>
  <c r="W69" i="3"/>
  <c r="W34" i="3"/>
  <c r="W28" i="3"/>
  <c r="W9" i="3"/>
  <c r="W23" i="3"/>
  <c r="W93" i="3"/>
  <c r="W111" i="3"/>
  <c r="W102" i="3"/>
  <c r="W104" i="3"/>
  <c r="W27" i="3"/>
  <c r="W7" i="3"/>
  <c r="W107" i="3"/>
  <c r="W58" i="3"/>
  <c r="W44" i="3"/>
  <c r="W119" i="3"/>
  <c r="W78" i="3"/>
  <c r="W80" i="3"/>
  <c r="W79" i="3"/>
  <c r="W29" i="3"/>
  <c r="W83" i="3"/>
  <c r="W70" i="3"/>
  <c r="W97" i="3"/>
  <c r="W46" i="3"/>
  <c r="W103" i="3"/>
  <c r="W21" i="3"/>
  <c r="W72" i="3"/>
  <c r="W74" i="3"/>
  <c r="W98" i="3"/>
  <c r="W42" i="3"/>
  <c r="W63" i="3"/>
  <c r="W67" i="3"/>
  <c r="W73" i="3"/>
  <c r="W49" i="3"/>
  <c r="W75" i="3"/>
  <c r="W15" i="3"/>
  <c r="W76" i="3"/>
  <c r="W2" i="3"/>
  <c r="W48" i="3"/>
  <c r="W117" i="3"/>
  <c r="W22" i="3"/>
  <c r="W108" i="3"/>
  <c r="W41" i="3"/>
  <c r="W47" i="3"/>
  <c r="W14" i="3"/>
  <c r="X95" i="3" l="1"/>
  <c r="X14" i="3"/>
  <c r="X43" i="3"/>
  <c r="X85" i="3"/>
  <c r="X90" i="3"/>
  <c r="X59" i="3"/>
  <c r="X115" i="3"/>
  <c r="X36" i="3"/>
  <c r="X66" i="3"/>
  <c r="X26" i="3"/>
  <c r="X111" i="3"/>
  <c r="X108" i="3"/>
  <c r="X42" i="3"/>
  <c r="X80" i="3"/>
  <c r="X23" i="3"/>
  <c r="X91" i="3"/>
  <c r="X12" i="3"/>
  <c r="X101" i="3"/>
  <c r="X16" i="3"/>
  <c r="X56" i="3"/>
  <c r="X52" i="3"/>
  <c r="X41" i="3"/>
  <c r="X22" i="3"/>
  <c r="X98" i="3"/>
  <c r="X78" i="3"/>
  <c r="X9" i="3"/>
  <c r="X113" i="3"/>
  <c r="X35" i="3"/>
  <c r="X39" i="3"/>
  <c r="X5" i="3"/>
  <c r="X65" i="3"/>
  <c r="X64" i="3"/>
  <c r="X29" i="3"/>
  <c r="X79" i="3"/>
  <c r="X117" i="3"/>
  <c r="X74" i="3"/>
  <c r="X119" i="3"/>
  <c r="X28" i="3"/>
  <c r="X17" i="3"/>
  <c r="X24" i="3"/>
  <c r="X87" i="3"/>
  <c r="X112" i="3"/>
  <c r="X105" i="3"/>
  <c r="X32" i="3"/>
  <c r="X37" i="3"/>
  <c r="X48" i="3"/>
  <c r="X72" i="3"/>
  <c r="X44" i="3"/>
  <c r="X34" i="3"/>
  <c r="X6" i="3"/>
  <c r="X40" i="3"/>
  <c r="X45" i="3"/>
  <c r="X8" i="3"/>
  <c r="X51" i="3"/>
  <c r="X118" i="3"/>
  <c r="X67" i="3"/>
  <c r="X93" i="3"/>
  <c r="X2" i="3"/>
  <c r="X21" i="3"/>
  <c r="X58" i="3"/>
  <c r="X69" i="3"/>
  <c r="X96" i="3"/>
  <c r="X18" i="3"/>
  <c r="X68" i="3"/>
  <c r="X10" i="3"/>
  <c r="X114" i="3"/>
  <c r="X61" i="3"/>
  <c r="X47" i="3"/>
  <c r="X63" i="3"/>
  <c r="X76" i="3"/>
  <c r="X103" i="3"/>
  <c r="X107" i="3"/>
  <c r="X109" i="3"/>
  <c r="X92" i="3"/>
  <c r="X116" i="3"/>
  <c r="X13" i="3"/>
  <c r="X82" i="3"/>
  <c r="X54" i="3"/>
  <c r="X121" i="3"/>
  <c r="X102" i="3"/>
  <c r="X33" i="3"/>
  <c r="X77" i="3"/>
  <c r="X15" i="3"/>
  <c r="X46" i="3"/>
  <c r="X7" i="3"/>
  <c r="X4" i="3"/>
  <c r="X99" i="3"/>
  <c r="X53" i="3"/>
  <c r="X106" i="3"/>
  <c r="X60" i="3"/>
  <c r="X55" i="3"/>
  <c r="X110" i="3"/>
  <c r="X83" i="3"/>
  <c r="X88" i="3"/>
  <c r="X75" i="3"/>
  <c r="X97" i="3"/>
  <c r="X27" i="3"/>
  <c r="X122" i="3"/>
  <c r="X38" i="3"/>
  <c r="X89" i="3"/>
  <c r="X19" i="3"/>
  <c r="X11" i="3"/>
  <c r="X57" i="3"/>
  <c r="X94" i="3"/>
  <c r="X84" i="3"/>
  <c r="X81" i="3"/>
  <c r="X49" i="3"/>
  <c r="X70" i="3"/>
  <c r="X104" i="3"/>
  <c r="X120" i="3"/>
  <c r="X25" i="3"/>
  <c r="X100" i="3"/>
  <c r="X31" i="3"/>
  <c r="X20" i="3"/>
  <c r="X86" i="3"/>
  <c r="X3" i="3"/>
  <c r="X73" i="3"/>
  <c r="X30" i="3"/>
  <c r="X50" i="3"/>
  <c r="X62" i="3"/>
  <c r="X71" i="3"/>
</calcChain>
</file>

<file path=xl/sharedStrings.xml><?xml version="1.0" encoding="utf-8"?>
<sst xmlns="http://schemas.openxmlformats.org/spreadsheetml/2006/main" count="19140" uniqueCount="10472">
  <si>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</si>
  <si>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</si>
  <si>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</si>
  <si>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</si>
  <si>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</si>
  <si>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</si>
  <si>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</si>
  <si>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</si>
  <si>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</si>
  <si>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</si>
  <si>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</si>
  <si>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</si>
  <si>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</si>
  <si>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</si>
  <si>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</si>
  <si>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</si>
  <si>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</si>
  <si>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</si>
  <si>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</si>
  <si>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</si>
  <si>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</si>
  <si>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</si>
  <si>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</si>
  <si>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</si>
  <si>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</si>
  <si>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</si>
  <si>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</si>
  <si>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</si>
  <si>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</si>
  <si>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</si>
  <si>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</si>
  <si>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</si>
  <si>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</si>
  <si>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</si>
  <si>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</si>
  <si>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</si>
  <si>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</si>
  <si>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</si>
  <si>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</si>
  <si>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</si>
  <si>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</si>
  <si>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</si>
  <si>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</si>
  <si>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</si>
  <si>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</si>
  <si>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</si>
  <si>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</si>
  <si>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</si>
  <si>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</si>
  <si>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</si>
  <si>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</si>
  <si>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</si>
  <si>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</si>
  <si>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</si>
  <si>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</si>
  <si>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</si>
  <si>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</si>
  <si>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NTPC Ltd</t>
  </si>
  <si>
    <t>NTPC</t>
  </si>
  <si>
    <t>Power Generation</t>
  </si>
  <si>
    <t>Sun Pharmaceutical Industries Ltd</t>
  </si>
  <si>
    <t>SUNPHARMA</t>
  </si>
  <si>
    <t>Pharmaceuticals</t>
  </si>
  <si>
    <t>Tata Motors Ltd</t>
  </si>
  <si>
    <t>TATAMOTORS</t>
  </si>
  <si>
    <t>Adani Enterprises Ltd</t>
  </si>
  <si>
    <t>ADANIENT</t>
  </si>
  <si>
    <t>Commodities Trading</t>
  </si>
  <si>
    <t>Kotak Mahindra Bank Ltd</t>
  </si>
  <si>
    <t>KOTAKBANK</t>
  </si>
  <si>
    <t>Hindustan Aeronautics Ltd</t>
  </si>
  <si>
    <t>HAL</t>
  </si>
  <si>
    <t>Aerospace &amp; Defense Equipments</t>
  </si>
  <si>
    <t>Oil and Natural Gas Corporation Ltd</t>
  </si>
  <si>
    <t>ONGC</t>
  </si>
  <si>
    <t>Oil &amp; Gas - Exploration &amp; Production</t>
  </si>
  <si>
    <t>Mahindra and Mahindra Ltd</t>
  </si>
  <si>
    <t>M&amp;M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</si>
  <si>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</si>
  <si>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</si>
  <si>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</si>
  <si>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</si>
  <si>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</si>
  <si>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</si>
  <si>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</si>
  <si>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</si>
  <si>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</si>
  <si>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</si>
  <si>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</si>
  <si>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</si>
  <si>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Titan Company Ltd</t>
  </si>
  <si>
    <t>TITAN</t>
  </si>
  <si>
    <t>Precious Metals, Jewellery &amp; Watches</t>
  </si>
  <si>
    <t>Coal India Ltd</t>
  </si>
  <si>
    <t>COALINDIA</t>
  </si>
  <si>
    <t>Mining - Coal</t>
  </si>
  <si>
    <t>Adani Green Energy Ltd</t>
  </si>
  <si>
    <t>ADANIGREEN</t>
  </si>
  <si>
    <t>Renewable Energy</t>
  </si>
  <si>
    <t>Hindustan Zinc Ltd</t>
  </si>
  <si>
    <t>HINDZINC</t>
  </si>
  <si>
    <t>Mining - Diversified</t>
  </si>
  <si>
    <t>Asian Paints Ltd</t>
  </si>
  <si>
    <t>ASIANPAINT</t>
  </si>
  <si>
    <t>Paints</t>
  </si>
  <si>
    <t>Adani Power Ltd</t>
  </si>
  <si>
    <t>ADANIPOWER</t>
  </si>
  <si>
    <t>Siemens Ltd</t>
  </si>
  <si>
    <t>SIEMENS</t>
  </si>
  <si>
    <t>Conglomerates</t>
  </si>
  <si>
    <t>Wipro Ltd</t>
  </si>
  <si>
    <t>WIPRO</t>
  </si>
  <si>
    <t>Bajaj Auto Ltd</t>
  </si>
  <si>
    <t>BAJAJ-AUTO</t>
  </si>
  <si>
    <t>Two Wheelers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</si>
  <si>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</si>
  <si>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</si>
  <si>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</si>
  <si>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</si>
  <si>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</si>
  <si>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</si>
  <si>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</si>
  <si>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Jio Financial Services Ltd</t>
  </si>
  <si>
    <t>JIOFIN</t>
  </si>
  <si>
    <t>Indian Railway Finance Corp Ltd</t>
  </si>
  <si>
    <t>IRFC</t>
  </si>
  <si>
    <t>Specialized Finance</t>
  </si>
  <si>
    <t>JSW Steel Ltd</t>
  </si>
  <si>
    <t>JSWSTEEL</t>
  </si>
  <si>
    <t>Iron &amp; Steel</t>
  </si>
  <si>
    <t>Bharat Electronics Ltd</t>
  </si>
  <si>
    <t>BEL</t>
  </si>
  <si>
    <t>Electronic Equipments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</si>
  <si>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</si>
  <si>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</si>
  <si>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</si>
  <si>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</si>
  <si>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</si>
  <si>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</si>
  <si>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</si>
  <si>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</si>
  <si>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</si>
  <si>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</si>
  <si>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</si>
  <si>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</si>
  <si>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</si>
  <si>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ABB India Ltd</t>
  </si>
  <si>
    <t>ABB</t>
  </si>
  <si>
    <t>Heavy Electrical Equipments</t>
  </si>
  <si>
    <t>Zomato Ltd</t>
  </si>
  <si>
    <t>ZOMATO</t>
  </si>
  <si>
    <t>Online Services</t>
  </si>
  <si>
    <t>Vedanta Ltd</t>
  </si>
  <si>
    <t>VEDL</t>
  </si>
  <si>
    <t>Metals - Diversified</t>
  </si>
  <si>
    <t>Ambuja Cements Ltd</t>
  </si>
  <si>
    <t>AMBUJACEM</t>
  </si>
  <si>
    <t>Interglobe Aviation Ltd</t>
  </si>
  <si>
    <t>INDIGO</t>
  </si>
  <si>
    <t>Airlines</t>
  </si>
  <si>
    <t>Pidilite Industries Ltd</t>
  </si>
  <si>
    <t>PIDILITIND</t>
  </si>
  <si>
    <t>Diversified Chemicals</t>
  </si>
  <si>
    <t>Power Finance Corporation Ltd</t>
  </si>
  <si>
    <t>PFC</t>
  </si>
  <si>
    <t>LTIMindtree Ltd</t>
  </si>
  <si>
    <t>LTIM</t>
  </si>
  <si>
    <t>Hindalco Industries Ltd</t>
  </si>
  <si>
    <t>HINDALCO</t>
  </si>
  <si>
    <t>Metals - Aluminium</t>
  </si>
  <si>
    <t>TATAMTRDVR</t>
  </si>
  <si>
    <t>Macrotech Developers Ltd</t>
  </si>
  <si>
    <t>LODHA</t>
  </si>
  <si>
    <t>SBI Life Insurance Company Ltd</t>
  </si>
  <si>
    <t>SBILIFE</t>
  </si>
  <si>
    <t>Gail (India) Ltd</t>
  </si>
  <si>
    <t>GAIL</t>
  </si>
  <si>
    <t>Gas Distribution</t>
  </si>
  <si>
    <t>Bank of Baroda Ltd</t>
  </si>
  <si>
    <t>BANKBARODA</t>
  </si>
  <si>
    <t>Tata Power Company Ltd</t>
  </si>
  <si>
    <t>TATAPOWER</t>
  </si>
  <si>
    <t>Godrej Consumer Products Ltd</t>
  </si>
  <si>
    <t>GODREJCP</t>
  </si>
  <si>
    <t>FMCG - Personal Products</t>
  </si>
  <si>
    <t>Tech Mahindra Ltd</t>
  </si>
  <si>
    <t>TECHM</t>
  </si>
  <si>
    <t>REC Limited</t>
  </si>
  <si>
    <t>RECLTD</t>
  </si>
  <si>
    <t>Punjab National Bank</t>
  </si>
  <si>
    <t>PNB</t>
  </si>
  <si>
    <t>Britannia Industries Ltd</t>
  </si>
  <si>
    <t>BRITANNIA</t>
  </si>
  <si>
    <t>Bharat Petroleum Corporation Ltd</t>
  </si>
  <si>
    <t>BPCL</t>
  </si>
  <si>
    <t>Samvardhana Motherson International Ltd</t>
  </si>
  <si>
    <t>MOTHERSON</t>
  </si>
  <si>
    <t>Auto Parts</t>
  </si>
  <si>
    <t>JSW Energy Ltd</t>
  </si>
  <si>
    <t>JSWENERGY</t>
  </si>
  <si>
    <t>Eicher Motors Ltd</t>
  </si>
  <si>
    <t>EICHERMOT</t>
  </si>
  <si>
    <t>Trucks &amp; Buses</t>
  </si>
  <si>
    <t>HDFC Life Insurance Company Ltd</t>
  </si>
  <si>
    <t>HDFCLIFE</t>
  </si>
  <si>
    <t>Divi's Laboratories Ltd</t>
  </si>
  <si>
    <t>DIVISLAB</t>
  </si>
  <si>
    <t>Labs &amp; Life Sciences Services</t>
  </si>
  <si>
    <t>Indian Overseas Bank</t>
  </si>
  <si>
    <t>IOB</t>
  </si>
  <si>
    <t>Vodafone Idea Ltd</t>
  </si>
  <si>
    <t>IDEA</t>
  </si>
  <si>
    <t>Cholamandalam Investment and Finance Company Ltd</t>
  </si>
  <si>
    <t>CHOLAFIN</t>
  </si>
  <si>
    <t>Cipla Ltd</t>
  </si>
  <si>
    <t>CIPLA</t>
  </si>
  <si>
    <t>Havells India Ltd</t>
  </si>
  <si>
    <t>HAVELLS</t>
  </si>
  <si>
    <t>Electrical Components &amp; Equipments</t>
  </si>
  <si>
    <t>Indusind Bank Ltd</t>
  </si>
  <si>
    <t>INDUSINDBK</t>
  </si>
  <si>
    <t>TVS Motor Company Ltd</t>
  </si>
  <si>
    <t>TVSMOTOR</t>
  </si>
  <si>
    <t>Hero MotoCorp Ltd</t>
  </si>
  <si>
    <t>HEROMOTOCO</t>
  </si>
  <si>
    <t>Adani Energy Solutions Ltd</t>
  </si>
  <si>
    <t>ADANIENSOL</t>
  </si>
  <si>
    <t>Power Infrastructure</t>
  </si>
  <si>
    <t>Cummins India Ltd</t>
  </si>
  <si>
    <t>CUMMINSIND</t>
  </si>
  <si>
    <t>Industrial Machinery</t>
  </si>
  <si>
    <t>Shriram Finance Ltd</t>
  </si>
  <si>
    <t>SHRIRAMFIN</t>
  </si>
  <si>
    <t>Canara Bank Ltd</t>
  </si>
  <si>
    <t>CANBK</t>
  </si>
  <si>
    <t>Zydus Lifesciences Ltd</t>
  </si>
  <si>
    <t>ZYDUSLIFE</t>
  </si>
  <si>
    <t>CG Power and Industrial Solutions Ltd</t>
  </si>
  <si>
    <t>CGPOWER</t>
  </si>
  <si>
    <t>Dr Reddy's Laboratories Ltd</t>
  </si>
  <si>
    <t>DRREDDY</t>
  </si>
  <si>
    <t>Dabur India Ltd</t>
  </si>
  <si>
    <t>DABUR</t>
  </si>
  <si>
    <t>Bharat Heavy Electricals Ltd</t>
  </si>
  <si>
    <t>BHEL</t>
  </si>
  <si>
    <t>Jindal Steel And Power Ltd</t>
  </si>
  <si>
    <t>JINDALSTEL</t>
  </si>
  <si>
    <t>Tata Consumer Products Ltd</t>
  </si>
  <si>
    <t>TATACONSUM</t>
  </si>
  <si>
    <t>Tea &amp; Coffee</t>
  </si>
  <si>
    <t>Union Bank of India Ltd</t>
  </si>
  <si>
    <t>UNIONBANK</t>
  </si>
  <si>
    <t>Polycab India Ltd</t>
  </si>
  <si>
    <t>POLYCAB</t>
  </si>
  <si>
    <t>NHPC Ltd</t>
  </si>
  <si>
    <t>NHPC</t>
  </si>
  <si>
    <t>Indus Towers Ltd</t>
  </si>
  <si>
    <t>INDUSTOWER</t>
  </si>
  <si>
    <t>Telecom Infrastructure</t>
  </si>
  <si>
    <t>Shree Cement Ltd</t>
  </si>
  <si>
    <t>SHREECEM</t>
  </si>
  <si>
    <t>Bosch Ltd</t>
  </si>
  <si>
    <t>BOSCHLTD</t>
  </si>
  <si>
    <t>Adani Total Gas Ltd</t>
  </si>
  <si>
    <t>ATGL</t>
  </si>
  <si>
    <t>Bajaj Holdings and Investment Ltd</t>
  </si>
  <si>
    <t>BAJAJHLDNG</t>
  </si>
  <si>
    <t>Asset Management</t>
  </si>
  <si>
    <t>Torrent Pharmaceuticals Ltd</t>
  </si>
  <si>
    <t>TORNTPHARM</t>
  </si>
  <si>
    <t>United Spirits Ltd</t>
  </si>
  <si>
    <t>UNITDSPR</t>
  </si>
  <si>
    <t>Alcoholic Beverages</t>
  </si>
  <si>
    <t>Max Healthcare Institute Ltd</t>
  </si>
  <si>
    <t>MAXHEALTH</t>
  </si>
  <si>
    <t>Hospitals &amp; Diagnostic Centres</t>
  </si>
  <si>
    <t>Solar Industries India Ltd</t>
  </si>
  <si>
    <t>SOLARINDS</t>
  </si>
  <si>
    <t>Commodity Chemicals</t>
  </si>
  <si>
    <t>IDBI Bank Ltd</t>
  </si>
  <si>
    <t>IDBI</t>
  </si>
  <si>
    <t>Private Bank</t>
  </si>
  <si>
    <t>Godrej Properties Ltd</t>
  </si>
  <si>
    <t>GODREJPROP</t>
  </si>
  <si>
    <t>Indian Hotels Company Ltd</t>
  </si>
  <si>
    <t>INDHOTEL</t>
  </si>
  <si>
    <t>Hotels, Resorts &amp; Cruise Lines</t>
  </si>
  <si>
    <t>Apollo Hospitals Enterprise Ltd</t>
  </si>
  <si>
    <t>APOLLOHOSP</t>
  </si>
  <si>
    <t>ICICI Lombard General Insurance Company Ltd</t>
  </si>
  <si>
    <t>ICICIGI</t>
  </si>
  <si>
    <t>Info Edge (India) Ltd</t>
  </si>
  <si>
    <t>NAUKRI</t>
  </si>
  <si>
    <t>ICICI Prudential Life Insurance Company Ltd</t>
  </si>
  <si>
    <t>ICICIPRULI</t>
  </si>
  <si>
    <t>Rail Vikas Nigam Ltd</t>
  </si>
  <si>
    <t>RVNL</t>
  </si>
  <si>
    <t>Mazagon Dock Shipbuilders Ltd</t>
  </si>
  <si>
    <t>MAZDOCK</t>
  </si>
  <si>
    <t>Shipbuilding</t>
  </si>
  <si>
    <t>Oracle Financial Services Software Ltd</t>
  </si>
  <si>
    <t>OFSS</t>
  </si>
  <si>
    <t>Software Services</t>
  </si>
  <si>
    <t>Mankind Pharma Ltd</t>
  </si>
  <si>
    <t>MANKIND</t>
  </si>
  <si>
    <t>HDFC Asset Management Company Ltd</t>
  </si>
  <si>
    <t>HDFCAMC</t>
  </si>
  <si>
    <t>Tube Investments of India Ltd</t>
  </si>
  <si>
    <t>TIINDIA</t>
  </si>
  <si>
    <t>Cycles</t>
  </si>
  <si>
    <t>Marico Ltd</t>
  </si>
  <si>
    <t>MARICO</t>
  </si>
  <si>
    <t>Indian Railway Catering and Tourism Corporation Ltd</t>
  </si>
  <si>
    <t>IRCTC</t>
  </si>
  <si>
    <t>Oil India Ltd</t>
  </si>
  <si>
    <t>OIL</t>
  </si>
  <si>
    <t>Bharat Forge Ltd</t>
  </si>
  <si>
    <t>BHARATFORG</t>
  </si>
  <si>
    <t>Colgate-Palmolive (India) Ltd</t>
  </si>
  <si>
    <t>COLPAL</t>
  </si>
  <si>
    <t>Prestige Estates Projects Ltd</t>
  </si>
  <si>
    <t>PRESTIGE</t>
  </si>
  <si>
    <t>Supreme Industries Ltd</t>
  </si>
  <si>
    <t>SUPREMEIND</t>
  </si>
  <si>
    <t>Plastic Products</t>
  </si>
  <si>
    <t>Yes Bank Ltd</t>
  </si>
  <si>
    <t>YESBANK</t>
  </si>
  <si>
    <t>Schaeffler India Ltd</t>
  </si>
  <si>
    <t>SCHAEFFLER</t>
  </si>
  <si>
    <t>Lupin Ltd</t>
  </si>
  <si>
    <t>LUPIN</t>
  </si>
  <si>
    <t>Indian Bank</t>
  </si>
  <si>
    <t>INDIANB</t>
  </si>
  <si>
    <t>SRF Ltd</t>
  </si>
  <si>
    <t>SRF</t>
  </si>
  <si>
    <t>NMDC Ltd</t>
  </si>
  <si>
    <t>NMDC</t>
  </si>
  <si>
    <t>Mining - Iron Ore</t>
  </si>
  <si>
    <t>Muthoot Finance Ltd</t>
  </si>
  <si>
    <t>MUTHOOTFIN</t>
  </si>
  <si>
    <t>Suzlon Energy Ltd</t>
  </si>
  <si>
    <t>SUZLON</t>
  </si>
  <si>
    <t>Renewable Energy Equipment &amp; Services</t>
  </si>
  <si>
    <t>Torrent Power Ltd</t>
  </si>
  <si>
    <t>TORNTPOWER</t>
  </si>
  <si>
    <t>Dixon Technologies (India) Ltd</t>
  </si>
  <si>
    <t>DIXON</t>
  </si>
  <si>
    <t>Home Electronics &amp; Appliances</t>
  </si>
  <si>
    <t>Ashok Leyland Ltd</t>
  </si>
  <si>
    <t>ASHOKLEY</t>
  </si>
  <si>
    <t>Linde India Ltd</t>
  </si>
  <si>
    <t>LINDEINDIA</t>
  </si>
  <si>
    <t>Aurobindo Pharma Ltd</t>
  </si>
  <si>
    <t>AUROPHARMA</t>
  </si>
  <si>
    <t>Hindustan Petroleum Corp Ltd</t>
  </si>
  <si>
    <t>HINDPETRO</t>
  </si>
  <si>
    <t>SBI Cards and Payment Services Ltd</t>
  </si>
  <si>
    <t>SBICARD</t>
  </si>
  <si>
    <t>Payment Infrastructure</t>
  </si>
  <si>
    <t>Jindal Stainless Ltd</t>
  </si>
  <si>
    <t>JSL</t>
  </si>
  <si>
    <t>JSW Infrastructure Ltd</t>
  </si>
  <si>
    <t>JSWINFRA</t>
  </si>
  <si>
    <t>General Insurance Corporation of India</t>
  </si>
  <si>
    <t>GICRE</t>
  </si>
  <si>
    <t>UCO Bank</t>
  </si>
  <si>
    <t>UCOBANK</t>
  </si>
  <si>
    <t>Persistent Systems Ltd</t>
  </si>
  <si>
    <t>PERSISTENT</t>
  </si>
  <si>
    <t>Oberoi Realty Ltd</t>
  </si>
  <si>
    <t>OBEROIRLTY</t>
  </si>
  <si>
    <t>Phoenix Mills Ltd</t>
  </si>
  <si>
    <t>PHOENIXLTD</t>
  </si>
  <si>
    <t>Astral Ltd</t>
  </si>
  <si>
    <t>ASTRAL</t>
  </si>
  <si>
    <t>Building Products - Pipes</t>
  </si>
  <si>
    <t>Fertilisers And Chemicals Travancore Ltd</t>
  </si>
  <si>
    <t>FACT</t>
  </si>
  <si>
    <t>Fertilizers &amp; Agro Chemicals</t>
  </si>
  <si>
    <t>Container Corporation of India Ltd</t>
  </si>
  <si>
    <t>CONCOR</t>
  </si>
  <si>
    <t>Logistics</t>
  </si>
  <si>
    <t>PB Fintech Ltd</t>
  </si>
  <si>
    <t>POLICYBZR</t>
  </si>
  <si>
    <t>UNO Minda Ltd</t>
  </si>
  <si>
    <t>UNOMINDA</t>
  </si>
  <si>
    <t>Balkrishna Industries Ltd</t>
  </si>
  <si>
    <t>BALKRISIND</t>
  </si>
  <si>
    <t>Tires &amp; Rubber</t>
  </si>
  <si>
    <t>Aditya Birla Capital Ltd</t>
  </si>
  <si>
    <t>ABCAPITAL</t>
  </si>
  <si>
    <t>Diversified Financials</t>
  </si>
  <si>
    <t>Steel Authority of India Ltd</t>
  </si>
  <si>
    <t>SAIL</t>
  </si>
  <si>
    <t>Thermax Limited</t>
  </si>
  <si>
    <t>THERMAX</t>
  </si>
  <si>
    <t>Alkem Laboratories Ltd</t>
  </si>
  <si>
    <t>ALKEM</t>
  </si>
  <si>
    <t>Berger Paints India Ltd</t>
  </si>
  <si>
    <t>BERGEPAINT</t>
  </si>
  <si>
    <t>Abbott India Ltd</t>
  </si>
  <si>
    <t>ABBOTINDIA</t>
  </si>
  <si>
    <t>Bharat Dynamics Ltd</t>
  </si>
  <si>
    <t>BDL</t>
  </si>
  <si>
    <t>GMR Airports Infrastructure Ltd</t>
  </si>
  <si>
    <t>GMRINFRA</t>
  </si>
  <si>
    <t>Cochin Shipyard Ltd</t>
  </si>
  <si>
    <t>COCHINSHIP</t>
  </si>
  <si>
    <t>IDFC First Bank Ltd</t>
  </si>
  <si>
    <t>IDFCFIRSTB</t>
  </si>
  <si>
    <t>PI Industries Ltd</t>
  </si>
  <si>
    <t>PIIND</t>
  </si>
  <si>
    <t>Patanjali Foods Ltd</t>
  </si>
  <si>
    <t>PATANJALI</t>
  </si>
  <si>
    <t>Packaged Foods &amp; Meats</t>
  </si>
  <si>
    <t>Housing and Urban Development Corporation Ltd</t>
  </si>
  <si>
    <t>HUDCO</t>
  </si>
  <si>
    <t>Bharti Hexacom Ltd</t>
  </si>
  <si>
    <t>BHARTIHEXA</t>
  </si>
  <si>
    <t>MRF Ltd</t>
  </si>
  <si>
    <t>MRF</t>
  </si>
  <si>
    <t>Bank of India Ltd</t>
  </si>
  <si>
    <t>BANKINDIA</t>
  </si>
  <si>
    <t>Hitachi Energy India Ltd</t>
  </si>
  <si>
    <t>POWERINDIA</t>
  </si>
  <si>
    <t>Central Bank of India Ltd</t>
  </si>
  <si>
    <t>CENTRALBK</t>
  </si>
  <si>
    <t>Procter &amp; Gamble Hygiene and Health Care Ltd</t>
  </si>
  <si>
    <t>PGHH</t>
  </si>
  <si>
    <t>Tata Communications Ltd</t>
  </si>
  <si>
    <t>TATACOMM</t>
  </si>
  <si>
    <t>United Breweries Ltd</t>
  </si>
  <si>
    <t>UBL</t>
  </si>
  <si>
    <t>L&amp;T Technology Services Ltd</t>
  </si>
  <si>
    <t>LTTS</t>
  </si>
  <si>
    <t>SJVN Ltd</t>
  </si>
  <si>
    <t>SJVN</t>
  </si>
  <si>
    <t>Sundaram Finance Ltd</t>
  </si>
  <si>
    <t>SUNDARMFIN</t>
  </si>
  <si>
    <t>Kalyan Jewellers India Ltd</t>
  </si>
  <si>
    <t>KALYANKJIL</t>
  </si>
  <si>
    <t>Indian Renewable Energy Development Agency Ltd</t>
  </si>
  <si>
    <t>IREDA</t>
  </si>
  <si>
    <t>Fsn E-Commerce Ventures Ltd</t>
  </si>
  <si>
    <t>NYKAA</t>
  </si>
  <si>
    <t>Wellness Services</t>
  </si>
  <si>
    <t>Honeywell Automation India Ltd</t>
  </si>
  <si>
    <t>HONAUT</t>
  </si>
  <si>
    <t>AU Small Finance Bank Ltd</t>
  </si>
  <si>
    <t>AUBANK</t>
  </si>
  <si>
    <t>Petronet LNG Ltd</t>
  </si>
  <si>
    <t>PETRONET</t>
  </si>
  <si>
    <t>Oil &amp; Gas - Storage &amp; Transportation</t>
  </si>
  <si>
    <t>ACC Ltd</t>
  </si>
  <si>
    <t>ACC</t>
  </si>
  <si>
    <t>Voltas Ltd</t>
  </si>
  <si>
    <t>VOLTAS</t>
  </si>
  <si>
    <t>Exide Industries Ltd</t>
  </si>
  <si>
    <t>EXIDEIND</t>
  </si>
  <si>
    <t>Batteries</t>
  </si>
  <si>
    <t>Coromandel International Ltd</t>
  </si>
  <si>
    <t>COROMANDEL</t>
  </si>
  <si>
    <t>Mphasis Ltd</t>
  </si>
  <si>
    <t>MPHASIS</t>
  </si>
  <si>
    <t>Bank of Maharashtra Ltd</t>
  </si>
  <si>
    <t>MAHABANK</t>
  </si>
  <si>
    <t>L&amp;T Finance Ltd</t>
  </si>
  <si>
    <t>LTF</t>
  </si>
  <si>
    <t>Escorts Kubota Ltd</t>
  </si>
  <si>
    <t>ESCORTS</t>
  </si>
  <si>
    <t>Tractors</t>
  </si>
  <si>
    <t>GlaxoSmithKline Pharmaceuticals Ltd</t>
  </si>
  <si>
    <t>GLAXO</t>
  </si>
  <si>
    <t>KPIT Technologies Ltd</t>
  </si>
  <si>
    <t>KPITTECH</t>
  </si>
  <si>
    <t>LIC Housing Finance Ltd</t>
  </si>
  <si>
    <t>LICHSGFIN</t>
  </si>
  <si>
    <t>Home Financing</t>
  </si>
  <si>
    <t>Page Industries Ltd</t>
  </si>
  <si>
    <t>PAGEIND</t>
  </si>
  <si>
    <t>Apparel &amp; Accessories</t>
  </si>
  <si>
    <t>Tata Elxsi Ltd</t>
  </si>
  <si>
    <t>TATAELXSI</t>
  </si>
  <si>
    <t>Federal Bank Ltd</t>
  </si>
  <si>
    <t>FEDERALBNK</t>
  </si>
  <si>
    <t>Gujarat Gas Ltd</t>
  </si>
  <si>
    <t>GUJGASLTD</t>
  </si>
  <si>
    <t>APL Apollo Tubes Ltd</t>
  </si>
  <si>
    <t>APLAPOLLO</t>
  </si>
  <si>
    <t>Adani Wilmar Ltd</t>
  </si>
  <si>
    <t>AWL</t>
  </si>
  <si>
    <t>UPL Ltd</t>
  </si>
  <si>
    <t>UPL</t>
  </si>
  <si>
    <t>Biocon Ltd</t>
  </si>
  <si>
    <t>BIOCON</t>
  </si>
  <si>
    <t>Biotechnology</t>
  </si>
  <si>
    <t>3M India Ltd</t>
  </si>
  <si>
    <t>3MINDIA</t>
  </si>
  <si>
    <t>Stationery</t>
  </si>
  <si>
    <t>Tata Technologies Ltd</t>
  </si>
  <si>
    <t>TATATECH</t>
  </si>
  <si>
    <t>Nippon Life India Asset Management Ltd</t>
  </si>
  <si>
    <t>NAM-INDIA</t>
  </si>
  <si>
    <t>Punjab &amp; Sind Bank</t>
  </si>
  <si>
    <t>PSB</t>
  </si>
  <si>
    <t>KEI Industries Ltd</t>
  </si>
  <si>
    <t>KEI</t>
  </si>
  <si>
    <t>Cables</t>
  </si>
  <si>
    <t>AIA Engineering Ltd</t>
  </si>
  <si>
    <t>AIAENG</t>
  </si>
  <si>
    <t>IRB Infrastructure Developers Ltd</t>
  </si>
  <si>
    <t>IRB</t>
  </si>
  <si>
    <t>New India Assurance Company Ltd</t>
  </si>
  <si>
    <t>NIACL</t>
  </si>
  <si>
    <t>Ge T&amp;D India Ltd</t>
  </si>
  <si>
    <t>GET&amp;D</t>
  </si>
  <si>
    <t>Endurance Technologies Ltd</t>
  </si>
  <si>
    <t>ENDURANCE</t>
  </si>
  <si>
    <t>Sona BLW Precision Forgings Ltd</t>
  </si>
  <si>
    <t>SONACOMS</t>
  </si>
  <si>
    <t>Mangalore Refinery and Petrochemicals Ltd</t>
  </si>
  <si>
    <t>MRPL</t>
  </si>
  <si>
    <t>Mahindra and Mahindra Financial Services Ltd</t>
  </si>
  <si>
    <t>M&amp;MFIN</t>
  </si>
  <si>
    <t>Jubilant Foodworks Ltd</t>
  </si>
  <si>
    <t>JUBLFOOD</t>
  </si>
  <si>
    <t>Restaurants &amp; Cafes</t>
  </si>
  <si>
    <t>Motilal Oswal Financial Services Ltd</t>
  </si>
  <si>
    <t>MOTILALOFS</t>
  </si>
  <si>
    <t>Coforge Ltd</t>
  </si>
  <si>
    <t>COFORGE</t>
  </si>
  <si>
    <t>Fortis Healthcare Ltd</t>
  </si>
  <si>
    <t>FORTIS</t>
  </si>
  <si>
    <t>360 One Wam Ltd</t>
  </si>
  <si>
    <t>360ONE</t>
  </si>
  <si>
    <t>Investment Banking &amp; Brokerage</t>
  </si>
  <si>
    <t>Indraprastha Gas Ltd</t>
  </si>
  <si>
    <t>IGL</t>
  </si>
  <si>
    <t>Global Health Ltd</t>
  </si>
  <si>
    <t>MEDANTA</t>
  </si>
  <si>
    <t>Gujarat Fluorochemicals Ltd</t>
  </si>
  <si>
    <t>FLUOROCHEM</t>
  </si>
  <si>
    <t>Specialty Chemicals</t>
  </si>
  <si>
    <t>BSE Ltd</t>
  </si>
  <si>
    <t>BSE</t>
  </si>
  <si>
    <t>Stock Exchanges &amp; Ratings</t>
  </si>
  <si>
    <t>Glenmark Pharmaceuticals Ltd</t>
  </si>
  <si>
    <t>GLENMARK</t>
  </si>
  <si>
    <t>Lloyds Metals And Energy Ltd</t>
  </si>
  <si>
    <t>LLOYDSME</t>
  </si>
  <si>
    <t>Apollo Tyres Ltd</t>
  </si>
  <si>
    <t>APOLLOTYRE</t>
  </si>
  <si>
    <t>National Aluminium Co Ltd</t>
  </si>
  <si>
    <t>NATIONALUM</t>
  </si>
  <si>
    <t>Deepak Nitrite Ltd</t>
  </si>
  <si>
    <t>DEEPAKNTR</t>
  </si>
  <si>
    <t>Apar Industries Ltd</t>
  </si>
  <si>
    <t>APARINDS</t>
  </si>
  <si>
    <t>Dalmia Bharat Ltd</t>
  </si>
  <si>
    <t>DALBHARAT</t>
  </si>
  <si>
    <t>J K Cement Ltd</t>
  </si>
  <si>
    <t>JKCEMENT</t>
  </si>
  <si>
    <t>Blue Star Ltd</t>
  </si>
  <si>
    <t>BLUESTARCO</t>
  </si>
  <si>
    <t>Max Financial Services Ltd</t>
  </si>
  <si>
    <t>MFSL</t>
  </si>
  <si>
    <t>Metro Brands Ltd</t>
  </si>
  <si>
    <t>METROBRAND</t>
  </si>
  <si>
    <t>Footwear</t>
  </si>
  <si>
    <t>NLC India Ltd</t>
  </si>
  <si>
    <t>NLCINDIA</t>
  </si>
  <si>
    <t>Motherson Sumi Wiring India Ltd</t>
  </si>
  <si>
    <t>MSUMI</t>
  </si>
  <si>
    <t>Bandhan Bank Ltd</t>
  </si>
  <si>
    <t>BANDHANBNK</t>
  </si>
  <si>
    <t>Tata Investment Corporation Ltd</t>
  </si>
  <si>
    <t>TATAINVEST</t>
  </si>
  <si>
    <t>Star Health and Allied Insurance Company Ltd</t>
  </si>
  <si>
    <t>STARHEALTH</t>
  </si>
  <si>
    <t>Embassy Office Parks REIT</t>
  </si>
  <si>
    <t>EMBASSY</t>
  </si>
  <si>
    <t>Timken India Ltd</t>
  </si>
  <si>
    <t>TIMKEN</t>
  </si>
  <si>
    <t>SKF India Ltd</t>
  </si>
  <si>
    <t>SKFINDIA</t>
  </si>
  <si>
    <t>Carborundum Universal Ltd</t>
  </si>
  <si>
    <t>CARBORUNIV</t>
  </si>
  <si>
    <t>Aditya Birla Fashion and Retail Ltd</t>
  </si>
  <si>
    <t>ABFRL</t>
  </si>
  <si>
    <t>Poonawalla Fincorp Ltd</t>
  </si>
  <si>
    <t>POONAWALLA</t>
  </si>
  <si>
    <t>Brigade Enterprises Ltd</t>
  </si>
  <si>
    <t>BRIGADE</t>
  </si>
  <si>
    <t>CRISIL Ltd</t>
  </si>
  <si>
    <t>CRISIL</t>
  </si>
  <si>
    <t>Go Digit General Insurance Ltd</t>
  </si>
  <si>
    <t>GODIGIT</t>
  </si>
  <si>
    <t>Hindustan Copper Ltd</t>
  </si>
  <si>
    <t>HINDCOPPER</t>
  </si>
  <si>
    <t>Mining - Copper</t>
  </si>
  <si>
    <t>Jyoti CNC Automation Ltd</t>
  </si>
  <si>
    <t>JYOTICNC</t>
  </si>
  <si>
    <t>Computer Hardware</t>
  </si>
  <si>
    <t>Aegis Logistics Ltd</t>
  </si>
  <si>
    <t>AEGISLOG</t>
  </si>
  <si>
    <t>Amara Raja Energy &amp; Mobility Ltd</t>
  </si>
  <si>
    <t>ARE&amp;M</t>
  </si>
  <si>
    <t>Grindwell Norton Ltd</t>
  </si>
  <si>
    <t>GRINDWELL</t>
  </si>
  <si>
    <t>Bayer Cropscience Ltd</t>
  </si>
  <si>
    <t>BAYERCROP</t>
  </si>
  <si>
    <t>KPR Mill Ltd</t>
  </si>
  <si>
    <t>KPRMILL</t>
  </si>
  <si>
    <t>Textiles</t>
  </si>
  <si>
    <t>Emami Ltd</t>
  </si>
  <si>
    <t>EMAMILTD</t>
  </si>
  <si>
    <t>Gland Pharma Ltd</t>
  </si>
  <si>
    <t>GLAND</t>
  </si>
  <si>
    <t>ITI Ltd</t>
  </si>
  <si>
    <t>ITI</t>
  </si>
  <si>
    <t>Telecom Equipments</t>
  </si>
  <si>
    <t>Sun Tv Network Ltd</t>
  </si>
  <si>
    <t>SUNTV</t>
  </si>
  <si>
    <t>TV Channels &amp; Broadcasters</t>
  </si>
  <si>
    <t>Delhivery Ltd</t>
  </si>
  <si>
    <t>DELHIVERY</t>
  </si>
  <si>
    <t>ZF Commercial Vehicle Control Systems India Ltd</t>
  </si>
  <si>
    <t>ZFCVINDIA</t>
  </si>
  <si>
    <t>TVS Holdings Ltd</t>
  </si>
  <si>
    <t>TVSHLTD</t>
  </si>
  <si>
    <t>Godrej Industries Ltd</t>
  </si>
  <si>
    <t>GODREJIND</t>
  </si>
  <si>
    <t>Ajanta Pharma Ltd</t>
  </si>
  <si>
    <t>AJANTPHARM</t>
  </si>
  <si>
    <t>IPCA Laboratories Ltd</t>
  </si>
  <si>
    <t>IPCALAB</t>
  </si>
  <si>
    <t>Syngene International Ltd</t>
  </si>
  <si>
    <t>SYNGENE</t>
  </si>
  <si>
    <t>Sundram Fasteners Ltd</t>
  </si>
  <si>
    <t>SUNDRMFAST</t>
  </si>
  <si>
    <t>Jupiter Wagons Ltd</t>
  </si>
  <si>
    <t>JWL</t>
  </si>
  <si>
    <t>Rail</t>
  </si>
  <si>
    <t>NBCC (India) Ltd</t>
  </si>
  <si>
    <t>NBCC</t>
  </si>
  <si>
    <t>Tata Chemicals Ltd</t>
  </si>
  <si>
    <t>TATACHEM</t>
  </si>
  <si>
    <t>Cholamandalam Financial Holdings Ltd</t>
  </si>
  <si>
    <t>CHOLAHLDNG</t>
  </si>
  <si>
    <t>J B Chemicals and Pharmaceuticals Ltd</t>
  </si>
  <si>
    <t>JBCHEPHARM</t>
  </si>
  <si>
    <t>KIOCL Ltd</t>
  </si>
  <si>
    <t>KIOCL</t>
  </si>
  <si>
    <t>EIH Ltd</t>
  </si>
  <si>
    <t>EIHOTEL</t>
  </si>
  <si>
    <t>Crompton Greaves Consumer Electricals Ltd</t>
  </si>
  <si>
    <t>CROMPTON</t>
  </si>
  <si>
    <t>Century Textiles and Industries Ltd</t>
  </si>
  <si>
    <t>CENTURYTEX</t>
  </si>
  <si>
    <t>Paper Products</t>
  </si>
  <si>
    <t>One 97 Communications Ltd</t>
  </si>
  <si>
    <t>PAYTM</t>
  </si>
  <si>
    <t>Business Support Services</t>
  </si>
  <si>
    <t>Vedant Fashions Ltd</t>
  </si>
  <si>
    <t>MANYAVAR</t>
  </si>
  <si>
    <t>Ircon International Ltd</t>
  </si>
  <si>
    <t>IRCON</t>
  </si>
  <si>
    <t>Whirlpool of India Ltd</t>
  </si>
  <si>
    <t>WHIRLPOOL</t>
  </si>
  <si>
    <t>Ratnamani Metals and Tubes Ltd</t>
  </si>
  <si>
    <t>RATNAMANI</t>
  </si>
  <si>
    <t>Titagarh Rail Systems Ltd</t>
  </si>
  <si>
    <t>TITAGARH</t>
  </si>
  <si>
    <t>Central Depository Services (India) Ltd</t>
  </si>
  <si>
    <t>CDSL</t>
  </si>
  <si>
    <t>Aarti Industries Ltd</t>
  </si>
  <si>
    <t>AARTIIND</t>
  </si>
  <si>
    <t>Kaynes Technology India Ltd</t>
  </si>
  <si>
    <t>KAYNES</t>
  </si>
  <si>
    <t>ICICI Securities Ltd</t>
  </si>
  <si>
    <t>ISEC</t>
  </si>
  <si>
    <t>Narayana Hrudayalaya Ltd</t>
  </si>
  <si>
    <t>NH</t>
  </si>
  <si>
    <t>JBM Auto Ltd</t>
  </si>
  <si>
    <t>JBMA</t>
  </si>
  <si>
    <t>Tejas Networks Ltd</t>
  </si>
  <si>
    <t>TEJASNET</t>
  </si>
  <si>
    <t>Garden Reach Shipbuilders &amp; Engineers Ltd</t>
  </si>
  <si>
    <t>GRSE</t>
  </si>
  <si>
    <t>Sumitomo Chemical India Ltd</t>
  </si>
  <si>
    <t>SUMICHEM</t>
  </si>
  <si>
    <t>Radico Khaitan Ltd</t>
  </si>
  <si>
    <t>RADICO</t>
  </si>
  <si>
    <t>Finolex Cables Ltd</t>
  </si>
  <si>
    <t>FINCABLES</t>
  </si>
  <si>
    <t>Gillette India Ltd</t>
  </si>
  <si>
    <t>GILLETTE</t>
  </si>
  <si>
    <t>Angel One Ltd</t>
  </si>
  <si>
    <t>ANGELONE</t>
  </si>
  <si>
    <t>Five-Star Business Finance Ltd</t>
  </si>
  <si>
    <t>FIVESTAR</t>
  </si>
  <si>
    <t>Dr. Lal PathLabs Ltd</t>
  </si>
  <si>
    <t>LALPATHLAB</t>
  </si>
  <si>
    <t>CPSE ETF</t>
  </si>
  <si>
    <t>CPSEETF</t>
  </si>
  <si>
    <t>Equity</t>
  </si>
  <si>
    <t>Laurus Labs Ltd</t>
  </si>
  <si>
    <t>LAURUSLABS</t>
  </si>
  <si>
    <t>Hatsun Agro Product Ltd</t>
  </si>
  <si>
    <t>HATSUN</t>
  </si>
  <si>
    <t>KEC International Ltd</t>
  </si>
  <si>
    <t>KEC</t>
  </si>
  <si>
    <t>Elgi Equipments Ltd</t>
  </si>
  <si>
    <t>ELGIEQUIP</t>
  </si>
  <si>
    <t>Kajaria Ceramics Ltd</t>
  </si>
  <si>
    <t>KAJARIACER</t>
  </si>
  <si>
    <t>Building Products - Ceramics</t>
  </si>
  <si>
    <t>BASF India Ltd</t>
  </si>
  <si>
    <t>BASF</t>
  </si>
  <si>
    <t>IIFL Finance Ltd</t>
  </si>
  <si>
    <t>IIFL</t>
  </si>
  <si>
    <t>Kansai Nerolac Paints Ltd</t>
  </si>
  <si>
    <t>KANSAINER</t>
  </si>
  <si>
    <t>CIE Automotive India Ltd</t>
  </si>
  <si>
    <t>CIEINDIA</t>
  </si>
  <si>
    <t>CESC Ltd</t>
  </si>
  <si>
    <t>CESC</t>
  </si>
  <si>
    <t>Godfrey Phillips India Ltd</t>
  </si>
  <si>
    <t>GODFRYPHLP</t>
  </si>
  <si>
    <t>CreditAccess Grameen Ltd</t>
  </si>
  <si>
    <t>CREDITACC</t>
  </si>
  <si>
    <t>Sobha Ltd</t>
  </si>
  <si>
    <t>SOBHA</t>
  </si>
  <si>
    <t>Natco Pharma Ltd</t>
  </si>
  <si>
    <t>NATCOPHARM</t>
  </si>
  <si>
    <t>Piramal Enterprises Ltd</t>
  </si>
  <si>
    <t>PEL</t>
  </si>
  <si>
    <t>Piramal Pharma Ltd</t>
  </si>
  <si>
    <t>PPLPHARMA</t>
  </si>
  <si>
    <t>Pfizer Ltd</t>
  </si>
  <si>
    <t>PFIZER</t>
  </si>
  <si>
    <t>Schneider Electric Infrastructure Ltd</t>
  </si>
  <si>
    <t>SCHNEIDER</t>
  </si>
  <si>
    <t>Tbo Tek Ltd</t>
  </si>
  <si>
    <t>TBOTEK</t>
  </si>
  <si>
    <t>Tour &amp; Travel Services</t>
  </si>
  <si>
    <t>Relaxo Footwears Ltd</t>
  </si>
  <si>
    <t>RELAXO</t>
  </si>
  <si>
    <t>Waaree Renewable Technologies Ltd</t>
  </si>
  <si>
    <t>WAAREERTL</t>
  </si>
  <si>
    <t>Suven Pharmaceuticals Ltd</t>
  </si>
  <si>
    <t>SUVENPHAR</t>
  </si>
  <si>
    <t>PNB Housing Finance Ltd</t>
  </si>
  <si>
    <t>PNBHOUSING</t>
  </si>
  <si>
    <t>Chambal Fertilisers and Chemicals Ltd</t>
  </si>
  <si>
    <t>CHAMBLFERT</t>
  </si>
  <si>
    <t>Kirloskar Oil Engines Ltd</t>
  </si>
  <si>
    <t>KIRLOSENG</t>
  </si>
  <si>
    <t>Cyient Ltd</t>
  </si>
  <si>
    <t>CYIENT</t>
  </si>
  <si>
    <t>Nexus Select Trust</t>
  </si>
  <si>
    <t>NXST</t>
  </si>
  <si>
    <t>Mindspace Business Parks REIT</t>
  </si>
  <si>
    <t>MINDSPACE</t>
  </si>
  <si>
    <t>Finolex Industries Ltd</t>
  </si>
  <si>
    <t>FINPIPE</t>
  </si>
  <si>
    <t>Multi Commodity Exchange of India Ltd</t>
  </si>
  <si>
    <t>MCX</t>
  </si>
  <si>
    <t>NCC Ltd</t>
  </si>
  <si>
    <t>NCC</t>
  </si>
  <si>
    <t>Devyani International Ltd</t>
  </si>
  <si>
    <t>DEVYANI</t>
  </si>
  <si>
    <t>Castrol India Ltd</t>
  </si>
  <si>
    <t>CASTROLIND</t>
  </si>
  <si>
    <t>Ramco Cements Limited</t>
  </si>
  <si>
    <t>RAMCOCEM</t>
  </si>
  <si>
    <t>Triveni Turbine Ltd</t>
  </si>
  <si>
    <t>TRITURBINE</t>
  </si>
  <si>
    <t>Vinati Organics Ltd</t>
  </si>
  <si>
    <t>VINATIORGA</t>
  </si>
  <si>
    <t>R R Kabel Ltd</t>
  </si>
  <si>
    <t>RRKABEL</t>
  </si>
  <si>
    <t>IDFC Ltd</t>
  </si>
  <si>
    <t>IDFC</t>
  </si>
  <si>
    <t>Signatureglobal (India) Ltd</t>
  </si>
  <si>
    <t>SIGNATURE</t>
  </si>
  <si>
    <t>Bata India Ltd</t>
  </si>
  <si>
    <t>BATAINDIA</t>
  </si>
  <si>
    <t>Himadri Speciality Chemical Ltd</t>
  </si>
  <si>
    <t>HSCL</t>
  </si>
  <si>
    <t>Raymond Ltd</t>
  </si>
  <si>
    <t>RAYMOND</t>
  </si>
  <si>
    <t>Trident Ltd</t>
  </si>
  <si>
    <t>TRIDENT</t>
  </si>
  <si>
    <t>PTC Industries Ltd</t>
  </si>
  <si>
    <t>PTCIL</t>
  </si>
  <si>
    <t>Kalpataru Projects International Ltd</t>
  </si>
  <si>
    <t>KPIL</t>
  </si>
  <si>
    <t>Atul Ltd</t>
  </si>
  <si>
    <t>ATUL</t>
  </si>
  <si>
    <t>Birlasoft Ltd</t>
  </si>
  <si>
    <t>BSOFT</t>
  </si>
  <si>
    <t>Blue Dart Express Ltd</t>
  </si>
  <si>
    <t>BLUEDART</t>
  </si>
  <si>
    <t>Affle (India) Ltd</t>
  </si>
  <si>
    <t>AFFLE</t>
  </si>
  <si>
    <t>Advertising</t>
  </si>
  <si>
    <t>V Guard Industries Ltd</t>
  </si>
  <si>
    <t>VGUARD</t>
  </si>
  <si>
    <t>Cello World Ltd</t>
  </si>
  <si>
    <t>CELLO</t>
  </si>
  <si>
    <t>Shyam Metalics and Energy Ltd</t>
  </si>
  <si>
    <t>SHYAMMETL</t>
  </si>
  <si>
    <t>Poly Medicure Ltd</t>
  </si>
  <si>
    <t>POLYMED</t>
  </si>
  <si>
    <t>Health Care Equipment &amp; Supplies</t>
  </si>
  <si>
    <t>Inox Wind Ltd</t>
  </si>
  <si>
    <t>INOXWIND</t>
  </si>
  <si>
    <t>BEML Ltd</t>
  </si>
  <si>
    <t>BEML</t>
  </si>
  <si>
    <t>Swan Energy Ltd</t>
  </si>
  <si>
    <t>SWANENERGY</t>
  </si>
  <si>
    <t>Aditya Birla Sun Life Amc Ltd</t>
  </si>
  <si>
    <t>ABSLAMC</t>
  </si>
  <si>
    <t>Lakshmi Machine Works Ltd</t>
  </si>
  <si>
    <t>LAXMIMACH</t>
  </si>
  <si>
    <t>Bikaji Foods International Ltd</t>
  </si>
  <si>
    <t>BIKAJI</t>
  </si>
  <si>
    <t>Computer Age Management Services Ltd</t>
  </si>
  <si>
    <t>CAMS</t>
  </si>
  <si>
    <t>Capri Global Capital Ltd</t>
  </si>
  <si>
    <t>CGCL</t>
  </si>
  <si>
    <t>Navin Fluorine International Ltd</t>
  </si>
  <si>
    <t>NAVINFLUOR</t>
  </si>
  <si>
    <t>Action Construction Equipment Ltd</t>
  </si>
  <si>
    <t>ACE</t>
  </si>
  <si>
    <t>Heavy Machinery</t>
  </si>
  <si>
    <t>Manappuram Finance Ltd</t>
  </si>
  <si>
    <t>MANAPPURAM</t>
  </si>
  <si>
    <t>Nuvama Wealth Management Ltd</t>
  </si>
  <si>
    <t>NUVAMA</t>
  </si>
  <si>
    <t>Chalet Hotels Ltd</t>
  </si>
  <si>
    <t>CHALET</t>
  </si>
  <si>
    <t>Great Eastern Shipping Company Ltd</t>
  </si>
  <si>
    <t>GESHIP</t>
  </si>
  <si>
    <t>Aadhar Housing Finance Ltd</t>
  </si>
  <si>
    <t>AADHARHFC</t>
  </si>
  <si>
    <t>Jindal SAW Ltd</t>
  </si>
  <si>
    <t>JINDALSAW</t>
  </si>
  <si>
    <t>Aster DM Healthcare Ltd</t>
  </si>
  <si>
    <t>ASTERDM</t>
  </si>
  <si>
    <t>Alembic Pharmaceuticals Ltd</t>
  </si>
  <si>
    <t>APLLTD</t>
  </si>
  <si>
    <t>Century Plyboards (India) Ltd</t>
  </si>
  <si>
    <t>CENTURYPLY</t>
  </si>
  <si>
    <t>Wood Products</t>
  </si>
  <si>
    <t>Zensar Technologies Ltd</t>
  </si>
  <si>
    <t>ZENSARTECH</t>
  </si>
  <si>
    <t>Kirloskar Brothers Ltd</t>
  </si>
  <si>
    <t>KIRLOSBROS</t>
  </si>
  <si>
    <t>G R Infraprojects Ltd</t>
  </si>
  <si>
    <t>GRINFRA</t>
  </si>
  <si>
    <t>Data Patterns (India) Ltd</t>
  </si>
  <si>
    <t>DATAPATTNS</t>
  </si>
  <si>
    <t>Redington Ltd</t>
  </si>
  <si>
    <t>REDINGTON</t>
  </si>
  <si>
    <t>Technology Hardware</t>
  </si>
  <si>
    <t>Gujarat State Petronet Ltd</t>
  </si>
  <si>
    <t>GSPL</t>
  </si>
  <si>
    <t>Techno Electric &amp; Engineering Company Ltd</t>
  </si>
  <si>
    <t>TECHNOE</t>
  </si>
  <si>
    <t>Krishna Institute of Medical Sciences Ltd</t>
  </si>
  <si>
    <t>KIMS</t>
  </si>
  <si>
    <t>Sterling and Wilson Renewable Energy Ltd</t>
  </si>
  <si>
    <t>SWSOLAR</t>
  </si>
  <si>
    <t>Karur Vysya Bank Ltd</t>
  </si>
  <si>
    <t>KARURVYSYA</t>
  </si>
  <si>
    <t>RITES Ltd</t>
  </si>
  <si>
    <t>RITES</t>
  </si>
  <si>
    <t>NMDC Steel Ltd</t>
  </si>
  <si>
    <t>NSLNISP</t>
  </si>
  <si>
    <t>Aptus Value Housing Finance India Ltd</t>
  </si>
  <si>
    <t>APTUS</t>
  </si>
  <si>
    <t>Sonata Software Ltd</t>
  </si>
  <si>
    <t>SONATSOFTW</t>
  </si>
  <si>
    <t>KSB Ltd</t>
  </si>
  <si>
    <t>KSB</t>
  </si>
  <si>
    <t>Anand Rathi Wealth Ltd</t>
  </si>
  <si>
    <t>ANANDRATHI</t>
  </si>
  <si>
    <t>HFCL Ltd</t>
  </si>
  <si>
    <t>HFCL</t>
  </si>
  <si>
    <t>Asahi India Glass Ltd</t>
  </si>
  <si>
    <t>ASAHIINDIA</t>
  </si>
  <si>
    <t>Concord Biotech Ltd</t>
  </si>
  <si>
    <t>CONCORDBIO</t>
  </si>
  <si>
    <t>IFCI Ltd</t>
  </si>
  <si>
    <t>IFCI</t>
  </si>
  <si>
    <t>Ramkrishna Forgings Ltd</t>
  </si>
  <si>
    <t>RKFORGE</t>
  </si>
  <si>
    <t>Indiamart Intermesh Ltd</t>
  </si>
  <si>
    <t>INDIAMART</t>
  </si>
  <si>
    <t>Indian Energy Exchange Ltd</t>
  </si>
  <si>
    <t>IEX</t>
  </si>
  <si>
    <t>Power Trading &amp; Consultancy</t>
  </si>
  <si>
    <t>RBL Bank Ltd</t>
  </si>
  <si>
    <t>RBLBANK</t>
  </si>
  <si>
    <t>Jyothy Labs Ltd</t>
  </si>
  <si>
    <t>JYOTHYLAB</t>
  </si>
  <si>
    <t>Mahanagar Gas Ltd</t>
  </si>
  <si>
    <t>MGL</t>
  </si>
  <si>
    <t>Astrazeneca Pharma India Ltd</t>
  </si>
  <si>
    <t>ASTRAZEN</t>
  </si>
  <si>
    <t>DCM Shriram Ltd</t>
  </si>
  <si>
    <t>DCMSHRIRAM</t>
  </si>
  <si>
    <t>UTI S&amp;P BSE Sensex ETF</t>
  </si>
  <si>
    <t>UTISENSETF</t>
  </si>
  <si>
    <t>Jai Balaji Industries Ltd</t>
  </si>
  <si>
    <t>JAIBALAJI</t>
  </si>
  <si>
    <t>Amber Enterprises India Ltd</t>
  </si>
  <si>
    <t>AMBER</t>
  </si>
  <si>
    <t>Clean Science and Technology Ltd</t>
  </si>
  <si>
    <t>CLEAN</t>
  </si>
  <si>
    <t>Tata Teleservices (Maharashtra) Ltd</t>
  </si>
  <si>
    <t>TTML</t>
  </si>
  <si>
    <t>Fine Organic Industries Ltd</t>
  </si>
  <si>
    <t>FINEORG</t>
  </si>
  <si>
    <t>Sanofi India Ltd</t>
  </si>
  <si>
    <t>SANOFI</t>
  </si>
  <si>
    <t>Railtel Corporation of India Ltd</t>
  </si>
  <si>
    <t>RAILTEL</t>
  </si>
  <si>
    <t>Communication &amp; Networking</t>
  </si>
  <si>
    <t>Elecon Engineering Company Ltd</t>
  </si>
  <si>
    <t>ELECON</t>
  </si>
  <si>
    <t>Welspun Living Ltd</t>
  </si>
  <si>
    <t>WELSPUNLIV</t>
  </si>
  <si>
    <t>Anant Raj Ltd</t>
  </si>
  <si>
    <t>ANANTRAJ</t>
  </si>
  <si>
    <t>Aavas Financiers Ltd</t>
  </si>
  <si>
    <t>AAVAS</t>
  </si>
  <si>
    <t>Intellect Design Arena Ltd</t>
  </si>
  <si>
    <t>INTELLECT</t>
  </si>
  <si>
    <t>Chennai Petroleum Corporation Ltd</t>
  </si>
  <si>
    <t>CHENNPETRO</t>
  </si>
  <si>
    <t>Netweb Technologies India Ltd</t>
  </si>
  <si>
    <t>NETWEB</t>
  </si>
  <si>
    <t>Olectra Greentech Ltd</t>
  </si>
  <si>
    <t>OLECTRA</t>
  </si>
  <si>
    <t>Zee Entertainment Enterprises Ltd</t>
  </si>
  <si>
    <t>ZEEL</t>
  </si>
  <si>
    <t>Godawari Power and Ispat Ltd</t>
  </si>
  <si>
    <t>GPIL</t>
  </si>
  <si>
    <t>Firstsource Solutions Ltd</t>
  </si>
  <si>
    <t>FSL</t>
  </si>
  <si>
    <t>Outsourced services</t>
  </si>
  <si>
    <t>Ingersoll-Rand (India) Ltd</t>
  </si>
  <si>
    <t>INGERRAND</t>
  </si>
  <si>
    <t>Bls International Services Ltd</t>
  </si>
  <si>
    <t>BLS</t>
  </si>
  <si>
    <t>Welspun Corp Ltd</t>
  </si>
  <si>
    <t>WELCORP</t>
  </si>
  <si>
    <t>Supreme Petrochem Ltd</t>
  </si>
  <si>
    <t>SPLPETRO</t>
  </si>
  <si>
    <t>Bombay Burmah Trading Corporation Ltd</t>
  </si>
  <si>
    <t>BBTC</t>
  </si>
  <si>
    <t>Engineers India Ltd</t>
  </si>
  <si>
    <t>ENGINERSIN</t>
  </si>
  <si>
    <t>Honasa Consumer Ltd</t>
  </si>
  <si>
    <t>HONASA</t>
  </si>
  <si>
    <t>PVR INOX Ltd</t>
  </si>
  <si>
    <t>PVRINOX</t>
  </si>
  <si>
    <t>Theatres</t>
  </si>
  <si>
    <t>Eris Lifesciences Ltd</t>
  </si>
  <si>
    <t>ERIS</t>
  </si>
  <si>
    <t>Vardhman Textiles Ltd</t>
  </si>
  <si>
    <t>VTL</t>
  </si>
  <si>
    <t>Alok Industries Ltd</t>
  </si>
  <si>
    <t>ALOKINDS</t>
  </si>
  <si>
    <t>HBL Power Systems Ltd</t>
  </si>
  <si>
    <t>HBLPOWER</t>
  </si>
  <si>
    <t>Newgen Software Technologies Ltd</t>
  </si>
  <si>
    <t>NEWGEN</t>
  </si>
  <si>
    <t>E I D-Parry (India) Ltd</t>
  </si>
  <si>
    <t>EIDPARRY</t>
  </si>
  <si>
    <t>Sugar</t>
  </si>
  <si>
    <t>Jaiprakash Power Ventures Ltd</t>
  </si>
  <si>
    <t>JPPOWER</t>
  </si>
  <si>
    <t>Praj Industries Ltd</t>
  </si>
  <si>
    <t>PRAJIND</t>
  </si>
  <si>
    <t>Indegene Ltd</t>
  </si>
  <si>
    <t>INDGN</t>
  </si>
  <si>
    <t>Craftsman Automation Ltd</t>
  </si>
  <si>
    <t>CRAFTSMAN</t>
  </si>
  <si>
    <t>RHI Magnesita India Ltd</t>
  </si>
  <si>
    <t>RHIM</t>
  </si>
  <si>
    <t>Westlife Foodworld Ltd</t>
  </si>
  <si>
    <t>WESTLIFE</t>
  </si>
  <si>
    <t>Godrej Agrovet Ltd</t>
  </si>
  <si>
    <t>GODREJAGRO</t>
  </si>
  <si>
    <t>Agro Products</t>
  </si>
  <si>
    <t>Nuvoco Vistas Corporation Ltd</t>
  </si>
  <si>
    <t>NUVOCO</t>
  </si>
  <si>
    <t>Akzo Nobel India Ltd</t>
  </si>
  <si>
    <t>AKZOINDIA</t>
  </si>
  <si>
    <t>Cube Highways Trust</t>
  </si>
  <si>
    <t>CUBEINVIT</t>
  </si>
  <si>
    <t>Roads</t>
  </si>
  <si>
    <t>Authum Investment &amp; Infrastructure Ltd</t>
  </si>
  <si>
    <t>AIIL</t>
  </si>
  <si>
    <t>UTI Asset Management Company Ltd</t>
  </si>
  <si>
    <t>UTIAMC</t>
  </si>
  <si>
    <t>Tanla Platforms Ltd</t>
  </si>
  <si>
    <t>TANLA</t>
  </si>
  <si>
    <t>Rainbow Children's Medicare Ltd</t>
  </si>
  <si>
    <t>RAINBOW</t>
  </si>
  <si>
    <t>Jammu and Kashmir Bank Ltd</t>
  </si>
  <si>
    <t>J&amp;KBANK</t>
  </si>
  <si>
    <t>Gujarat Mineral Development Corporation Ltd</t>
  </si>
  <si>
    <t>GMDCLTD</t>
  </si>
  <si>
    <t>CE Info Systems Ltd</t>
  </si>
  <si>
    <t>MAPMYINDIA</t>
  </si>
  <si>
    <t>Doms Industries Ltd</t>
  </si>
  <si>
    <t>DOMS</t>
  </si>
  <si>
    <t>Office Supplies</t>
  </si>
  <si>
    <t>City Union Bank Ltd</t>
  </si>
  <si>
    <t>CUB</t>
  </si>
  <si>
    <t>PNC Infratech Ltd</t>
  </si>
  <si>
    <t>PNCINFRA</t>
  </si>
  <si>
    <t>Birla Corporation Ltd</t>
  </si>
  <si>
    <t>BIRLACORPN</t>
  </si>
  <si>
    <t>Aether Industries Ltd</t>
  </si>
  <si>
    <t>AETHER</t>
  </si>
  <si>
    <t>Happiest Minds Technologies Ltd</t>
  </si>
  <si>
    <t>HAPPSTMNDS</t>
  </si>
  <si>
    <t>Can Fin Homes Ltd</t>
  </si>
  <si>
    <t>CANFINHOME</t>
  </si>
  <si>
    <t>Bajaj Electricals Ltd</t>
  </si>
  <si>
    <t>BAJAJELEC</t>
  </si>
  <si>
    <t>Kfin Technologies Ltd</t>
  </si>
  <si>
    <t>KFINTECH</t>
  </si>
  <si>
    <t>Granules India Ltd</t>
  </si>
  <si>
    <t>GRANULES</t>
  </si>
  <si>
    <t>Inox India Ltd</t>
  </si>
  <si>
    <t>INOXINDIA</t>
  </si>
  <si>
    <t>Sea-Borne Tankers</t>
  </si>
  <si>
    <t>MMTC Ltd</t>
  </si>
  <si>
    <t>MMTC</t>
  </si>
  <si>
    <t>Usha Martin Ltd</t>
  </si>
  <si>
    <t>USHAMART</t>
  </si>
  <si>
    <t>Force Motors Ltd</t>
  </si>
  <si>
    <t>FORCEMOT</t>
  </si>
  <si>
    <t>Puravankara Ltd</t>
  </si>
  <si>
    <t>PURVA</t>
  </si>
  <si>
    <t>shipping corporation of India Ltd</t>
  </si>
  <si>
    <t>SCI</t>
  </si>
  <si>
    <t>Jubilant Pharmova Ltd</t>
  </si>
  <si>
    <t>JUBLPHARMA</t>
  </si>
  <si>
    <t>Eclerx Services Ltd</t>
  </si>
  <si>
    <t>ECLERX</t>
  </si>
  <si>
    <t>Rattanindia Enterprises Ltd</t>
  </si>
  <si>
    <t>RTNINDIA</t>
  </si>
  <si>
    <t>Reliance Power Ltd</t>
  </si>
  <si>
    <t>RPOWER</t>
  </si>
  <si>
    <t>Powergrid Infrastructure Investment Trust</t>
  </si>
  <si>
    <t>PGINVIT</t>
  </si>
  <si>
    <t>HG Infra Engineering Ltd</t>
  </si>
  <si>
    <t>HGINFRA</t>
  </si>
  <si>
    <t>Happy Forgings Ltd</t>
  </si>
  <si>
    <t>HAPPYFORGE</t>
  </si>
  <si>
    <t>Auto, Truck &amp; Motorcycle Parts</t>
  </si>
  <si>
    <t>Route Mobile Ltd</t>
  </si>
  <si>
    <t>ROUTE</t>
  </si>
  <si>
    <t>CEAT Ltd</t>
  </si>
  <si>
    <t>CEATLTD</t>
  </si>
  <si>
    <t>Lemon Tree Hotels Ltd</t>
  </si>
  <si>
    <t>LEMONTREE</t>
  </si>
  <si>
    <t>Zydus Wellness Ltd</t>
  </si>
  <si>
    <t>ZYDUSWELL</t>
  </si>
  <si>
    <t>Minda Corporation Ltd</t>
  </si>
  <si>
    <t>MINDACORP</t>
  </si>
  <si>
    <t>Cera Sanitaryware Ltd</t>
  </si>
  <si>
    <t>CERA</t>
  </si>
  <si>
    <t>Thomas Cook (India) Ltd</t>
  </si>
  <si>
    <t>THOMASCOOK</t>
  </si>
  <si>
    <t>Azad Engineering Ltd</t>
  </si>
  <si>
    <t>AZAD</t>
  </si>
  <si>
    <t>JK Tyre &amp; Industries Ltd</t>
  </si>
  <si>
    <t>JKTYRE</t>
  </si>
  <si>
    <t>Caplin Point Laboratories Ltd</t>
  </si>
  <si>
    <t>CAPLIPOINT</t>
  </si>
  <si>
    <t>Voltamp Transformers Ltd</t>
  </si>
  <si>
    <t>VOLTAMP</t>
  </si>
  <si>
    <t>Equitas Small Finance Bank Ltd</t>
  </si>
  <si>
    <t>EQUITASBNK</t>
  </si>
  <si>
    <t>Graphite India Ltd</t>
  </si>
  <si>
    <t>GRAPHITE</t>
  </si>
  <si>
    <t>Alkyl Amines Chemicals Ltd</t>
  </si>
  <si>
    <t>ALKYLAMINE</t>
  </si>
  <si>
    <t>TTK Prestige Ltd</t>
  </si>
  <si>
    <t>TTKPRESTIG</t>
  </si>
  <si>
    <t>Tega Industries Ltd</t>
  </si>
  <si>
    <t>TEGA</t>
  </si>
  <si>
    <t>KPI Green Energy Ltd</t>
  </si>
  <si>
    <t>KPIGREEN</t>
  </si>
  <si>
    <t>Transformers and Rectifiers (India) Ltd</t>
  </si>
  <si>
    <t>TRIL</t>
  </si>
  <si>
    <t>Nava Limited</t>
  </si>
  <si>
    <t>NAVA</t>
  </si>
  <si>
    <t>Bharat 22 ETF</t>
  </si>
  <si>
    <t>ICICIB22</t>
  </si>
  <si>
    <t>Electrosteel Castings Ltd</t>
  </si>
  <si>
    <t>ELECTCAST</t>
  </si>
  <si>
    <t>Saregama India Ltd</t>
  </si>
  <si>
    <t>SAREGAMA</t>
  </si>
  <si>
    <t>Movies &amp; TV Serials</t>
  </si>
  <si>
    <t>Rashtriya Chemicals and Fertilizers Ltd</t>
  </si>
  <si>
    <t>RCF</t>
  </si>
  <si>
    <t>Glenmark Life Sciences Ltd</t>
  </si>
  <si>
    <t>GLS</t>
  </si>
  <si>
    <t>Nippon India ETF Nifty Bank BeES</t>
  </si>
  <si>
    <t>BANKBEES</t>
  </si>
  <si>
    <t>RedTape</t>
  </si>
  <si>
    <t>REDTAPE</t>
  </si>
  <si>
    <t>Wockhardt Ltd</t>
  </si>
  <si>
    <t>WOCKPHARMA</t>
  </si>
  <si>
    <t>Gujarat Narmada Valley Fertilizers &amp; Chemicals Ltd</t>
  </si>
  <si>
    <t>GNFC</t>
  </si>
  <si>
    <t>Shree Renuka Sugars Ltd</t>
  </si>
  <si>
    <t>RENUKA</t>
  </si>
  <si>
    <t>JK Lakshmi Cement Ltd</t>
  </si>
  <si>
    <t>JKLAKSHMI</t>
  </si>
  <si>
    <t>Latent View Analytics Ltd</t>
  </si>
  <si>
    <t>LATENTVIEW</t>
  </si>
  <si>
    <t>Maharashtra Scooters Ltd</t>
  </si>
  <si>
    <t>MAHSCOOTER</t>
  </si>
  <si>
    <t>Vesuvius India Ltd</t>
  </si>
  <si>
    <t>VESUVIUS</t>
  </si>
  <si>
    <t>Metropolis Healthcare Ltd</t>
  </si>
  <si>
    <t>METROPOLIS</t>
  </si>
  <si>
    <t>Gujarat Pipavav Port Ltd</t>
  </si>
  <si>
    <t>GPPL</t>
  </si>
  <si>
    <t>Moil Ltd</t>
  </si>
  <si>
    <t>MOIL</t>
  </si>
  <si>
    <t>Mining - Manganese</t>
  </si>
  <si>
    <t>Gravita India Ltd</t>
  </si>
  <si>
    <t>GRAVITA</t>
  </si>
  <si>
    <t>Metals - Lead</t>
  </si>
  <si>
    <t>Valor Estate Ltd</t>
  </si>
  <si>
    <t>DBREALTY</t>
  </si>
  <si>
    <t>Sapphire Foods India Ltd</t>
  </si>
  <si>
    <t>SAPPHIRE</t>
  </si>
  <si>
    <t>Sheela Foam Ltd</t>
  </si>
  <si>
    <t>SFL</t>
  </si>
  <si>
    <t>Home Furnishing</t>
  </si>
  <si>
    <t>Varroc Engineering Ltd</t>
  </si>
  <si>
    <t>VARROC</t>
  </si>
  <si>
    <t>Safari Industries (India) Ltd</t>
  </si>
  <si>
    <t>SAFARI</t>
  </si>
  <si>
    <t>Indiabulls Housing Finance Ltd</t>
  </si>
  <si>
    <t>IBULHSGFIN</t>
  </si>
  <si>
    <t>Zen Technologies Ltd</t>
  </si>
  <si>
    <t>ZENTEC</t>
  </si>
  <si>
    <t>KNR Constructions Ltd</t>
  </si>
  <si>
    <t>KNRCON</t>
  </si>
  <si>
    <t>Galaxy Surfactants Ltd</t>
  </si>
  <si>
    <t>GALAXYSURF</t>
  </si>
  <si>
    <t>Brookfield India Real Estate Trust</t>
  </si>
  <si>
    <t>BIRET</t>
  </si>
  <si>
    <t>Arvind Ltd</t>
  </si>
  <si>
    <t>ARVIND</t>
  </si>
  <si>
    <t>PCBL Ltd</t>
  </si>
  <si>
    <t>PCBL</t>
  </si>
  <si>
    <t>Gujarat State Fertilizers &amp; Chemicals Ltd</t>
  </si>
  <si>
    <t>GSFC</t>
  </si>
  <si>
    <t>Neuland Laboratories Ltd</t>
  </si>
  <si>
    <t>NEULANDLAB</t>
  </si>
  <si>
    <t>India Grid Trust</t>
  </si>
  <si>
    <t>INDIGRID</t>
  </si>
  <si>
    <t>Kirloskar Ferrous Industries Ltd</t>
  </si>
  <si>
    <t>KIRLFER</t>
  </si>
  <si>
    <t>RattanIndia Power Ltd</t>
  </si>
  <si>
    <t>RTNPOWER</t>
  </si>
  <si>
    <t>Bengal &amp; Assam Company Ltd</t>
  </si>
  <si>
    <t>BENGALASM</t>
  </si>
  <si>
    <t>Kama Holdings Ltd</t>
  </si>
  <si>
    <t>KAMAHOLD</t>
  </si>
  <si>
    <t>Juniper Hotels Ltd</t>
  </si>
  <si>
    <t>JUNIPER</t>
  </si>
  <si>
    <t>Genus Power Infrastructures Ltd</t>
  </si>
  <si>
    <t>GENUSPOWER</t>
  </si>
  <si>
    <t>National Standard (India) Ltd</t>
  </si>
  <si>
    <t>NATIONSTD</t>
  </si>
  <si>
    <t>ESAB India Ltd</t>
  </si>
  <si>
    <t>ESABINDIA</t>
  </si>
  <si>
    <t>Eureka Forbes Ltd</t>
  </si>
  <si>
    <t>EUREKAFORBE</t>
  </si>
  <si>
    <t>PG Electroplast Ltd</t>
  </si>
  <si>
    <t>PGEL</t>
  </si>
  <si>
    <t>Mahindra Lifespace Developers Ltd</t>
  </si>
  <si>
    <t>MAHLIFE</t>
  </si>
  <si>
    <t>Home First Finance Company India Ltd</t>
  </si>
  <si>
    <t>HOMEFIRST</t>
  </si>
  <si>
    <t>Equinox India Developments Ltd</t>
  </si>
  <si>
    <t>IBREALEST</t>
  </si>
  <si>
    <t>JK Paper Ltd</t>
  </si>
  <si>
    <t>JKPAPER</t>
  </si>
  <si>
    <t>ELANTAS Beck India Ltd</t>
  </si>
  <si>
    <t>ELANTAS</t>
  </si>
  <si>
    <t>Mahindra Holidays and Resorts India Ltd</t>
  </si>
  <si>
    <t>MHRIL</t>
  </si>
  <si>
    <t>Isgec Heavy Engineering Ltd</t>
  </si>
  <si>
    <t>ISGEC</t>
  </si>
  <si>
    <t>India Cements Ltd</t>
  </si>
  <si>
    <t>INDIACEM</t>
  </si>
  <si>
    <t>ITD Cementation India Ltd</t>
  </si>
  <si>
    <t>ITDCEM</t>
  </si>
  <si>
    <t>Astra Microwave Products Ltd</t>
  </si>
  <si>
    <t>ASTRAMICRO</t>
  </si>
  <si>
    <t>Quess Corp Ltd</t>
  </si>
  <si>
    <t>QUESS</t>
  </si>
  <si>
    <t>Employment Services</t>
  </si>
  <si>
    <t>Senco Gold Ltd</t>
  </si>
  <si>
    <t>SENCO</t>
  </si>
  <si>
    <t>Campus Activewear Ltd</t>
  </si>
  <si>
    <t>CAMPUS</t>
  </si>
  <si>
    <t>LT Foods Ltd</t>
  </si>
  <si>
    <t>LTFOODS</t>
  </si>
  <si>
    <t>SBFC Finance Ltd</t>
  </si>
  <si>
    <t>SBFC</t>
  </si>
  <si>
    <t>Electronics Mart India Ltd</t>
  </si>
  <si>
    <t>EMIL</t>
  </si>
  <si>
    <t>Syrma SGS Technology Ltd</t>
  </si>
  <si>
    <t>SYRMA</t>
  </si>
  <si>
    <t>Prism Johnson Ltd</t>
  </si>
  <si>
    <t>PRSMJOHNSN</t>
  </si>
  <si>
    <t>Sandur Manganese and Iron Ores Ltd</t>
  </si>
  <si>
    <t>SANDUMA</t>
  </si>
  <si>
    <t>Rategain Travel Technologies Ltd</t>
  </si>
  <si>
    <t>RATEGAIN</t>
  </si>
  <si>
    <t>Maharashtra Seamless Ltd</t>
  </si>
  <si>
    <t>MAHSEAMLES</t>
  </si>
  <si>
    <t>Just Dial Ltd</t>
  </si>
  <si>
    <t>JUSTDIAL</t>
  </si>
  <si>
    <t>Strides Pharma Science Ltd</t>
  </si>
  <si>
    <t>STAR</t>
  </si>
  <si>
    <t>Ujjivan Small Finance Bank Ltd</t>
  </si>
  <si>
    <t>UJJIVANSFB</t>
  </si>
  <si>
    <t>Triveni Engineering and Industries Ltd</t>
  </si>
  <si>
    <t>TRIVENI</t>
  </si>
  <si>
    <t>Balrampur Chini Mills Ltd</t>
  </si>
  <si>
    <t>BALRAMCHIN</t>
  </si>
  <si>
    <t>Kotak Nifty Bank ETF</t>
  </si>
  <si>
    <t>BANKNIFTY1</t>
  </si>
  <si>
    <t>Gallantt Ispat Ltd</t>
  </si>
  <si>
    <t>GALLANTT</t>
  </si>
  <si>
    <t>Mishra Dhatu Nigam Ltd</t>
  </si>
  <si>
    <t>MIDHANI</t>
  </si>
  <si>
    <t>Responsive Industries Ltd</t>
  </si>
  <si>
    <t>RESPONIND</t>
  </si>
  <si>
    <t>Building Products - Granite</t>
  </si>
  <si>
    <t>Infibeam Avenues Ltd</t>
  </si>
  <si>
    <t>INFIBEAM</t>
  </si>
  <si>
    <t>Deepak Fertilisers and Petrochemicals Corp Ltd</t>
  </si>
  <si>
    <t>DEEPAKFERT</t>
  </si>
  <si>
    <t>Star Cement Ltd</t>
  </si>
  <si>
    <t>STARCEMENT</t>
  </si>
  <si>
    <t>Jupiter Life Line Hospitals Ltd</t>
  </si>
  <si>
    <t>JLHL</t>
  </si>
  <si>
    <t>Keystone Realtors Ltd</t>
  </si>
  <si>
    <t>RUSTOMJEE</t>
  </si>
  <si>
    <t>Chemplast Sanmar Ltd</t>
  </si>
  <si>
    <t>CHEMPLASTS</t>
  </si>
  <si>
    <t>Shriram Pistons &amp; Rings Ltd</t>
  </si>
  <si>
    <t>SHRIPISTON</t>
  </si>
  <si>
    <t>Mastek Ltd</t>
  </si>
  <si>
    <t>MASTEK</t>
  </si>
  <si>
    <t>Anupam Rasayan India Ltd</t>
  </si>
  <si>
    <t>ANURAS</t>
  </si>
  <si>
    <t>Procter &amp; Gamble Health Ltd</t>
  </si>
  <si>
    <t>PGHL</t>
  </si>
  <si>
    <t>SBI Nifty 50 ETF</t>
  </si>
  <si>
    <t>SETFNIF50</t>
  </si>
  <si>
    <t>BHARAT Bond ETF-April 2023-Growth</t>
  </si>
  <si>
    <t>EBBETF0423</t>
  </si>
  <si>
    <t>Debt</t>
  </si>
  <si>
    <t>JM Financial Ltd</t>
  </si>
  <si>
    <t>JMFINANCIL</t>
  </si>
  <si>
    <t>Ahluwalia Contracts (India) Ltd</t>
  </si>
  <si>
    <t>AHLUCONT</t>
  </si>
  <si>
    <t>HEG Ltd</t>
  </si>
  <si>
    <t>HEG</t>
  </si>
  <si>
    <t>Network18 Media &amp; Investments Ltd</t>
  </si>
  <si>
    <t>NETWORK18</t>
  </si>
  <si>
    <t>Rajesh Exports Ltd</t>
  </si>
  <si>
    <t>RAJESHEXPO</t>
  </si>
  <si>
    <t>Shoppers Stop Ltd</t>
  </si>
  <si>
    <t>SHOPERSTOP</t>
  </si>
  <si>
    <t>Archean Chemical Industries Ltd</t>
  </si>
  <si>
    <t>ACI</t>
  </si>
  <si>
    <t>HMT Ltd</t>
  </si>
  <si>
    <t>HMT</t>
  </si>
  <si>
    <t>Jubilant Ingrevia Ltd</t>
  </si>
  <si>
    <t>JUBLINGREA</t>
  </si>
  <si>
    <t>Sarda Energy &amp; Minerals Ltd</t>
  </si>
  <si>
    <t>SARDAEN</t>
  </si>
  <si>
    <t>Sunteck Realty Ltd</t>
  </si>
  <si>
    <t>SUNTECK</t>
  </si>
  <si>
    <t>Inox Wind Energy Ltd</t>
  </si>
  <si>
    <t>IWEL</t>
  </si>
  <si>
    <t>MedPlus Health Services Ltd</t>
  </si>
  <si>
    <t>MEDPLUS</t>
  </si>
  <si>
    <t>Avanti Feeds Ltd</t>
  </si>
  <si>
    <t>AVANTIFEED</t>
  </si>
  <si>
    <t>Symphony Ltd</t>
  </si>
  <si>
    <t>SYMPHONY</t>
  </si>
  <si>
    <t>Lloyds Engineering Works Ltd</t>
  </si>
  <si>
    <t>LLOYDSENGG</t>
  </si>
  <si>
    <t>Mrs. Bectors Food Specialities Ltd</t>
  </si>
  <si>
    <t>BECTORFOOD</t>
  </si>
  <si>
    <t>CMS Info Systems Ltd</t>
  </si>
  <si>
    <t>CMSINFO</t>
  </si>
  <si>
    <t>Hindustan Construction Company Ltd</t>
  </si>
  <si>
    <t>HCC</t>
  </si>
  <si>
    <t>Texmaco Rail &amp; Engineering Ltd</t>
  </si>
  <si>
    <t>TEXRAIL</t>
  </si>
  <si>
    <t>TVS Supply Chain Solutions Ltd</t>
  </si>
  <si>
    <t>TVSSCS</t>
  </si>
  <si>
    <t>JSW Holdings Ltd</t>
  </si>
  <si>
    <t>JSWHL</t>
  </si>
  <si>
    <t>Va Tech Wabag Ltd</t>
  </si>
  <si>
    <t>WABAG</t>
  </si>
  <si>
    <t>Water Management</t>
  </si>
  <si>
    <t>Ganesh Housing Corp Ltd</t>
  </si>
  <si>
    <t>GANESHHOUC</t>
  </si>
  <si>
    <t>Reliance Infrastructure Ltd</t>
  </si>
  <si>
    <t>RELINFRA</t>
  </si>
  <si>
    <t>Religare Enterprises Ltd</t>
  </si>
  <si>
    <t>RELIGARE</t>
  </si>
  <si>
    <t>Prudent Corporate Advisory Services Ltd</t>
  </si>
  <si>
    <t>PRUDENT</t>
  </si>
  <si>
    <t>CCL Products (India) Ltd</t>
  </si>
  <si>
    <t>CCL</t>
  </si>
  <si>
    <t>Karnataka Bank Ltd</t>
  </si>
  <si>
    <t>KTKBANK</t>
  </si>
  <si>
    <t>Power Mech Projects Ltd</t>
  </si>
  <si>
    <t>POWERMECH</t>
  </si>
  <si>
    <t>Sun Pharma Advanced Research Co Ltd</t>
  </si>
  <si>
    <t>SPARC</t>
  </si>
  <si>
    <t>Greenlam Industries Ltd</t>
  </si>
  <si>
    <t>GREENLAM</t>
  </si>
  <si>
    <t>Building Products - Laminates</t>
  </si>
  <si>
    <t>Indo Count Industries Ltd</t>
  </si>
  <si>
    <t>ICIL</t>
  </si>
  <si>
    <t>Choice International Ltd</t>
  </si>
  <si>
    <t>CHOICEIN</t>
  </si>
  <si>
    <t>Dhanuka Agritech Ltd</t>
  </si>
  <si>
    <t>DHANUKA</t>
  </si>
  <si>
    <t>Vijaya Diagnostic Centre Ltd</t>
  </si>
  <si>
    <t>VIJAYA</t>
  </si>
  <si>
    <t>Dilip Buildcon Ltd</t>
  </si>
  <si>
    <t>DBL</t>
  </si>
  <si>
    <t>Garware Technical Fibres Ltd</t>
  </si>
  <si>
    <t>GARFIBRES</t>
  </si>
  <si>
    <t>India Shelter Finance Corporation Ltd</t>
  </si>
  <si>
    <t>INDIASHLTR</t>
  </si>
  <si>
    <t>Kirloskar Pneumatic Company Ltd</t>
  </si>
  <si>
    <t>KIRLPNU</t>
  </si>
  <si>
    <t>Aurionpro Solutions Ltd</t>
  </si>
  <si>
    <t>AURIONPRO</t>
  </si>
  <si>
    <t>F D C Ltd</t>
  </si>
  <si>
    <t>FDC</t>
  </si>
  <si>
    <t>Tamilnad Mercantile Bank Ltd</t>
  </si>
  <si>
    <t>TMB</t>
  </si>
  <si>
    <t>Prince Pipes and Fittings Ltd</t>
  </si>
  <si>
    <t>PRINCEPIPE</t>
  </si>
  <si>
    <t>Balaji Amines Ltd</t>
  </si>
  <si>
    <t>BALAMINES</t>
  </si>
  <si>
    <t>Shakti Pumps (India) Ltd</t>
  </si>
  <si>
    <t>SHAKTIPUMP</t>
  </si>
  <si>
    <t>Time Technoplast Ltd</t>
  </si>
  <si>
    <t>TIMETECHNO</t>
  </si>
  <si>
    <t>Easy Trip Planners Ltd</t>
  </si>
  <si>
    <t>EASEMYTRIP</t>
  </si>
  <si>
    <t>Man Infraconstruction Ltd</t>
  </si>
  <si>
    <t>MANINFRA</t>
  </si>
  <si>
    <t>PDS Limited</t>
  </si>
  <si>
    <t>PDSL</t>
  </si>
  <si>
    <t>Kennametal India Ltd</t>
  </si>
  <si>
    <t>KENNAMET</t>
  </si>
  <si>
    <t>Marksans Pharma Ltd</t>
  </si>
  <si>
    <t>MARKSANS</t>
  </si>
  <si>
    <t>ASK Automotive Ltd</t>
  </si>
  <si>
    <t>ASKAUTOLTD</t>
  </si>
  <si>
    <t>India Tourism Development Corp Ltd</t>
  </si>
  <si>
    <t>ITDC</t>
  </si>
  <si>
    <t>eMudhra Ltd</t>
  </si>
  <si>
    <t>EMUDHRA</t>
  </si>
  <si>
    <t>Magellanic Cloud Ltd</t>
  </si>
  <si>
    <t>MCLOUD</t>
  </si>
  <si>
    <t>Suprajit Engineering Ltd</t>
  </si>
  <si>
    <t>SUPRAJIT</t>
  </si>
  <si>
    <t>Ion Exchange (India) Ltd</t>
  </si>
  <si>
    <t>IONEXCHANG</t>
  </si>
  <si>
    <t>Environmental Services</t>
  </si>
  <si>
    <t>TV18 Broadcast Ltd</t>
  </si>
  <si>
    <t>TV18BRDCST</t>
  </si>
  <si>
    <t>South Indian Bank Ltd</t>
  </si>
  <si>
    <t>SOUTHBANK</t>
  </si>
  <si>
    <t>Transport Corporation of India Ltd</t>
  </si>
  <si>
    <t>TCI</t>
  </si>
  <si>
    <t>Blue Jet Healthcare Ltd</t>
  </si>
  <si>
    <t>BLUEJET</t>
  </si>
  <si>
    <t>Jana Small Finance Bank Ltd</t>
  </si>
  <si>
    <t>JSFB</t>
  </si>
  <si>
    <t>Sansera Engineering Ltd</t>
  </si>
  <si>
    <t>SANSERA</t>
  </si>
  <si>
    <t>Gabriel India Ltd</t>
  </si>
  <si>
    <t>GABRIEL</t>
  </si>
  <si>
    <t>Jindal Worldwide Ltd</t>
  </si>
  <si>
    <t>JINDWORLD</t>
  </si>
  <si>
    <t>Insolation Energy Ltd</t>
  </si>
  <si>
    <t>INA</t>
  </si>
  <si>
    <t>Laxmi Organic Industries Ltd</t>
  </si>
  <si>
    <t>LXCHEM</t>
  </si>
  <si>
    <t>Piccadily Agro Industries Ltd</t>
  </si>
  <si>
    <t>PICCADIL</t>
  </si>
  <si>
    <t>V I P Industries Ltd</t>
  </si>
  <si>
    <t>VIPIND</t>
  </si>
  <si>
    <t>Ethos Ltd</t>
  </si>
  <si>
    <t>ETHOSLTD</t>
  </si>
  <si>
    <t>Arvind Fashions Ltd</t>
  </si>
  <si>
    <t>ARVINDFASN</t>
  </si>
  <si>
    <t>Max Estates Ltd</t>
  </si>
  <si>
    <t>MAXESTATES</t>
  </si>
  <si>
    <t>Jai Corp Ltd</t>
  </si>
  <si>
    <t>JAICORPLTD</t>
  </si>
  <si>
    <t>Paradeep Phosphates Ltd</t>
  </si>
  <si>
    <t>PARADEEP</t>
  </si>
  <si>
    <t>Rolex Rings Ltd</t>
  </si>
  <si>
    <t>ROLEXRINGS</t>
  </si>
  <si>
    <t>Surya Roshni Ltd</t>
  </si>
  <si>
    <t>SURYAROSNI</t>
  </si>
  <si>
    <t>National Highways Infra Trust</t>
  </si>
  <si>
    <t>NHIT</t>
  </si>
  <si>
    <t>Gokaldas Exports Ltd</t>
  </si>
  <si>
    <t>GOKEX</t>
  </si>
  <si>
    <t>Diamond Power Infrastructure Ltd</t>
  </si>
  <si>
    <t>DIACABS</t>
  </si>
  <si>
    <t>Sterlite Technologies Ltd</t>
  </si>
  <si>
    <t>STLTECH</t>
  </si>
  <si>
    <t>Paisalo Digital Ltd</t>
  </si>
  <si>
    <t>PAISALO</t>
  </si>
  <si>
    <t>Nazara Technologies Ltd</t>
  </si>
  <si>
    <t>NAZARA</t>
  </si>
  <si>
    <t>Theme Parks &amp; Gaming</t>
  </si>
  <si>
    <t>BHARAT Bond ETF-April 2030-Growth</t>
  </si>
  <si>
    <t>EBBETF0430</t>
  </si>
  <si>
    <t>IFB Industries Ltd</t>
  </si>
  <si>
    <t>IFBIND</t>
  </si>
  <si>
    <t>Technocraft Industries (India) Ltd</t>
  </si>
  <si>
    <t>TIIL</t>
  </si>
  <si>
    <t>Borosil Renewables Ltd</t>
  </si>
  <si>
    <t>BORORENEW</t>
  </si>
  <si>
    <t>Housewares</t>
  </si>
  <si>
    <t>Sharda Motor Industries Ltd</t>
  </si>
  <si>
    <t>SHARDAMOTR</t>
  </si>
  <si>
    <t>Indigo Paints Ltd</t>
  </si>
  <si>
    <t>INDIGOPNTS</t>
  </si>
  <si>
    <t>Kesoram Industries Ltd</t>
  </si>
  <si>
    <t>KESORAMIND</t>
  </si>
  <si>
    <t>Nesco Ltd</t>
  </si>
  <si>
    <t>NESCO</t>
  </si>
  <si>
    <t>IIFL Securities Ltd</t>
  </si>
  <si>
    <t>IIFLSEC</t>
  </si>
  <si>
    <t>SIS Ltd</t>
  </si>
  <si>
    <t>SIS</t>
  </si>
  <si>
    <t>BHARAT Bond ETF-April 2032</t>
  </si>
  <si>
    <t>BBETF0432</t>
  </si>
  <si>
    <t>KRBL Ltd</t>
  </si>
  <si>
    <t>KRBL</t>
  </si>
  <si>
    <t>National Fertilizers Ltd</t>
  </si>
  <si>
    <t>NFL</t>
  </si>
  <si>
    <t>CSB Bank Ltd</t>
  </si>
  <si>
    <t>CSBBANK</t>
  </si>
  <si>
    <t>India Infrastructure Trust</t>
  </si>
  <si>
    <t>INFRATRUST</t>
  </si>
  <si>
    <t>R Systems International Ltd</t>
  </si>
  <si>
    <t>RSYSTEMS</t>
  </si>
  <si>
    <t>EPL Ltd</t>
  </si>
  <si>
    <t>EPL</t>
  </si>
  <si>
    <t>Packaging</t>
  </si>
  <si>
    <t>Ashoka Buildcon Ltd</t>
  </si>
  <si>
    <t>ASHOKA</t>
  </si>
  <si>
    <t>J Kumar Infraprojects Ltd</t>
  </si>
  <si>
    <t>JKIL</t>
  </si>
  <si>
    <t>Indinfravit Trust</t>
  </si>
  <si>
    <t>INDINFR</t>
  </si>
  <si>
    <t>Gujarat Ambuja Exports Ltd</t>
  </si>
  <si>
    <t>GAEL</t>
  </si>
  <si>
    <t>Sudarshan Chemical Industries Ltd</t>
  </si>
  <si>
    <t>SUDARSCHEM</t>
  </si>
  <si>
    <t>VST Industries Ltd</t>
  </si>
  <si>
    <t>VSTIND</t>
  </si>
  <si>
    <t>Hindustan Foods Ltd</t>
  </si>
  <si>
    <t>HNDFDS</t>
  </si>
  <si>
    <t>Welspun Enterprises Ltd</t>
  </si>
  <si>
    <t>WELENT</t>
  </si>
  <si>
    <t>PTC India Ltd</t>
  </si>
  <si>
    <t>PTC</t>
  </si>
  <si>
    <t>Le Travenues Technology Ltd</t>
  </si>
  <si>
    <t>IXIGO</t>
  </si>
  <si>
    <t>Rallis India Ltd</t>
  </si>
  <si>
    <t>RALLIS</t>
  </si>
  <si>
    <t>Niit Learning Systems Ltd</t>
  </si>
  <si>
    <t>NIITMTS</t>
  </si>
  <si>
    <t>Education Services</t>
  </si>
  <si>
    <t>Dodla Dairy Ltd</t>
  </si>
  <si>
    <t>DODLA</t>
  </si>
  <si>
    <t>MSTC Ltd</t>
  </si>
  <si>
    <t>MSTCLTD</t>
  </si>
  <si>
    <t>Pricol Ltd</t>
  </si>
  <si>
    <t>PRICOLLTD</t>
  </si>
  <si>
    <t>Gulf Oil Lubricants India Ltd</t>
  </si>
  <si>
    <t>GULFOILLUB</t>
  </si>
  <si>
    <t>Kirloskar Industries Ltd</t>
  </si>
  <si>
    <t>KIRLOSIND</t>
  </si>
  <si>
    <t>Allcargo Logistics Ltd</t>
  </si>
  <si>
    <t>ALLCARGO</t>
  </si>
  <si>
    <t>Sundaram Finance Holdings Ltd</t>
  </si>
  <si>
    <t>SUNDARMHLD</t>
  </si>
  <si>
    <t>GMM Pfaudler Ltd</t>
  </si>
  <si>
    <t>GMMPFAUDLR</t>
  </si>
  <si>
    <t>Cyient DLM Ltd</t>
  </si>
  <si>
    <t>CYIENTDLM</t>
  </si>
  <si>
    <t>Black Box Ltd</t>
  </si>
  <si>
    <t>BBOX</t>
  </si>
  <si>
    <t>Share India Securities Ltd</t>
  </si>
  <si>
    <t>SHAREINDIA</t>
  </si>
  <si>
    <t>Edelweiss Financial Services Ltd</t>
  </si>
  <si>
    <t>EDELWEISS</t>
  </si>
  <si>
    <t>V-mart Retail Ltd</t>
  </si>
  <si>
    <t>VMART</t>
  </si>
  <si>
    <t>Orchid Pharma Ltd</t>
  </si>
  <si>
    <t>ORCHPHARMA</t>
  </si>
  <si>
    <t>Orient Electric Ltd</t>
  </si>
  <si>
    <t>ORIENTELEC</t>
  </si>
  <si>
    <t>Bondada Engineering Ltd</t>
  </si>
  <si>
    <t>BONDADA</t>
  </si>
  <si>
    <t>Aditya Vision Ltd</t>
  </si>
  <si>
    <t>AVL</t>
  </si>
  <si>
    <t>Retail - Speciality</t>
  </si>
  <si>
    <t>MTAR Technologies Ltd</t>
  </si>
  <si>
    <t>MTARTECH</t>
  </si>
  <si>
    <t>Gujarat Alkalies And Chemicals Ltd</t>
  </si>
  <si>
    <t>GUJALKALI</t>
  </si>
  <si>
    <t>Privi Speciality Chemicals Ltd</t>
  </si>
  <si>
    <t>PRIVISCL</t>
  </si>
  <si>
    <t>DB Corp Ltd</t>
  </si>
  <si>
    <t>DBCORP</t>
  </si>
  <si>
    <t>Publishing</t>
  </si>
  <si>
    <t>Orient Cement Ltd</t>
  </si>
  <si>
    <t>ORIENTCEM</t>
  </si>
  <si>
    <t>Utkarsh Small Finance Bank Ltd</t>
  </si>
  <si>
    <t>UTKARSHBNK</t>
  </si>
  <si>
    <t>Tarc Ltd</t>
  </si>
  <si>
    <t>TARC</t>
  </si>
  <si>
    <t>ICRA Ltd</t>
  </si>
  <si>
    <t>ICRA</t>
  </si>
  <si>
    <t>Pilani Investment And Industries Corporation Ltd</t>
  </si>
  <si>
    <t>PILANIINVS</t>
  </si>
  <si>
    <t>Shilpa Medicare Ltd</t>
  </si>
  <si>
    <t>SHILPAMED</t>
  </si>
  <si>
    <t>TD Power Systems Ltd</t>
  </si>
  <si>
    <t>TDPOWERSYS</t>
  </si>
  <si>
    <t>Aarti Pharmalabs Ltd</t>
  </si>
  <si>
    <t>AARTIPHARM</t>
  </si>
  <si>
    <t>Epigral Ltd</t>
  </si>
  <si>
    <t>EPIGRAL</t>
  </si>
  <si>
    <t>Paras Defence and Space Technologies Ltd</t>
  </si>
  <si>
    <t>PARAS</t>
  </si>
  <si>
    <t>Go Fashion (India) Ltd</t>
  </si>
  <si>
    <t>GOCOLORS</t>
  </si>
  <si>
    <t>Exicom Tele-Systems Ltd</t>
  </si>
  <si>
    <t>EXICOM</t>
  </si>
  <si>
    <t>Garware Hi-Tech Films Ltd</t>
  </si>
  <si>
    <t>GRWRHITECH</t>
  </si>
  <si>
    <t>JTEKT India Ltd</t>
  </si>
  <si>
    <t>JTEKTINDIA</t>
  </si>
  <si>
    <t>Rain Industries Ltd</t>
  </si>
  <si>
    <t>RAIN</t>
  </si>
  <si>
    <t>GHCL Ltd</t>
  </si>
  <si>
    <t>GHCL</t>
  </si>
  <si>
    <t>Johnson Controls-Hitachi Air Conditioning India Ltd</t>
  </si>
  <si>
    <t>JCHAC</t>
  </si>
  <si>
    <t>Hemisphere Properties India Ltd</t>
  </si>
  <si>
    <t>HEMIPROP</t>
  </si>
  <si>
    <t>MAS Financial Services Ltd</t>
  </si>
  <si>
    <t>MASFIN</t>
  </si>
  <si>
    <t>Patel Engineering Ltd</t>
  </si>
  <si>
    <t>PATELENG</t>
  </si>
  <si>
    <t>Healthcare Global Enterprises Ltd</t>
  </si>
  <si>
    <t>HCG</t>
  </si>
  <si>
    <t>Ami Organics Ltd</t>
  </si>
  <si>
    <t>AMIORG</t>
  </si>
  <si>
    <t>Bharat Bijlee Ltd</t>
  </si>
  <si>
    <t>BBL</t>
  </si>
  <si>
    <t>Moschip Technologies Ltd</t>
  </si>
  <si>
    <t>MOSCHIP</t>
  </si>
  <si>
    <t>Tips Industries Ltd</t>
  </si>
  <si>
    <t>TIPSINDLTD</t>
  </si>
  <si>
    <t>Heritage Foods Ltd</t>
  </si>
  <si>
    <t>HERITGFOOD</t>
  </si>
  <si>
    <t>Inox Green Energy Services Ltd</t>
  </si>
  <si>
    <t>INOXGREEN</t>
  </si>
  <si>
    <t>Wonderla Holidays Ltd</t>
  </si>
  <si>
    <t>WONDERLA</t>
  </si>
  <si>
    <t>Nippon India ETF Gold BeES</t>
  </si>
  <si>
    <t>GOLDBEES</t>
  </si>
  <si>
    <t>Gold</t>
  </si>
  <si>
    <t>Gateway Distriparks Ltd</t>
  </si>
  <si>
    <t>GATEWAY</t>
  </si>
  <si>
    <t>Vaibhav Global Ltd</t>
  </si>
  <si>
    <t>VAIBHAVGBL</t>
  </si>
  <si>
    <t>Bajaj Hindusthan Sugar Ltd</t>
  </si>
  <si>
    <t>BAJAJHIND</t>
  </si>
  <si>
    <t>Jain Irrigation Systems Ltd</t>
  </si>
  <si>
    <t>JISLJALEQS</t>
  </si>
  <si>
    <t>Agricultural &amp; Farm Machinery</t>
  </si>
  <si>
    <t>GMR Power and Urban Infra Ltd</t>
  </si>
  <si>
    <t>GMRP&amp;UI</t>
  </si>
  <si>
    <t>Spandana Sphoorty Financial Ltd</t>
  </si>
  <si>
    <t>SPANDANA</t>
  </si>
  <si>
    <t>SG Mart Ltd</t>
  </si>
  <si>
    <t>SGMART</t>
  </si>
  <si>
    <t>Harsha Engineers International Ltd</t>
  </si>
  <si>
    <t>HARSHA</t>
  </si>
  <si>
    <t>Dynamatic Technologies Ltd</t>
  </si>
  <si>
    <t>DYNAMATECH</t>
  </si>
  <si>
    <t>Heidelbergcement India Ltd</t>
  </si>
  <si>
    <t>HEIDELBERG</t>
  </si>
  <si>
    <t>TeamLease Services Ltd</t>
  </si>
  <si>
    <t>TEAMLEASE</t>
  </si>
  <si>
    <t>Restaurant Brands Asia Ltd</t>
  </si>
  <si>
    <t>RBA</t>
  </si>
  <si>
    <t>Bharat Rasayan Ltd</t>
  </si>
  <si>
    <t>BHARATRAS</t>
  </si>
  <si>
    <t>VRL Logistics Ltd</t>
  </si>
  <si>
    <t>VRLLOG</t>
  </si>
  <si>
    <t>Jamna Auto Industries Ltd</t>
  </si>
  <si>
    <t>JAMNAAUTO</t>
  </si>
  <si>
    <t>Banco Products (India) Ltd</t>
  </si>
  <si>
    <t>BANCOINDIA</t>
  </si>
  <si>
    <t>Tilaknagar Industries Ltd</t>
  </si>
  <si>
    <t>TI</t>
  </si>
  <si>
    <t>Oriana Power Ltd</t>
  </si>
  <si>
    <t>ORIANA</t>
  </si>
  <si>
    <t>Kaveri Seed Company Ltd</t>
  </si>
  <si>
    <t>KSCL</t>
  </si>
  <si>
    <t>Seeds</t>
  </si>
  <si>
    <t>Thangamayil Jewellery Ltd</t>
  </si>
  <si>
    <t>THANGAMAYL</t>
  </si>
  <si>
    <t>Kovai Medical Center and Hospital Ltd</t>
  </si>
  <si>
    <t>KOVAI</t>
  </si>
  <si>
    <t>Blue Cloud Softech Solutions Ltd</t>
  </si>
  <si>
    <t>BLUECLOUDS</t>
  </si>
  <si>
    <t>Jayaswal Neco Industries Ltd</t>
  </si>
  <si>
    <t>JAYNECOIND</t>
  </si>
  <si>
    <t>TCI Express Ltd</t>
  </si>
  <si>
    <t>TCIEXP</t>
  </si>
  <si>
    <t>Protean eGov Technologies Ltd</t>
  </si>
  <si>
    <t>PROTEAN</t>
  </si>
  <si>
    <t>Rossari Biotech Ltd</t>
  </si>
  <si>
    <t>ROSSARI</t>
  </si>
  <si>
    <t>Aarti Drugs Ltd</t>
  </si>
  <si>
    <t>AARTIDRUGS</t>
  </si>
  <si>
    <t>Balmer Lawrie and Company Ltd</t>
  </si>
  <si>
    <t>BALMLAWRIE</t>
  </si>
  <si>
    <t>JNK India Ltd</t>
  </si>
  <si>
    <t>JNKINDIA</t>
  </si>
  <si>
    <t>Sanghvi Movers Ltd</t>
  </si>
  <si>
    <t>SANGHVIMOV</t>
  </si>
  <si>
    <t>Nocil Ltd</t>
  </si>
  <si>
    <t>NOCIL</t>
  </si>
  <si>
    <t>AGI Greenpac Ltd</t>
  </si>
  <si>
    <t>AGI</t>
  </si>
  <si>
    <t>Shanthi Gears Ltd</t>
  </si>
  <si>
    <t>SHANTIGEAR</t>
  </si>
  <si>
    <t>Entero Healthcare Solutions Ltd</t>
  </si>
  <si>
    <t>ENTERO</t>
  </si>
  <si>
    <t>Fusion Micro Finance Ltd</t>
  </si>
  <si>
    <t>FUSION</t>
  </si>
  <si>
    <t>Fedbank Financial Services Ltd</t>
  </si>
  <si>
    <t>FEDFINA</t>
  </si>
  <si>
    <t>Tinplate Company of India Ltd</t>
  </si>
  <si>
    <t>TINPLATE</t>
  </si>
  <si>
    <t>Kewal Kiran Clothing Ltd</t>
  </si>
  <si>
    <t>KKCL</t>
  </si>
  <si>
    <t>LG Balakrishnan &amp; Bros Ltd</t>
  </si>
  <si>
    <t>LGBBROSLTD</t>
  </si>
  <si>
    <t>Nippon India ETF Nifty 50 BeES</t>
  </si>
  <si>
    <t>NIFTYBEES</t>
  </si>
  <si>
    <t>West Coast Paper Mills Ltd</t>
  </si>
  <si>
    <t>WSTCSTPAPR</t>
  </si>
  <si>
    <t>Bombay Dyeing and Mfg Co Ltd</t>
  </si>
  <si>
    <t>BOMDYEING</t>
  </si>
  <si>
    <t>DCB Bank Ltd</t>
  </si>
  <si>
    <t>DCBBANK</t>
  </si>
  <si>
    <t>Fineotex Chemical Ltd</t>
  </si>
  <si>
    <t>FCL</t>
  </si>
  <si>
    <t>Advanced Enzyme Technologies Ltd</t>
  </si>
  <si>
    <t>ADVENZYMES</t>
  </si>
  <si>
    <t>Orissa Minerals Development Company Ltd</t>
  </si>
  <si>
    <t>ORISSAMINE</t>
  </si>
  <si>
    <t>Lux Industries Ltd</t>
  </si>
  <si>
    <t>LUXIND</t>
  </si>
  <si>
    <t>Imagicaaworld Entertainment Ltd</t>
  </si>
  <si>
    <t>IMAGICAA</t>
  </si>
  <si>
    <t>Subros Ltd</t>
  </si>
  <si>
    <t>SUBROS</t>
  </si>
  <si>
    <t>Ashiana Housing Ltd</t>
  </si>
  <si>
    <t>ASHIANA</t>
  </si>
  <si>
    <t>Shilchar Technologies Ltd</t>
  </si>
  <si>
    <t>SHILCTECH</t>
  </si>
  <si>
    <t>Sula Vineyards Ltd</t>
  </si>
  <si>
    <t>SULA</t>
  </si>
  <si>
    <t>Samhi Hotels Ltd</t>
  </si>
  <si>
    <t>SAMHI</t>
  </si>
  <si>
    <t>Avantel Ltd</t>
  </si>
  <si>
    <t>AVANTEL</t>
  </si>
  <si>
    <t>Neogen Chemicals Ltd</t>
  </si>
  <si>
    <t>NEOGEN</t>
  </si>
  <si>
    <t>WPIL Ltd</t>
  </si>
  <si>
    <t>WPIL</t>
  </si>
  <si>
    <t>GTL Infrastructure Ltd</t>
  </si>
  <si>
    <t>GTLINFRA</t>
  </si>
  <si>
    <t>Hawkins Cookers Ltd</t>
  </si>
  <si>
    <t>HAWKINCOOK</t>
  </si>
  <si>
    <t>Venus Pipes and Tubes Ltd</t>
  </si>
  <si>
    <t>VENUSPIPES</t>
  </si>
  <si>
    <t>Spicejet Ltd</t>
  </si>
  <si>
    <t>SPICEJET</t>
  </si>
  <si>
    <t>Hikal Ltd</t>
  </si>
  <si>
    <t>HIKAL</t>
  </si>
  <si>
    <t>Gopal Snacks Ltd</t>
  </si>
  <si>
    <t>GOPAL</t>
  </si>
  <si>
    <t>Kalyani Steels Ltd</t>
  </si>
  <si>
    <t>KSL</t>
  </si>
  <si>
    <t>Shrem InvIT</t>
  </si>
  <si>
    <t>SHREMINVIT</t>
  </si>
  <si>
    <t>KDDL Ltd</t>
  </si>
  <si>
    <t>KDDL</t>
  </si>
  <si>
    <t>Grauer And Weil (India) Ltd</t>
  </si>
  <si>
    <t>GRAUWEIL</t>
  </si>
  <si>
    <t>Sharda Cropchem Ltd</t>
  </si>
  <si>
    <t>SHARDACROP</t>
  </si>
  <si>
    <t>DCX Systems Ltd</t>
  </si>
  <si>
    <t>DCXINDIA</t>
  </si>
  <si>
    <t>Muthoot Microfin Ltd</t>
  </si>
  <si>
    <t>MUTHOOTMF</t>
  </si>
  <si>
    <t>Microfinancing</t>
  </si>
  <si>
    <t>Premier Explosives Ltd</t>
  </si>
  <si>
    <t>PREMEXPLN</t>
  </si>
  <si>
    <t>Lloyds Enterprises Ltd</t>
  </si>
  <si>
    <t>LLOYDSENT</t>
  </si>
  <si>
    <t>Greenpanel Industries Ltd</t>
  </si>
  <si>
    <t>GREENPANEL</t>
  </si>
  <si>
    <t>Indian Metals and Ferro Alloys Ltd</t>
  </si>
  <si>
    <t>IMFA</t>
  </si>
  <si>
    <t>Ramky Infrastructure Ltd</t>
  </si>
  <si>
    <t>RAMKY</t>
  </si>
  <si>
    <t>Lumax AutoTechnologies Ltd</t>
  </si>
  <si>
    <t>LUMAXTECH</t>
  </si>
  <si>
    <t>JTL Industries Ltd</t>
  </si>
  <si>
    <t>JTLIND</t>
  </si>
  <si>
    <t>ISMT Ltd</t>
  </si>
  <si>
    <t>ISMTLTD</t>
  </si>
  <si>
    <t>Bannari Amman Sugars Ltd</t>
  </si>
  <si>
    <t>BANARISUG</t>
  </si>
  <si>
    <t>Greenply Industries Ltd</t>
  </si>
  <si>
    <t>GREENPLY</t>
  </si>
  <si>
    <t>Borosil Ltd</t>
  </si>
  <si>
    <t>BOROLTD</t>
  </si>
  <si>
    <t>Hinduja Global Solutions Ltd</t>
  </si>
  <si>
    <t>HGS</t>
  </si>
  <si>
    <t>Tide Water Oil Co India Ltd</t>
  </si>
  <si>
    <t>TIDEWATER</t>
  </si>
  <si>
    <t>Nirlon Ltd</t>
  </si>
  <si>
    <t>NIRLON</t>
  </si>
  <si>
    <t>Ddev Plastiks Industries Ltd</t>
  </si>
  <si>
    <t>DDEVPLASTIK</t>
  </si>
  <si>
    <t>Medi Assist Healthcare Services Ltd</t>
  </si>
  <si>
    <t>MEDIASSIST</t>
  </si>
  <si>
    <t>Hathway Cable and Datacom Ltd</t>
  </si>
  <si>
    <t>HATHWAY</t>
  </si>
  <si>
    <t>Cable &amp; D2H</t>
  </si>
  <si>
    <t>Savita Oil Technologies Ltd</t>
  </si>
  <si>
    <t>SOTL</t>
  </si>
  <si>
    <t>Apeejay Surrendra Park Hotels Ltd</t>
  </si>
  <si>
    <t>PARKHOTELS</t>
  </si>
  <si>
    <t>Sunflag Iron and Steel Co Ltd</t>
  </si>
  <si>
    <t>SUNFLAG</t>
  </si>
  <si>
    <t>Skipper Ltd</t>
  </si>
  <si>
    <t>SKIPPER</t>
  </si>
  <si>
    <t>Nucleus Software Exports Ltd</t>
  </si>
  <si>
    <t>NUCLEUS</t>
  </si>
  <si>
    <t>Honda India Power Products Ltd</t>
  </si>
  <si>
    <t>HONDAPOWER</t>
  </si>
  <si>
    <t>Mahindra Logistics Ltd</t>
  </si>
  <si>
    <t>MAHLOG</t>
  </si>
  <si>
    <t>Shipping Corporation of India Land and Assets Ltd</t>
  </si>
  <si>
    <t>SCILAL</t>
  </si>
  <si>
    <t>Styrenix Performance Materials Ltd</t>
  </si>
  <si>
    <t>STYRENIX</t>
  </si>
  <si>
    <t>Manorama Industries Ltd</t>
  </si>
  <si>
    <t>MANORAMA</t>
  </si>
  <si>
    <t>Bajaj Consumer Care Ltd</t>
  </si>
  <si>
    <t>BAJAJCON</t>
  </si>
  <si>
    <t>Uflex Ltd</t>
  </si>
  <si>
    <t>UFLEX</t>
  </si>
  <si>
    <t>Unichem Laboratories Ltd</t>
  </si>
  <si>
    <t>UNICHEMLAB</t>
  </si>
  <si>
    <t>IRB InvIT Fund</t>
  </si>
  <si>
    <t>IRBINVIT</t>
  </si>
  <si>
    <t>Motilal Oswal NASDAQ 100 ETF</t>
  </si>
  <si>
    <t>MON100</t>
  </si>
  <si>
    <t>Ashapura Minechem Ltd</t>
  </si>
  <si>
    <t>ASHAPURMIN</t>
  </si>
  <si>
    <t>Cigniti Technologies Ltd</t>
  </si>
  <si>
    <t>CIGNITITEC</t>
  </si>
  <si>
    <t>Cartrade Tech Ltd</t>
  </si>
  <si>
    <t>CARTRADE</t>
  </si>
  <si>
    <t>Shaily Engineering Plastics Ltd</t>
  </si>
  <si>
    <t>SHAILY</t>
  </si>
  <si>
    <t>Prime Focus Ltd</t>
  </si>
  <si>
    <t>PFOCUS</t>
  </si>
  <si>
    <t>Animation</t>
  </si>
  <si>
    <t>Datamatics Global Services Ltd</t>
  </si>
  <si>
    <t>DATAMATICS</t>
  </si>
  <si>
    <t>Spectrum Electrical Industries Ltd</t>
  </si>
  <si>
    <t>SPECTRUM</t>
  </si>
  <si>
    <t>Anup Engineering Ltd</t>
  </si>
  <si>
    <t>ANUP</t>
  </si>
  <si>
    <t>VST Tillers Tractors Ltd</t>
  </si>
  <si>
    <t>VSTTILLERS</t>
  </si>
  <si>
    <t>Yatharth Hospital &amp; Trauma Care Services Ltd</t>
  </si>
  <si>
    <t>YATHARTH</t>
  </si>
  <si>
    <t>Awfis Space Solutions Ltd</t>
  </si>
  <si>
    <t>AWFIS</t>
  </si>
  <si>
    <t>Gujarat Industries Power Company Ltd</t>
  </si>
  <si>
    <t>GIPCL</t>
  </si>
  <si>
    <t>EMS Ltd</t>
  </si>
  <si>
    <t>EMSLIMITED</t>
  </si>
  <si>
    <t>La Opala R G Ltd</t>
  </si>
  <si>
    <t>LAOPALA</t>
  </si>
  <si>
    <t>Avalon Technologies Ltd</t>
  </si>
  <si>
    <t>AVALON</t>
  </si>
  <si>
    <t>Gensol Engineering Ltd</t>
  </si>
  <si>
    <t>GENSOL</t>
  </si>
  <si>
    <t>Ganesha Ecosphere Ltd</t>
  </si>
  <si>
    <t>GANECOS</t>
  </si>
  <si>
    <t>Navneet Education Ltd</t>
  </si>
  <si>
    <t>NAVNETEDUL</t>
  </si>
  <si>
    <t>Thejo Engineering Ltd</t>
  </si>
  <si>
    <t>THEJO</t>
  </si>
  <si>
    <t>Swaraj Engines Ltd</t>
  </si>
  <si>
    <t>SWARAJENG</t>
  </si>
  <si>
    <t>Sindhu Trade Links Ltd</t>
  </si>
  <si>
    <t>SINDHUTRAD</t>
  </si>
  <si>
    <t>Delta Corp Ltd</t>
  </si>
  <si>
    <t>DELTACORP</t>
  </si>
  <si>
    <t>Gufic Biosciences Ltd</t>
  </si>
  <si>
    <t>GUFICBIO</t>
  </si>
  <si>
    <t>Zaggle Prepaid Ocean Services Ltd</t>
  </si>
  <si>
    <t>ZAGGLE</t>
  </si>
  <si>
    <t>Maithan Alloys Ltd</t>
  </si>
  <si>
    <t>MAITHANALL</t>
  </si>
  <si>
    <t>Repco Home Finance Ltd</t>
  </si>
  <si>
    <t>REPCOHOME</t>
  </si>
  <si>
    <t>Bajel Projects Ltd</t>
  </si>
  <si>
    <t>BAJEL</t>
  </si>
  <si>
    <t>Electric Utilities</t>
  </si>
  <si>
    <t>Somany Ceramics Ltd</t>
  </si>
  <si>
    <t>SOMANYCERA</t>
  </si>
  <si>
    <t>Fischer Medical Ventures Ltd</t>
  </si>
  <si>
    <t>FISCHER</t>
  </si>
  <si>
    <t>Gujarat Themis Biosyn Ltd</t>
  </si>
  <si>
    <t>GUJTHEM</t>
  </si>
  <si>
    <t>Steel Strips Wheels Ltd</t>
  </si>
  <si>
    <t>SSWL</t>
  </si>
  <si>
    <t>NRB Bearings Ltd</t>
  </si>
  <si>
    <t>NRBBEARING</t>
  </si>
  <si>
    <t>BF Utilities Ltd</t>
  </si>
  <si>
    <t>BFUTILITIE</t>
  </si>
  <si>
    <t>IndoStar Capital Finance Ltd</t>
  </si>
  <si>
    <t>INDOSTAR</t>
  </si>
  <si>
    <t>Tinna Rubber and Infrastructure Ltd</t>
  </si>
  <si>
    <t>TINNARUBR</t>
  </si>
  <si>
    <t>Thyrocare Technologies Ltd</t>
  </si>
  <si>
    <t>THYROCARE</t>
  </si>
  <si>
    <t>Fiem Industries Ltd</t>
  </si>
  <si>
    <t>FIEMIND</t>
  </si>
  <si>
    <t>TCNS Clothing Co Ltd</t>
  </si>
  <si>
    <t>TCNSBRANDS</t>
  </si>
  <si>
    <t>ideaForge Technology Ltd</t>
  </si>
  <si>
    <t>IDEAFORGE</t>
  </si>
  <si>
    <t>Shivalik Bimetal Controls Ltd</t>
  </si>
  <si>
    <t>SBCL</t>
  </si>
  <si>
    <t>Veritas (India) Ltd</t>
  </si>
  <si>
    <t>VERITAS</t>
  </si>
  <si>
    <t>MPS Ltd</t>
  </si>
  <si>
    <t>MPSLTD</t>
  </si>
  <si>
    <t>Dalmia Bharat Sugar and Industries Ltd</t>
  </si>
  <si>
    <t>DALMIASUG</t>
  </si>
  <si>
    <t>HLE Glascoat Ltd</t>
  </si>
  <si>
    <t>HLEGLAS</t>
  </si>
  <si>
    <t>Sandhar Technologies Ltd</t>
  </si>
  <si>
    <t>SANDHAR</t>
  </si>
  <si>
    <t>Kolte-Patil Developers Ltd</t>
  </si>
  <si>
    <t>KOLTEPATIL</t>
  </si>
  <si>
    <t>Prakash Industries Ltd</t>
  </si>
  <si>
    <t>PRAKASH</t>
  </si>
  <si>
    <t>Apollo Micro Systems Ltd</t>
  </si>
  <si>
    <t>APOLLO</t>
  </si>
  <si>
    <t>Sagar Cements Ltd</t>
  </si>
  <si>
    <t>SAGCEM</t>
  </si>
  <si>
    <t>TVS Srichakra Ltd</t>
  </si>
  <si>
    <t>TVSSRICHAK</t>
  </si>
  <si>
    <t>Stylam Industries Ltd</t>
  </si>
  <si>
    <t>STYLAMIND</t>
  </si>
  <si>
    <t>Bhansali Engg Polymers Ltd</t>
  </si>
  <si>
    <t>BEPL</t>
  </si>
  <si>
    <t>Pearl Global Industries Ltd</t>
  </si>
  <si>
    <t>PGIL</t>
  </si>
  <si>
    <t>Seamec Ltd</t>
  </si>
  <si>
    <t>SEAMECLTD</t>
  </si>
  <si>
    <t>Oil &amp; Gas - Equipment &amp; Services</t>
  </si>
  <si>
    <t>Hindware Home Innovation Ltd</t>
  </si>
  <si>
    <t>HINDWAREAP</t>
  </si>
  <si>
    <t>Arvind Smartspaces Ltd</t>
  </si>
  <si>
    <t>ARVSMART</t>
  </si>
  <si>
    <t>Pitti Engineering Ltd</t>
  </si>
  <si>
    <t>PITTIENG</t>
  </si>
  <si>
    <t>Max Ventures and Industries Ltd</t>
  </si>
  <si>
    <t>MAXVIL</t>
  </si>
  <si>
    <t>CARE Ratings Ltd</t>
  </si>
  <si>
    <t>CARERATING</t>
  </si>
  <si>
    <t>Flair Writing Industries Ltd</t>
  </si>
  <si>
    <t>FLAIR</t>
  </si>
  <si>
    <t>KCP Ltd</t>
  </si>
  <si>
    <t>KCP</t>
  </si>
  <si>
    <t>Polyplex Corp Ltd</t>
  </si>
  <si>
    <t>POLYPLEX</t>
  </si>
  <si>
    <t>Salasar Techno Engineering Ltd</t>
  </si>
  <si>
    <t>SALASAR</t>
  </si>
  <si>
    <t>Network People Services Technologies Ltd</t>
  </si>
  <si>
    <t>NPST</t>
  </si>
  <si>
    <t>Wendt (India) Limited</t>
  </si>
  <si>
    <t>WENDT</t>
  </si>
  <si>
    <t>Sundaram Clayton Ltd</t>
  </si>
  <si>
    <t>SUNCLAY</t>
  </si>
  <si>
    <t>Supriya Lifescience Ltd</t>
  </si>
  <si>
    <t>SUPRIYA</t>
  </si>
  <si>
    <t>Bhagiradha Chemicals and Industries Ltd</t>
  </si>
  <si>
    <t>BHAGCHEM</t>
  </si>
  <si>
    <t>Dredging Corporation of India Ltd</t>
  </si>
  <si>
    <t>DREDGECORP</t>
  </si>
  <si>
    <t>Dredging</t>
  </si>
  <si>
    <t>Vishnu Chemicals Ltd</t>
  </si>
  <si>
    <t>VISHNU</t>
  </si>
  <si>
    <t>Thirumalai Chemicals Ltd</t>
  </si>
  <si>
    <t>TIRUMALCHM</t>
  </si>
  <si>
    <t>Dollar Industries Ltd</t>
  </si>
  <si>
    <t>DOLLAR</t>
  </si>
  <si>
    <t>D P Abhushan Ltd</t>
  </si>
  <si>
    <t>DPABHUSHAN</t>
  </si>
  <si>
    <t>Greaves Cotton Ltd</t>
  </si>
  <si>
    <t>GREAVESCOT</t>
  </si>
  <si>
    <t>Vertoz Advertising Ltd</t>
  </si>
  <si>
    <t>VERTOZ</t>
  </si>
  <si>
    <t>Vadilal Industries Ltd</t>
  </si>
  <si>
    <t>VADILALIND</t>
  </si>
  <si>
    <t>SML Isuzu Ltd</t>
  </si>
  <si>
    <t>SMLISUZU</t>
  </si>
  <si>
    <t>Balu Forge Industries Ltd</t>
  </si>
  <si>
    <t>BALUFORGE</t>
  </si>
  <si>
    <t>Automotive Axles Ltd</t>
  </si>
  <si>
    <t>AUTOAXLES</t>
  </si>
  <si>
    <t>Jindal Poly Films Ltd</t>
  </si>
  <si>
    <t>JINDALPOLY</t>
  </si>
  <si>
    <t>Goodluck India Ltd</t>
  </si>
  <si>
    <t>GOODLUCK</t>
  </si>
  <si>
    <t>Landmark Cars Ltd</t>
  </si>
  <si>
    <t>LANDMARK</t>
  </si>
  <si>
    <t>Rajratan Global Wire Ltd</t>
  </si>
  <si>
    <t>RAJRATAN</t>
  </si>
  <si>
    <t>Indoco Remedies Ltd</t>
  </si>
  <si>
    <t>INDOCO</t>
  </si>
  <si>
    <t>MM Forgings Ltd</t>
  </si>
  <si>
    <t>MMFL</t>
  </si>
  <si>
    <t>John Cockerill India Ltd</t>
  </si>
  <si>
    <t>COCKERILL</t>
  </si>
  <si>
    <t>Marathon Nextgen Realty Ltd</t>
  </si>
  <si>
    <t>MARATHON</t>
  </si>
  <si>
    <t>SEPC Ltd</t>
  </si>
  <si>
    <t>SEPC</t>
  </si>
  <si>
    <t>Unitech Ltd</t>
  </si>
  <si>
    <t>UNITECH</t>
  </si>
  <si>
    <t>SeQuent Scientific Ltd</t>
  </si>
  <si>
    <t>SEQUENT</t>
  </si>
  <si>
    <t>Dhani Services Ltd</t>
  </si>
  <si>
    <t>DHANI</t>
  </si>
  <si>
    <t>Innova Captab Ltd</t>
  </si>
  <si>
    <t>INNOVACAP</t>
  </si>
  <si>
    <t>Nilkamal Ltd</t>
  </si>
  <si>
    <t>NILKAMAL</t>
  </si>
  <si>
    <t>Precision Wires India Ltd</t>
  </si>
  <si>
    <t>PRECWIRE</t>
  </si>
  <si>
    <t>Alembic Ltd</t>
  </si>
  <si>
    <t>ALEMBICLTD</t>
  </si>
  <si>
    <t>KP Green Engineering Ltd</t>
  </si>
  <si>
    <t>KPGEL</t>
  </si>
  <si>
    <t>Shalby Ltd</t>
  </si>
  <si>
    <t>SHALBY</t>
  </si>
  <si>
    <t>PTC India Financial Services Ltd</t>
  </si>
  <si>
    <t>PFS</t>
  </si>
  <si>
    <t>Dish TV India Ltd</t>
  </si>
  <si>
    <t>DISHTV</t>
  </si>
  <si>
    <t>Morepen Laboratories Ltd</t>
  </si>
  <si>
    <t>MOREPENLAB</t>
  </si>
  <si>
    <t>HPL Electric &amp; Power Ltd</t>
  </si>
  <si>
    <t>HPL</t>
  </si>
  <si>
    <t>Saksoft Ltd</t>
  </si>
  <si>
    <t>SAKSOFT</t>
  </si>
  <si>
    <t>Dolphin Offshore Enterprises (India) Ltd</t>
  </si>
  <si>
    <t>DOLPHIN</t>
  </si>
  <si>
    <t>Vindhya Telelinks Ltd</t>
  </si>
  <si>
    <t>VINDHYATEL</t>
  </si>
  <si>
    <t>Mayur Uniquoters Ltd</t>
  </si>
  <si>
    <t>MAYURUNIQ</t>
  </si>
  <si>
    <t>EIH Associated Hotels Ltd</t>
  </si>
  <si>
    <t>EIHAHOTELS</t>
  </si>
  <si>
    <t>Dishman Carbogen Amcis Ltd</t>
  </si>
  <si>
    <t>DCAL</t>
  </si>
  <si>
    <t>Ge Power India Ltd</t>
  </si>
  <si>
    <t>GEPIL</t>
  </si>
  <si>
    <t>ESAF Small Finance Bank Limited</t>
  </si>
  <si>
    <t>ESAFSFB</t>
  </si>
  <si>
    <t>Goodyear India Ltd</t>
  </si>
  <si>
    <t>GOODYEAR</t>
  </si>
  <si>
    <t>Sai Silks (Kalamandir) Ltd</t>
  </si>
  <si>
    <t>KALAMANDIR</t>
  </si>
  <si>
    <t>Kalyani Investment Company Ltd</t>
  </si>
  <si>
    <t>KICL</t>
  </si>
  <si>
    <t>EFC (I) Ltd</t>
  </si>
  <si>
    <t>EFCIL</t>
  </si>
  <si>
    <t>K.P. Energy Ltd</t>
  </si>
  <si>
    <t>KPEL</t>
  </si>
  <si>
    <t>India Glycols Ltd</t>
  </si>
  <si>
    <t>INDIAGLYCO</t>
  </si>
  <si>
    <t>Tasty Bite Eatables Ltd</t>
  </si>
  <si>
    <t>TASTYBITE</t>
  </si>
  <si>
    <t>Novartis India Ltd</t>
  </si>
  <si>
    <t>NOVARTIND</t>
  </si>
  <si>
    <t>Huhtamaki India Ltd</t>
  </si>
  <si>
    <t>HUHTAMAKI</t>
  </si>
  <si>
    <t>Optiemus Infracom Ltd</t>
  </si>
  <si>
    <t>OPTIEMUS</t>
  </si>
  <si>
    <t>PSP Projects Ltd</t>
  </si>
  <si>
    <t>PSPPROJECT</t>
  </si>
  <si>
    <t>RPG Life Sciences Limited</t>
  </si>
  <si>
    <t>RPGLIFE</t>
  </si>
  <si>
    <t>HMA Agro Industries Ltd</t>
  </si>
  <si>
    <t>HMAAGRO</t>
  </si>
  <si>
    <t>Venky's (India) Ltd</t>
  </si>
  <si>
    <t>VENKEYS</t>
  </si>
  <si>
    <t>Ugro Capital Ltd</t>
  </si>
  <si>
    <t>UGROCAP</t>
  </si>
  <si>
    <t>Spright Agro Ltd</t>
  </si>
  <si>
    <t>SPRIGHT</t>
  </si>
  <si>
    <t>Jash Engineering Ltd</t>
  </si>
  <si>
    <t>JASH</t>
  </si>
  <si>
    <t>Confidence Petroleum India Ltd</t>
  </si>
  <si>
    <t>CONFIPET</t>
  </si>
  <si>
    <t>Sasken Technologies Ltd</t>
  </si>
  <si>
    <t>SASKEN</t>
  </si>
  <si>
    <t>Foseco India Ltd</t>
  </si>
  <si>
    <t>FOSECOIND</t>
  </si>
  <si>
    <t>India Pesticides Ltd</t>
  </si>
  <si>
    <t>IPL</t>
  </si>
  <si>
    <t>Man Industries (India) Ltd</t>
  </si>
  <si>
    <t>MANINDS</t>
  </si>
  <si>
    <t>Jeena Sikho Lifecare Ltd</t>
  </si>
  <si>
    <t>JSLL</t>
  </si>
  <si>
    <t>V2 Retail Ltd</t>
  </si>
  <si>
    <t>V2RETAIL</t>
  </si>
  <si>
    <t>Mold-Tek Packaging Ltd</t>
  </si>
  <si>
    <t>MOLDTKPAC</t>
  </si>
  <si>
    <t>Mahanagar Telephone Nigam Ltd</t>
  </si>
  <si>
    <t>MTNL</t>
  </si>
  <si>
    <t>Tarsons Products Ltd</t>
  </si>
  <si>
    <t>TARSONS</t>
  </si>
  <si>
    <t>ADF Foods Ltd</t>
  </si>
  <si>
    <t>ADFFOODS</t>
  </si>
  <si>
    <t>Quick Heal Technologies Ltd</t>
  </si>
  <si>
    <t>QUICKHEAL</t>
  </si>
  <si>
    <t>SBI Gold ETF</t>
  </si>
  <si>
    <t>SETFGOLD</t>
  </si>
  <si>
    <t>Capacite Infraprojects Ltd</t>
  </si>
  <si>
    <t>CAPACITE</t>
  </si>
  <si>
    <t>Ujaas Energy Ltd</t>
  </si>
  <si>
    <t>UEL</t>
  </si>
  <si>
    <t>Pnb Gilts Ltd</t>
  </si>
  <si>
    <t>PNBGILTS</t>
  </si>
  <si>
    <t>Apollo Pipes Ltd</t>
  </si>
  <si>
    <t>APOLLOPIPE</t>
  </si>
  <si>
    <t>Lumax Industries Ltd</t>
  </si>
  <si>
    <t>LUMAXIND</t>
  </si>
  <si>
    <t>Hindustan Oil Exploration Company Ltd</t>
  </si>
  <si>
    <t>HINDOILEXP</t>
  </si>
  <si>
    <t>BF Investment Ltd</t>
  </si>
  <si>
    <t>BFINVEST</t>
  </si>
  <si>
    <t>Tatva Chintan Pharma Chem Ltd</t>
  </si>
  <si>
    <t>TATVA</t>
  </si>
  <si>
    <t>Accelya Solutions India Ltd</t>
  </si>
  <si>
    <t>ACCELYA</t>
  </si>
  <si>
    <t>Nippon India ETF Nifty 1D Rate Liquid BeES</t>
  </si>
  <si>
    <t>LIQUIDBEES</t>
  </si>
  <si>
    <t>NIBE Ltd</t>
  </si>
  <si>
    <t>NIBE</t>
  </si>
  <si>
    <t>S H Kelkar and Company Ltd</t>
  </si>
  <si>
    <t>SHK</t>
  </si>
  <si>
    <t>Kingfa Science and Technology (India) Ltd</t>
  </si>
  <si>
    <t>KINGFA</t>
  </si>
  <si>
    <t>Sanghi Industries Ltd</t>
  </si>
  <si>
    <t>SANGHIIND</t>
  </si>
  <si>
    <t>Astec Lifesciences Ltd</t>
  </si>
  <si>
    <t>ASTEC</t>
  </si>
  <si>
    <t>Vardhman Special Steels Ltd</t>
  </si>
  <si>
    <t>VSSL</t>
  </si>
  <si>
    <t>DEN Networks Ltd</t>
  </si>
  <si>
    <t>DEN</t>
  </si>
  <si>
    <t>Eveready Industries India Ltd</t>
  </si>
  <si>
    <t>EVEREADY</t>
  </si>
  <si>
    <t>Dreamfolks Services Ltd</t>
  </si>
  <si>
    <t>DREAMFOLKS</t>
  </si>
  <si>
    <t>Jaiprakash Associates Ltd</t>
  </si>
  <si>
    <t>JPASSOCIAT</t>
  </si>
  <si>
    <t>E2E Networks Ltd</t>
  </si>
  <si>
    <t>E2E</t>
  </si>
  <si>
    <t>Geojit Financial Services Ltd</t>
  </si>
  <si>
    <t>GEOJITFSL</t>
  </si>
  <si>
    <t>Vishnu Prakash R Punglia Ltd</t>
  </si>
  <si>
    <t>VPRPL</t>
  </si>
  <si>
    <t>Gokul Agro Resources Ltd</t>
  </si>
  <si>
    <t>GOKULAGRO</t>
  </si>
  <si>
    <t>Federal-Mogul Goetze (India) Ltd</t>
  </si>
  <si>
    <t>FMGOETZE</t>
  </si>
  <si>
    <t>Oriental Hotels Ltd</t>
  </si>
  <si>
    <t>ORIENTHOT</t>
  </si>
  <si>
    <t>Websol Energy System Ltd</t>
  </si>
  <si>
    <t>WEBELSOLAR</t>
  </si>
  <si>
    <t>Fino Payments Bank Ltd</t>
  </si>
  <si>
    <t>FINOPB</t>
  </si>
  <si>
    <t>Cupid Ltd</t>
  </si>
  <si>
    <t>CUPID</t>
  </si>
  <si>
    <t>Vakrangee Limited</t>
  </si>
  <si>
    <t>VAKRANGEE</t>
  </si>
  <si>
    <t>Jubilant Industries Ltd</t>
  </si>
  <si>
    <t>JUBLINDS</t>
  </si>
  <si>
    <t>Artemis Medicare Services Ltd</t>
  </si>
  <si>
    <t>ARTEMISMED</t>
  </si>
  <si>
    <t>Owais Metal and Mineral Processing Ltd</t>
  </si>
  <si>
    <t>OWAIS</t>
  </si>
  <si>
    <t>SJS Enterprises Ltd</t>
  </si>
  <si>
    <t>SJS</t>
  </si>
  <si>
    <t>Satin Creditcare Network Ltd</t>
  </si>
  <si>
    <t>SATIN</t>
  </si>
  <si>
    <t>Universal Cables Ltd</t>
  </si>
  <si>
    <t>UNIVCABLES</t>
  </si>
  <si>
    <t>Mangalam Cement Ltd</t>
  </si>
  <si>
    <t>MANGLMCEM</t>
  </si>
  <si>
    <t>Ajmera Realty &amp; Infra India Ltd</t>
  </si>
  <si>
    <t>AJMERA</t>
  </si>
  <si>
    <t>Dolat Algotech Ltd</t>
  </si>
  <si>
    <t>DOLATALGO</t>
  </si>
  <si>
    <t>RPSG Ventures Ltd</t>
  </si>
  <si>
    <t>RPSGVENT</t>
  </si>
  <si>
    <t>Panama Petrochem Ltd</t>
  </si>
  <si>
    <t>PANAMAPET</t>
  </si>
  <si>
    <t>PC Jeweller Ltd</t>
  </si>
  <si>
    <t>PCJEWELLER</t>
  </si>
  <si>
    <t>IOL Chemicals and Pharmaceuticals Ltd</t>
  </si>
  <si>
    <t>IOLCP</t>
  </si>
  <si>
    <t>Genesys International Corporation Ltd</t>
  </si>
  <si>
    <t>GENESYS</t>
  </si>
  <si>
    <t>Uniparts India Ltd</t>
  </si>
  <si>
    <t>UNIPARTS</t>
  </si>
  <si>
    <t>IFGL Refractories Ltd</t>
  </si>
  <si>
    <t>IFGLEXPOR</t>
  </si>
  <si>
    <t>Epack Durable Ltd</t>
  </si>
  <si>
    <t>EPACK</t>
  </si>
  <si>
    <t>Jyoti Structures Ltd</t>
  </si>
  <si>
    <t>JYOTISTRUC</t>
  </si>
  <si>
    <t>Mukand Ltd</t>
  </si>
  <si>
    <t>MUKANDLTD</t>
  </si>
  <si>
    <t>Abans Holdings Ltd</t>
  </si>
  <si>
    <t>AHL</t>
  </si>
  <si>
    <t>Siyaram Silk Mills Ltd</t>
  </si>
  <si>
    <t>SIYSIL</t>
  </si>
  <si>
    <t>Gocl Corporation Ltd</t>
  </si>
  <si>
    <t>GOCLCORP</t>
  </si>
  <si>
    <t>Suven Life Sciences Ltd</t>
  </si>
  <si>
    <t>SUVEN</t>
  </si>
  <si>
    <t>Alpex Solar Ltd</t>
  </si>
  <si>
    <t>ALPEXSOLAR</t>
  </si>
  <si>
    <t>BLS E-Services Ltd</t>
  </si>
  <si>
    <t>BLSE</t>
  </si>
  <si>
    <t>TCPL Packaging Ltd</t>
  </si>
  <si>
    <t>TCPLPACK</t>
  </si>
  <si>
    <t>Pennar Industries Ltd</t>
  </si>
  <si>
    <t>PENIND</t>
  </si>
  <si>
    <t>IKIO Lighting Ltd</t>
  </si>
  <si>
    <t>IKIO</t>
  </si>
  <si>
    <t>Carysil Ltd</t>
  </si>
  <si>
    <t>CARYSIL</t>
  </si>
  <si>
    <t>Andhra Paper Ltd</t>
  </si>
  <si>
    <t>ANDHRAPAP</t>
  </si>
  <si>
    <t>Apcotex Industries Ltd</t>
  </si>
  <si>
    <t>APCOTEXIND</t>
  </si>
  <si>
    <t>DISA India Ltd</t>
  </si>
  <si>
    <t>DISAQ</t>
  </si>
  <si>
    <t>Solara Active Pharma Sciences Ltd</t>
  </si>
  <si>
    <t>SOLARA</t>
  </si>
  <si>
    <t>Nalwa Sons Investments Ltd</t>
  </si>
  <si>
    <t>NSIL</t>
  </si>
  <si>
    <t>Sky Gold Ltd</t>
  </si>
  <si>
    <t>SKYGOLD</t>
  </si>
  <si>
    <t>DEE Development Engineers Ltd</t>
  </si>
  <si>
    <t>DEEDEV</t>
  </si>
  <si>
    <t>Welspun Specialty Solutions Ltd</t>
  </si>
  <si>
    <t>WELSPLSOL</t>
  </si>
  <si>
    <t>Rupa &amp; Company Ltd</t>
  </si>
  <si>
    <t>RUPA</t>
  </si>
  <si>
    <t>Paramount Communications Ltd</t>
  </si>
  <si>
    <t>PARACABLES</t>
  </si>
  <si>
    <t>Som Distilleries and Breweries Ltd</t>
  </si>
  <si>
    <t>SDBL</t>
  </si>
  <si>
    <t>Yasho Industries Ltd</t>
  </si>
  <si>
    <t>YASHO</t>
  </si>
  <si>
    <t>Suraj Estate Developers Ltd</t>
  </si>
  <si>
    <t>SURAJEST</t>
  </si>
  <si>
    <t>Real Estate Rental, Development &amp; Operations</t>
  </si>
  <si>
    <t>Globus Spirits Ltd</t>
  </si>
  <si>
    <t>GLOBUSSPR</t>
  </si>
  <si>
    <t>JITF Infralogistics Ltd</t>
  </si>
  <si>
    <t>JITFINFRA</t>
  </si>
  <si>
    <t>Vidhi Specialty Food Ingredients Ltd</t>
  </si>
  <si>
    <t>VIDHIING</t>
  </si>
  <si>
    <t>Axiscades Technologies Ltd</t>
  </si>
  <si>
    <t>AXISCADES</t>
  </si>
  <si>
    <t>Prataap Snacks Ltd</t>
  </si>
  <si>
    <t>DIAMONDYD</t>
  </si>
  <si>
    <t>Xpro India Ltd</t>
  </si>
  <si>
    <t>XPROINDIA</t>
  </si>
  <si>
    <t>Barbeque-Nation Hospitality Ltd</t>
  </si>
  <si>
    <t>BARBEQUE</t>
  </si>
  <si>
    <t>Arman Financial Services Ltd</t>
  </si>
  <si>
    <t>ARMANFIN</t>
  </si>
  <si>
    <t>Pokarna Ltd</t>
  </si>
  <si>
    <t>POKARNA</t>
  </si>
  <si>
    <t>Indraprastha Medical Corporation Ltd</t>
  </si>
  <si>
    <t>INDRAMEDCO</t>
  </si>
  <si>
    <t>Peninsula Land Ltd</t>
  </si>
  <si>
    <t>PENINLAND</t>
  </si>
  <si>
    <t>ICICI Prudential Nifty 50 ETF</t>
  </si>
  <si>
    <t>NIFTYIETF</t>
  </si>
  <si>
    <t>Suratwwala Business Group Ltd</t>
  </si>
  <si>
    <t>SBGLP</t>
  </si>
  <si>
    <t>Praveg Ltd</t>
  </si>
  <si>
    <t>PRAVEG</t>
  </si>
  <si>
    <t>HIL Ltd</t>
  </si>
  <si>
    <t>HIL</t>
  </si>
  <si>
    <t>Andrew Yule &amp; Co Ltd</t>
  </si>
  <si>
    <t>ANDREWYU</t>
  </si>
  <si>
    <t>Amrutanjan Health Care Ltd</t>
  </si>
  <si>
    <t>AMRUTANJAN</t>
  </si>
  <si>
    <t>Udaipur Cement Works Ltd</t>
  </si>
  <si>
    <t>UDAICEMENT</t>
  </si>
  <si>
    <t>Ramco Industries Ltd</t>
  </si>
  <si>
    <t>RAMCOIND</t>
  </si>
  <si>
    <t>Rashi Peripherals Ltd</t>
  </si>
  <si>
    <t>RPTECH</t>
  </si>
  <si>
    <t>Tanfac Industries Ltd</t>
  </si>
  <si>
    <t>TANFACIND</t>
  </si>
  <si>
    <t>Rossell India Ltd</t>
  </si>
  <si>
    <t>ROSSELLIND</t>
  </si>
  <si>
    <t>Indian Hume Pipe Company Ltd</t>
  </si>
  <si>
    <t>INDIANHUME</t>
  </si>
  <si>
    <t>TAJ GVK Hotels and Resorts Ltd</t>
  </si>
  <si>
    <t>TAJGVK</t>
  </si>
  <si>
    <t>Centum Electronics Ltd</t>
  </si>
  <si>
    <t>CENTUM</t>
  </si>
  <si>
    <t>Seshasayee Paper and Boards Ltd</t>
  </si>
  <si>
    <t>SESHAPAPER</t>
  </si>
  <si>
    <t>JISLDVREQS</t>
  </si>
  <si>
    <t>Parag Milk Foods Ltd</t>
  </si>
  <si>
    <t>PARAGMILK</t>
  </si>
  <si>
    <t>Meghmani Organics Ltd</t>
  </si>
  <si>
    <t>MOL</t>
  </si>
  <si>
    <t>Kody Technolab Ltd</t>
  </si>
  <si>
    <t>KODYTECH</t>
  </si>
  <si>
    <t>TTK Healthcare Ltd</t>
  </si>
  <si>
    <t>TTKHLTCARE</t>
  </si>
  <si>
    <t>Cantabil Retail India Ltd</t>
  </si>
  <si>
    <t>CANTABIL</t>
  </si>
  <si>
    <t>Marine Electricals (India) Ltd</t>
  </si>
  <si>
    <t>MARINE</t>
  </si>
  <si>
    <t>Aeroflex Industries Ltd</t>
  </si>
  <si>
    <t>AEROFLEX</t>
  </si>
  <si>
    <t>Omaxe Ltd</t>
  </si>
  <si>
    <t>OMAXE</t>
  </si>
  <si>
    <t>Hi-Tech Pipes Ltd</t>
  </si>
  <si>
    <t>HITECH</t>
  </si>
  <si>
    <t>Insecticides (India) Ltd</t>
  </si>
  <si>
    <t>INSECTICID</t>
  </si>
  <si>
    <t>Gandhar Oil Refinery (INDIA) Ltd</t>
  </si>
  <si>
    <t>GANDHAR</t>
  </si>
  <si>
    <t>Reliance Industrial Infrastructure Ltd</t>
  </si>
  <si>
    <t>RIIL</t>
  </si>
  <si>
    <t>Hester Biosciences Ltd</t>
  </si>
  <si>
    <t>HESTERBIO</t>
  </si>
  <si>
    <t>Media Matrix Worldwide Ltd</t>
  </si>
  <si>
    <t>MMWL</t>
  </si>
  <si>
    <t>Cosmo First Ltd</t>
  </si>
  <si>
    <t>COSMOFIRST</t>
  </si>
  <si>
    <t>Sangam (India) Ltd</t>
  </si>
  <si>
    <t>SANGAMIND</t>
  </si>
  <si>
    <t>B L Kashyap and Sons Ltd</t>
  </si>
  <si>
    <t>BLKASHYAP</t>
  </si>
  <si>
    <t>Divgi TorqTransfer Systems Ltd</t>
  </si>
  <si>
    <t>DIVGIITTS</t>
  </si>
  <si>
    <t>KKRRAFTON Developers Limited</t>
  </si>
  <si>
    <t>KDL</t>
  </si>
  <si>
    <t>TIL Ltd</t>
  </si>
  <si>
    <t>TIL</t>
  </si>
  <si>
    <t>Bombay Super Hybrid Seeds Ltd</t>
  </si>
  <si>
    <t>BSHSL</t>
  </si>
  <si>
    <t>Filatex Fashions Ltd</t>
  </si>
  <si>
    <t>FILATFASH</t>
  </si>
  <si>
    <t>Nitin Spinners Ltd</t>
  </si>
  <si>
    <t>NITINSPIN</t>
  </si>
  <si>
    <t>Suryoday Small Finance Bank Ltd</t>
  </si>
  <si>
    <t>SURYODAY</t>
  </si>
  <si>
    <t>Madhya Bharat Agro Products Ltd</t>
  </si>
  <si>
    <t>MBAPL</t>
  </si>
  <si>
    <t>Summit Securities Ltd</t>
  </si>
  <si>
    <t>SUMMITSEC</t>
  </si>
  <si>
    <t>Updater Services Ltd</t>
  </si>
  <si>
    <t>UDS</t>
  </si>
  <si>
    <t>SG Finserve Ltd</t>
  </si>
  <si>
    <t>SGFIN</t>
  </si>
  <si>
    <t>Kotak Gold Etf</t>
  </si>
  <si>
    <t>GOLD1</t>
  </si>
  <si>
    <t>Sigachi Industries Ltd</t>
  </si>
  <si>
    <t>SIGACHI</t>
  </si>
  <si>
    <t>Orient Green Power Company Ltd</t>
  </si>
  <si>
    <t>GREENPOWER</t>
  </si>
  <si>
    <t>Yatra Online Ltd</t>
  </si>
  <si>
    <t>YATRA</t>
  </si>
  <si>
    <t>GTPL Hathway Ltd</t>
  </si>
  <si>
    <t>GTPL</t>
  </si>
  <si>
    <t>Alicon Castalloy Ltd</t>
  </si>
  <si>
    <t>ALICON</t>
  </si>
  <si>
    <t>Stove Kraft Ltd</t>
  </si>
  <si>
    <t>STOVEKRAFT</t>
  </si>
  <si>
    <t>Krsnaa Diagnostics Ltd</t>
  </si>
  <si>
    <t>KRSNAA</t>
  </si>
  <si>
    <t>Rajoo Engineers Ltd</t>
  </si>
  <si>
    <t>RAJOOENG</t>
  </si>
  <si>
    <t>Servotech Power Systems Ltd</t>
  </si>
  <si>
    <t>SERVOTECH</t>
  </si>
  <si>
    <t>Mufin Green Finance Ltd</t>
  </si>
  <si>
    <t>MUFIN</t>
  </si>
  <si>
    <t>Kesar India Ltd</t>
  </si>
  <si>
    <t>KESAR</t>
  </si>
  <si>
    <t>Jagran Prakashan Ltd</t>
  </si>
  <si>
    <t>JAGRAN</t>
  </si>
  <si>
    <t>Balmer Lawrie Investments Ltd</t>
  </si>
  <si>
    <t>BLIL</t>
  </si>
  <si>
    <t>Expleo Solutions Ltd</t>
  </si>
  <si>
    <t>EXPLEOSOL</t>
  </si>
  <si>
    <t>Wheels India Ltd</t>
  </si>
  <si>
    <t>WHEELS</t>
  </si>
  <si>
    <t>Vashu Bhagnani Industries Ltd</t>
  </si>
  <si>
    <t>POOJAENT</t>
  </si>
  <si>
    <t>Themis Medicare Ltd</t>
  </si>
  <si>
    <t>THEMISMED</t>
  </si>
  <si>
    <t>Brightcom Group Ltd</t>
  </si>
  <si>
    <t>BCG</t>
  </si>
  <si>
    <t>Talbros Automotive Components Ltd</t>
  </si>
  <si>
    <t>TALBROAUTO</t>
  </si>
  <si>
    <t>Yamuna Syndicate Ltd</t>
  </si>
  <si>
    <t>YSL</t>
  </si>
  <si>
    <t>Ador Welding Ltd</t>
  </si>
  <si>
    <t>ADORWELD</t>
  </si>
  <si>
    <t>Rane Holdings Ltd</t>
  </si>
  <si>
    <t>RANEHOLDIN</t>
  </si>
  <si>
    <t>HDFC Gold Exchange Traded Fund</t>
  </si>
  <si>
    <t>HDFCGOLD</t>
  </si>
  <si>
    <t>ICICI Prudential Gold ETF</t>
  </si>
  <si>
    <t>GOLDIETF</t>
  </si>
  <si>
    <t>Swelect Energy Systems Ltd</t>
  </si>
  <si>
    <t>SWELECTES</t>
  </si>
  <si>
    <t>Nippon India ETF Nifty Next 50 Junior BeES</t>
  </si>
  <si>
    <t>JUNIORBEES</t>
  </si>
  <si>
    <t>Borosil Scientific Ltd</t>
  </si>
  <si>
    <t>BOROSCI</t>
  </si>
  <si>
    <t>SMS Pharmaceuticals Ltd</t>
  </si>
  <si>
    <t>SMSPHARMA</t>
  </si>
  <si>
    <t>PIX Transmissions Ltd</t>
  </si>
  <si>
    <t>PIXTRANS</t>
  </si>
  <si>
    <t>Tamilnadu Newsprint &amp; Papers Ltd</t>
  </si>
  <si>
    <t>TNPL</t>
  </si>
  <si>
    <t>Shriram Properties Ltd</t>
  </si>
  <si>
    <t>SHRIRAMPPS</t>
  </si>
  <si>
    <t>Mishtann Foods Ltd</t>
  </si>
  <si>
    <t>MISHTANN</t>
  </si>
  <si>
    <t>I G Petrochemicals Ltd</t>
  </si>
  <si>
    <t>IGPL</t>
  </si>
  <si>
    <t>Everest Industries Ltd</t>
  </si>
  <si>
    <t>EVERESTIND</t>
  </si>
  <si>
    <t>Building Products - Prefab Structures</t>
  </si>
  <si>
    <t>Deep Industries Ltd</t>
  </si>
  <si>
    <t>DEEPINDS</t>
  </si>
  <si>
    <t>Dcm Shriram Industries Ltd</t>
  </si>
  <si>
    <t>DCMSRIND</t>
  </si>
  <si>
    <t>Kilburn Engineering Ltd</t>
  </si>
  <si>
    <t>KLBRENG-B</t>
  </si>
  <si>
    <t>Irm Energy Ltd</t>
  </si>
  <si>
    <t>IRMENERGY</t>
  </si>
  <si>
    <t>Tourism Finance Corporation of India Ltd</t>
  </si>
  <si>
    <t>TFCILTD</t>
  </si>
  <si>
    <t>India Nippon Electricals Ltd</t>
  </si>
  <si>
    <t>INDNIPPON</t>
  </si>
  <si>
    <t>S.P.Apparels Ltd</t>
  </si>
  <si>
    <t>SPAL</t>
  </si>
  <si>
    <t>Hi-Tech Gears Ltd</t>
  </si>
  <si>
    <t>HITECHGEAR</t>
  </si>
  <si>
    <t>Jindal Drilling and Industries Ltd</t>
  </si>
  <si>
    <t>JINDRILL</t>
  </si>
  <si>
    <t>Hariom Pipe Industries Ltd</t>
  </si>
  <si>
    <t>HARIOMPIPE</t>
  </si>
  <si>
    <t>MIC Electronics Ltd</t>
  </si>
  <si>
    <t>MICEL</t>
  </si>
  <si>
    <t>Rico Auto Industries Ltd</t>
  </si>
  <si>
    <t>RICOAUTO</t>
  </si>
  <si>
    <t>Refex Industries Ltd</t>
  </si>
  <si>
    <t>REFEX</t>
  </si>
  <si>
    <t>Likhitha Infrastructure Ltd</t>
  </si>
  <si>
    <t>LIKHITHA</t>
  </si>
  <si>
    <t>Krishana Phoschem Ltd</t>
  </si>
  <si>
    <t>KRISHANA</t>
  </si>
  <si>
    <t>Paushak Ltd</t>
  </si>
  <si>
    <t>PAUSHAKLTD</t>
  </si>
  <si>
    <t>Precision Camshafts Ltd</t>
  </si>
  <si>
    <t>PRECAM</t>
  </si>
  <si>
    <t>Fairchem Organics Ltd</t>
  </si>
  <si>
    <t>FAIRCHEMOR</t>
  </si>
  <si>
    <t>Hercules Hoists Ltd</t>
  </si>
  <si>
    <t>HERCULES</t>
  </si>
  <si>
    <t>Master Trust Ltd</t>
  </si>
  <si>
    <t>MASTERTR</t>
  </si>
  <si>
    <t>Spacenet Enterprises India Ltd</t>
  </si>
  <si>
    <t>SPCENET</t>
  </si>
  <si>
    <t>Texmaco Infrastructure &amp; Holdings Ltd</t>
  </si>
  <si>
    <t>TEXINFRA</t>
  </si>
  <si>
    <t>Monarch Networth Capital Ltd</t>
  </si>
  <si>
    <t>MONARCH</t>
  </si>
  <si>
    <t>Rama Steel Tubes Ltd</t>
  </si>
  <si>
    <t>RAMASTEEL</t>
  </si>
  <si>
    <t>Advait Infratech Ltd</t>
  </si>
  <si>
    <t>ADVAIT</t>
  </si>
  <si>
    <t>Bharat Wire Ropes Ltd</t>
  </si>
  <si>
    <t>BHARATWIRE</t>
  </si>
  <si>
    <t>Allsec Technologies Ltd</t>
  </si>
  <si>
    <t>ALLSEC</t>
  </si>
  <si>
    <t>Nelco Ltd</t>
  </si>
  <si>
    <t>NELCO</t>
  </si>
  <si>
    <t>Sirca Paints India Ltd</t>
  </si>
  <si>
    <t>SIRCA</t>
  </si>
  <si>
    <t>Raghav Productivity Enhancers Ltd</t>
  </si>
  <si>
    <t>RPEL</t>
  </si>
  <si>
    <t>Forbes Precision Tools and Machine Parts Ltd</t>
  </si>
  <si>
    <t>TOTEM</t>
  </si>
  <si>
    <t>Agro Tech Foods Ltd</t>
  </si>
  <si>
    <t>ATFL</t>
  </si>
  <si>
    <t>Steel Exchange India Ltd</t>
  </si>
  <si>
    <t>STEELXIND</t>
  </si>
  <si>
    <t>Madras Fertilizers Ltd</t>
  </si>
  <si>
    <t>MADRASFERT</t>
  </si>
  <si>
    <t>Atul Auto Ltd</t>
  </si>
  <si>
    <t>ATULAUTO</t>
  </si>
  <si>
    <t>Three Wheelers</t>
  </si>
  <si>
    <t>Punjab Chemicals and Crop Protection Ltd</t>
  </si>
  <si>
    <t>PUNJABCHEM</t>
  </si>
  <si>
    <t>GVK Power &amp; Infrastructure Ltd</t>
  </si>
  <si>
    <t>GVKPIL</t>
  </si>
  <si>
    <t>Airports</t>
  </si>
  <si>
    <t>Camlin Fine Sciences Ltd</t>
  </si>
  <si>
    <t>CAMLINFINE</t>
  </si>
  <si>
    <t>Agarwal Industrial Corporation Ltd</t>
  </si>
  <si>
    <t>AGARIND</t>
  </si>
  <si>
    <t>Goldiam International Ltd</t>
  </si>
  <si>
    <t>GOLDIAM</t>
  </si>
  <si>
    <t>Rishabh Instruments Ltd</t>
  </si>
  <si>
    <t>RISHABH</t>
  </si>
  <si>
    <t>GRP Ltd</t>
  </si>
  <si>
    <t>GRPLTD</t>
  </si>
  <si>
    <t>Jyoti Resins and Adhesives Ltd</t>
  </si>
  <si>
    <t>JYOTIRES</t>
  </si>
  <si>
    <t>Indo Tech Transformers Ltd</t>
  </si>
  <si>
    <t>INDOTECH</t>
  </si>
  <si>
    <t>Popular Vehicles and Services Ltd</t>
  </si>
  <si>
    <t>PVSL</t>
  </si>
  <si>
    <t>Southern Petrochemical Industries Corporation Ltd</t>
  </si>
  <si>
    <t>SPIC</t>
  </si>
  <si>
    <t>Elpro International Ltd</t>
  </si>
  <si>
    <t>ELPROINTL</t>
  </si>
  <si>
    <t>GNA Axles Ltd</t>
  </si>
  <si>
    <t>GNA</t>
  </si>
  <si>
    <t>Filatex India Ltd</t>
  </si>
  <si>
    <t>FILATEX</t>
  </si>
  <si>
    <t>63 Moons Technologies Ltd</t>
  </si>
  <si>
    <t>63MOONS</t>
  </si>
  <si>
    <t>Ram Ratna Wires Ltd</t>
  </si>
  <si>
    <t>RAMRAT</t>
  </si>
  <si>
    <t>SMC Global Securities Ltd</t>
  </si>
  <si>
    <t>SMCGLOBAL</t>
  </si>
  <si>
    <t>Kiri Industries Ltd</t>
  </si>
  <si>
    <t>KIRIINDUS</t>
  </si>
  <si>
    <t>India Power Corporation Ltd</t>
  </si>
  <si>
    <t>DPSCLTD</t>
  </si>
  <si>
    <t>Sadhana Nitro Chem Ltd</t>
  </si>
  <si>
    <t>SADHNANIQ</t>
  </si>
  <si>
    <t>Navkar Corporation Ltd</t>
  </si>
  <si>
    <t>NAVKARCORP</t>
  </si>
  <si>
    <t>Last Mile Enterprises Ltd</t>
  </si>
  <si>
    <t>LASTMILE</t>
  </si>
  <si>
    <t>Shankara Building Products Ltd</t>
  </si>
  <si>
    <t>SHANKARA</t>
  </si>
  <si>
    <t>D Link (India) Limited</t>
  </si>
  <si>
    <t>DLINKINDIA</t>
  </si>
  <si>
    <t>Roto Pumps Ltd</t>
  </si>
  <si>
    <t>ROTO</t>
  </si>
  <si>
    <t>HLV Ltd</t>
  </si>
  <si>
    <t>HLVLTD</t>
  </si>
  <si>
    <t>Shree Digvijay Cement Co Ltd</t>
  </si>
  <si>
    <t>SHREDIGCEM</t>
  </si>
  <si>
    <t>Subex Ltd</t>
  </si>
  <si>
    <t>SUBEXLTD</t>
  </si>
  <si>
    <t>Deccan Gold Mines Ltd</t>
  </si>
  <si>
    <t>DECNGOLD</t>
  </si>
  <si>
    <t>DCW Ltd</t>
  </si>
  <si>
    <t>DCW</t>
  </si>
  <si>
    <t>Automotive Stampings and Assemblies Ltd</t>
  </si>
  <si>
    <t>ASAL</t>
  </si>
  <si>
    <t>Motisons Jewellers Ltd</t>
  </si>
  <si>
    <t>MOTISONS</t>
  </si>
  <si>
    <t>Apparel &amp; Accessories Retailers</t>
  </si>
  <si>
    <t>Oriental Rail Infrastructure Ltd</t>
  </si>
  <si>
    <t>ORIRAIL</t>
  </si>
  <si>
    <t>Vascon Engineers Ltd</t>
  </si>
  <si>
    <t>VASCONEQ</t>
  </si>
  <si>
    <t>GKW Ltd</t>
  </si>
  <si>
    <t>GKWLIMITED</t>
  </si>
  <si>
    <t>Yuken India Ltd</t>
  </si>
  <si>
    <t>YUKEN</t>
  </si>
  <si>
    <t>Bigbloc Construction Ltd</t>
  </si>
  <si>
    <t>BIGBLOC</t>
  </si>
  <si>
    <t>5Paisa Capital Ltd</t>
  </si>
  <si>
    <t>5PAISA</t>
  </si>
  <si>
    <t>Best Agrolife Ltd</t>
  </si>
  <si>
    <t>BESTAGRO</t>
  </si>
  <si>
    <t>Om Infra Ltd</t>
  </si>
  <si>
    <t>OMINFRAL</t>
  </si>
  <si>
    <t>Salzer Electronics Ltd</t>
  </si>
  <si>
    <t>SALZERELEC</t>
  </si>
  <si>
    <t>Manali Petrochemicals Ltd</t>
  </si>
  <si>
    <t>MANALIPETC</t>
  </si>
  <si>
    <t>Andhra Sugars Ltd</t>
  </si>
  <si>
    <t>ANDHRSUGAR</t>
  </si>
  <si>
    <t>GPT Infraprojects Ltd</t>
  </si>
  <si>
    <t>GPTINFRA</t>
  </si>
  <si>
    <t>CFF Fluid Control Ltd</t>
  </si>
  <si>
    <t>CFF</t>
  </si>
  <si>
    <t>Centrum Capital Ltd</t>
  </si>
  <si>
    <t>CENTRUM</t>
  </si>
  <si>
    <t>Waaree Technologies Ltd</t>
  </si>
  <si>
    <t>WAAREE</t>
  </si>
  <si>
    <t>Capital Small Finance Bank Ltd</t>
  </si>
  <si>
    <t>CAPITALSFB</t>
  </si>
  <si>
    <t>Taneja Aerospace and Aviation Ltd</t>
  </si>
  <si>
    <t>TANAA</t>
  </si>
  <si>
    <t>BCL Industries Ltd</t>
  </si>
  <si>
    <t>BCLIND</t>
  </si>
  <si>
    <t>Polo Queen Industrial and Fintech Ltd</t>
  </si>
  <si>
    <t>PQIF</t>
  </si>
  <si>
    <t>Tinna Trade Ltd</t>
  </si>
  <si>
    <t>TINNATFL</t>
  </si>
  <si>
    <t>Butterfly Gandhimathi Appliances Ltd</t>
  </si>
  <si>
    <t>BUTTERFLY</t>
  </si>
  <si>
    <t>TechNVision Ventures Ltd</t>
  </si>
  <si>
    <t>TECHNVISN</t>
  </si>
  <si>
    <t>Krishna Defence &amp; Allied Industries Ltd</t>
  </si>
  <si>
    <t>KRISHNADEF</t>
  </si>
  <si>
    <t>Igarashi Motors India Ltd</t>
  </si>
  <si>
    <t>IGARASHI</t>
  </si>
  <si>
    <t>Kokuyo Camlin Ltd</t>
  </si>
  <si>
    <t>KOKUYOCMLN</t>
  </si>
  <si>
    <t>Amines and Plasticizers Ltd</t>
  </si>
  <si>
    <t>AMNPLST</t>
  </si>
  <si>
    <t>Timex Group India Ltd</t>
  </si>
  <si>
    <t>TIMEX</t>
  </si>
  <si>
    <t>Signpost India Ltd</t>
  </si>
  <si>
    <t>SIGNPOST</t>
  </si>
  <si>
    <t>Systematix Corporate Services Ltd</t>
  </si>
  <si>
    <t>SYSTMTXC</t>
  </si>
  <si>
    <t>Kotak Nifty 50 ETF</t>
  </si>
  <si>
    <t>NIFTY1</t>
  </si>
  <si>
    <t>Zota Health Care Ltd</t>
  </si>
  <si>
    <t>ZOTA</t>
  </si>
  <si>
    <t>Windlas Biotech Ltd</t>
  </si>
  <si>
    <t>WINDLAS</t>
  </si>
  <si>
    <t>Mangalore Chemicals and Fertilisers Ltd</t>
  </si>
  <si>
    <t>MANGCHEFER</t>
  </si>
  <si>
    <t>Dr Agarwal's Eye Hospital Ltd</t>
  </si>
  <si>
    <t>DRAGARWQ</t>
  </si>
  <si>
    <t>Excel Industries Ltd</t>
  </si>
  <si>
    <t>EXCELINDUS</t>
  </si>
  <si>
    <t>NACL Industries Ltd</t>
  </si>
  <si>
    <t>NACLIND</t>
  </si>
  <si>
    <t>Shiva Cement Ltd</t>
  </si>
  <si>
    <t>SHIVACEM</t>
  </si>
  <si>
    <t>Mafatlal Industries Ltd</t>
  </si>
  <si>
    <t>MAFATIND</t>
  </si>
  <si>
    <t>Dhampur Sugar Mills Ltd</t>
  </si>
  <si>
    <t>DHAMPURSUG</t>
  </si>
  <si>
    <t>Allcargo Gati Ltd</t>
  </si>
  <si>
    <t>ACLGATI</t>
  </si>
  <si>
    <t>Automobile Corp Of Goa Ltd</t>
  </si>
  <si>
    <t>ACGL</t>
  </si>
  <si>
    <t>Ngl Fine Chem Ltd</t>
  </si>
  <si>
    <t>NGLFINE</t>
  </si>
  <si>
    <t>Veranda Learning Solutions Ltd</t>
  </si>
  <si>
    <t>VERANDA</t>
  </si>
  <si>
    <t>G M Breweries Ltd</t>
  </si>
  <si>
    <t>GMBREW</t>
  </si>
  <si>
    <t>Antony Waste Handling Cell Ltd</t>
  </si>
  <si>
    <t>AWHCL</t>
  </si>
  <si>
    <t>Kabra Extrusion Technik Ltd</t>
  </si>
  <si>
    <t>KABRAEXTRU</t>
  </si>
  <si>
    <t>Knowledge Marine &amp; Engineering Works Ltd</t>
  </si>
  <si>
    <t>KMEW</t>
  </si>
  <si>
    <t>Dynacons Systems and Solutions Ltd</t>
  </si>
  <si>
    <t>DSSL</t>
  </si>
  <si>
    <t>Beekay Steel Industries Ltd</t>
  </si>
  <si>
    <t>BEEKAY</t>
  </si>
  <si>
    <t>New Delhi Television Ltd</t>
  </si>
  <si>
    <t>NDTV</t>
  </si>
  <si>
    <t>Everest Kanto Cylinder Ltd</t>
  </si>
  <si>
    <t>EKC</t>
  </si>
  <si>
    <t>Wardwizard Innovations &amp; Mobility Ltd</t>
  </si>
  <si>
    <t>WARDINMOBI</t>
  </si>
  <si>
    <t>Rane (Madras) Ltd</t>
  </si>
  <si>
    <t>RML</t>
  </si>
  <si>
    <t>Heranba Industries Ltd</t>
  </si>
  <si>
    <t>HERANBA</t>
  </si>
  <si>
    <t>Dynamic Cables Ltd</t>
  </si>
  <si>
    <t>DYCL</t>
  </si>
  <si>
    <t>Trident Techlabs Ltd</t>
  </si>
  <si>
    <t>TECHLABS</t>
  </si>
  <si>
    <t>Kamdhenu Ltd</t>
  </si>
  <si>
    <t>KAMDHENU</t>
  </si>
  <si>
    <t>Control Print Ltd</t>
  </si>
  <si>
    <t>CONTROLPR</t>
  </si>
  <si>
    <t>Arihant Superstructures Ltd</t>
  </si>
  <si>
    <t>ARIHANTSUP</t>
  </si>
  <si>
    <t>Kitex Garments Ltd</t>
  </si>
  <si>
    <t>KITEX</t>
  </si>
  <si>
    <t>Matrimony.Com Ltd</t>
  </si>
  <si>
    <t>MATRIMONY</t>
  </si>
  <si>
    <t>NIIT Ltd</t>
  </si>
  <si>
    <t>NIITLTD</t>
  </si>
  <si>
    <t>Macpower CNC Machines Ltd</t>
  </si>
  <si>
    <t>MACPOWER</t>
  </si>
  <si>
    <t>Sika Interplant Systems Ltd</t>
  </si>
  <si>
    <t>SIKA</t>
  </si>
  <si>
    <t>India Motor Parts &amp; Accessories Ltd</t>
  </si>
  <si>
    <t>IMPAL</t>
  </si>
  <si>
    <t>KMC Speciality Hospitals (India) Ltd</t>
  </si>
  <si>
    <t>KMCSHIL</t>
  </si>
  <si>
    <t>Eimco Elecon (India) Ltd</t>
  </si>
  <si>
    <t>EIMCOELECO</t>
  </si>
  <si>
    <t>TV Today Network Limited</t>
  </si>
  <si>
    <t>TVTODAY</t>
  </si>
  <si>
    <t>Kuantum Papers Ltd</t>
  </si>
  <si>
    <t>KUANTUM</t>
  </si>
  <si>
    <t>Dwarikesh Sugar Industries Ltd</t>
  </si>
  <si>
    <t>DWARKESH</t>
  </si>
  <si>
    <t>Himatsingka Seide Ltd</t>
  </si>
  <si>
    <t>HIMATSEIDE</t>
  </si>
  <si>
    <t>Shanti Educational Initiatives Ltd</t>
  </si>
  <si>
    <t>SEIL</t>
  </si>
  <si>
    <t>Hubtown Ltd</t>
  </si>
  <si>
    <t>HUBTOWN</t>
  </si>
  <si>
    <t>ULTRAMARINE &amp; PIGMENTS Ltd</t>
  </si>
  <si>
    <t>ULTRAMAR</t>
  </si>
  <si>
    <t>R K Swamy Ltd</t>
  </si>
  <si>
    <t>RKSWAMY</t>
  </si>
  <si>
    <t>Ksolves India Ltd</t>
  </si>
  <si>
    <t>KSOLVES</t>
  </si>
  <si>
    <t>Ice Make Refrigeration Ltd</t>
  </si>
  <si>
    <t>ICEMAKE</t>
  </si>
  <si>
    <t>AMIC Forging Ltd</t>
  </si>
  <si>
    <t>AMIC</t>
  </si>
  <si>
    <t>Xchanging Solutions Ltd</t>
  </si>
  <si>
    <t>XCHANGING</t>
  </si>
  <si>
    <t>BMW Industries Ltd</t>
  </si>
  <si>
    <t>BMW</t>
  </si>
  <si>
    <t>Sterling Tools Ltd</t>
  </si>
  <si>
    <t>STERTOOLS</t>
  </si>
  <si>
    <t>GIC Housing Finance Ltd</t>
  </si>
  <si>
    <t>GICHSGFIN</t>
  </si>
  <si>
    <t>ASM Technologies Ltd</t>
  </si>
  <si>
    <t>ASMTEC</t>
  </si>
  <si>
    <t>Uttam Sugar Mills Ltd</t>
  </si>
  <si>
    <t>UTTAMSUGAR</t>
  </si>
  <si>
    <t>Aaswa Trading and Exports Ltd</t>
  </si>
  <si>
    <t>TCC</t>
  </si>
  <si>
    <t>Steelcast Ltd</t>
  </si>
  <si>
    <t>STEELCAS</t>
  </si>
  <si>
    <t>RIR Power Electronics Ltd</t>
  </si>
  <si>
    <t>RIR</t>
  </si>
  <si>
    <t>Walchandnagar Industries Ltd</t>
  </si>
  <si>
    <t>WALCHANNAG</t>
  </si>
  <si>
    <t>Nelcast Ltd</t>
  </si>
  <si>
    <t>NELCAST</t>
  </si>
  <si>
    <t>AVT Natural Products Ltd</t>
  </si>
  <si>
    <t>AVTNPL</t>
  </si>
  <si>
    <t>Snowman Logistics Ltd</t>
  </si>
  <si>
    <t>SNOWMAN</t>
  </si>
  <si>
    <t>Vinyas Innovative Technologies Ltd</t>
  </si>
  <si>
    <t>VINYAS</t>
  </si>
  <si>
    <t>Oriental Aromatics Ltd</t>
  </si>
  <si>
    <t>OAL</t>
  </si>
  <si>
    <t>Vardhman Holdings Ltd</t>
  </si>
  <si>
    <t>VHL</t>
  </si>
  <si>
    <t>One Point One Solutions Ltd</t>
  </si>
  <si>
    <t>ONEPOINT</t>
  </si>
  <si>
    <t>Dhunseri Ventures Ltd</t>
  </si>
  <si>
    <t>DVL</t>
  </si>
  <si>
    <t>Avadh Sugar &amp; Energy Ltd</t>
  </si>
  <si>
    <t>AVADHSUGAR</t>
  </si>
  <si>
    <t>Cosmic CRF Ltd</t>
  </si>
  <si>
    <t>COSMICCRF</t>
  </si>
  <si>
    <t>Satia Industries Ltd</t>
  </si>
  <si>
    <t>SATIA</t>
  </si>
  <si>
    <t>Max India Ltd</t>
  </si>
  <si>
    <t>MAXIND</t>
  </si>
  <si>
    <t>Monte Carlo Fashions Ltd</t>
  </si>
  <si>
    <t>MONTECARLO</t>
  </si>
  <si>
    <t>Century Enka Ltd</t>
  </si>
  <si>
    <t>CENTENKA</t>
  </si>
  <si>
    <t>Kirloskar Electric Company Ltd</t>
  </si>
  <si>
    <t>KECL</t>
  </si>
  <si>
    <t>Aptech Ltd</t>
  </si>
  <si>
    <t>APTECHT</t>
  </si>
  <si>
    <t>Kamdhenu Ventures Ltd</t>
  </si>
  <si>
    <t>KAMOPAINTS</t>
  </si>
  <si>
    <t>Alphalogic Techsys Ltd</t>
  </si>
  <si>
    <t>ALPHALOGIC</t>
  </si>
  <si>
    <t>Asian Energy Services Ltd</t>
  </si>
  <si>
    <t>ASIANENE</t>
  </si>
  <si>
    <t>Asian Star Co Ltd</t>
  </si>
  <si>
    <t>ASTAR</t>
  </si>
  <si>
    <t>Saurashtra Cement Ltd</t>
  </si>
  <si>
    <t>SAURASHCEM</t>
  </si>
  <si>
    <t>Gulshan Polyols Ltd</t>
  </si>
  <si>
    <t>GULPOLY</t>
  </si>
  <si>
    <t>Vilas Transcore Ltd</t>
  </si>
  <si>
    <t>VILAS</t>
  </si>
  <si>
    <t>Allcargo Terminals Ltd</t>
  </si>
  <si>
    <t>ATL</t>
  </si>
  <si>
    <t>RACL Geartech Ltd</t>
  </si>
  <si>
    <t>RACLGEAR</t>
  </si>
  <si>
    <t>Mercury Ev-Tech Ltd</t>
  </si>
  <si>
    <t>MERCURYEV</t>
  </si>
  <si>
    <t>GPT Healthcare Ltd</t>
  </si>
  <si>
    <t>GPTHEALTH</t>
  </si>
  <si>
    <t>Wonder Electricals Ltd</t>
  </si>
  <si>
    <t>WEL</t>
  </si>
  <si>
    <t>Lincoln Pharmaceuticals Ltd</t>
  </si>
  <si>
    <t>LINCOLN</t>
  </si>
  <si>
    <t>BEML Land Assets Ltd</t>
  </si>
  <si>
    <t>BLAL</t>
  </si>
  <si>
    <t>Sahana System Ltd</t>
  </si>
  <si>
    <t>SAHANA</t>
  </si>
  <si>
    <t>Kopran Ltd</t>
  </si>
  <si>
    <t>KOPRAN</t>
  </si>
  <si>
    <t>Syncom Formulations (India) Ltd</t>
  </si>
  <si>
    <t>SYNCOMF</t>
  </si>
  <si>
    <t>Eraaya Lifespaces Ltd</t>
  </si>
  <si>
    <t>ERAAYA</t>
  </si>
  <si>
    <t>Panorama Studios International Ltd</t>
  </si>
  <si>
    <t>PANORAMA</t>
  </si>
  <si>
    <t>Remus Pharmaceuticals Ltd</t>
  </si>
  <si>
    <t>REMUS</t>
  </si>
  <si>
    <t>Saint-Gobain Sekurit India Ltd</t>
  </si>
  <si>
    <t>SAINTGOBAIN</t>
  </si>
  <si>
    <t>Associated Alcohols &amp; Breweries Ltd</t>
  </si>
  <si>
    <t>ASALCBR</t>
  </si>
  <si>
    <t>Rhetan TMT Ltd</t>
  </si>
  <si>
    <t>RHETAN</t>
  </si>
  <si>
    <t>Lancer Container Lines Ltd</t>
  </si>
  <si>
    <t>LANCER</t>
  </si>
  <si>
    <t>Zuari Industries Ltd</t>
  </si>
  <si>
    <t>ZUARIIND</t>
  </si>
  <si>
    <t>Jay Bharat Maruti Ltd</t>
  </si>
  <si>
    <t>JAYBARMARU</t>
  </si>
  <si>
    <t>Enkei Wheels (India) Ltd</t>
  </si>
  <si>
    <t>ENKEIWHEL</t>
  </si>
  <si>
    <t>Sandesh Ltd</t>
  </si>
  <si>
    <t>SANDESH</t>
  </si>
  <si>
    <t>Uniphos Enterprises Ltd</t>
  </si>
  <si>
    <t>UNIENTER</t>
  </si>
  <si>
    <t>Coffee Day Enterprises Ltd</t>
  </si>
  <si>
    <t>COFFEEDAY</t>
  </si>
  <si>
    <t>Orient Paper and Industries Ltd</t>
  </si>
  <si>
    <t>ORIENTPPR</t>
  </si>
  <si>
    <t>Indo Rama Synthetics (India) Ltd</t>
  </si>
  <si>
    <t>INDORAMA</t>
  </si>
  <si>
    <t>Beta Drugs Ltd</t>
  </si>
  <si>
    <t>BETA</t>
  </si>
  <si>
    <t>Entertainment Network (India) Ltd</t>
  </si>
  <si>
    <t>ENIL</t>
  </si>
  <si>
    <t>Radio</t>
  </si>
  <si>
    <t>Ramco Systems Ltd</t>
  </si>
  <si>
    <t>RAMCOSYS</t>
  </si>
  <si>
    <t>Shalimar Paints Ltd</t>
  </si>
  <si>
    <t>SHALPAINTS</t>
  </si>
  <si>
    <t>Eco Recycling Ltd</t>
  </si>
  <si>
    <t>ECORECO</t>
  </si>
  <si>
    <t>Solex Energy Ltd</t>
  </si>
  <si>
    <t>SOLEX</t>
  </si>
  <si>
    <t>Hind Rectifiers Ltd</t>
  </si>
  <si>
    <t>HIRECT</t>
  </si>
  <si>
    <t>Raj Rayon Industries Ltd</t>
  </si>
  <si>
    <t>RAJRILTD</t>
  </si>
  <si>
    <t>Transindia Real Estate Ltd</t>
  </si>
  <si>
    <t>TREL</t>
  </si>
  <si>
    <t>Krystal Integrated Services Ltd</t>
  </si>
  <si>
    <t>KRYSTAL</t>
  </si>
  <si>
    <t>Suyog Telematics Ltd</t>
  </si>
  <si>
    <t>SUYOG</t>
  </si>
  <si>
    <t>Benares Hotels Ltd</t>
  </si>
  <si>
    <t>BENARAS</t>
  </si>
  <si>
    <t>Urja Global Ltd</t>
  </si>
  <si>
    <t>URJA</t>
  </si>
  <si>
    <t>Aimtron Electronics Ltd</t>
  </si>
  <si>
    <t>AIMTRON</t>
  </si>
  <si>
    <t>Anuh Pharma Ltd</t>
  </si>
  <si>
    <t>ANUHPHR</t>
  </si>
  <si>
    <t>Selan Exploration Technology Ltd</t>
  </si>
  <si>
    <t>SELAN</t>
  </si>
  <si>
    <t>Manoj Vaibhav Gems N Jewellers Ltd</t>
  </si>
  <si>
    <t>MVGJL</t>
  </si>
  <si>
    <t>Valiant Organics Ltd</t>
  </si>
  <si>
    <t>VALIANTORG</t>
  </si>
  <si>
    <t>Sical Logistics Ltd</t>
  </si>
  <si>
    <t>SICALLOG</t>
  </si>
  <si>
    <t>Infobeans Technologies Ltd</t>
  </si>
  <si>
    <t>INFOBEAN</t>
  </si>
  <si>
    <t>Marsons Ltd</t>
  </si>
  <si>
    <t>MARSONS</t>
  </si>
  <si>
    <t>Sakuma Exports Ltd</t>
  </si>
  <si>
    <t>SAKUMA</t>
  </si>
  <si>
    <t>Industrial and Prudential Investment Co Ltd</t>
  </si>
  <si>
    <t>INDPRUD</t>
  </si>
  <si>
    <t>Hexa Tradex Ltd</t>
  </si>
  <si>
    <t>HEXATRADEX</t>
  </si>
  <si>
    <t>IST Ltd</t>
  </si>
  <si>
    <t>ISTLTD</t>
  </si>
  <si>
    <t>Meson Valves India Ltd</t>
  </si>
  <si>
    <t>MESON</t>
  </si>
  <si>
    <t>NCL Industries Ltd</t>
  </si>
  <si>
    <t>NCLIND</t>
  </si>
  <si>
    <t>Platinum Industries Ltd</t>
  </si>
  <si>
    <t>PLATIND</t>
  </si>
  <si>
    <t>Zodiac Energy Ltd</t>
  </si>
  <si>
    <t>ZODIAC</t>
  </si>
  <si>
    <t>Tuticorin Alkali Chemicals and Fertilizers Ltd</t>
  </si>
  <si>
    <t>TUTIALKA</t>
  </si>
  <si>
    <t>Prakash Pipes Ltd</t>
  </si>
  <si>
    <t>PPL</t>
  </si>
  <si>
    <t>Ester Industries Ltd</t>
  </si>
  <si>
    <t>ESTER</t>
  </si>
  <si>
    <t>Sastasundar Ventures Ltd</t>
  </si>
  <si>
    <t>SASTASUNDR</t>
  </si>
  <si>
    <t>Sportking India Ltd</t>
  </si>
  <si>
    <t>SPORTKING</t>
  </si>
  <si>
    <t>Hardwyn India Ltd</t>
  </si>
  <si>
    <t>HARDWYN</t>
  </si>
  <si>
    <t>Building Products - Glass</t>
  </si>
  <si>
    <t>Foods and Inns Ltd</t>
  </si>
  <si>
    <t>FOODSIN</t>
  </si>
  <si>
    <t>Heubach Colorants India Ltd</t>
  </si>
  <si>
    <t>HEUBACHIND</t>
  </si>
  <si>
    <t>Ganesh Benzoplast Ltd</t>
  </si>
  <si>
    <t>GANESHBE</t>
  </si>
  <si>
    <t>Magadh Sugar &amp; Energy Ltd</t>
  </si>
  <si>
    <t>MAGADSUGAR</t>
  </si>
  <si>
    <t>Crest Ventures Ltd</t>
  </si>
  <si>
    <t>CREST</t>
  </si>
  <si>
    <t>Bliss GVS Pharma Ltd</t>
  </si>
  <si>
    <t>BLISSGVS</t>
  </si>
  <si>
    <t>Pudumjee Paper Products Ltd</t>
  </si>
  <si>
    <t>PDMJEPAPER</t>
  </si>
  <si>
    <t>Emkay Taps and Cutting Tools Ltd</t>
  </si>
  <si>
    <t>EMKAYTOOLS</t>
  </si>
  <si>
    <t>Chaman Lal Setia Exports Ltd</t>
  </si>
  <si>
    <t>CLSEL</t>
  </si>
  <si>
    <t>Mukka Proteins Ltd</t>
  </si>
  <si>
    <t>MUKKA</t>
  </si>
  <si>
    <t>Dhanlaxmi Bank Ltd</t>
  </si>
  <si>
    <t>DHANBANK</t>
  </si>
  <si>
    <t>Creative Newtech Ltd</t>
  </si>
  <si>
    <t>CREATIVE</t>
  </si>
  <si>
    <t>Innovana Thinklabs Ltd</t>
  </si>
  <si>
    <t>INNOVANA</t>
  </si>
  <si>
    <t>Nahar Spinning Mills Ltd</t>
  </si>
  <si>
    <t>NAHARSPING</t>
  </si>
  <si>
    <t>Credo Brands Marketing Ltd</t>
  </si>
  <si>
    <t>MUFTI</t>
  </si>
  <si>
    <t>Men's Clothing</t>
  </si>
  <si>
    <t>Digispice Technologies Ltd</t>
  </si>
  <si>
    <t>DIGISPICE</t>
  </si>
  <si>
    <t>Vimta Labs Ltd</t>
  </si>
  <si>
    <t>VIMTALABS</t>
  </si>
  <si>
    <t>Sutlej Textiles and Industries Ltd</t>
  </si>
  <si>
    <t>SUTLEJTEX</t>
  </si>
  <si>
    <t>Australian Premium Solar (India) Ltd</t>
  </si>
  <si>
    <t>APS</t>
  </si>
  <si>
    <t>Photovoltaic Solar Systems &amp; Equipment</t>
  </si>
  <si>
    <t>Sar Auto Products Ltd</t>
  </si>
  <si>
    <t>SAPL</t>
  </si>
  <si>
    <t>AGI Infra Ltd</t>
  </si>
  <si>
    <t>AGIIL</t>
  </si>
  <si>
    <t>Jagatjit Industries Ltd</t>
  </si>
  <si>
    <t>JAGAJITIND</t>
  </si>
  <si>
    <t>Shree Ganesh Remedies Ltd</t>
  </si>
  <si>
    <t>SGRL</t>
  </si>
  <si>
    <t>Z F Steering Gear (India) Ltd</t>
  </si>
  <si>
    <t>ZFSTEERING</t>
  </si>
  <si>
    <t>Jaybharat Textiles and Real Estate Ltd</t>
  </si>
  <si>
    <t>JAYTEX</t>
  </si>
  <si>
    <t>Elin Electronics Ltd</t>
  </si>
  <si>
    <t>ELIN</t>
  </si>
  <si>
    <t>Alliance Integrated Metaliks Ltd</t>
  </si>
  <si>
    <t>AIML</t>
  </si>
  <si>
    <t>Essar Shipping Ltd</t>
  </si>
  <si>
    <t>ESSARSHPNG</t>
  </si>
  <si>
    <t>Kellton Tech Solutions Ltd</t>
  </si>
  <si>
    <t>KELLTONTEC</t>
  </si>
  <si>
    <t>Vikas Lifecare Ltd</t>
  </si>
  <si>
    <t>VIKASLIFE</t>
  </si>
  <si>
    <t>Rajapalayam Mills Ltd</t>
  </si>
  <si>
    <t>RAJPALAYAM</t>
  </si>
  <si>
    <t>VLS Finance Ltd</t>
  </si>
  <si>
    <t>VLSFINANCE</t>
  </si>
  <si>
    <t>Electrotherm (India) Ltd</t>
  </si>
  <si>
    <t>ELECTHERM</t>
  </si>
  <si>
    <t>CSL Finance Ltd</t>
  </si>
  <si>
    <t>CSLFINANCE</t>
  </si>
  <si>
    <t>Cropster Agro Ltd</t>
  </si>
  <si>
    <t>CROPSTER</t>
  </si>
  <si>
    <t>Sat Industries Ltd</t>
  </si>
  <si>
    <t>SATINDLTD</t>
  </si>
  <si>
    <t>Kotyark Industries Ltd</t>
  </si>
  <si>
    <t>KOTYARK</t>
  </si>
  <si>
    <t>Allied Digital Services Ltd</t>
  </si>
  <si>
    <t>ADSL</t>
  </si>
  <si>
    <t>NDR Auto Components Ltd</t>
  </si>
  <si>
    <t>NDRAUTO</t>
  </si>
  <si>
    <t>Visaka Industries Ltd</t>
  </si>
  <si>
    <t>VISAKAIND</t>
  </si>
  <si>
    <t>MSP Steel &amp; Power Ltd</t>
  </si>
  <si>
    <t>MSPL</t>
  </si>
  <si>
    <t>Eldeco Housing and Industries Ltd</t>
  </si>
  <si>
    <t>ELDEHSG</t>
  </si>
  <si>
    <t>Khazanchi Jewellers Ltd</t>
  </si>
  <si>
    <t>KHAZANCHI</t>
  </si>
  <si>
    <t>Indo Amines Ltd</t>
  </si>
  <si>
    <t>INDOAMIN</t>
  </si>
  <si>
    <t>Focus Lighting and Fixtures Ltd</t>
  </si>
  <si>
    <t>FOCUS</t>
  </si>
  <si>
    <t>SPEL Semiconductor Ltd</t>
  </si>
  <si>
    <t>SPELS</t>
  </si>
  <si>
    <t>Pakka Limited</t>
  </si>
  <si>
    <t>PAKKA</t>
  </si>
  <si>
    <t>RSWM Ltd</t>
  </si>
  <si>
    <t>RSWM</t>
  </si>
  <si>
    <t>Basilic Fly Studio Ltd</t>
  </si>
  <si>
    <t>BASILIC</t>
  </si>
  <si>
    <t>Ravindra Energy Ltd</t>
  </si>
  <si>
    <t>RELTD</t>
  </si>
  <si>
    <t>Shivalik Rasayan Ltd</t>
  </si>
  <si>
    <t>SHIVALIK</t>
  </si>
  <si>
    <t>Royal Orchid Hotels Ltd</t>
  </si>
  <si>
    <t>ROHLTD</t>
  </si>
  <si>
    <t>Transpek Industry Ltd</t>
  </si>
  <si>
    <t>TRANSPEK</t>
  </si>
  <si>
    <t>Andhra Petrochemicals Ltd</t>
  </si>
  <si>
    <t>ANDHRAPET</t>
  </si>
  <si>
    <t>Deccan Cements Ltd</t>
  </si>
  <si>
    <t>DECCANCE</t>
  </si>
  <si>
    <t>Bharat Parenterals Ltd</t>
  </si>
  <si>
    <t>BPLPHARMA</t>
  </si>
  <si>
    <t>AGS Transact Technologies Ltd</t>
  </si>
  <si>
    <t>AGSTRA</t>
  </si>
  <si>
    <t>Algoquant Fintech Ltd</t>
  </si>
  <si>
    <t>AQFINTECH</t>
  </si>
  <si>
    <t>Bodal Chemicals Ltd</t>
  </si>
  <si>
    <t>BODALCHEM</t>
  </si>
  <si>
    <t>K&amp;R Rail Engineering Ltd</t>
  </si>
  <si>
    <t>KRRAIL</t>
  </si>
  <si>
    <t>Gandhi Special Tubes Ltd</t>
  </si>
  <si>
    <t>GANDHITUBE</t>
  </si>
  <si>
    <t>3B Blackbio DX Ltd</t>
  </si>
  <si>
    <t>3BBLACKBIO</t>
  </si>
  <si>
    <t>ADC India Communications Ltd</t>
  </si>
  <si>
    <t>ADCINDIA</t>
  </si>
  <si>
    <t>Vasa Denticity Ltd</t>
  </si>
  <si>
    <t>DENTALKART</t>
  </si>
  <si>
    <t>Renaissance Global Ltd</t>
  </si>
  <si>
    <t>RGL</t>
  </si>
  <si>
    <t>Aurum Proptech Ltd</t>
  </si>
  <si>
    <t>AURUM</t>
  </si>
  <si>
    <t>TGV SRAAC Ltd</t>
  </si>
  <si>
    <t>TGVSL</t>
  </si>
  <si>
    <t>Windsor Machines Ltd</t>
  </si>
  <si>
    <t>WINDMACHIN</t>
  </si>
  <si>
    <t>Faze Three Ltd</t>
  </si>
  <si>
    <t>FAZE3Q</t>
  </si>
  <si>
    <t>Axtel Industries Ltd</t>
  </si>
  <si>
    <t>AXTEL</t>
  </si>
  <si>
    <t>NINtec Systems Ltd</t>
  </si>
  <si>
    <t>NINSYS</t>
  </si>
  <si>
    <t>Sree Rayalaseema Hi-Strength Hypo Ltd</t>
  </si>
  <si>
    <t>SRHHYPOLTD</t>
  </si>
  <si>
    <t>Aditya Birla Money Ltd</t>
  </si>
  <si>
    <t>BIRLAMONEY</t>
  </si>
  <si>
    <t>Dhampur Bio Organics Ltd</t>
  </si>
  <si>
    <t>DBOL</t>
  </si>
  <si>
    <t>SPML Infra Ltd</t>
  </si>
  <si>
    <t>SPMLINFRA</t>
  </si>
  <si>
    <t>Permanent Magnets Ltd</t>
  </si>
  <si>
    <t>PERMAGN</t>
  </si>
  <si>
    <t>Zuari Agro Chemicals Ltd</t>
  </si>
  <si>
    <t>ZUARI</t>
  </si>
  <si>
    <t>Primo Chemicals Ltd</t>
  </si>
  <si>
    <t>PRIMO</t>
  </si>
  <si>
    <t>Chemcon Speciality Chemicals Ltd</t>
  </si>
  <si>
    <t>CHEMCON</t>
  </si>
  <si>
    <t>Jindal Poly Investment and Finance Company Ltd</t>
  </si>
  <si>
    <t>JPOLYINVST</t>
  </si>
  <si>
    <t>Moneyboxx Finance Ltd</t>
  </si>
  <si>
    <t>MONEYBOXX</t>
  </si>
  <si>
    <t>Kriti Industries (India) Limited</t>
  </si>
  <si>
    <t>KRITI</t>
  </si>
  <si>
    <t>Rushil Decor Ltd</t>
  </si>
  <si>
    <t>RUSHIL</t>
  </si>
  <si>
    <t>State Trading Corporation of India Ltd</t>
  </si>
  <si>
    <t>STCINDIA</t>
  </si>
  <si>
    <t>Davangere Sugar Company Ltd</t>
  </si>
  <si>
    <t>DAVANGERE</t>
  </si>
  <si>
    <t>Zee Media Corporation Ltd</t>
  </si>
  <si>
    <t>ZEEMEDIA</t>
  </si>
  <si>
    <t>Bajaj Healthcare Ltd</t>
  </si>
  <si>
    <t>BAJAJHCARE</t>
  </si>
  <si>
    <t>JG Chemicals Ltd</t>
  </si>
  <si>
    <t>JGCHEM</t>
  </si>
  <si>
    <t>Fedders Holding Ltd</t>
  </si>
  <si>
    <t>IMCAP</t>
  </si>
  <si>
    <t>Silver Touch Technologies Ltd</t>
  </si>
  <si>
    <t>SILVERTUC</t>
  </si>
  <si>
    <t>Danlaw Technologies India Ltd</t>
  </si>
  <si>
    <t>DANLAW</t>
  </si>
  <si>
    <t>Oswal Greentech Ltd</t>
  </si>
  <si>
    <t>OSWALGREEN</t>
  </si>
  <si>
    <t>Giriraj Civil Developers Ltd</t>
  </si>
  <si>
    <t>GIRIRAJ</t>
  </si>
  <si>
    <t>Jayant Agro-Organics Ltd</t>
  </si>
  <si>
    <t>JAYAGROGN</t>
  </si>
  <si>
    <t>Mkventures Capital Ltd</t>
  </si>
  <si>
    <t>MKVENTURES</t>
  </si>
  <si>
    <t>Jaykay Enterprises Ltd</t>
  </si>
  <si>
    <t>JAYKAY</t>
  </si>
  <si>
    <t>Ugar Sugar Works Ltd</t>
  </si>
  <si>
    <t>UGARSUGAR</t>
  </si>
  <si>
    <t>Tracxn Technologies Ltd</t>
  </si>
  <si>
    <t>TRACXN</t>
  </si>
  <si>
    <t>Jindal Photo Ltd</t>
  </si>
  <si>
    <t>JINDALPHOT</t>
  </si>
  <si>
    <t>Pondy Oxides and Chemicals Ltd</t>
  </si>
  <si>
    <t>POCL</t>
  </si>
  <si>
    <t>Asian Granito India Ltd</t>
  </si>
  <si>
    <t>ASIANTILES</t>
  </si>
  <si>
    <t>Gloster Ltd</t>
  </si>
  <si>
    <t>GLOSTERLTD</t>
  </si>
  <si>
    <t>EKI Energy Services Ltd</t>
  </si>
  <si>
    <t>EKI</t>
  </si>
  <si>
    <t>Ambika Cotton Mills Ltd</t>
  </si>
  <si>
    <t>AMBIKCO</t>
  </si>
  <si>
    <t>Global Surfaces Ltd</t>
  </si>
  <si>
    <t>GSLSU</t>
  </si>
  <si>
    <t>Repro India Ltd</t>
  </si>
  <si>
    <t>REPRO</t>
  </si>
  <si>
    <t>Onward Technologies Ltd</t>
  </si>
  <si>
    <t>ONWARDTEC</t>
  </si>
  <si>
    <t>Andhra Cements Ltd</t>
  </si>
  <si>
    <t>ACL</t>
  </si>
  <si>
    <t>Jagsonpal Pharmaceuticals Ltd</t>
  </si>
  <si>
    <t>JAGSNPHARM</t>
  </si>
  <si>
    <t>Hampton Sky Realty Ltd</t>
  </si>
  <si>
    <t>HAMPTON</t>
  </si>
  <si>
    <t>ABS Marine Services Ltd</t>
  </si>
  <si>
    <t>ABSMARINE</t>
  </si>
  <si>
    <t>Munjal Auto Industries Ltd</t>
  </si>
  <si>
    <t>MUNJALAU</t>
  </si>
  <si>
    <t>TAAL Enterprises Ltd</t>
  </si>
  <si>
    <t>TAALENT</t>
  </si>
  <si>
    <t>U. P. Hotels Ltd</t>
  </si>
  <si>
    <t>UPHOT</t>
  </si>
  <si>
    <t>SBC Exports Ltd</t>
  </si>
  <si>
    <t>SBC</t>
  </si>
  <si>
    <t>Hp Adhesives Ltd</t>
  </si>
  <si>
    <t>HPAL</t>
  </si>
  <si>
    <t>De Nora India Ltd</t>
  </si>
  <si>
    <t>DENORA</t>
  </si>
  <si>
    <t>GFL Ltd</t>
  </si>
  <si>
    <t>GFLLIMITED</t>
  </si>
  <si>
    <t>HDFC Nifty 50 ETF</t>
  </si>
  <si>
    <t>HDFCNIFTY</t>
  </si>
  <si>
    <t>GHCL Textiles Ltd</t>
  </si>
  <si>
    <t>GHCLTEXTIL</t>
  </si>
  <si>
    <t>Cheviot Co Ltd</t>
  </si>
  <si>
    <t>CHEVIOT</t>
  </si>
  <si>
    <t>Integra Engineering India Ltd</t>
  </si>
  <si>
    <t>INTEGRAEN</t>
  </si>
  <si>
    <t>Chemfab Alkalis Ltd</t>
  </si>
  <si>
    <t>CHEMFAB</t>
  </si>
  <si>
    <t>Sarla Performance Fibers Ltd</t>
  </si>
  <si>
    <t>SARLAPOLY</t>
  </si>
  <si>
    <t>Ceinsys Tech Ltd</t>
  </si>
  <si>
    <t>CEINSYSTECH</t>
  </si>
  <si>
    <t>Drone Destination Ltd</t>
  </si>
  <si>
    <t>DRONE</t>
  </si>
  <si>
    <t>Linc Ltd</t>
  </si>
  <si>
    <t>LINC</t>
  </si>
  <si>
    <t>GRM Overseas Ltd</t>
  </si>
  <si>
    <t>GRMOVER</t>
  </si>
  <si>
    <t>Ashima Ltd</t>
  </si>
  <si>
    <t>ASHIMASYN</t>
  </si>
  <si>
    <t>Voith Paper Fabrics India Ltd</t>
  </si>
  <si>
    <t>VOITHPAPR</t>
  </si>
  <si>
    <t>N R Agarwal Industries Ltd</t>
  </si>
  <si>
    <t>NRAIL</t>
  </si>
  <si>
    <t>Tamilnadu Petroproducts Ltd</t>
  </si>
  <si>
    <t>TNPETRO</t>
  </si>
  <si>
    <t>Arrow Greentech Ltd</t>
  </si>
  <si>
    <t>ARROWGREEN</t>
  </si>
  <si>
    <t>Radiant Cash Management Services Ltd</t>
  </si>
  <si>
    <t>RADIANTCMS</t>
  </si>
  <si>
    <t>Speciality Restaurants Ltd</t>
  </si>
  <si>
    <t>SPECIALITY</t>
  </si>
  <si>
    <t>Bajaj Steel Industries Ltd</t>
  </si>
  <si>
    <t>BAJAJST</t>
  </si>
  <si>
    <t>Morganite Crucible (India) Ltd</t>
  </si>
  <si>
    <t>MORGANITE</t>
  </si>
  <si>
    <t>STEL Holdings Ltd</t>
  </si>
  <si>
    <t>STEL</t>
  </si>
  <si>
    <t>Newtime Infrastructure Ltd</t>
  </si>
  <si>
    <t>NEWINFRA</t>
  </si>
  <si>
    <t>Wealth First Portfolio Managers Ltd</t>
  </si>
  <si>
    <t>WEALTH</t>
  </si>
  <si>
    <t>Dharmaj Crop Guard Ltd</t>
  </si>
  <si>
    <t>DHARMAJ</t>
  </si>
  <si>
    <t>Chembond Chemicals Ltd</t>
  </si>
  <si>
    <t>CHEMBOND</t>
  </si>
  <si>
    <t>Sarveshwar Foods Ltd</t>
  </si>
  <si>
    <t>SARVESHWAR</t>
  </si>
  <si>
    <t>Megatherm Induction Ltd</t>
  </si>
  <si>
    <t>MEGATHERM</t>
  </si>
  <si>
    <t>Vintage Coffee and Beverages Ltd</t>
  </si>
  <si>
    <t>VINCOFE</t>
  </si>
  <si>
    <t>Forbes &amp; Company Ltd</t>
  </si>
  <si>
    <t>FORBESCO</t>
  </si>
  <si>
    <t>Supreme Power Equipment Ltd</t>
  </si>
  <si>
    <t>SUPREMEPWR</t>
  </si>
  <si>
    <t>Heavy Electrical Equipment</t>
  </si>
  <si>
    <t>Dhunseri Investments Ltd</t>
  </si>
  <si>
    <t>DHUNINV</t>
  </si>
  <si>
    <t>Veljan Denison Ltd</t>
  </si>
  <si>
    <t>VELJAN</t>
  </si>
  <si>
    <t>Panacea Biotec Ltd</t>
  </si>
  <si>
    <t>PANACEABIO</t>
  </si>
  <si>
    <t>Ratnaveer Precision Engineering Ltd</t>
  </si>
  <si>
    <t>RATNAVEER</t>
  </si>
  <si>
    <t>Kothari Petrochemicals Ltd</t>
  </si>
  <si>
    <t>KOTHARIPET</t>
  </si>
  <si>
    <t>Investment Trust of India Ltd</t>
  </si>
  <si>
    <t>THEINVEST</t>
  </si>
  <si>
    <t>S Chand and Company Ltd</t>
  </si>
  <si>
    <t>SCHAND</t>
  </si>
  <si>
    <t>Spencer's Retail Ltd</t>
  </si>
  <si>
    <t>SPENCERS</t>
  </si>
  <si>
    <t>Oriental Carbon &amp; Chemicals Ltd</t>
  </si>
  <si>
    <t>OCCL</t>
  </si>
  <si>
    <t>Race Eco Chain Ltd</t>
  </si>
  <si>
    <t>RACE</t>
  </si>
  <si>
    <t>Tribhovandas Bhimji Zaveri Ltd</t>
  </si>
  <si>
    <t>TBZ</t>
  </si>
  <si>
    <t>Capital India Finance Ltd</t>
  </si>
  <si>
    <t>CIFL</t>
  </si>
  <si>
    <t>Artemis Electricals and Projects Ltd</t>
  </si>
  <si>
    <t>AEPL</t>
  </si>
  <si>
    <t>GeeCee Ventures Ltd</t>
  </si>
  <si>
    <t>GEECEE</t>
  </si>
  <si>
    <t>Virtuoso Optoelectronics Ltd</t>
  </si>
  <si>
    <t>VOEPL</t>
  </si>
  <si>
    <t>Suraj Products Ltd</t>
  </si>
  <si>
    <t>SURAJ</t>
  </si>
  <si>
    <t>Menon Bearings Ltd</t>
  </si>
  <si>
    <t>MENONBE</t>
  </si>
  <si>
    <t>Lokesh Machines Ltd</t>
  </si>
  <si>
    <t>LOKESHMACH</t>
  </si>
  <si>
    <t>DMCC Speciality Chemicals Ltd</t>
  </si>
  <si>
    <t>DMCC</t>
  </si>
  <si>
    <t>Lotus Chocolate Company Ltd</t>
  </si>
  <si>
    <t>LOTUSCHO</t>
  </si>
  <si>
    <t>Tantia Constructions Ltd</t>
  </si>
  <si>
    <t>TCLCONS</t>
  </si>
  <si>
    <t>Mindteck (India) Ltd</t>
  </si>
  <si>
    <t>MINDTECK</t>
  </si>
  <si>
    <t>KSE Ltd</t>
  </si>
  <si>
    <t>KSE</t>
  </si>
  <si>
    <t>Maan Aluminium Ltd</t>
  </si>
  <si>
    <t>MAANALU</t>
  </si>
  <si>
    <t>20 Microns Ltd</t>
  </si>
  <si>
    <t>20MICRONS</t>
  </si>
  <si>
    <t>ATMASTCO Ltd</t>
  </si>
  <si>
    <t>ATMASTCO</t>
  </si>
  <si>
    <t>Albert David Ltd</t>
  </si>
  <si>
    <t>ALBERTDAVD</t>
  </si>
  <si>
    <t>Saraswati Commercial (India) Ltd</t>
  </si>
  <si>
    <t>ZSARACOM</t>
  </si>
  <si>
    <t>Arfin India Ltd</t>
  </si>
  <si>
    <t>ARFIN</t>
  </si>
  <si>
    <t>Kisan Mouldings Ltd</t>
  </si>
  <si>
    <t>KISAN</t>
  </si>
  <si>
    <t>IND Swift Laboratories Ltd</t>
  </si>
  <si>
    <t>INDSWFTLAB</t>
  </si>
  <si>
    <t>Pashupati Cotspin Ltd</t>
  </si>
  <si>
    <t>PASHUPATI</t>
  </si>
  <si>
    <t>Hindustan Composites Ltd</t>
  </si>
  <si>
    <t>HINDCOMPOS</t>
  </si>
  <si>
    <t>Onmobile Global Ltd</t>
  </si>
  <si>
    <t>ONMOBILE</t>
  </si>
  <si>
    <t>Nitta Gelatin India Ltd</t>
  </si>
  <si>
    <t>NITTAGELA</t>
  </si>
  <si>
    <t>W S Industries (India) Ltd</t>
  </si>
  <si>
    <t>WSI</t>
  </si>
  <si>
    <t>Nagarjuna Fertilizers and Chemicals Ltd</t>
  </si>
  <si>
    <t>NAGAFERT</t>
  </si>
  <si>
    <t>Rane Brake Linings Ltd</t>
  </si>
  <si>
    <t>RBL</t>
  </si>
  <si>
    <t>Veefin Solutions Ltd</t>
  </si>
  <si>
    <t>VEEFIN</t>
  </si>
  <si>
    <t>Sunshield Chemicals Ltd</t>
  </si>
  <si>
    <t>SUNSHIEL</t>
  </si>
  <si>
    <t>Ritco Logistics Ltd</t>
  </si>
  <si>
    <t>RITCO</t>
  </si>
  <si>
    <t>Brand Concepts Ltd</t>
  </si>
  <si>
    <t>BCONCEPTS</t>
  </si>
  <si>
    <t>Bedmutha Industries Ltd</t>
  </si>
  <si>
    <t>BEDMUTHA</t>
  </si>
  <si>
    <t>Finkurve Financial Services Ltd</t>
  </si>
  <si>
    <t>FINKURVE</t>
  </si>
  <si>
    <t>Vinyl Chemicals (India) Ltd</t>
  </si>
  <si>
    <t>VINYLINDIA</t>
  </si>
  <si>
    <t>Bhageria Industries Ltd</t>
  </si>
  <si>
    <t>BHAGERIA</t>
  </si>
  <si>
    <t>Goa Carbon Ltd</t>
  </si>
  <si>
    <t>GOACARBON</t>
  </si>
  <si>
    <t>Metals - Coke</t>
  </si>
  <si>
    <t>High Energy Batteries (India) Ltd</t>
  </si>
  <si>
    <t>HIGHENE</t>
  </si>
  <si>
    <t>Mold-Tek Technologies Ltd</t>
  </si>
  <si>
    <t>MOLDTECH</t>
  </si>
  <si>
    <t>Arihant Capital Markets Ltd</t>
  </si>
  <si>
    <t>ARIHANTCAP</t>
  </si>
  <si>
    <t>Wim Plast Ltd</t>
  </si>
  <si>
    <t>WIMPLAST</t>
  </si>
  <si>
    <t>The Ruby Mills Ltd</t>
  </si>
  <si>
    <t>RUBYMILLS</t>
  </si>
  <si>
    <t>Radhika Jeweltech Ltd</t>
  </si>
  <si>
    <t>RADHIKAJWE</t>
  </si>
  <si>
    <t>Haldyn Glass Ltd</t>
  </si>
  <si>
    <t>HALDYNGL</t>
  </si>
  <si>
    <t>Birla Cable Ltd</t>
  </si>
  <si>
    <t>BIRLACABLE</t>
  </si>
  <si>
    <t>Shreyas Shipping and Logistics Ltd</t>
  </si>
  <si>
    <t>SHREYAS</t>
  </si>
  <si>
    <t>Jay Jalaram Technologies Ltd</t>
  </si>
  <si>
    <t>KORE</t>
  </si>
  <si>
    <t>Simplex Infrastructures Ltd</t>
  </si>
  <si>
    <t>SIMPLEXINF</t>
  </si>
  <si>
    <t>Concord Control Systems Ltd</t>
  </si>
  <si>
    <t>CNCRD</t>
  </si>
  <si>
    <t>Laxmi Goldorna House Ltd</t>
  </si>
  <si>
    <t>LGHL</t>
  </si>
  <si>
    <t>Hindustan Media Ventures Ltd</t>
  </si>
  <si>
    <t>HMVL</t>
  </si>
  <si>
    <t>Mallcom (India) Ltd</t>
  </si>
  <si>
    <t>MALLCOM</t>
  </si>
  <si>
    <t>VL E-Governance &amp; IT Solutions Ltd</t>
  </si>
  <si>
    <t>VLEGOV</t>
  </si>
  <si>
    <t>A K Capital Services Ltd</t>
  </si>
  <si>
    <t>AKCAPIT</t>
  </si>
  <si>
    <t>Balaji Telefilms Ltd</t>
  </si>
  <si>
    <t>BALAJITELE</t>
  </si>
  <si>
    <t>Career Point Ltd</t>
  </si>
  <si>
    <t>CAREERP</t>
  </si>
  <si>
    <t>Prime Securities Ltd</t>
  </si>
  <si>
    <t>PRIMESECU</t>
  </si>
  <si>
    <t>Emami Paper Mills Ltd</t>
  </si>
  <si>
    <t>EMAMIPAP</t>
  </si>
  <si>
    <t>Donear Industries Ltd</t>
  </si>
  <si>
    <t>DONEAR</t>
  </si>
  <si>
    <t>S J Logistics (India) Ltd</t>
  </si>
  <si>
    <t>SJLOGISTIC</t>
  </si>
  <si>
    <t>MBL Infrastructure Ltd</t>
  </si>
  <si>
    <t>MBLINFRA</t>
  </si>
  <si>
    <t>Artson Engineering Ltd</t>
  </si>
  <si>
    <t>ARTSONEN</t>
  </si>
  <si>
    <t>Nectar Lifesciences Ltd</t>
  </si>
  <si>
    <t>NECLIFE</t>
  </si>
  <si>
    <t>Nicco Parks &amp; Resorts Ltd</t>
  </si>
  <si>
    <t>NICCOPAR</t>
  </si>
  <si>
    <t>SKM Egg Products Export India Ltd</t>
  </si>
  <si>
    <t>SKMEGGPROD</t>
  </si>
  <si>
    <t>Remsons Industries Ltd</t>
  </si>
  <si>
    <t>REMSONSIND</t>
  </si>
  <si>
    <t>Plastiblends India Ltd</t>
  </si>
  <si>
    <t>PLASTIBLEN</t>
  </si>
  <si>
    <t>MMP Industries Ltd</t>
  </si>
  <si>
    <t>MMP</t>
  </si>
  <si>
    <t>RMC Switchgears Ltd</t>
  </si>
  <si>
    <t>RMC</t>
  </si>
  <si>
    <t>Apex Frozen Foods Ltd</t>
  </si>
  <si>
    <t>APEX</t>
  </si>
  <si>
    <t>Khaitan Chemicals and Fertilizers Ltd</t>
  </si>
  <si>
    <t>KHAICHEM</t>
  </si>
  <si>
    <t>Nandan Denim Ltd</t>
  </si>
  <si>
    <t>NDL</t>
  </si>
  <si>
    <t>Viceroy Hotels Ltd</t>
  </si>
  <si>
    <t>VHLTD</t>
  </si>
  <si>
    <t>Hindustan Motors Ltd</t>
  </si>
  <si>
    <t>HINDMOTORS</t>
  </si>
  <si>
    <t>D P Wires Ltd</t>
  </si>
  <si>
    <t>DPWIRES</t>
  </si>
  <si>
    <t>TPL Plastech Ltd</t>
  </si>
  <si>
    <t>TPLPLASTEH</t>
  </si>
  <si>
    <t>Macfos Ltd</t>
  </si>
  <si>
    <t>ROBU</t>
  </si>
  <si>
    <t>Sukhjit Starch and Chemicals Ltd</t>
  </si>
  <si>
    <t>SUKHJITS</t>
  </si>
  <si>
    <t>FCS Software Solutions Ltd</t>
  </si>
  <si>
    <t>FCSSOFT</t>
  </si>
  <si>
    <t>Sakar Healthcare Ltd</t>
  </si>
  <si>
    <t>SAKAR</t>
  </si>
  <si>
    <t>Shankar Lal Rampal Dye-Chem Ltd</t>
  </si>
  <si>
    <t>SRD</t>
  </si>
  <si>
    <t>Black Rose Industries Ltd</t>
  </si>
  <si>
    <t>BLACKROSE</t>
  </si>
  <si>
    <t>Vikas Ecotech Ltd</t>
  </si>
  <si>
    <t>VIKASECO</t>
  </si>
  <si>
    <t>Pratham EPC Projects Ltd</t>
  </si>
  <si>
    <t>PRATHAM</t>
  </si>
  <si>
    <t>LIC MF S&amp;P BSE Sensex ETF</t>
  </si>
  <si>
    <t>LICNETFSEN</t>
  </si>
  <si>
    <t>Shree Tirupati Balajee FIBC Ltd</t>
  </si>
  <si>
    <t>TIRUPATI</t>
  </si>
  <si>
    <t>AVG Logistics Ltd</t>
  </si>
  <si>
    <t>AVG</t>
  </si>
  <si>
    <t>Wise Travel India Ltd</t>
  </si>
  <si>
    <t>WTICAB</t>
  </si>
  <si>
    <t>Shree Pushkar Chemicals &amp; Fertilisers Ltd</t>
  </si>
  <si>
    <t>SHREEPUSHK</t>
  </si>
  <si>
    <t>Kernex Microsystems (India) Ltd</t>
  </si>
  <si>
    <t>KERNEX</t>
  </si>
  <si>
    <t>Indag Rubber Ltd</t>
  </si>
  <si>
    <t>INDAG</t>
  </si>
  <si>
    <t>Advani Hotels and Resorts (India) Ltd</t>
  </si>
  <si>
    <t>ADVANIHOTR</t>
  </si>
  <si>
    <t>Sreeleathers Ltd</t>
  </si>
  <si>
    <t>SREEL</t>
  </si>
  <si>
    <t>Stovec Industries Ltd</t>
  </si>
  <si>
    <t>STOVACQ</t>
  </si>
  <si>
    <t>Balaxi Pharmaceuticals Ltd</t>
  </si>
  <si>
    <t>BALAXI</t>
  </si>
  <si>
    <t>Pavna Industries Ltd</t>
  </si>
  <si>
    <t>PAVNAIND</t>
  </si>
  <si>
    <t>Gourmet Gateway India Ltd</t>
  </si>
  <si>
    <t>GOURMET</t>
  </si>
  <si>
    <t>Kore Digital Ltd</t>
  </si>
  <si>
    <t>Modern Insulators Ltd</t>
  </si>
  <si>
    <t>MODINSU</t>
  </si>
  <si>
    <t>Bright Outdoor Media Ltd</t>
  </si>
  <si>
    <t>BRIGHT</t>
  </si>
  <si>
    <t>UTI Gold Exchange Traded Fund</t>
  </si>
  <si>
    <t>GOLDSHARE</t>
  </si>
  <si>
    <t>Liberty Shoes Ltd</t>
  </si>
  <si>
    <t>LIBERTSHOE</t>
  </si>
  <si>
    <t>Music Broadcast Ltd</t>
  </si>
  <si>
    <t>RADIOCITY</t>
  </si>
  <si>
    <t>Niyogin Fintech Ltd</t>
  </si>
  <si>
    <t>NIYOGIN</t>
  </si>
  <si>
    <t>TVS Electronics Ltd</t>
  </si>
  <si>
    <t>TVSELECT</t>
  </si>
  <si>
    <t>Khadim India Ltd</t>
  </si>
  <si>
    <t>KHADIM</t>
  </si>
  <si>
    <t>Cellecor Gadgets Ltd</t>
  </si>
  <si>
    <t>CELLECOR</t>
  </si>
  <si>
    <t>Sayaji Hotels Ltd</t>
  </si>
  <si>
    <t>SAYAJIHOTL</t>
  </si>
  <si>
    <t>Manaksia Ltd</t>
  </si>
  <si>
    <t>MANAKSIA</t>
  </si>
  <si>
    <t>Consolidated Finvest &amp; Holdings Ltd</t>
  </si>
  <si>
    <t>CONSOFINVT</t>
  </si>
  <si>
    <t>Vipul Ltd</t>
  </si>
  <si>
    <t>VIPULLTD</t>
  </si>
  <si>
    <t>Uravi T &amp; Wedge Lamps Ltd</t>
  </si>
  <si>
    <t>URAVI</t>
  </si>
  <si>
    <t>Munjal Showa Ltd</t>
  </si>
  <si>
    <t>MUNJALSHOW</t>
  </si>
  <si>
    <t>BPL Ltd</t>
  </si>
  <si>
    <t>BPL</t>
  </si>
  <si>
    <t>Precot Ltd</t>
  </si>
  <si>
    <t>PRECOT</t>
  </si>
  <si>
    <t>Affordable Robotic &amp; Automation Ltd</t>
  </si>
  <si>
    <t>AFFORDABLE</t>
  </si>
  <si>
    <t>Pyramid Technoplast Ltd</t>
  </si>
  <si>
    <t>PYRAMID</t>
  </si>
  <si>
    <t>HT Media Ltd</t>
  </si>
  <si>
    <t>HTMEDIA</t>
  </si>
  <si>
    <t>Shri Jagdamba Polymers Ltd</t>
  </si>
  <si>
    <t>SHRJAGP</t>
  </si>
  <si>
    <t>PVP Ventures Ltd</t>
  </si>
  <si>
    <t>PVP</t>
  </si>
  <si>
    <t>3i Infotech Ltd</t>
  </si>
  <si>
    <t>3IINFOLTD</t>
  </si>
  <si>
    <t>Frontier Springs Ltd</t>
  </si>
  <si>
    <t>FRONTSP</t>
  </si>
  <si>
    <t>TRF Ltd</t>
  </si>
  <si>
    <t>TRF</t>
  </si>
  <si>
    <t>R &amp; B Denims Ltd</t>
  </si>
  <si>
    <t>RNBDENIMS</t>
  </si>
  <si>
    <t>Mirza International Ltd</t>
  </si>
  <si>
    <t>MIRZAINT</t>
  </si>
  <si>
    <t>Gretex Corporate Services Ltd</t>
  </si>
  <si>
    <t>GCSL</t>
  </si>
  <si>
    <t>Bartronics India Ltd</t>
  </si>
  <si>
    <t>ASMS</t>
  </si>
  <si>
    <t>PTL Enterprises Ltd</t>
  </si>
  <si>
    <t>PTL</t>
  </si>
  <si>
    <t>Remedium Lifecare Ltd</t>
  </si>
  <si>
    <t>REMLIFE</t>
  </si>
  <si>
    <t>Sri Adhikari Brothers Television Network Ltd</t>
  </si>
  <si>
    <t>SABTNL</t>
  </si>
  <si>
    <t>Valiant Laboratories Ltd</t>
  </si>
  <si>
    <t>VALIANTLAB</t>
  </si>
  <si>
    <t>Teerth Gopicon Ltd</t>
  </si>
  <si>
    <t>TGL</t>
  </si>
  <si>
    <t>Kamat Hotels (India) Ltd</t>
  </si>
  <si>
    <t>KAMATHOTEL</t>
  </si>
  <si>
    <t>Tara Chand Infralogistic Solutions Ltd</t>
  </si>
  <si>
    <t>TARACHAND</t>
  </si>
  <si>
    <t>Aarti Surfactants Ltd</t>
  </si>
  <si>
    <t>AARTISURF</t>
  </si>
  <si>
    <t>Annapurna Swadisht Ltd</t>
  </si>
  <si>
    <t>ANNAPURNA</t>
  </si>
  <si>
    <t>StarlinePS Enterprises Ltd</t>
  </si>
  <si>
    <t>STARLENT</t>
  </si>
  <si>
    <t>UTI Nifty Next 50 Exchange Traded Fund</t>
  </si>
  <si>
    <t>UTINEXT50</t>
  </si>
  <si>
    <t>Naperol Investments Ltd</t>
  </si>
  <si>
    <t>NAPEROL</t>
  </si>
  <si>
    <t>Empire Industries Ltd</t>
  </si>
  <si>
    <t>EMPIND</t>
  </si>
  <si>
    <t>PREVEST DENPRO LTD</t>
  </si>
  <si>
    <t>PREVEST</t>
  </si>
  <si>
    <t>Oricon Enterprises Ltd</t>
  </si>
  <si>
    <t>ORICONENT</t>
  </si>
  <si>
    <t>Mac Charles (India) Ltd</t>
  </si>
  <si>
    <t>MCCHRLS-B</t>
  </si>
  <si>
    <t>Nahar Poly Films Ltd</t>
  </si>
  <si>
    <t>NAHARPOLY</t>
  </si>
  <si>
    <t>Harita Seating Systems Ltd</t>
  </si>
  <si>
    <t>HARITASEAT</t>
  </si>
  <si>
    <t>R S Software (India) Ltd</t>
  </si>
  <si>
    <t>RSSOFTWARE</t>
  </si>
  <si>
    <t>Worth Investment &amp; Trading Co Ltd</t>
  </si>
  <si>
    <t>WORTH</t>
  </si>
  <si>
    <t>Orient Ceratech Ltd</t>
  </si>
  <si>
    <t>ORIENTCER</t>
  </si>
  <si>
    <t>Anjani Portland Cement Ltd</t>
  </si>
  <si>
    <t>APCL</t>
  </si>
  <si>
    <t>Trucap Finance Ltd</t>
  </si>
  <si>
    <t>TRU</t>
  </si>
  <si>
    <t>Nupur Recyclers Ltd</t>
  </si>
  <si>
    <t>NRL</t>
  </si>
  <si>
    <t>Sil Investments Ltd</t>
  </si>
  <si>
    <t>SILINV</t>
  </si>
  <si>
    <t>Oswal Agro Mills Ltd</t>
  </si>
  <si>
    <t>OSWALAGRO</t>
  </si>
  <si>
    <t>Sheetal Cool Products Ltd</t>
  </si>
  <si>
    <t>SCPL</t>
  </si>
  <si>
    <t>Accent Microcell Ltd</t>
  </si>
  <si>
    <t>ACCENTMIC</t>
  </si>
  <si>
    <t>Bhartiya International Ltd</t>
  </si>
  <si>
    <t>BIL</t>
  </si>
  <si>
    <t>Kaya Ltd</t>
  </si>
  <si>
    <t>KAYA</t>
  </si>
  <si>
    <t>Nahar Industrial Enterprises Ltd</t>
  </si>
  <si>
    <t>NAHARINDUS</t>
  </si>
  <si>
    <t>Nova Agritech Ltd</t>
  </si>
  <si>
    <t>NOVAAGRI</t>
  </si>
  <si>
    <t>Medicamen Biotech Ltd</t>
  </si>
  <si>
    <t>MEDICAMEQ</t>
  </si>
  <si>
    <t>Sinclairs Hotels Ltd</t>
  </si>
  <si>
    <t>SINCLAIR</t>
  </si>
  <si>
    <t>Sealmatic India Ltd</t>
  </si>
  <si>
    <t>SEALMATIC</t>
  </si>
  <si>
    <t>Supershakti Metaliks Ltd</t>
  </si>
  <si>
    <t>SUPERSHAKT</t>
  </si>
  <si>
    <t>Nikhil Adhesives Ltd</t>
  </si>
  <si>
    <t>NIKHILAD</t>
  </si>
  <si>
    <t>RBM Infracon Ltd</t>
  </si>
  <si>
    <t>RBMINFRA</t>
  </si>
  <si>
    <t>Swadeshi Polytex Ltd</t>
  </si>
  <si>
    <t>SWADPOL</t>
  </si>
  <si>
    <t>Orient Bell Ltd</t>
  </si>
  <si>
    <t>ORIENTBELL</t>
  </si>
  <si>
    <t>Rudra Ecovation Ltd</t>
  </si>
  <si>
    <t>RUDRAECO</t>
  </si>
  <si>
    <t>Nitco Ltd</t>
  </si>
  <si>
    <t>NITCO</t>
  </si>
  <si>
    <t>NBI Industrial Finance Company Ltd</t>
  </si>
  <si>
    <t>NBIFIN</t>
  </si>
  <si>
    <t>Kronox Lab Sciences Ltd</t>
  </si>
  <si>
    <t>KRONOX</t>
  </si>
  <si>
    <t>Parsvnath Developers Ltd</t>
  </si>
  <si>
    <t>PARSVNATH</t>
  </si>
  <si>
    <t>Indo Borax and Chemicals Ltd</t>
  </si>
  <si>
    <t>INDOBORAX</t>
  </si>
  <si>
    <t>Rudra Global Infra Products Ltd</t>
  </si>
  <si>
    <t>RUDRA</t>
  </si>
  <si>
    <t>Cybertech Systems and Software Ltd</t>
  </si>
  <si>
    <t>CYBERTECH</t>
  </si>
  <si>
    <t>Alankit Ltd</t>
  </si>
  <si>
    <t>ALANKIT</t>
  </si>
  <si>
    <t>HCL Infosystems Ltd</t>
  </si>
  <si>
    <t>HCL-INSYS</t>
  </si>
  <si>
    <t>PNGS Gargi Fashion Jewellery Ltd</t>
  </si>
  <si>
    <t>GARGI</t>
  </si>
  <si>
    <t>Singer India Ltd</t>
  </si>
  <si>
    <t>SINGER</t>
  </si>
  <si>
    <t>Iris Clothings Ltd</t>
  </si>
  <si>
    <t>IRISDOREME</t>
  </si>
  <si>
    <t>Axita Cotton Ltd</t>
  </si>
  <si>
    <t>AXITA</t>
  </si>
  <si>
    <t>Reliance Communications Ltd</t>
  </si>
  <si>
    <t>RCOM</t>
  </si>
  <si>
    <t>Xtglobal Infotech Ltd</t>
  </si>
  <si>
    <t>XTGLOBAL</t>
  </si>
  <si>
    <t>Vikram Thermo (India) Ltd</t>
  </si>
  <si>
    <t>VIKRAMTH</t>
  </si>
  <si>
    <t>Mazda Ltd</t>
  </si>
  <si>
    <t>MAZDA</t>
  </si>
  <si>
    <t>Kanoria Chemicals and Industries Ltd</t>
  </si>
  <si>
    <t>KANORICHEM</t>
  </si>
  <si>
    <t>Winsol Engineers Ltd</t>
  </si>
  <si>
    <t>WINSOL</t>
  </si>
  <si>
    <t>Deep Energy Resources Ltd</t>
  </si>
  <si>
    <t>DEEPENR</t>
  </si>
  <si>
    <t>TBI Corn Ltd</t>
  </si>
  <si>
    <t>TBI</t>
  </si>
  <si>
    <t>Kilitch Drugs (India) Ltd</t>
  </si>
  <si>
    <t>KILITCH</t>
  </si>
  <si>
    <t>Asahi Songwon Colors Ltd</t>
  </si>
  <si>
    <t>ASAHISONG</t>
  </si>
  <si>
    <t>TAC Infosec Ltd</t>
  </si>
  <si>
    <t>TAC</t>
  </si>
  <si>
    <t>Kriti Nutrients Ltd</t>
  </si>
  <si>
    <t>KRITINUT</t>
  </si>
  <si>
    <t>RBZ Jewellers Ltd</t>
  </si>
  <si>
    <t>RBZJEWEL</t>
  </si>
  <si>
    <t>Jewelry &amp; Watch Retailers</t>
  </si>
  <si>
    <t>Hazoor Multi Projects Ltd</t>
  </si>
  <si>
    <t>HAZOOR</t>
  </si>
  <si>
    <t>Viviana Power Tech Ltd</t>
  </si>
  <si>
    <t>VIVIANA</t>
  </si>
  <si>
    <t>Indian Emulsifiers Ltd</t>
  </si>
  <si>
    <t>IEML</t>
  </si>
  <si>
    <t>DU Digital Global Ltd</t>
  </si>
  <si>
    <t>DUGLOBAL</t>
  </si>
  <si>
    <t>International Conveyors Ltd</t>
  </si>
  <si>
    <t>INTLCONV</t>
  </si>
  <si>
    <t>Bharat Agri Fert &amp; Realty Ltd</t>
  </si>
  <si>
    <t>BHARATAGRI</t>
  </si>
  <si>
    <t>Genus Paper &amp; Boards Ltd</t>
  </si>
  <si>
    <t>GENUSPAPER</t>
  </si>
  <si>
    <t>UFO Moviez India Ltd</t>
  </si>
  <si>
    <t>UFO</t>
  </si>
  <si>
    <t>Diamines and Chemicals Ltd</t>
  </si>
  <si>
    <t>DIAMINESQ</t>
  </si>
  <si>
    <t>Phantom Digital Effects Ltd</t>
  </si>
  <si>
    <t>PHANTOMFX</t>
  </si>
  <si>
    <t>Akme Fintrade India Ltd</t>
  </si>
  <si>
    <t>AFIL</t>
  </si>
  <si>
    <t>Nahar Capital and Financial Services Ltd</t>
  </si>
  <si>
    <t>NAHARCAP</t>
  </si>
  <si>
    <t>Banswara Syntex Ltd</t>
  </si>
  <si>
    <t>BANSWRAS</t>
  </si>
  <si>
    <t>Raj Television Network Ltd</t>
  </si>
  <si>
    <t>RAJTV</t>
  </si>
  <si>
    <t>Kritika Wires Ltd</t>
  </si>
  <si>
    <t>KRITIKA</t>
  </si>
  <si>
    <t>Swiss Military Consumer Goods Ltd</t>
  </si>
  <si>
    <t>SWISSMLTRY</t>
  </si>
  <si>
    <t>Vinsys IT Services India Ltd</t>
  </si>
  <si>
    <t>VINSYS</t>
  </si>
  <si>
    <t>Kwality Pharmaceuticals Ltd</t>
  </si>
  <si>
    <t>KPL</t>
  </si>
  <si>
    <t>Aym Syntex Ltd</t>
  </si>
  <si>
    <t>AYMSYNTEX</t>
  </si>
  <si>
    <t>Saakshi Medtech and Panels Ltd</t>
  </si>
  <si>
    <t>SAAKSHI</t>
  </si>
  <si>
    <t>Wanbury Ltd</t>
  </si>
  <si>
    <t>WANBURY</t>
  </si>
  <si>
    <t>Kiran Vyapar Ltd</t>
  </si>
  <si>
    <t>KIRANVYPAR</t>
  </si>
  <si>
    <t>Ador Fontech Ltd</t>
  </si>
  <si>
    <t>ADORFO</t>
  </si>
  <si>
    <t>Indian Bright Steel Co Ltd</t>
  </si>
  <si>
    <t>IBRIGST</t>
  </si>
  <si>
    <t>RPP Infra Projects Ltd</t>
  </si>
  <si>
    <t>RPPINFRA</t>
  </si>
  <si>
    <t>KCP Sugar and Industries Corp Ltd</t>
  </si>
  <si>
    <t>KCPSUGIND</t>
  </si>
  <si>
    <t>Muthoot Capital Services Ltd</t>
  </si>
  <si>
    <t>MUTHOOTCAP</t>
  </si>
  <si>
    <t>ZIM Laboratories Ltd</t>
  </si>
  <si>
    <t>ZIMLAB</t>
  </si>
  <si>
    <t>Titan Biotech Ltd</t>
  </si>
  <si>
    <t>TITANBIO</t>
  </si>
  <si>
    <t>Trust Fintech Ltd</t>
  </si>
  <si>
    <t>TRUST</t>
  </si>
  <si>
    <t>B&amp;B Triplewall Containers Ltd</t>
  </si>
  <si>
    <t>BBTCL</t>
  </si>
  <si>
    <t>Frog Cellsat Ltd</t>
  </si>
  <si>
    <t>FROG</t>
  </si>
  <si>
    <t>SoftSol India Ltd</t>
  </si>
  <si>
    <t>SOFTSOL</t>
  </si>
  <si>
    <t>Euro Panel Products Ltd</t>
  </si>
  <si>
    <t>EUROBOND</t>
  </si>
  <si>
    <t>Shivam Autotech Ltd</t>
  </si>
  <si>
    <t>SHIVAMAUTO</t>
  </si>
  <si>
    <t>Taylormade Renewables Ltd</t>
  </si>
  <si>
    <t>TRL</t>
  </si>
  <si>
    <t>Synergy Green Industries Ltd</t>
  </si>
  <si>
    <t>SGIL</t>
  </si>
  <si>
    <t>Uni-Abex Alloy Products Ltd</t>
  </si>
  <si>
    <t>UNIABEXAL</t>
  </si>
  <si>
    <t>Bharat Seats Ltd</t>
  </si>
  <si>
    <t>BHARATSE</t>
  </si>
  <si>
    <t>Swaraj Suiting Ltd</t>
  </si>
  <si>
    <t>SWARAJ</t>
  </si>
  <si>
    <t>Vibhor Steel Tubes Ltd</t>
  </si>
  <si>
    <t>VSTL</t>
  </si>
  <si>
    <t>Vishnusurya Projects and Infra Ltd</t>
  </si>
  <si>
    <t>VISHNUINFR</t>
  </si>
  <si>
    <t>Izmo Ltd</t>
  </si>
  <si>
    <t>IZMO</t>
  </si>
  <si>
    <t>Kothari Sugars and Chemicals Ltd</t>
  </si>
  <si>
    <t>KOTARISUG</t>
  </si>
  <si>
    <t>BEW Engineering Ltd</t>
  </si>
  <si>
    <t>BEWLTD</t>
  </si>
  <si>
    <t>Addictive Learning Technology Ltd</t>
  </si>
  <si>
    <t>LAWSIKHO</t>
  </si>
  <si>
    <t>DIC India Ltd</t>
  </si>
  <si>
    <t>DICIND</t>
  </si>
  <si>
    <t>Aion-Tech Solutions Ltd</t>
  </si>
  <si>
    <t>GOLDTECH</t>
  </si>
  <si>
    <t>Shish Industries Ltd</t>
  </si>
  <si>
    <t>SHISHIND</t>
  </si>
  <si>
    <t>Shukra Pharmaceuticals Ltd</t>
  </si>
  <si>
    <t>SHUKRAPHAR</t>
  </si>
  <si>
    <t>Meghna Infracon Infrastructure Ltd</t>
  </si>
  <si>
    <t>MIIL</t>
  </si>
  <si>
    <t>Foce India Ltd</t>
  </si>
  <si>
    <t>FOCE</t>
  </si>
  <si>
    <t>Thaai Casting Limited</t>
  </si>
  <si>
    <t>TCL</t>
  </si>
  <si>
    <t>Nila Infrastructures Ltd</t>
  </si>
  <si>
    <t>NILAINFRA</t>
  </si>
  <si>
    <t>Jet Airways (India) Ltd</t>
  </si>
  <si>
    <t>JETAIRWAYS</t>
  </si>
  <si>
    <t>Autoline Industries Ltd</t>
  </si>
  <si>
    <t>AUTOIND</t>
  </si>
  <si>
    <t>International Travel House Ltd</t>
  </si>
  <si>
    <t>ITHL</t>
  </si>
  <si>
    <t>Bombay Oxygen Investments Ltd</t>
  </si>
  <si>
    <t>BOMOXY-B1</t>
  </si>
  <si>
    <t>Aditya BSL Nifty 50 ETF</t>
  </si>
  <si>
    <t>BSLNIFTY</t>
  </si>
  <si>
    <t>Cressanda Railway Solutions Ltd</t>
  </si>
  <si>
    <t>CRESSAN</t>
  </si>
  <si>
    <t>Jost's Engineering Company Ltd</t>
  </si>
  <si>
    <t>JOSTS</t>
  </si>
  <si>
    <t>U Y Fincorp Ltd</t>
  </si>
  <si>
    <t>UYFINCORP</t>
  </si>
  <si>
    <t>Krishival Foods Ltd</t>
  </si>
  <si>
    <t>KRISHIVAL</t>
  </si>
  <si>
    <t>Fermenta Biotech Ltd</t>
  </si>
  <si>
    <t>FERMENTA</t>
  </si>
  <si>
    <t>Venus Remedies Ltd</t>
  </si>
  <si>
    <t>VENUSREM</t>
  </si>
  <si>
    <t>Valiant Communications Ltd</t>
  </si>
  <si>
    <t>VALIANT</t>
  </si>
  <si>
    <t>Sadbhav Engineering Ltd</t>
  </si>
  <si>
    <t>SADBHAV</t>
  </si>
  <si>
    <t>Orbit Exports Ltd</t>
  </si>
  <si>
    <t>ORBTEXP</t>
  </si>
  <si>
    <t>Geekay Wires Ltd</t>
  </si>
  <si>
    <t>GEEKAYWIRE</t>
  </si>
  <si>
    <t>SoftTech Engineers Ltd</t>
  </si>
  <si>
    <t>SOFTTECH</t>
  </si>
  <si>
    <t>Megasoft Ltd</t>
  </si>
  <si>
    <t>MEGASOFT</t>
  </si>
  <si>
    <t>MIRC Electronics Ltd</t>
  </si>
  <si>
    <t>MIRCELECTR</t>
  </si>
  <si>
    <t>Super Sales India Ltd</t>
  </si>
  <si>
    <t>SUPER</t>
  </si>
  <si>
    <t>Poddar Pigments Ltd</t>
  </si>
  <si>
    <t>PODDARMENT</t>
  </si>
  <si>
    <t>Kinetic Engineering Ltd</t>
  </si>
  <si>
    <t>KINETICENG</t>
  </si>
  <si>
    <t>United Drilling Tools Ltd</t>
  </si>
  <si>
    <t>UNIDT</t>
  </si>
  <si>
    <t>Mawana Sugars Ltd</t>
  </si>
  <si>
    <t>MAWANASUG</t>
  </si>
  <si>
    <t>All e Technologies Ltd</t>
  </si>
  <si>
    <t>ALLETEC</t>
  </si>
  <si>
    <t>Sakthi Sugars Ltd</t>
  </si>
  <si>
    <t>SAKHTISUG</t>
  </si>
  <si>
    <t>Refractory Shapes Ltd</t>
  </si>
  <si>
    <t>REFRACTORY</t>
  </si>
  <si>
    <t>Prozone Realty Ltd</t>
  </si>
  <si>
    <t>PROZONER</t>
  </si>
  <si>
    <t>Modi's Navnirman Ltd</t>
  </si>
  <si>
    <t>MODIS</t>
  </si>
  <si>
    <t>Amal Ltd</t>
  </si>
  <si>
    <t>AMAL</t>
  </si>
  <si>
    <t>M K Proteins Ltd</t>
  </si>
  <si>
    <t>MKPL</t>
  </si>
  <si>
    <t>Hi-Green Carbon Ltd</t>
  </si>
  <si>
    <t>HIGREEN</t>
  </si>
  <si>
    <t>Menon Pistons Ltd</t>
  </si>
  <si>
    <t>MENNPIS</t>
  </si>
  <si>
    <t>Inspirisys Solutions Ltd</t>
  </si>
  <si>
    <t>INSPIRISYS</t>
  </si>
  <si>
    <t>Dai Ichi Karkaria Ltd</t>
  </si>
  <si>
    <t>DAICHI</t>
  </si>
  <si>
    <t>Shree Karni Fabcom Ltd</t>
  </si>
  <si>
    <t>SHREEKARNI</t>
  </si>
  <si>
    <t>Rajnish Wellness Ltd</t>
  </si>
  <si>
    <t>RAJNISH</t>
  </si>
  <si>
    <t>Pritika Auto Industries Ltd</t>
  </si>
  <si>
    <t>PRITIKAUTO</t>
  </si>
  <si>
    <t>SRG Housing Finance Ltd</t>
  </si>
  <si>
    <t>SRGHFL</t>
  </si>
  <si>
    <t>Shriram Asset Management Co Ltd</t>
  </si>
  <si>
    <t>SRAMSET</t>
  </si>
  <si>
    <t>Galaxy Bearings Ltd</t>
  </si>
  <si>
    <t>GALXBRG</t>
  </si>
  <si>
    <t>CL Educate Ltd</t>
  </si>
  <si>
    <t>CLEDUCATE</t>
  </si>
  <si>
    <t>Trigyn Technologies Ltd</t>
  </si>
  <si>
    <t>TRIGYN</t>
  </si>
  <si>
    <t>Raghuvir Synthetics Ltd</t>
  </si>
  <si>
    <t>RAGHUSYN</t>
  </si>
  <si>
    <t>Manaksia Coated Metals &amp; Industries Ltd</t>
  </si>
  <si>
    <t>MANAKCOAT</t>
  </si>
  <si>
    <t>Quint Digital Ltd</t>
  </si>
  <si>
    <t>QUINT</t>
  </si>
  <si>
    <t>Mangalam Industrial Finance Ltd</t>
  </si>
  <si>
    <t>MANGIND</t>
  </si>
  <si>
    <t>Mahindra EPC Irrigation Ltd</t>
  </si>
  <si>
    <t>MAHEPC</t>
  </si>
  <si>
    <t>Integra Essentia Ltd</t>
  </si>
  <si>
    <t>ESSENTIA</t>
  </si>
  <si>
    <t>Vardhman Acrylics Ltd</t>
  </si>
  <si>
    <t>VARDHACRLC</t>
  </si>
  <si>
    <t>KN Agri Resources Ltd</t>
  </si>
  <si>
    <t>KNAGRI</t>
  </si>
  <si>
    <t>Logica Infoway Ltd</t>
  </si>
  <si>
    <t>LOGICA</t>
  </si>
  <si>
    <t>Cineline India Ltd</t>
  </si>
  <si>
    <t>CINELINE</t>
  </si>
  <si>
    <t>Nitin Castings Ltd</t>
  </si>
  <si>
    <t>NITINCAST</t>
  </si>
  <si>
    <t>Metals - Iron</t>
  </si>
  <si>
    <t>Rubfila International Ltd</t>
  </si>
  <si>
    <t>RUBFILA</t>
  </si>
  <si>
    <t>Indo National Ltd</t>
  </si>
  <si>
    <t>NIPPOBATRY</t>
  </si>
  <si>
    <t>Creative Graphics Solutions India Ltd</t>
  </si>
  <si>
    <t>CGRAPHICS</t>
  </si>
  <si>
    <t>Shardul Securities Ltd</t>
  </si>
  <si>
    <t>SHARDUL</t>
  </si>
  <si>
    <t>Shalibhadra Finance Ltd</t>
  </si>
  <si>
    <t>SAHLIBHFI</t>
  </si>
  <si>
    <t>DCM Nouvelle Ltd</t>
  </si>
  <si>
    <t>DCMNVL</t>
  </si>
  <si>
    <t>Suraj Ltd</t>
  </si>
  <si>
    <t>SURAJLTD</t>
  </si>
  <si>
    <t>Premier Polyfilm Ltd</t>
  </si>
  <si>
    <t>PREMIERPOL</t>
  </si>
  <si>
    <t>Star Housing Finance Ltd</t>
  </si>
  <si>
    <t>STARHFL</t>
  </si>
  <si>
    <t>GP Eco Solutions India Ltd</t>
  </si>
  <si>
    <t>GPECO</t>
  </si>
  <si>
    <t>Integrated Industries Ltd</t>
  </si>
  <si>
    <t>IIL</t>
  </si>
  <si>
    <t>Universus Photo Imagings Ltd</t>
  </si>
  <si>
    <t>UNIVPHOTO</t>
  </si>
  <si>
    <t>Shiv Aum Steels Ltd</t>
  </si>
  <si>
    <t>SHIVAUM</t>
  </si>
  <si>
    <t>Energy-Mission Machineries (India) Ltd</t>
  </si>
  <si>
    <t>EMMIL</t>
  </si>
  <si>
    <t>IFB Agro Industries Ltd</t>
  </si>
  <si>
    <t>IFBAGRO</t>
  </si>
  <si>
    <t>Panchmahal Steel Ltd</t>
  </si>
  <si>
    <t>PANCHMAHQ</t>
  </si>
  <si>
    <t>Indo Us Bio-Tech Ltd</t>
  </si>
  <si>
    <t>INDOUS</t>
  </si>
  <si>
    <t>Vantage Knowledge Academy Ltd</t>
  </si>
  <si>
    <t>VKAL</t>
  </si>
  <si>
    <t>Batliboi Ltd</t>
  </si>
  <si>
    <t>BATLIBOI</t>
  </si>
  <si>
    <t>HPC Biosciences Ltd</t>
  </si>
  <si>
    <t>HPCBL</t>
  </si>
  <si>
    <t>Riddhi Siddhi Gluco Biols Ltd</t>
  </si>
  <si>
    <t>RIDDHI</t>
  </si>
  <si>
    <t>Rathi Steel and Power Ltd</t>
  </si>
  <si>
    <t>RATHIST</t>
  </si>
  <si>
    <t>Goodricke Group Ltd</t>
  </si>
  <si>
    <t>GOODRICKE</t>
  </si>
  <si>
    <t>Udayshivakumar Infra Ltd</t>
  </si>
  <si>
    <t>USK</t>
  </si>
  <si>
    <t>Aerpace Industries Ltd</t>
  </si>
  <si>
    <t>AERPACE</t>
  </si>
  <si>
    <t>Sigma Solve Ltd</t>
  </si>
  <si>
    <t>SIGMA</t>
  </si>
  <si>
    <t>Delton Cables Ltd</t>
  </si>
  <si>
    <t>DLTNCBL</t>
  </si>
  <si>
    <t>Exxaro Tiles Ltd</t>
  </si>
  <si>
    <t>EXXARO</t>
  </si>
  <si>
    <t>Chavda Infra Ltd</t>
  </si>
  <si>
    <t>CHAVDA</t>
  </si>
  <si>
    <t>Pradeep Metals Ltd</t>
  </si>
  <si>
    <t>PRADPME</t>
  </si>
  <si>
    <t>Fredun Pharmaceuticals Ltd</t>
  </si>
  <si>
    <t>FREDUN</t>
  </si>
  <si>
    <t>Ponni Sugars (Erode) Ltd</t>
  </si>
  <si>
    <t>PONNIERODE</t>
  </si>
  <si>
    <t>Lakshmi Mills Company Ltd</t>
  </si>
  <si>
    <t>LAKSHMIMIL</t>
  </si>
  <si>
    <t>Modison Ltd</t>
  </si>
  <si>
    <t>MODISONLTD</t>
  </si>
  <si>
    <t>MOS Utility Ltd</t>
  </si>
  <si>
    <t>MOS</t>
  </si>
  <si>
    <t>IRIS Business Services Ltd</t>
  </si>
  <si>
    <t>IRIS</t>
  </si>
  <si>
    <t>SRM Contractors Ltd</t>
  </si>
  <si>
    <t>SRM</t>
  </si>
  <si>
    <t>Ruchira Papers Ltd</t>
  </si>
  <si>
    <t>RUCHIRA</t>
  </si>
  <si>
    <t>Innovators Facade Systems Ltd</t>
  </si>
  <si>
    <t>INNOVATORS</t>
  </si>
  <si>
    <t>Nila Spaces Ltd</t>
  </si>
  <si>
    <t>NILASPACES</t>
  </si>
  <si>
    <t>Tiger Logistics (India) Ltd</t>
  </si>
  <si>
    <t>TIGERLOGS</t>
  </si>
  <si>
    <t>IL &amp; FS Investment Managers Ltd</t>
  </si>
  <si>
    <t>IVC</t>
  </si>
  <si>
    <t>Nath Bio-Genes (I) Ltd</t>
  </si>
  <si>
    <t>NATHBIOGEN</t>
  </si>
  <si>
    <t>Vishal Fabrics Ltd</t>
  </si>
  <si>
    <t>VISHAL</t>
  </si>
  <si>
    <t>Bella Casa Fashion &amp; Retail Ltd</t>
  </si>
  <si>
    <t>BELLACASA</t>
  </si>
  <si>
    <t>Emkay Global Financial Services Ltd</t>
  </si>
  <si>
    <t>EMKAY</t>
  </si>
  <si>
    <t>A-1 Acid Ltd</t>
  </si>
  <si>
    <t>AAL</t>
  </si>
  <si>
    <t>Kothari Products Ltd</t>
  </si>
  <si>
    <t>KOTHARIPRO</t>
  </si>
  <si>
    <t>Star Paper Mills Ltd</t>
  </si>
  <si>
    <t>STARPAPER</t>
  </si>
  <si>
    <t>Birla Precision Technologies Ltd</t>
  </si>
  <si>
    <t>BIRLAPREC</t>
  </si>
  <si>
    <t>Quest Capital Markets Ltd</t>
  </si>
  <si>
    <t>QUESTCAP</t>
  </si>
  <si>
    <t>Nile Ltd</t>
  </si>
  <si>
    <t>NILE</t>
  </si>
  <si>
    <t>Gokul Refoils and Solvent Ltd</t>
  </si>
  <si>
    <t>GOKUL</t>
  </si>
  <si>
    <t>Shemaroo Entertainment Ltd</t>
  </si>
  <si>
    <t>SHEMAROO</t>
  </si>
  <si>
    <t>Thirdwave Financial Intermediaries Ltd</t>
  </si>
  <si>
    <t>THIRDFIN</t>
  </si>
  <si>
    <t>A2z Infra Engineering Ltd</t>
  </si>
  <si>
    <t>A2ZINFRA</t>
  </si>
  <si>
    <t>Sahyadri Industries Ltd</t>
  </si>
  <si>
    <t>SAHYADRI</t>
  </si>
  <si>
    <t>K M Sugar Mills Ltd</t>
  </si>
  <si>
    <t>KMSUGAR</t>
  </si>
  <si>
    <t>Kaycee Industries Ltd</t>
  </si>
  <si>
    <t>KAYCEEI</t>
  </si>
  <si>
    <t>Newjaisa Technologies Ltd</t>
  </si>
  <si>
    <t>NEWJAISA</t>
  </si>
  <si>
    <t>Industrial Investment Trust Ltd</t>
  </si>
  <si>
    <t>IITL</t>
  </si>
  <si>
    <t>Zodiac Clothing Company Ltd</t>
  </si>
  <si>
    <t>ZODIACLOTH</t>
  </si>
  <si>
    <t>Kings Infra Ventures Ltd</t>
  </si>
  <si>
    <t>KINGSINFR</t>
  </si>
  <si>
    <t>Alufluoride Ltd</t>
  </si>
  <si>
    <t>ALUFLUOR</t>
  </si>
  <si>
    <t>Vijay Solvex Ltd</t>
  </si>
  <si>
    <t>VIJSOLX</t>
  </si>
  <si>
    <t>Panasonic Energy India Co Ltd</t>
  </si>
  <si>
    <t>PANAENERG</t>
  </si>
  <si>
    <t>Sayaji Hotels (Indore) Ltd</t>
  </si>
  <si>
    <t>SHILINDORE</t>
  </si>
  <si>
    <t>Airan Ltd</t>
  </si>
  <si>
    <t>AIRAN</t>
  </si>
  <si>
    <t>Hindusthan Urban Infrastructure Ltd</t>
  </si>
  <si>
    <t>HUIL</t>
  </si>
  <si>
    <t>Emami Realty Ltd</t>
  </si>
  <si>
    <t>EMAMIREAL</t>
  </si>
  <si>
    <t>Byke Hospitality Ltd</t>
  </si>
  <si>
    <t>BYKE</t>
  </si>
  <si>
    <t>Felix Industries Ltd</t>
  </si>
  <si>
    <t>FELIX</t>
  </si>
  <si>
    <t>Apollo Sindoori Hotels Ltd</t>
  </si>
  <si>
    <t>APOLSINHOT</t>
  </si>
  <si>
    <t>Jenburkt Pharmaceuticals Ltd</t>
  </si>
  <si>
    <t>JENBURPH</t>
  </si>
  <si>
    <t>Shera Energy Ltd</t>
  </si>
  <si>
    <t>SHERA</t>
  </si>
  <si>
    <t>Lyka Labs Ltd</t>
  </si>
  <si>
    <t>LYKALABS</t>
  </si>
  <si>
    <t>Surani Steel Tubes Ltd</t>
  </si>
  <si>
    <t>SURANI</t>
  </si>
  <si>
    <t>Tierra Agrotech Ltd</t>
  </si>
  <si>
    <t>TIERRA</t>
  </si>
  <si>
    <t>Almondz Global Securities Ltd</t>
  </si>
  <si>
    <t>ALMONDZ</t>
  </si>
  <si>
    <t>Keltech Energies Ltd</t>
  </si>
  <si>
    <t>KELENRG</t>
  </si>
  <si>
    <t>Sintercom India Ltd</t>
  </si>
  <si>
    <t>SINTERCOM</t>
  </si>
  <si>
    <t>Plaza Wires Ltd</t>
  </si>
  <si>
    <t>PLAZACABLE</t>
  </si>
  <si>
    <t>Cool Caps Industries Ltd</t>
  </si>
  <si>
    <t>COOLCAPS</t>
  </si>
  <si>
    <t>RM Drip &amp; Sprinklers Systems Ltd</t>
  </si>
  <si>
    <t>RMDRIP</t>
  </si>
  <si>
    <t>Bharat Road Network Ltd</t>
  </si>
  <si>
    <t>BRNL</t>
  </si>
  <si>
    <t>Triton Valves Ltd</t>
  </si>
  <si>
    <t>TRITONV</t>
  </si>
  <si>
    <t>Kapston Services Ltd</t>
  </si>
  <si>
    <t>KAPSTON</t>
  </si>
  <si>
    <t>Rana Sugars Ltd</t>
  </si>
  <si>
    <t>RANASUG</t>
  </si>
  <si>
    <t>Patels Airtemp (India) Ltd</t>
  </si>
  <si>
    <t>PATELSAI</t>
  </si>
  <si>
    <t>Majestic Auto Ltd</t>
  </si>
  <si>
    <t>MAJESAUT</t>
  </si>
  <si>
    <t>Markolines Pavement Technologies Ltd</t>
  </si>
  <si>
    <t>MARKOLINES</t>
  </si>
  <si>
    <t>International Combustion (India) Ltd</t>
  </si>
  <si>
    <t>INTLCOMBQ</t>
  </si>
  <si>
    <t>Dynamic Services &amp; Security Ltd</t>
  </si>
  <si>
    <t>DYNAMIC</t>
  </si>
  <si>
    <t>DRC Systems India Ltd</t>
  </si>
  <si>
    <t>DRCSYSTEMS</t>
  </si>
  <si>
    <t>UCAL Ltd</t>
  </si>
  <si>
    <t>UCAL</t>
  </si>
  <si>
    <t>Hitech Corporation Ltd</t>
  </si>
  <si>
    <t>HITECHCORP</t>
  </si>
  <si>
    <t>OK Play India Ltd</t>
  </si>
  <si>
    <t>OKPLA</t>
  </si>
  <si>
    <t>Baroda Rayon Corporation Ltd</t>
  </si>
  <si>
    <t>BARODARY</t>
  </si>
  <si>
    <t>SKP Bearing Industries Ltd</t>
  </si>
  <si>
    <t>SKP</t>
  </si>
  <si>
    <t>Aban Offshore Ltd</t>
  </si>
  <si>
    <t>ABAN</t>
  </si>
  <si>
    <t>Kerala Ayurveda Ltd</t>
  </si>
  <si>
    <t>KERALAYUR</t>
  </si>
  <si>
    <t>Shree Rama Multi-Tech Ltd</t>
  </si>
  <si>
    <t>SHREERAMA</t>
  </si>
  <si>
    <t>Nippon India ETF Nifty Midcap 150</t>
  </si>
  <si>
    <t>MID150BEES</t>
  </si>
  <si>
    <t>Harrisons Malayalam Ltd</t>
  </si>
  <si>
    <t>HARRMALAYA</t>
  </si>
  <si>
    <t>GEM Enviro Management Ltd</t>
  </si>
  <si>
    <t>GEMENVIRO</t>
  </si>
  <si>
    <t>Shreyans Industries Ltd</t>
  </si>
  <si>
    <t>SHREYANIND</t>
  </si>
  <si>
    <t>Jasch Gauging Technologies Ltd</t>
  </si>
  <si>
    <t>JGTL</t>
  </si>
  <si>
    <t>Aryaman Financial Services Ltd</t>
  </si>
  <si>
    <t>ARYAMAN</t>
  </si>
  <si>
    <t>Atlantaa Ltd</t>
  </si>
  <si>
    <t>ATLANTAA</t>
  </si>
  <si>
    <t>Variman Global Enterprises Ltd</t>
  </si>
  <si>
    <t>VARIMAN</t>
  </si>
  <si>
    <t>Mangalam Global Enterprise Ltd</t>
  </si>
  <si>
    <t>MGEL</t>
  </si>
  <si>
    <t>Shyam Century Ferrous Ltd</t>
  </si>
  <si>
    <t>SHYAMCENT</t>
  </si>
  <si>
    <t>Essen Speciality Films Ltd</t>
  </si>
  <si>
    <t>ESFL</t>
  </si>
  <si>
    <t>Ambalal Sarabhai Enterprises Ltd</t>
  </si>
  <si>
    <t>AMBALALSA</t>
  </si>
  <si>
    <t>Milkfood Ltd</t>
  </si>
  <si>
    <t>MLKFOOD</t>
  </si>
  <si>
    <t>Binny Ltd</t>
  </si>
  <si>
    <t>BINNY</t>
  </si>
  <si>
    <t>Zenotech Laboratories Ltd</t>
  </si>
  <si>
    <t>ZENOTECH</t>
  </si>
  <si>
    <t>Exhicon Events Media Solutions Ltd</t>
  </si>
  <si>
    <t>EXHICON</t>
  </si>
  <si>
    <t>ELGI Rubber Co Ltd</t>
  </si>
  <si>
    <t>ELGIRUBCO</t>
  </si>
  <si>
    <t>Premier Roadlines Ltd</t>
  </si>
  <si>
    <t>PRLIND</t>
  </si>
  <si>
    <t>V-Marc India Ltd</t>
  </si>
  <si>
    <t>VMARCIND</t>
  </si>
  <si>
    <t>Sejal Glass Ltd</t>
  </si>
  <si>
    <t>SEJALLTD</t>
  </si>
  <si>
    <t>Gennex Laboratories Ltd</t>
  </si>
  <si>
    <t>GENNEX</t>
  </si>
  <si>
    <t>DJ Mediaprint &amp; Logistics Ltd</t>
  </si>
  <si>
    <t>DJML</t>
  </si>
  <si>
    <t>Sharda Ispat Ltd</t>
  </si>
  <si>
    <t>SHRDAIS</t>
  </si>
  <si>
    <t>Emmforce Autotech Ltd</t>
  </si>
  <si>
    <t>EMMFORCE</t>
  </si>
  <si>
    <t>Sunita Tools Ltd</t>
  </si>
  <si>
    <t>SUNITATOOL</t>
  </si>
  <si>
    <t>K2 Infragen Ltd</t>
  </si>
  <si>
    <t>K2INFRA</t>
  </si>
  <si>
    <t>Aditya BSL Gold ETF</t>
  </si>
  <si>
    <t>BSLGOLDETF</t>
  </si>
  <si>
    <t>Naga Dhunseri Group Ltd</t>
  </si>
  <si>
    <t>NDGL</t>
  </si>
  <si>
    <t>Global Education Ltd</t>
  </si>
  <si>
    <t>GLOBAL</t>
  </si>
  <si>
    <t>Lorenzini Apparels Ltd</t>
  </si>
  <si>
    <t>LAL</t>
  </si>
  <si>
    <t>Chemcrux Enterprises Ltd</t>
  </si>
  <si>
    <t>CHEMCRUX</t>
  </si>
  <si>
    <t>Competent Automobiles Company Ltd</t>
  </si>
  <si>
    <t>COMPEAU</t>
  </si>
  <si>
    <t>Esconet Technologies Ltd</t>
  </si>
  <si>
    <t>ESCONET</t>
  </si>
  <si>
    <t>Euro India Fresh Foods Ltd</t>
  </si>
  <si>
    <t>EIFFL</t>
  </si>
  <si>
    <t>Manaksia Steels Ltd</t>
  </si>
  <si>
    <t>MANAKSTEEL</t>
  </si>
  <si>
    <t>Shri Keshav Cements and Infra Ltd</t>
  </si>
  <si>
    <t>SKCIL</t>
  </si>
  <si>
    <t>Proventus Agrocom Ltd</t>
  </si>
  <si>
    <t>PROV</t>
  </si>
  <si>
    <t>Droneacharya Aerial Innovations Ltd</t>
  </si>
  <si>
    <t>DRONACHRYA</t>
  </si>
  <si>
    <t>AVP Infracon Ltd</t>
  </si>
  <si>
    <t>AVPINFRA</t>
  </si>
  <si>
    <t>Suyog Gurbaxani Funicular Ropeways Ltd</t>
  </si>
  <si>
    <t>SGFRL</t>
  </si>
  <si>
    <t>Systango Technologies Ltd</t>
  </si>
  <si>
    <t>SYSTANGO</t>
  </si>
  <si>
    <t>Mangalam Worldwide Ltd</t>
  </si>
  <si>
    <t>MWL</t>
  </si>
  <si>
    <t>Purv Flexipack Ltd</t>
  </si>
  <si>
    <t>PURVFLEXI</t>
  </si>
  <si>
    <t>Kay Cee Energy &amp; Infra Ltd</t>
  </si>
  <si>
    <t>KCEIL</t>
  </si>
  <si>
    <t>Crown Lifters Ltd</t>
  </si>
  <si>
    <t>CROWN</t>
  </si>
  <si>
    <t>Kalyani Cast-Tech Ltd</t>
  </si>
  <si>
    <t>KALYANI</t>
  </si>
  <si>
    <t>Dhabriya Polywood Ltd</t>
  </si>
  <si>
    <t>DHABRIYA</t>
  </si>
  <si>
    <t>Dynemic Products Ltd</t>
  </si>
  <si>
    <t>DYNPRO</t>
  </si>
  <si>
    <t>Virinchi Ltd</t>
  </si>
  <si>
    <t>VIRINCHI</t>
  </si>
  <si>
    <t>Rockingdeals Circular Economy Ltd</t>
  </si>
  <si>
    <t>ROCKINGDCE</t>
  </si>
  <si>
    <t>Waterbase Ltd</t>
  </si>
  <si>
    <t>WATERBASE</t>
  </si>
  <si>
    <t>Bhagyanagar India Ltd</t>
  </si>
  <si>
    <t>BHAGYANGR</t>
  </si>
  <si>
    <t>SAR Televenture Ltd</t>
  </si>
  <si>
    <t>SARTELE</t>
  </si>
  <si>
    <t>Goldstar Power Ltd</t>
  </si>
  <si>
    <t>GOLDSTAR</t>
  </si>
  <si>
    <t>Inflame Appliances Ltd</t>
  </si>
  <si>
    <t>INFLAME</t>
  </si>
  <si>
    <t>Vaarad Ventures Ltd</t>
  </si>
  <si>
    <t>VAARAD</t>
  </si>
  <si>
    <t>Scan Steels Ltd</t>
  </si>
  <si>
    <t>SCANSTL</t>
  </si>
  <si>
    <t>Mercantile Ventures Ltd</t>
  </si>
  <si>
    <t>MERCANTILE</t>
  </si>
  <si>
    <t>Medico Remedies Ltd</t>
  </si>
  <si>
    <t>MEDICO</t>
  </si>
  <si>
    <t>Aries Agro Ltd (CN)</t>
  </si>
  <si>
    <t>ARIES</t>
  </si>
  <si>
    <t>Modi Naturals Ltd</t>
  </si>
  <si>
    <t>MODINATUR</t>
  </si>
  <si>
    <t>GP Petroleums Ltd</t>
  </si>
  <si>
    <t>GULFPETRO</t>
  </si>
  <si>
    <t>India Finsec Ltd</t>
  </si>
  <si>
    <t>IFINSEC</t>
  </si>
  <si>
    <t>Indian Terrain Fashions Ltd</t>
  </si>
  <si>
    <t>INDTERRAIN</t>
  </si>
  <si>
    <t>Globus Power Generation Ltd</t>
  </si>
  <si>
    <t>GLOBUSCON</t>
  </si>
  <si>
    <t>South West Pinnacle Exploration Ltd</t>
  </si>
  <si>
    <t>SOUTHWEST</t>
  </si>
  <si>
    <t>Apollo Finvest (India) Ltd</t>
  </si>
  <si>
    <t>APOLLOFI</t>
  </si>
  <si>
    <t>Sadhav Shipping Ltd</t>
  </si>
  <si>
    <t>SADHAV</t>
  </si>
  <si>
    <t>Surana Telecom and Power Ltd</t>
  </si>
  <si>
    <t>SURANAT&amp;P</t>
  </si>
  <si>
    <t>NDL Ventures Ltd</t>
  </si>
  <si>
    <t>NDLVENTURE</t>
  </si>
  <si>
    <t>Pasupati Acrylon Ltd</t>
  </si>
  <si>
    <t>PASUPTAC</t>
  </si>
  <si>
    <t>G G Engineering Ltd</t>
  </si>
  <si>
    <t>GGENG</t>
  </si>
  <si>
    <t>Multibase India Ltd</t>
  </si>
  <si>
    <t>MULTIBASE</t>
  </si>
  <si>
    <t>Le Merite Exports Ltd</t>
  </si>
  <si>
    <t>LEMERITE</t>
  </si>
  <si>
    <t>Rama Phosphates Ltd</t>
  </si>
  <si>
    <t>RAMAPHO</t>
  </si>
  <si>
    <t>VIP Clothing Ltd</t>
  </si>
  <si>
    <t>VIPCLOTHNG</t>
  </si>
  <si>
    <t>Talbros Engineering Ltd</t>
  </si>
  <si>
    <t>TALBROSENG</t>
  </si>
  <si>
    <t>Purple Finance Ltd</t>
  </si>
  <si>
    <t>PURPLEFIN</t>
  </si>
  <si>
    <t>Manomay Tex India Ltd</t>
  </si>
  <si>
    <t>MANOMAY</t>
  </si>
  <si>
    <t>Navkar Urbanstructure Ltd</t>
  </si>
  <si>
    <t>NAVKAR</t>
  </si>
  <si>
    <t>Indian Toners &amp; Developers Ltd</t>
  </si>
  <si>
    <t>INDTONER</t>
  </si>
  <si>
    <t>Omax Autos Ltd</t>
  </si>
  <si>
    <t>OMAXAUTO</t>
  </si>
  <si>
    <t>Jay Shree Tea and Industries Ltd</t>
  </si>
  <si>
    <t>JAYSREETEA</t>
  </si>
  <si>
    <t>Robust Hotels Ltd</t>
  </si>
  <si>
    <t>RHL</t>
  </si>
  <si>
    <t>Capital Trade Links Ltd</t>
  </si>
  <si>
    <t>CTL</t>
  </si>
  <si>
    <t>Vadilal Enterprises Ltd</t>
  </si>
  <si>
    <t>VADILENT</t>
  </si>
  <si>
    <t>Axis Gold ETF</t>
  </si>
  <si>
    <t>AXISGOLD</t>
  </si>
  <si>
    <t>Prime Industries Ltd</t>
  </si>
  <si>
    <t>PRIMIND</t>
  </si>
  <si>
    <t>Intense Technologies Ltd</t>
  </si>
  <si>
    <t>INTENTECH</t>
  </si>
  <si>
    <t>Northern Spirits Ltd</t>
  </si>
  <si>
    <t>NSL</t>
  </si>
  <si>
    <t>Vishwaraj Sugar Industries Ltd</t>
  </si>
  <si>
    <t>VISHWARAJ</t>
  </si>
  <si>
    <t>Crayons Advertising Ltd</t>
  </si>
  <si>
    <t>CRAYONS</t>
  </si>
  <si>
    <t>Sunshine Capital Ltd</t>
  </si>
  <si>
    <t>SCL</t>
  </si>
  <si>
    <t>Empower India Ltd</t>
  </si>
  <si>
    <t>EMPOWER</t>
  </si>
  <si>
    <t>Rudrabhishek Enterprises Ltd</t>
  </si>
  <si>
    <t>REPL</t>
  </si>
  <si>
    <t>Anlon Technology Solutions Ltd</t>
  </si>
  <si>
    <t>ANLON</t>
  </si>
  <si>
    <t>Jhaveri Credits and Capital Ltd</t>
  </si>
  <si>
    <t>JHACC</t>
  </si>
  <si>
    <t>Lancor Holdings Ltd</t>
  </si>
  <si>
    <t>LANCORHOL</t>
  </si>
  <si>
    <t>S &amp; S Power Switchgear Ltd</t>
  </si>
  <si>
    <t>S&amp;SPOWER</t>
  </si>
  <si>
    <t>Take Solutions Ltd</t>
  </si>
  <si>
    <t>TAKE</t>
  </si>
  <si>
    <t>Karnika Industries Ltd</t>
  </si>
  <si>
    <t>KARNIKA</t>
  </si>
  <si>
    <t>PPAP Automotive Ltd</t>
  </si>
  <si>
    <t>PPAP</t>
  </si>
  <si>
    <t>Infinium Pharmachem Ltd</t>
  </si>
  <si>
    <t>INFINIUM</t>
  </si>
  <si>
    <t>Coastal Corporation Ltd</t>
  </si>
  <si>
    <t>COASTCORP</t>
  </si>
  <si>
    <t>Mangalam Organics Ltd</t>
  </si>
  <si>
    <t>MANORG</t>
  </si>
  <si>
    <t>Cords Cable Industries Ltd</t>
  </si>
  <si>
    <t>CORDSCABLE</t>
  </si>
  <si>
    <t>Comfort Intech Ltd</t>
  </si>
  <si>
    <t>COMFINTE</t>
  </si>
  <si>
    <t>Bannari Amman Spinning Mills Ltd</t>
  </si>
  <si>
    <t>BASML</t>
  </si>
  <si>
    <t>Murudeshwar Ceramics Ltd</t>
  </si>
  <si>
    <t>MURUDCERA</t>
  </si>
  <si>
    <t>Alphalogic Industries Ltd</t>
  </si>
  <si>
    <t>ALPHAIND</t>
  </si>
  <si>
    <t>Commercial Syn Bags Ltd</t>
  </si>
  <si>
    <t>COMSYN</t>
  </si>
  <si>
    <t>Goyal Salt Ltd</t>
  </si>
  <si>
    <t>GOYALSALT</t>
  </si>
  <si>
    <t>Brahmaputra Infrastructure Ltd</t>
  </si>
  <si>
    <t>BRAHMINFRA</t>
  </si>
  <si>
    <t>Fluidomat Ltd</t>
  </si>
  <si>
    <t>FLUIDOM</t>
  </si>
  <si>
    <t>Sumit Woods Ltd</t>
  </si>
  <si>
    <t>SUMIT</t>
  </si>
  <si>
    <t>Sundaram Brake Linings Ltd</t>
  </si>
  <si>
    <t>SUNDRMBRAK</t>
  </si>
  <si>
    <t>P.E. Analytics Ltd</t>
  </si>
  <si>
    <t>PROPEQUITY</t>
  </si>
  <si>
    <t>Rane Engine Valve Ltd</t>
  </si>
  <si>
    <t>RANEENGINE</t>
  </si>
  <si>
    <t>Hindustan Organic Chemicals Ltd</t>
  </si>
  <si>
    <t>HOCL</t>
  </si>
  <si>
    <t>Par Drugs and Chemicals Ltd</t>
  </si>
  <si>
    <t>PAR</t>
  </si>
  <si>
    <t>GEE Ltd</t>
  </si>
  <si>
    <t>GEE</t>
  </si>
  <si>
    <t>Uday Jewellery Industries Ltd</t>
  </si>
  <si>
    <t>UDAYJEW</t>
  </si>
  <si>
    <t>Magnum Ventures Ltd</t>
  </si>
  <si>
    <t>MAGNUM</t>
  </si>
  <si>
    <t>E Factor Experiences Ltd</t>
  </si>
  <si>
    <t>EFACTOR</t>
  </si>
  <si>
    <t>Osia Hyper Retail Ltd</t>
  </si>
  <si>
    <t>OSIAHYPER</t>
  </si>
  <si>
    <t>LGB Forge Ltd</t>
  </si>
  <si>
    <t>LGBFORGE</t>
  </si>
  <si>
    <t>UMA Exports Ltd</t>
  </si>
  <si>
    <t>UMAEXPORTS</t>
  </si>
  <si>
    <t>Bemco Hydraulics Ltd</t>
  </si>
  <si>
    <t>BEMHY</t>
  </si>
  <si>
    <t>Maral Overseas Ltd</t>
  </si>
  <si>
    <t>MARALOVER</t>
  </si>
  <si>
    <t>Maagh Advertising and Marketing Services Ltd</t>
  </si>
  <si>
    <t>MAAGHADV</t>
  </si>
  <si>
    <t>Caspian Corporate Services Ltd</t>
  </si>
  <si>
    <t>CASPIAN</t>
  </si>
  <si>
    <t>Axis Nifty AAA Bond Plus SDL Apr 2026 50:50 ETF</t>
  </si>
  <si>
    <t>AXISBPSETF</t>
  </si>
  <si>
    <t>Lords Chloro Alkali Ltd</t>
  </si>
  <si>
    <t>LORDSCHLO</t>
  </si>
  <si>
    <t>Thomas Scott (India) Ltd</t>
  </si>
  <si>
    <t>THOMASCOTT</t>
  </si>
  <si>
    <t>Amba Enterprises Ltd</t>
  </si>
  <si>
    <t>AEL</t>
  </si>
  <si>
    <t>Visa Steel Ltd</t>
  </si>
  <si>
    <t>VISASTEEL</t>
  </si>
  <si>
    <t>Duroply Industries Ltd</t>
  </si>
  <si>
    <t>DUROPLY</t>
  </si>
  <si>
    <t>Rox Hi-Tech Ltd</t>
  </si>
  <si>
    <t>ROXHITECH</t>
  </si>
  <si>
    <t>Natural Capsules Ltd</t>
  </si>
  <si>
    <t>NATCAPSUQ</t>
  </si>
  <si>
    <t>ABM Knowledgeware Ltd</t>
  </si>
  <si>
    <t>ABMKNO</t>
  </si>
  <si>
    <t>DC Infotech and Communication Ltd</t>
  </si>
  <si>
    <t>DCI</t>
  </si>
  <si>
    <t>Avonmore Capital &amp; Management Services Ltd</t>
  </si>
  <si>
    <t>AVONMORE</t>
  </si>
  <si>
    <t>Ravinder Heights Ltd</t>
  </si>
  <si>
    <t>RVHL</t>
  </si>
  <si>
    <t>Captain Polyplast Ltd</t>
  </si>
  <si>
    <t>CPL</t>
  </si>
  <si>
    <t>Welspun Investments and Commercials Ltd</t>
  </si>
  <si>
    <t>WELINV</t>
  </si>
  <si>
    <t>Country Club Hospitality &amp; Holidays Ltd</t>
  </si>
  <si>
    <t>CCHHL</t>
  </si>
  <si>
    <t>Global Vectra Helicorp Ltd</t>
  </si>
  <si>
    <t>GLOBALVECT</t>
  </si>
  <si>
    <t>MK Exim (India) Ltd</t>
  </si>
  <si>
    <t>MKEXIM</t>
  </si>
  <si>
    <t>Shri Dinesh Mills Ltd</t>
  </si>
  <si>
    <t>SHRIDINE</t>
  </si>
  <si>
    <t>Shree Rama Newsprint Ltd</t>
  </si>
  <si>
    <t>RAMANEWS</t>
  </si>
  <si>
    <t>Rajnandini Metal Ltd</t>
  </si>
  <si>
    <t>RAJMET</t>
  </si>
  <si>
    <t>Konstelec Engineers Ltd</t>
  </si>
  <si>
    <t>KONSTELEC</t>
  </si>
  <si>
    <t>RRIL Ltd</t>
  </si>
  <si>
    <t>RRIL</t>
  </si>
  <si>
    <t>Madhuveer Com 18 Network Ltd</t>
  </si>
  <si>
    <t>MADHUVEER</t>
  </si>
  <si>
    <t>Investment &amp; Precision Castings Ltd</t>
  </si>
  <si>
    <t>INVPRECQ</t>
  </si>
  <si>
    <t>Mirae Asset Nifty 50 ETF</t>
  </si>
  <si>
    <t>NIFTYETF</t>
  </si>
  <si>
    <t>Madhav Infra Projects Ltd</t>
  </si>
  <si>
    <t>MADHAVIPL</t>
  </si>
  <si>
    <t>Z-Tech (India) Ltd</t>
  </si>
  <si>
    <t>ZTECH</t>
  </si>
  <si>
    <t>Bhilwara Technical Textiles Ltd</t>
  </si>
  <si>
    <t>BTTL</t>
  </si>
  <si>
    <t>Megastar Foods Ltd</t>
  </si>
  <si>
    <t>MEGASTAR</t>
  </si>
  <si>
    <t>Shri Venkatesh Refineries Ltd</t>
  </si>
  <si>
    <t>SVRL</t>
  </si>
  <si>
    <t>Chemtech Industrial Valves Ltd</t>
  </si>
  <si>
    <t>CHEMTECH</t>
  </si>
  <si>
    <t>Starteck Finance Ltd</t>
  </si>
  <si>
    <t>STARTECK</t>
  </si>
  <si>
    <t>Pil Italica Lifestyle Ltd</t>
  </si>
  <si>
    <t>PILITA</t>
  </si>
  <si>
    <t>Bambino Agro Industries Ltd</t>
  </si>
  <si>
    <t>BAMBINO</t>
  </si>
  <si>
    <t>RKEC Projects Ltd</t>
  </si>
  <si>
    <t>RKEC</t>
  </si>
  <si>
    <t>Gujarat Apollo Industries Ltd</t>
  </si>
  <si>
    <t>GUJAPOLLO</t>
  </si>
  <si>
    <t>Kaka Industries Ltd</t>
  </si>
  <si>
    <t>KAKA</t>
  </si>
  <si>
    <t>Prime Fresh Ltd</t>
  </si>
  <si>
    <t>PRIMEFRESH</t>
  </si>
  <si>
    <t>India Gelatine &amp; Chemicals Ltd</t>
  </si>
  <si>
    <t>INDGELA</t>
  </si>
  <si>
    <t>Canarys Automations Ltd</t>
  </si>
  <si>
    <t>CANARYS</t>
  </si>
  <si>
    <t>Indrayani Biotech Ltd</t>
  </si>
  <si>
    <t>INDRANIB</t>
  </si>
  <si>
    <t>Loyal Textile Mills Ltd</t>
  </si>
  <si>
    <t>LOYALTEX</t>
  </si>
  <si>
    <t>VTM Ltd</t>
  </si>
  <si>
    <t>VTMLTD</t>
  </si>
  <si>
    <t>Smartlink Holdings Ltd</t>
  </si>
  <si>
    <t>SMARTLINK</t>
  </si>
  <si>
    <t>Brady And Morris Engineering Co Ltd</t>
  </si>
  <si>
    <t>BRADYM</t>
  </si>
  <si>
    <t>Channel Nine Entertainment Ltd</t>
  </si>
  <si>
    <t>CNEL</t>
  </si>
  <si>
    <t>Available Finance Ltd</t>
  </si>
  <si>
    <t>AVAILFC</t>
  </si>
  <si>
    <t>Indo Thai Securities Ltd</t>
  </si>
  <si>
    <t>INDOTHAI</t>
  </si>
  <si>
    <t>Graviss Hospitality Ltd</t>
  </si>
  <si>
    <t>GRAVISSHO</t>
  </si>
  <si>
    <t>BGR Energy Systems Ltd</t>
  </si>
  <si>
    <t>BGRENERGY</t>
  </si>
  <si>
    <t>Maruti Infrastructure Ltd</t>
  </si>
  <si>
    <t>MAINFRA</t>
  </si>
  <si>
    <t>Ruchi Infrastructure Ltd</t>
  </si>
  <si>
    <t>RUCHINFRA</t>
  </si>
  <si>
    <t>McLeod Russel India Ltd</t>
  </si>
  <si>
    <t>MCLEODRUSS</t>
  </si>
  <si>
    <t>Dindigul Farm Product Ltd</t>
  </si>
  <si>
    <t>DFPL</t>
  </si>
  <si>
    <t>Sayaji Hotels (Pune) Ltd</t>
  </si>
  <si>
    <t>SHPLPUNE</t>
  </si>
  <si>
    <t>A B Infrabuild Ltd</t>
  </si>
  <si>
    <t>ABINFRA</t>
  </si>
  <si>
    <t>CAPTAIN PIPES Ltd</t>
  </si>
  <si>
    <t>CAPPIPES</t>
  </si>
  <si>
    <t>Jay Ushin Ltd</t>
  </si>
  <si>
    <t>JAYUSH</t>
  </si>
  <si>
    <t>Indowind Energy Ltd</t>
  </si>
  <si>
    <t>INDOWIND</t>
  </si>
  <si>
    <t>Trejhara Solutions Ltd</t>
  </si>
  <si>
    <t>TREJHARA</t>
  </si>
  <si>
    <t>Shradha Infraprojects Ltd</t>
  </si>
  <si>
    <t>SHRADHA</t>
  </si>
  <si>
    <t>Standard Capital Markets Ltd</t>
  </si>
  <si>
    <t>STANCAP</t>
  </si>
  <si>
    <t>Sona Machinery Ltd</t>
  </si>
  <si>
    <t>SONAMAC</t>
  </si>
  <si>
    <t>Aaron Industries Ltd</t>
  </si>
  <si>
    <t>AARON</t>
  </si>
  <si>
    <t>Ginni Filaments Ltd</t>
  </si>
  <si>
    <t>GINNIFILA</t>
  </si>
  <si>
    <t>Vintron Informatics Ltd</t>
  </si>
  <si>
    <t>VINTRON</t>
  </si>
  <si>
    <t>Mangalam Seeds Ltd</t>
  </si>
  <si>
    <t>MSL</t>
  </si>
  <si>
    <t>Vardhman Polytex Ltd</t>
  </si>
  <si>
    <t>VARDMNPOLY</t>
  </si>
  <si>
    <t>Prithvi Exchange (India) Ltd</t>
  </si>
  <si>
    <t>PRITHVIEXCH</t>
  </si>
  <si>
    <t>Shree Vasu Logistics Ltd</t>
  </si>
  <si>
    <t>SVLL</t>
  </si>
  <si>
    <t>Nettlinx Ltd</t>
  </si>
  <si>
    <t>NETTLINX</t>
  </si>
  <si>
    <t>Nureca Ltd</t>
  </si>
  <si>
    <t>NURECA</t>
  </si>
  <si>
    <t>Asian Hotels (North) Ltd</t>
  </si>
  <si>
    <t>ASIANHOTNR</t>
  </si>
  <si>
    <t>Kanoria Energy &amp; Infrastructure Limited</t>
  </si>
  <si>
    <t>KEIL</t>
  </si>
  <si>
    <t>Baheti Recycling Industries Ltd</t>
  </si>
  <si>
    <t>BAHETI</t>
  </si>
  <si>
    <t>Confidence Futuristic Energetech Ltd</t>
  </si>
  <si>
    <t>CFEL</t>
  </si>
  <si>
    <t>Sarthak Metals Ltd</t>
  </si>
  <si>
    <t>SMLT</t>
  </si>
  <si>
    <t>A B Cotspin India Ltd</t>
  </si>
  <si>
    <t>ABCOTS</t>
  </si>
  <si>
    <t>RDB Realty &amp; Infrastructure Ltd</t>
  </si>
  <si>
    <t>RDBRIL</t>
  </si>
  <si>
    <t>Parin Furniture Ltd</t>
  </si>
  <si>
    <t>PARIN</t>
  </si>
  <si>
    <t>Denis Chem Lab Ltd</t>
  </si>
  <si>
    <t>DENISCHEM</t>
  </si>
  <si>
    <t>Zeal Global Services Ltd</t>
  </si>
  <si>
    <t>ZEAL</t>
  </si>
  <si>
    <t>Lehar Footwears Ltd</t>
  </si>
  <si>
    <t>LEHAR</t>
  </si>
  <si>
    <t>KPT Industries Ltd</t>
  </si>
  <si>
    <t>KPT</t>
  </si>
  <si>
    <t>Signet Industries Ltd</t>
  </si>
  <si>
    <t>SIGIND</t>
  </si>
  <si>
    <t>Il&amp;Fs Engineering and Construction Company Ltd</t>
  </si>
  <si>
    <t>IL&amp;FSENGG</t>
  </si>
  <si>
    <t>Neelamalai Agro Industries Ltd</t>
  </si>
  <si>
    <t>NEAGI</t>
  </si>
  <si>
    <t>Aksharchem (India) Ltd</t>
  </si>
  <si>
    <t>AKSHARCHEM</t>
  </si>
  <si>
    <t>Aashka Hospitals Ltd</t>
  </si>
  <si>
    <t>AASHKA</t>
  </si>
  <si>
    <t>Equippp Social Impact Technologies Ltd</t>
  </si>
  <si>
    <t>EQUIPPP</t>
  </si>
  <si>
    <t xml:space="preserve"> IT Services &amp; Consulting</t>
  </si>
  <si>
    <t>Tembo Global Industries Ltd</t>
  </si>
  <si>
    <t>TEMBO</t>
  </si>
  <si>
    <t>Hindcon Chemicals Ltd</t>
  </si>
  <si>
    <t>HINDCON</t>
  </si>
  <si>
    <t>Veer Global Infraconstruction Ltd</t>
  </si>
  <si>
    <t>VGIL</t>
  </si>
  <si>
    <t>SAB Industries Ltd</t>
  </si>
  <si>
    <t>SAB</t>
  </si>
  <si>
    <t>Lagnam Spintex Ltd</t>
  </si>
  <si>
    <t>LAGNAM</t>
  </si>
  <si>
    <t>SBEC Sugar Ltd</t>
  </si>
  <si>
    <t>SBECSUG</t>
  </si>
  <si>
    <t>KCK Industries Ltd</t>
  </si>
  <si>
    <t>KCK</t>
  </si>
  <si>
    <t>Paul Merchants Ltd</t>
  </si>
  <si>
    <t>PML</t>
  </si>
  <si>
    <t>ASI Industries Ltd</t>
  </si>
  <si>
    <t>ASIIL</t>
  </si>
  <si>
    <t>Storage Technologies and Automation Ltd</t>
  </si>
  <si>
    <t>STAL</t>
  </si>
  <si>
    <t>Seacoast Shipping Services Ltd</t>
  </si>
  <si>
    <t>SEACOAST</t>
  </si>
  <si>
    <t>Digikore Studios Ltd</t>
  </si>
  <si>
    <t>DIGIKORE</t>
  </si>
  <si>
    <t>JSL Industries Ltd</t>
  </si>
  <si>
    <t>JSLINDL</t>
  </si>
  <si>
    <t>Spectrum Talent Management Ltd</t>
  </si>
  <si>
    <t>SPECTSTM</t>
  </si>
  <si>
    <t>Bhatia Communications &amp; Retail (India) Ltd</t>
  </si>
  <si>
    <t>BHATIA</t>
  </si>
  <si>
    <t>SMS Lifesciences India Ltd</t>
  </si>
  <si>
    <t>SMSLIFE</t>
  </si>
  <si>
    <t>Panasonic Carbon India Co Ltd</t>
  </si>
  <si>
    <t>PANCARBON</t>
  </si>
  <si>
    <t>Shri Bajrang Alliance Ltd</t>
  </si>
  <si>
    <t>SHBAJRG</t>
  </si>
  <si>
    <t>Nitiraj Engineers Ltd</t>
  </si>
  <si>
    <t>NITIRAJ</t>
  </si>
  <si>
    <t>Ashapuri Gold Ornament Ltd</t>
  </si>
  <si>
    <t>AGOL</t>
  </si>
  <si>
    <t>IP Rings Ltd</t>
  </si>
  <si>
    <t>IPRINGLTD</t>
  </si>
  <si>
    <t>Shree Ajit Pulp and Paper Ltd</t>
  </si>
  <si>
    <t>SAPPL</t>
  </si>
  <si>
    <t>DEV Information Technology Ltd</t>
  </si>
  <si>
    <t>DEVIT</t>
  </si>
  <si>
    <t>Pune E - Stock Broking Ltd</t>
  </si>
  <si>
    <t>PESB</t>
  </si>
  <si>
    <t>Sicagen India Ltd</t>
  </si>
  <si>
    <t>SICAGEN</t>
  </si>
  <si>
    <t>Wardwizard Foods and Beverages Ltd</t>
  </si>
  <si>
    <t>WARDWIZFBL</t>
  </si>
  <si>
    <t>Inventure Growth &amp; Securities Ltd</t>
  </si>
  <si>
    <t>INVENTURE</t>
  </si>
  <si>
    <t>Zee Learn Ltd</t>
  </si>
  <si>
    <t>ZEELEARN</t>
  </si>
  <si>
    <t>National Plastic Technologies Ltd</t>
  </si>
  <si>
    <t>NATPLASTI</t>
  </si>
  <si>
    <t>Generic Engineering Construction and Projects Ltd</t>
  </si>
  <si>
    <t>GENCON</t>
  </si>
  <si>
    <t>CWD Limited</t>
  </si>
  <si>
    <t>CWD</t>
  </si>
  <si>
    <t>T T Ltd</t>
  </si>
  <si>
    <t>TTL</t>
  </si>
  <si>
    <t>Kimia Biosciences Ltd</t>
  </si>
  <si>
    <t>KIMIABL</t>
  </si>
  <si>
    <t>Raghuvansh Agrofarms Ltd</t>
  </si>
  <si>
    <t>RAFL</t>
  </si>
  <si>
    <t>Rajshree Sugars &amp; Chemicals Ltd</t>
  </si>
  <si>
    <t>RAJSREESUG</t>
  </si>
  <si>
    <t>Star Delta Transformers Ltd</t>
  </si>
  <si>
    <t>STARDELTA</t>
  </si>
  <si>
    <t>RDB Rasayans Ltd</t>
  </si>
  <si>
    <t>RDBRL</t>
  </si>
  <si>
    <t>ShreeOswal Seeds and Chemicals Ltd</t>
  </si>
  <si>
    <t>OSWALSEEDS</t>
  </si>
  <si>
    <t>Rajshree Polypack Ltd</t>
  </si>
  <si>
    <t>RPPL</t>
  </si>
  <si>
    <t>Asian Hotels (East) Ltd</t>
  </si>
  <si>
    <t>AHLEAST</t>
  </si>
  <si>
    <t>North Eastern Carrying Corporation Ltd</t>
  </si>
  <si>
    <t>NECCLTD</t>
  </si>
  <si>
    <t>Akanksha Power and Infrastructure Ltd</t>
  </si>
  <si>
    <t>AKANKSHA</t>
  </si>
  <si>
    <t>Electrical Components &amp; Equipment</t>
  </si>
  <si>
    <t>Tips Films Ltd</t>
  </si>
  <si>
    <t>TIPSFILMS</t>
  </si>
  <si>
    <t>WAA Solar Ltd</t>
  </si>
  <si>
    <t>WAA</t>
  </si>
  <si>
    <t>Delphi World Money Ltd</t>
  </si>
  <si>
    <t>DELPHIFX</t>
  </si>
  <si>
    <t>Bimetal Bearings Ltd</t>
  </si>
  <si>
    <t>BIMETAL</t>
  </si>
  <si>
    <t>Modi Rubber Ltd</t>
  </si>
  <si>
    <t>MODIRUBBER</t>
  </si>
  <si>
    <t>Indiabulls Enterprises Ltd</t>
  </si>
  <si>
    <t>IEL</t>
  </si>
  <si>
    <t>LA Tim Metal &amp; Industries Ltd</t>
  </si>
  <si>
    <t>LATIMMETAL</t>
  </si>
  <si>
    <t>Rajnish Retail Ltd</t>
  </si>
  <si>
    <t>RRETAIL</t>
  </si>
  <si>
    <t>Jullundur Motor Agency (Delhi) Ltd</t>
  </si>
  <si>
    <t>JMA</t>
  </si>
  <si>
    <t>Noida Toll Bridge Company Ltd</t>
  </si>
  <si>
    <t>NOIDATOLL</t>
  </si>
  <si>
    <t>Cambridge Technology Enterprises Ltd</t>
  </si>
  <si>
    <t>CTE</t>
  </si>
  <si>
    <t>DCG Cables &amp; Wires Ltd</t>
  </si>
  <si>
    <t>DCG</t>
  </si>
  <si>
    <t>SBI Nifty Bank ETF</t>
  </si>
  <si>
    <t>SETFNIFBK</t>
  </si>
  <si>
    <t>GSS Infotech Ltd</t>
  </si>
  <si>
    <t>GSS</t>
  </si>
  <si>
    <t>Shree Osfm E-Mobility Ltd</t>
  </si>
  <si>
    <t>SHREEOSFM</t>
  </si>
  <si>
    <t>On Door Concepts Ltd</t>
  </si>
  <si>
    <t>ONDOOR</t>
  </si>
  <si>
    <t>Retail - Online</t>
  </si>
  <si>
    <t>Regis Industries Ltd</t>
  </si>
  <si>
    <t>REGIS</t>
  </si>
  <si>
    <t>Ceenik Exports (India) Ltd</t>
  </si>
  <si>
    <t>CEENIK</t>
  </si>
  <si>
    <t>Alphageo (India) Ltd</t>
  </si>
  <si>
    <t>ALPHAGEO</t>
  </si>
  <si>
    <t>Paragon Fine &amp; Speciality Chemical Ltd</t>
  </si>
  <si>
    <t>PARAGON</t>
  </si>
  <si>
    <t>Arham Technologies Ltd</t>
  </si>
  <si>
    <t>ARHAM</t>
  </si>
  <si>
    <t>Maximus International Ltd</t>
  </si>
  <si>
    <t>MAXIMUS</t>
  </si>
  <si>
    <t>SAH Polymers Ltd</t>
  </si>
  <si>
    <t>SAH</t>
  </si>
  <si>
    <t>Ratnabhumi Developers Ltd</t>
  </si>
  <si>
    <t>RATNABHUMI</t>
  </si>
  <si>
    <t>AKI India Ltd</t>
  </si>
  <si>
    <t>AKI</t>
  </si>
  <si>
    <t>Lloyds Luxuries Ltd</t>
  </si>
  <si>
    <t>LLOYDS</t>
  </si>
  <si>
    <t>VETO Switch Gears And Cables Ltd</t>
  </si>
  <si>
    <t>VETO</t>
  </si>
  <si>
    <t>Sizemasters Technology Ltd</t>
  </si>
  <si>
    <t>SIZEMASTER</t>
  </si>
  <si>
    <t>G M Polyplast Ltd</t>
  </si>
  <si>
    <t>GMPL</t>
  </si>
  <si>
    <t>Sanjivani Paranteral Ltd</t>
  </si>
  <si>
    <t>SANJIVIN</t>
  </si>
  <si>
    <t>Umang Dairies Ltd</t>
  </si>
  <si>
    <t>UMANGDAIRY</t>
  </si>
  <si>
    <t>Ajanta Soya Ltd</t>
  </si>
  <si>
    <t>AJANTSOY</t>
  </si>
  <si>
    <t>Supreme Holdings &amp; Hospitality (India) Ltd</t>
  </si>
  <si>
    <t>SUPREME</t>
  </si>
  <si>
    <t>Somi Conveyor Beltings Ltd</t>
  </si>
  <si>
    <t>SOMICONVEY</t>
  </si>
  <si>
    <t>Pmc Fincorp Ltd</t>
  </si>
  <si>
    <t>PMCFIN</t>
  </si>
  <si>
    <t>QMS Medical Allied Services Ltd</t>
  </si>
  <si>
    <t>QMSMEDI</t>
  </si>
  <si>
    <t>Maha Rashtra Apex Corporation Ltd</t>
  </si>
  <si>
    <t>MAHAPEXLTD</t>
  </si>
  <si>
    <t>Quest Laboratories Ltd</t>
  </si>
  <si>
    <t>QUESTLAB</t>
  </si>
  <si>
    <t>ICICI Prudential Nifty 100 Low Vol 30 ETF</t>
  </si>
  <si>
    <t>LOWVOLIETF</t>
  </si>
  <si>
    <t>Chatha Foods Ltd</t>
  </si>
  <si>
    <t>CHATHA</t>
  </si>
  <si>
    <t>Swastika Investmart Ltd</t>
  </si>
  <si>
    <t>SWASTIKA</t>
  </si>
  <si>
    <t>Super House Ltd</t>
  </si>
  <si>
    <t>SUPERHOUSE</t>
  </si>
  <si>
    <t>MITCON Consultancy &amp; Engineering Services Ltd</t>
  </si>
  <si>
    <t>MITCON</t>
  </si>
  <si>
    <t>Eco Friendly Food Processing Park Ltd</t>
  </si>
  <si>
    <t>EFPL</t>
  </si>
  <si>
    <t>Coral Laboratories Ltd</t>
  </si>
  <si>
    <t>CORALAB</t>
  </si>
  <si>
    <t>POCL Enterprises Ltd</t>
  </si>
  <si>
    <t>POEL</t>
  </si>
  <si>
    <t>Rulka Electricals Ltd</t>
  </si>
  <si>
    <t>RULKA</t>
  </si>
  <si>
    <t>PG Foils Ltd</t>
  </si>
  <si>
    <t>PGFOILQ</t>
  </si>
  <si>
    <t>Yash Optics &amp; Lens Ltd</t>
  </si>
  <si>
    <t>YASHOPTICS</t>
  </si>
  <si>
    <t>IIRM Holdings India Ltd</t>
  </si>
  <si>
    <t>IIRM</t>
  </si>
  <si>
    <t>Supreme Infrastructure India Ltd</t>
  </si>
  <si>
    <t>SUPREMEINF</t>
  </si>
  <si>
    <t>Zenith Exports Ltd</t>
  </si>
  <si>
    <t>ZENITHEXPO</t>
  </si>
  <si>
    <t>Diksat Transworld Ltd</t>
  </si>
  <si>
    <t>DIKSAT</t>
  </si>
  <si>
    <t>Rungta Irrigation Ltd</t>
  </si>
  <si>
    <t>RUNGTAIR</t>
  </si>
  <si>
    <t>Narmada Gelatines Ltd</t>
  </si>
  <si>
    <t>SHAWGELTIN</t>
  </si>
  <si>
    <t>Modern Threads (India) Ltd</t>
  </si>
  <si>
    <t>MODTHREAD</t>
  </si>
  <si>
    <t>Infollion Research Services Ltd</t>
  </si>
  <si>
    <t>INFOLLION</t>
  </si>
  <si>
    <t>Halder Venture Ltd</t>
  </si>
  <si>
    <t>HALDER</t>
  </si>
  <si>
    <t>IL&amp;FS Transportation Networks Ltd</t>
  </si>
  <si>
    <t>IL&amp;FSTRANS</t>
  </si>
  <si>
    <t>Vipul Organics Ltd</t>
  </si>
  <si>
    <t>VIPULORG</t>
  </si>
  <si>
    <t>Trident Lifeline Ltd</t>
  </si>
  <si>
    <t>TLL</t>
  </si>
  <si>
    <t>Kanpur Plastipack Ltd</t>
  </si>
  <si>
    <t>KANPRPLA</t>
  </si>
  <si>
    <t>Odyssey Technologies Ltd</t>
  </si>
  <si>
    <t>ODYSSEY</t>
  </si>
  <si>
    <t>Brooks Laboratories Ltd</t>
  </si>
  <si>
    <t>BROOKS</t>
  </si>
  <si>
    <t>Indbank Merchant Banking Services Ltd</t>
  </si>
  <si>
    <t>INDBANK</t>
  </si>
  <si>
    <t>Organic Recycling Systems Ltd</t>
  </si>
  <si>
    <t>ORGANICREC</t>
  </si>
  <si>
    <t>Homesfy Realty Ltd</t>
  </si>
  <si>
    <t>HOMESFY</t>
  </si>
  <si>
    <t>Dhunseri Tea &amp; Industries Ltd</t>
  </si>
  <si>
    <t>DTIL</t>
  </si>
  <si>
    <t>Sanmit Infra Ltd</t>
  </si>
  <si>
    <t>SANINFRA</t>
  </si>
  <si>
    <t>Aurangabad Distillery Ltd</t>
  </si>
  <si>
    <t>AURDIS</t>
  </si>
  <si>
    <t>Beacon Trusteeship Ltd</t>
  </si>
  <si>
    <t>BEACON</t>
  </si>
  <si>
    <t>Maxposure Ltd</t>
  </si>
  <si>
    <t>MAXPOSURE</t>
  </si>
  <si>
    <t>Compucom Software Ltd</t>
  </si>
  <si>
    <t>COMPUSOFT</t>
  </si>
  <si>
    <t>Ramdevbaba Solvent Ltd</t>
  </si>
  <si>
    <t>RBS</t>
  </si>
  <si>
    <t>Precision Electronics Ltd</t>
  </si>
  <si>
    <t>PRECISIO</t>
  </si>
  <si>
    <t>Baid Finserv Ltd</t>
  </si>
  <si>
    <t>BAIDFIN</t>
  </si>
  <si>
    <t>Tirupati Starch &amp; Chemicals Ltd</t>
  </si>
  <si>
    <t>TIRUSTA</t>
  </si>
  <si>
    <t>Shiva Texyarn Ltd</t>
  </si>
  <si>
    <t>SHIVATEX</t>
  </si>
  <si>
    <t>Univastu India Ltd</t>
  </si>
  <si>
    <t>UNIVASTU</t>
  </si>
  <si>
    <t>GVP Infotech Ltd</t>
  </si>
  <si>
    <t>GVPTECH</t>
  </si>
  <si>
    <t>Gujarat State Financial Corp</t>
  </si>
  <si>
    <t>GUJSTATFIN</t>
  </si>
  <si>
    <t>Shraddha Prime Projects Ltd</t>
  </si>
  <si>
    <t>SHRADDHA</t>
  </si>
  <si>
    <t>Cosmo Ferrites Ltd</t>
  </si>
  <si>
    <t>COSMOFE</t>
  </si>
  <si>
    <t>Alpine Housing Development Corporation Limited</t>
  </si>
  <si>
    <t>ALPINEHOU</t>
  </si>
  <si>
    <t>Atam Valves Ltd</t>
  </si>
  <si>
    <t>ATAM</t>
  </si>
  <si>
    <t>J C T Ltd</t>
  </si>
  <si>
    <t>JCTLTD</t>
  </si>
  <si>
    <t>Aartech Solonics Ltd</t>
  </si>
  <si>
    <t>AARTECH</t>
  </si>
  <si>
    <t>Tirupati Forge Ltd</t>
  </si>
  <si>
    <t>TIRUPATIFL</t>
  </si>
  <si>
    <t>DHP India Ltd</t>
  </si>
  <si>
    <t>DHPIND</t>
  </si>
  <si>
    <t>Lactose (India) Ltd</t>
  </si>
  <si>
    <t>LACTOSE</t>
  </si>
  <si>
    <t>Texmo Pipes and Products Ltd</t>
  </si>
  <si>
    <t>TEXMOPIPES</t>
  </si>
  <si>
    <t>Panchsheel Organics Ltd</t>
  </si>
  <si>
    <t>PANCHSHEEL</t>
  </si>
  <si>
    <t>Digicontent Ltd</t>
  </si>
  <si>
    <t>DGCONTENT</t>
  </si>
  <si>
    <t>Ducon Infratechnologies Ltd</t>
  </si>
  <si>
    <t>DUCON</t>
  </si>
  <si>
    <t>Housing Development and Infrastructure Ltd</t>
  </si>
  <si>
    <t>HDIL</t>
  </si>
  <si>
    <t>Cochin Minerals and Rutile Ltd</t>
  </si>
  <si>
    <t>COCHINM</t>
  </si>
  <si>
    <t>Aspinwall and Company Ltd</t>
  </si>
  <si>
    <t>ASPINWALL</t>
  </si>
  <si>
    <t>Airo Lam Ltd</t>
  </si>
  <si>
    <t>AIROLAM</t>
  </si>
  <si>
    <t>Prajay Engineers Syndicate Ltd</t>
  </si>
  <si>
    <t>PRAENG</t>
  </si>
  <si>
    <t>Radix Industries (India) Ltd</t>
  </si>
  <si>
    <t>RADIXIND</t>
  </si>
  <si>
    <t>Mahalaxmi Rubtech Ltd</t>
  </si>
  <si>
    <t>MHLXMIRU</t>
  </si>
  <si>
    <t>Tulive Developers Ltd</t>
  </si>
  <si>
    <t>TULIVE</t>
  </si>
  <si>
    <t>Arvee Laboratories (India) Ltd</t>
  </si>
  <si>
    <t>ARVEE</t>
  </si>
  <si>
    <t>Weizmann Limited</t>
  </si>
  <si>
    <t>WEIZMANIND</t>
  </si>
  <si>
    <t>Universal Autofoundry Ltd</t>
  </si>
  <si>
    <t>UNIAUTO</t>
  </si>
  <si>
    <t>Coromandel Engineering Company Ltd</t>
  </si>
  <si>
    <t>COROENGG</t>
  </si>
  <si>
    <t>Niraj Cement Structurals Ltd</t>
  </si>
  <si>
    <t>NIRAJ</t>
  </si>
  <si>
    <t>Mangal Credit and Fincorp Ltd</t>
  </si>
  <si>
    <t>MANCREDIT</t>
  </si>
  <si>
    <t>Hindusthan National Glass And Industries Ltd</t>
  </si>
  <si>
    <t>HINDNATGLS</t>
  </si>
  <si>
    <t>GTL Ltd</t>
  </si>
  <si>
    <t>GTL</t>
  </si>
  <si>
    <t>BSL Ltd</t>
  </si>
  <si>
    <t>BSL</t>
  </si>
  <si>
    <t>Madhusudan Masala Ltd</t>
  </si>
  <si>
    <t>MADHUSUDAN</t>
  </si>
  <si>
    <t>Ducol Organics &amp; Colours Ltd</t>
  </si>
  <si>
    <t>DUCOL</t>
  </si>
  <si>
    <t>Aarvi Encon Ltd</t>
  </si>
  <si>
    <t>AARVI</t>
  </si>
  <si>
    <t>Swati Projects Ltd</t>
  </si>
  <si>
    <t>SWATIPRO</t>
  </si>
  <si>
    <t>Vibrant Global Capital Ltd</t>
  </si>
  <si>
    <t>VGCL</t>
  </si>
  <si>
    <t>Jyoti Ltd</t>
  </si>
  <si>
    <t>JYOTI</t>
  </si>
  <si>
    <t>Captain Technocast Ltd</t>
  </si>
  <si>
    <t>CTCL</t>
  </si>
  <si>
    <t>Samor Reality Ltd</t>
  </si>
  <si>
    <t>SAMOR</t>
  </si>
  <si>
    <t>Sprayking Ltd</t>
  </si>
  <si>
    <t>SPRAYKING</t>
  </si>
  <si>
    <t>Duncan Engineering Ltd</t>
  </si>
  <si>
    <t>DUNCANENG</t>
  </si>
  <si>
    <t>Shradha AI Technologies Ltd</t>
  </si>
  <si>
    <t>SHRAAITECH</t>
  </si>
  <si>
    <t>Basant Agro Tech (India) Ltd</t>
  </si>
  <si>
    <t>BASANTGL</t>
  </si>
  <si>
    <t>Lovable Lingerie Ltd</t>
  </si>
  <si>
    <t>LOVABLE</t>
  </si>
  <si>
    <t>Incredible Industries Ltd</t>
  </si>
  <si>
    <t>INCREDIBLE</t>
  </si>
  <si>
    <t>Intrasoft Technologies Ltd</t>
  </si>
  <si>
    <t>ISFT</t>
  </si>
  <si>
    <t>Prima Plastics Ltd</t>
  </si>
  <si>
    <t>PRIMAPLA</t>
  </si>
  <si>
    <t>LOYAL EQUIPMENTS Ltd</t>
  </si>
  <si>
    <t>LOYAL</t>
  </si>
  <si>
    <t>Dolfin Rubbers Ltd</t>
  </si>
  <si>
    <t>DOLFIN</t>
  </si>
  <si>
    <t>Future Consumer Ltd</t>
  </si>
  <si>
    <t>FCONSUMER</t>
  </si>
  <si>
    <t>DRS Dilip Roadlines Ltd</t>
  </si>
  <si>
    <t>DRSDILIP</t>
  </si>
  <si>
    <t>Shri Balaji Valve Components Ltd</t>
  </si>
  <si>
    <t>SBVCL</t>
  </si>
  <si>
    <t>Archidply Industries Ltd</t>
  </si>
  <si>
    <t>ARCHIDPLY</t>
  </si>
  <si>
    <t>Aarnav Fashions Ltd</t>
  </si>
  <si>
    <t>AARNAV</t>
  </si>
  <si>
    <t>Caprihans India Ltd</t>
  </si>
  <si>
    <t>CAPRIHANS</t>
  </si>
  <si>
    <t>GIR Natureview Resorts Ltd</t>
  </si>
  <si>
    <t>GIRRESORTS</t>
  </si>
  <si>
    <t>Surat Trade and Mercantile Ltd</t>
  </si>
  <si>
    <t>SURATRAML</t>
  </si>
  <si>
    <t>Gillanders Arbuthnot &amp; Co Ltd</t>
  </si>
  <si>
    <t>GILLANDERS</t>
  </si>
  <si>
    <t>Kanchi Karpooram Ltd</t>
  </si>
  <si>
    <t>KANCHI</t>
  </si>
  <si>
    <t>Coral India Finance and Housing Ltd</t>
  </si>
  <si>
    <t>CORALFINAC</t>
  </si>
  <si>
    <t>BDH Industries Ltd</t>
  </si>
  <si>
    <t>BDH</t>
  </si>
  <si>
    <t>Anmol India Ltd</t>
  </si>
  <si>
    <t>ANMOL</t>
  </si>
  <si>
    <t>Sel Manufacturing Company Ltd</t>
  </si>
  <si>
    <t>SELMC</t>
  </si>
  <si>
    <t>Hilton Metal Forging Ltd</t>
  </si>
  <si>
    <t>HILTON</t>
  </si>
  <si>
    <t>delaPlex Ltd</t>
  </si>
  <si>
    <t>DELAPLEX</t>
  </si>
  <si>
    <t>Refex Renewables &amp; Infrastructure Ltd</t>
  </si>
  <si>
    <t>REFEXRENEW</t>
  </si>
  <si>
    <t>IVP Ltd</t>
  </si>
  <si>
    <t>IVP</t>
  </si>
  <si>
    <t>Hindustan Adhesives Ltd</t>
  </si>
  <si>
    <t>HINDADH</t>
  </si>
  <si>
    <t>Dhoot Industrial Finance Ltd</t>
  </si>
  <si>
    <t>DHOOTIN</t>
  </si>
  <si>
    <t>Indian Sucrose Ltd</t>
  </si>
  <si>
    <t>INDSUCR</t>
  </si>
  <si>
    <t>Sadbhav Infrastructure Projects Ltd</t>
  </si>
  <si>
    <t>SADBHIN</t>
  </si>
  <si>
    <t>B &amp; A Ltd</t>
  </si>
  <si>
    <t>BNALTD</t>
  </si>
  <si>
    <t>Rts Power Corporation Ltd</t>
  </si>
  <si>
    <t>RTSPOWR</t>
  </si>
  <si>
    <t>United Nilgiri Tea Estates Company Ltd</t>
  </si>
  <si>
    <t>UNITEDTEA</t>
  </si>
  <si>
    <t>KBC Global Ltd</t>
  </si>
  <si>
    <t>KBCGLOBAL</t>
  </si>
  <si>
    <t>Toyam Sports Ltd</t>
  </si>
  <si>
    <t>TOYAMSL</t>
  </si>
  <si>
    <t>United Polyfab Gujarat Ltd</t>
  </si>
  <si>
    <t>UNITEDPOLY</t>
  </si>
  <si>
    <t>Alacrity Securities Ltd</t>
  </si>
  <si>
    <t>ALSL</t>
  </si>
  <si>
    <t>Kalyani Forge Ltd</t>
  </si>
  <si>
    <t>KALYANIFRG</t>
  </si>
  <si>
    <t>Sudarshan Pharma Industries Ltd</t>
  </si>
  <si>
    <t>SUDARSHAN</t>
  </si>
  <si>
    <t>Accuracy Shipping Ltd</t>
  </si>
  <si>
    <t>ACCURACY</t>
  </si>
  <si>
    <t>Magna Electro Castings Ltd</t>
  </si>
  <si>
    <t>MAGNAELQ</t>
  </si>
  <si>
    <t>Aveer Foods Ltd</t>
  </si>
  <si>
    <t>AVEER</t>
  </si>
  <si>
    <t>Semac Consultants Ltd</t>
  </si>
  <si>
    <t>SEMAC</t>
  </si>
  <si>
    <t>Emmbi Industries Ltd</t>
  </si>
  <si>
    <t>EMMBI</t>
  </si>
  <si>
    <t>Calcom Vision Ltd</t>
  </si>
  <si>
    <t>CALCOM</t>
  </si>
  <si>
    <t>Mitsu Chem Plast Ltd</t>
  </si>
  <si>
    <t>MITSU</t>
  </si>
  <si>
    <t>Deep Polymers Ltd</t>
  </si>
  <si>
    <t>DEEP</t>
  </si>
  <si>
    <t>Sir Shadi Lal Enterprises Ltd</t>
  </si>
  <si>
    <t>SSLEL</t>
  </si>
  <si>
    <t>Galaxy Cloud Kitchens Ltd</t>
  </si>
  <si>
    <t>GCKL</t>
  </si>
  <si>
    <t>Bodhi Tree Multimedia Ltd</t>
  </si>
  <si>
    <t>BTML</t>
  </si>
  <si>
    <t>Dhatre Udyog Ltd</t>
  </si>
  <si>
    <t>DHATRE</t>
  </si>
  <si>
    <t>Total Transport Systems Ltd</t>
  </si>
  <si>
    <t>TOTAL</t>
  </si>
  <si>
    <t>Upsurge Seeds Of Agriculture Ltd</t>
  </si>
  <si>
    <t>USASEEDS</t>
  </si>
  <si>
    <t>Avance Technologies Ltd</t>
  </si>
  <si>
    <t>AVANCE</t>
  </si>
  <si>
    <t>Ovobel Foods Ltd</t>
  </si>
  <si>
    <t>OVOBELE</t>
  </si>
  <si>
    <t>Worth Peripherals Ltd</t>
  </si>
  <si>
    <t>Srivari Spices and Foods Ltd</t>
  </si>
  <si>
    <t>SSFL</t>
  </si>
  <si>
    <t>Eros International Media Ltd</t>
  </si>
  <si>
    <t>EROSMEDIA</t>
  </si>
  <si>
    <t>LKP Finance Ltd</t>
  </si>
  <si>
    <t>LKPFIN</t>
  </si>
  <si>
    <t>Maheshwari Logistics Ltd</t>
  </si>
  <si>
    <t>MAHESHWARI</t>
  </si>
  <si>
    <t>Samkrg Pistons and Rings Ltd</t>
  </si>
  <si>
    <t>SAMKRG</t>
  </si>
  <si>
    <t>Phoenix Township Ltd</t>
  </si>
  <si>
    <t>PHOENIXTN</t>
  </si>
  <si>
    <t>Cenlub Industries Ltd</t>
  </si>
  <si>
    <t>CENLUB</t>
  </si>
  <si>
    <t>Priti International Ltd</t>
  </si>
  <si>
    <t>PRITI</t>
  </si>
  <si>
    <t>Surana Solar Ltd</t>
  </si>
  <si>
    <t>SURANASOL</t>
  </si>
  <si>
    <t>Polson Ltd</t>
  </si>
  <si>
    <t>POLSON</t>
  </si>
  <si>
    <t>Smruthi Organics Ltd</t>
  </si>
  <si>
    <t>SMRUTHIORG</t>
  </si>
  <si>
    <t>Indian Wood Products Co Ltd</t>
  </si>
  <si>
    <t>IWP</t>
  </si>
  <si>
    <t>Bhandari Hosiery Exports Ltd</t>
  </si>
  <si>
    <t>BHANDARI</t>
  </si>
  <si>
    <t>Shigan Quantum Technologies Ltd</t>
  </si>
  <si>
    <t>SHIGAN</t>
  </si>
  <si>
    <t>Praxis Home Retail Ltd</t>
  </si>
  <si>
    <t>PRAXIS</t>
  </si>
  <si>
    <t>Sharp India Ltd</t>
  </si>
  <si>
    <t>SHARP</t>
  </si>
  <si>
    <t>South India Paper Mills Ltd</t>
  </si>
  <si>
    <t>STHINPA</t>
  </si>
  <si>
    <t>Shahlon Silk Industries Ltd</t>
  </si>
  <si>
    <t>SHAHLON</t>
  </si>
  <si>
    <t>Bal Pharma Ltd</t>
  </si>
  <si>
    <t>BALPHARMA</t>
  </si>
  <si>
    <t>Khemani Distributors &amp; Marketing Ltd</t>
  </si>
  <si>
    <t>KDML</t>
  </si>
  <si>
    <t>CHL Ltd</t>
  </si>
  <si>
    <t>CHLLTD</t>
  </si>
  <si>
    <t>Capital Trust Ltd</t>
  </si>
  <si>
    <t>CAPTRUST</t>
  </si>
  <si>
    <t>Gayatri Rubbers and Chemicals Ltd</t>
  </si>
  <si>
    <t>GRCL</t>
  </si>
  <si>
    <t>Lucent Industries Ltd</t>
  </si>
  <si>
    <t>LUCENT</t>
  </si>
  <si>
    <t>Metroglobal Ltd</t>
  </si>
  <si>
    <t>METROGLOBL</t>
  </si>
  <si>
    <t>Hindprakash Industries Ltd</t>
  </si>
  <si>
    <t>HPIL</t>
  </si>
  <si>
    <t>Syschem (India) Ltd</t>
  </si>
  <si>
    <t>SYSCHEM</t>
  </si>
  <si>
    <t>Jocil Ltd</t>
  </si>
  <si>
    <t>JOCIL</t>
  </si>
  <si>
    <t>Reliance Chemotex Industries Ltd</t>
  </si>
  <si>
    <t>RELCHEMQ</t>
  </si>
  <si>
    <t>Unihealth Consultancy Ltd</t>
  </si>
  <si>
    <t>UNIHEALTH</t>
  </si>
  <si>
    <t>Abans Enterprises Ltd</t>
  </si>
  <si>
    <t>ABANSENT</t>
  </si>
  <si>
    <t>NipponINETFNifty SDL Apr 2026 Top 20 Equal Weight</t>
  </si>
  <si>
    <t>SDL26BEES</t>
  </si>
  <si>
    <t>Fonebox Retail Ltd</t>
  </si>
  <si>
    <t>FONEBOX</t>
  </si>
  <si>
    <t>Evexia Lifecare Ltd</t>
  </si>
  <si>
    <t>EVEXIA</t>
  </si>
  <si>
    <t>Tyche Industries Ltd</t>
  </si>
  <si>
    <t>TYCHE</t>
  </si>
  <si>
    <t>Techknowgreen Solutions Ltd</t>
  </si>
  <si>
    <t>TECHKGREEN</t>
  </si>
  <si>
    <t>Parvati Sweetners and Power Ltd</t>
  </si>
  <si>
    <t>PARVATI</t>
  </si>
  <si>
    <t>Shreeji Translogistics Ltd</t>
  </si>
  <si>
    <t>STL</t>
  </si>
  <si>
    <t>Salasar Exteriors and Contour Ltd</t>
  </si>
  <si>
    <t>SECL</t>
  </si>
  <si>
    <t>Dhruv Consultancy Services Ltd</t>
  </si>
  <si>
    <t>DHRUV</t>
  </si>
  <si>
    <t>Kifs Financial Services Ltd</t>
  </si>
  <si>
    <t>KIFS</t>
  </si>
  <si>
    <t>Manaksia Aluminium Co Ltd</t>
  </si>
  <si>
    <t>MANAKALUCO</t>
  </si>
  <si>
    <t>Indian Infotech and Software Ltd</t>
  </si>
  <si>
    <t>INDINFO</t>
  </si>
  <si>
    <t>Vital Chemtech Ltd</t>
  </si>
  <si>
    <t>VITAL</t>
  </si>
  <si>
    <t>Marvel Decor Ltd</t>
  </si>
  <si>
    <t>MDL</t>
  </si>
  <si>
    <t>JK Agri Genetics Ltd</t>
  </si>
  <si>
    <t>JK AGRI</t>
  </si>
  <si>
    <t>Panyam Cements And Mineral Industrties Ltd</t>
  </si>
  <si>
    <t>PANCM</t>
  </si>
  <si>
    <t>Kesar Petroproducts Ltd</t>
  </si>
  <si>
    <t>KESARPE</t>
  </si>
  <si>
    <t>Kesar Enterprises Ltd</t>
  </si>
  <si>
    <t>KESARENT</t>
  </si>
  <si>
    <t>Electro Force (India) Ltd</t>
  </si>
  <si>
    <t>EFORCE</t>
  </si>
  <si>
    <t>Electronic Equipment &amp; Parts</t>
  </si>
  <si>
    <t>SPL Industries Ltd</t>
  </si>
  <si>
    <t>SPLIL</t>
  </si>
  <si>
    <t>Kakatiya Cement Sugar and Industries Ltd</t>
  </si>
  <si>
    <t>KAKATCEM</t>
  </si>
  <si>
    <t>Hindustan Tin Works Ltd</t>
  </si>
  <si>
    <t>HINDTIN</t>
  </si>
  <si>
    <t>Bafna Pharmaceuticals Ltd</t>
  </si>
  <si>
    <t>BAFNAPH</t>
  </si>
  <si>
    <t>Alpa Laboratories Ltd</t>
  </si>
  <si>
    <t>ALPA</t>
  </si>
  <si>
    <t>Indian Acrylics Ltd</t>
  </si>
  <si>
    <t>INDIANACRY</t>
  </si>
  <si>
    <t>Kaira Can Co Ltd</t>
  </si>
  <si>
    <t>KAIRA</t>
  </si>
  <si>
    <t>Parshva Enterprises Ltd</t>
  </si>
  <si>
    <t>PARSHVA</t>
  </si>
  <si>
    <t>Vaidya Sane Ayurved Laboratories Ltd</t>
  </si>
  <si>
    <t>MADHAVBAUG</t>
  </si>
  <si>
    <t>Pharmaids Pharmaceuticals Ltd</t>
  </si>
  <si>
    <t>PHARMAID</t>
  </si>
  <si>
    <t>Piccadily Sugar and Allied Industries Ltd</t>
  </si>
  <si>
    <t>PICCASUG</t>
  </si>
  <si>
    <t>Xelpmoc Design and Tech Ltd</t>
  </si>
  <si>
    <t>XELPMOC</t>
  </si>
  <si>
    <t>B.A.G. Films and Media Ltd</t>
  </si>
  <si>
    <t>BAGFILMS</t>
  </si>
  <si>
    <t>Vaishali Pharma Ltd</t>
  </si>
  <si>
    <t>VAISHALI</t>
  </si>
  <si>
    <t>Reliance Home Finance Ltd</t>
  </si>
  <si>
    <t>RHFL</t>
  </si>
  <si>
    <t>Interiors &amp; More Ltd</t>
  </si>
  <si>
    <t>INM</t>
  </si>
  <si>
    <t>Tainwala Chemicals and Plastics (India) Ltd</t>
  </si>
  <si>
    <t>TAINWALCHM</t>
  </si>
  <si>
    <t>Arihant Foundations &amp; Housing Ltd</t>
  </si>
  <si>
    <t>ARIHANT</t>
  </si>
  <si>
    <t>GTV Engineering Ltd</t>
  </si>
  <si>
    <t>GTV</t>
  </si>
  <si>
    <t>HCP Plastene Bulkpack Ltd</t>
  </si>
  <si>
    <t>HPBL</t>
  </si>
  <si>
    <t>Pansari Developers Ltd</t>
  </si>
  <si>
    <t>PANSARI</t>
  </si>
  <si>
    <t>Mahamaya Steel Industries Ltd</t>
  </si>
  <si>
    <t>MAHASTEEL</t>
  </si>
  <si>
    <t>Suryalata Spinning Mills Ltd</t>
  </si>
  <si>
    <t>SURYALA</t>
  </si>
  <si>
    <t>Zenith Steel Pipes &amp; Industries Ltd</t>
  </si>
  <si>
    <t>ZENITHSTL</t>
  </si>
  <si>
    <t>Aluwind Architectural Ltd</t>
  </si>
  <si>
    <t>ALUWIND</t>
  </si>
  <si>
    <t>Building Products - Others</t>
  </si>
  <si>
    <t>AMJ Land Holdings Ltd</t>
  </si>
  <si>
    <t>AMJLAND</t>
  </si>
  <si>
    <t>S V Global Mill Ltd</t>
  </si>
  <si>
    <t>SVGLOBAL</t>
  </si>
  <si>
    <t>Kovilpatti Lakshmi Roller Flour Mills Ltd</t>
  </si>
  <si>
    <t>KLRFM</t>
  </si>
  <si>
    <t>SAL Steel Ltd</t>
  </si>
  <si>
    <t>SALSTEEL</t>
  </si>
  <si>
    <t>Ganges Securities Ltd</t>
  </si>
  <si>
    <t>GANGESSECU</t>
  </si>
  <si>
    <t>BCPL Railway Infrastructure Ltd</t>
  </si>
  <si>
    <t>BCPL</t>
  </si>
  <si>
    <t>LKP Securities Ltd</t>
  </si>
  <si>
    <t>LKPSEC</t>
  </si>
  <si>
    <t>Future Retail Ltd</t>
  </si>
  <si>
    <t>FRETAIL</t>
  </si>
  <si>
    <t>JHS Svendgaard Laboratories Ltd</t>
  </si>
  <si>
    <t>JHS</t>
  </si>
  <si>
    <t>Reliance Naval and Engineering Ltd</t>
  </si>
  <si>
    <t>RNAVAL</t>
  </si>
  <si>
    <t>Colab Cloud Platforms Ltd</t>
  </si>
  <si>
    <t>COLABCLOUD</t>
  </si>
  <si>
    <t>Lakshmi Automatic Loom Works Ltd</t>
  </si>
  <si>
    <t>LXMIATO</t>
  </si>
  <si>
    <t>Bharat Gears Ltd</t>
  </si>
  <si>
    <t>BHARATGEAR</t>
  </si>
  <si>
    <t>Chaman Metallics Ltd</t>
  </si>
  <si>
    <t>CMNL</t>
  </si>
  <si>
    <t>Silicon Rental Solutions Ltd</t>
  </si>
  <si>
    <t>SRSOLTD</t>
  </si>
  <si>
    <t>India Steel Works Ltd</t>
  </si>
  <si>
    <t>ISWL</t>
  </si>
  <si>
    <t>Eyantra Ventures Ltd</t>
  </si>
  <si>
    <t>EY</t>
  </si>
  <si>
    <t>Shah Metacorp Ltd</t>
  </si>
  <si>
    <t>SHAH</t>
  </si>
  <si>
    <t>Nagpur Power and Industries Ltd</t>
  </si>
  <si>
    <t>NAGPI</t>
  </si>
  <si>
    <t>VJTF Eduservices Ltd</t>
  </si>
  <si>
    <t>VJTFEDU</t>
  </si>
  <si>
    <t>Goldkart Jewels Ltd</t>
  </si>
  <si>
    <t>GOLDKART</t>
  </si>
  <si>
    <t>Gujarat Toolroom Ltd</t>
  </si>
  <si>
    <t>GUJTLRM</t>
  </si>
  <si>
    <t>Setco Automotive Ltd</t>
  </si>
  <si>
    <t>SETCO</t>
  </si>
  <si>
    <t>Oil Country Tubular Ltd</t>
  </si>
  <si>
    <t>OILCOUNTUB</t>
  </si>
  <si>
    <t>K I C Metaliks Ltd</t>
  </si>
  <si>
    <t>KAJARIR</t>
  </si>
  <si>
    <t>Standard Industries Ltd</t>
  </si>
  <si>
    <t>SIL</t>
  </si>
  <si>
    <t>Greenchef Appliances Ltd</t>
  </si>
  <si>
    <t>GREENCHEF</t>
  </si>
  <si>
    <t>Premco Global Ltd</t>
  </si>
  <si>
    <t>PREMCO</t>
  </si>
  <si>
    <t>Indsil Hydro Power and Manganese Ltd</t>
  </si>
  <si>
    <t>INDSILHYD</t>
  </si>
  <si>
    <t>Swastik Pipe Ltd</t>
  </si>
  <si>
    <t>SWASTIK</t>
  </si>
  <si>
    <t>DIGJAM Ltd</t>
  </si>
  <si>
    <t>DIGJAMLMTD</t>
  </si>
  <si>
    <t>Ai Champdany Industries Ltd</t>
  </si>
  <si>
    <t>AICHAMP</t>
  </si>
  <si>
    <t>Mangalam Drugs and Organics Ltd</t>
  </si>
  <si>
    <t>MANGALAM</t>
  </si>
  <si>
    <t>Kaushalya Logistics Ltd</t>
  </si>
  <si>
    <t>KLL</t>
  </si>
  <si>
    <t>Ground Freight &amp; Logistics</t>
  </si>
  <si>
    <t>DB (International) Stock Brokers Ltd</t>
  </si>
  <si>
    <t>DBSTOCKBRO</t>
  </si>
  <si>
    <t>Nippon India ETF Nifty PSU Bank BeES</t>
  </si>
  <si>
    <t>PSUBNKBEES</t>
  </si>
  <si>
    <t>Rajasthan Gases Ltd</t>
  </si>
  <si>
    <t>RAJGASES</t>
  </si>
  <si>
    <t>Sonal Mercantile Ltd</t>
  </si>
  <si>
    <t>SONAL</t>
  </si>
  <si>
    <t>De Neers Tools Ltd</t>
  </si>
  <si>
    <t>DENEERS</t>
  </si>
  <si>
    <t>Century Extrusions Ltd</t>
  </si>
  <si>
    <t>CENTEXT</t>
  </si>
  <si>
    <t>CG VAK Software and Exports Ltd</t>
  </si>
  <si>
    <t>CGVAK</t>
  </si>
  <si>
    <t>Manas Properties Ltd</t>
  </si>
  <si>
    <t>MANAS</t>
  </si>
  <si>
    <t>Pacific Industries Ltd</t>
  </si>
  <si>
    <t>PACIFICI</t>
  </si>
  <si>
    <t>Winsome Textile Industries Ltd</t>
  </si>
  <si>
    <t>WINSOMTX</t>
  </si>
  <si>
    <t>Cadsys (India) Ltd</t>
  </si>
  <si>
    <t>CADSYS</t>
  </si>
  <si>
    <t>Srivasavi Adhesive Tapes Ltd</t>
  </si>
  <si>
    <t>SRIVASAVI</t>
  </si>
  <si>
    <t>Indian Card Clothing Company Ltd</t>
  </si>
  <si>
    <t>INDIANCARD</t>
  </si>
  <si>
    <t>Touchwood Entertainment Ltd</t>
  </si>
  <si>
    <t>TOUCHWOOD</t>
  </si>
  <si>
    <t>Tanvi Foods (India) Ltd</t>
  </si>
  <si>
    <t>TANVI</t>
  </si>
  <si>
    <t>KHFM Hospitality and Facility Management Services Ltd</t>
  </si>
  <si>
    <t>KHFM</t>
  </si>
  <si>
    <t>Aryaman Capital Markets Ltd</t>
  </si>
  <si>
    <t>ARYACAPM</t>
  </si>
  <si>
    <t>Tarmat Ltd</t>
  </si>
  <si>
    <t>TARMAT</t>
  </si>
  <si>
    <t>Peria Karamalai Tea and Produce Company Ltd</t>
  </si>
  <si>
    <t>PKTEA</t>
  </si>
  <si>
    <t>W H Brady &amp; Company Ltd</t>
  </si>
  <si>
    <t>WHBRADY</t>
  </si>
  <si>
    <t>Salona Cotspin Ltd</t>
  </si>
  <si>
    <t>SALONA</t>
  </si>
  <si>
    <t>Tahmar Enterprises Ltd</t>
  </si>
  <si>
    <t>TAHMARENT</t>
  </si>
  <si>
    <t>Dhruva Capital Services Ltd</t>
  </si>
  <si>
    <t>DHRUVCA</t>
  </si>
  <si>
    <t>Art Nirman Ltd</t>
  </si>
  <si>
    <t>ARTNIRMAN</t>
  </si>
  <si>
    <t>Prakash Steelage Ltd</t>
  </si>
  <si>
    <t>PRAKASHSTL</t>
  </si>
  <si>
    <t>Flex Foods Ltd</t>
  </si>
  <si>
    <t>FLEXFO</t>
  </si>
  <si>
    <t>Akm Creations Ltd</t>
  </si>
  <si>
    <t>AKM</t>
  </si>
  <si>
    <t>NTC Industries Ltd</t>
  </si>
  <si>
    <t>NTCIND</t>
  </si>
  <si>
    <t>Global Offshore Services Ltd</t>
  </si>
  <si>
    <t>GLOBOFFS</t>
  </si>
  <si>
    <t>Eco Hotels and Resorts Ltd</t>
  </si>
  <si>
    <t>ECOHOTELS</t>
  </si>
  <si>
    <t>Sonam Ltd</t>
  </si>
  <si>
    <t>SONAMLTD</t>
  </si>
  <si>
    <t>Deepak Spinners Ltd</t>
  </si>
  <si>
    <t>DEEPAKSP</t>
  </si>
  <si>
    <t>Mukta Arts Ltd</t>
  </si>
  <si>
    <t>MUKTAARTS</t>
  </si>
  <si>
    <t>Lambodhara Textiles Ltd</t>
  </si>
  <si>
    <t>LAMBODHARA</t>
  </si>
  <si>
    <t>Prerna Infrabuild Ltd</t>
  </si>
  <si>
    <t>PRERINFRA</t>
  </si>
  <si>
    <t>Visco Trade Associates Ltd</t>
  </si>
  <si>
    <t>VISCO</t>
  </si>
  <si>
    <t>Binayak Tex Processors Ltd</t>
  </si>
  <si>
    <t>ZBINTXPP</t>
  </si>
  <si>
    <t>Aspire &amp; Innovative Advertising Ltd</t>
  </si>
  <si>
    <t>ASPIRE</t>
  </si>
  <si>
    <t>Kohinoor Foods Ltd</t>
  </si>
  <si>
    <t>KOHINOOR</t>
  </si>
  <si>
    <t>Baweja Studios Ltd</t>
  </si>
  <si>
    <t>BAWEJA</t>
  </si>
  <si>
    <t>Rishiroop Ltd</t>
  </si>
  <si>
    <t>RISHIROOP</t>
  </si>
  <si>
    <t>ResGen Ltd</t>
  </si>
  <si>
    <t>RESGEN</t>
  </si>
  <si>
    <t>Samrat Forgings Ltd</t>
  </si>
  <si>
    <t>SAMRATFORG</t>
  </si>
  <si>
    <t>Durlax Top Surface Ltd</t>
  </si>
  <si>
    <t>DURLAX</t>
  </si>
  <si>
    <t>Sikko Industries Ltd</t>
  </si>
  <si>
    <t>SIKKO</t>
  </si>
  <si>
    <t>Arunjyoti Bio Ventures Ltd</t>
  </si>
  <si>
    <t>ABVL</t>
  </si>
  <si>
    <t>Rexnord Electronics and Controls Ltd</t>
  </si>
  <si>
    <t>REXNORD</t>
  </si>
  <si>
    <t>Shri Techtex Ltd</t>
  </si>
  <si>
    <t>SHRITECH</t>
  </si>
  <si>
    <t>Shervani Industrial Syndicate Ltd</t>
  </si>
  <si>
    <t>SHERVANI</t>
  </si>
  <si>
    <t>Sotac Pharmaceuticals Ltd</t>
  </si>
  <si>
    <t>SOTAC</t>
  </si>
  <si>
    <t>Thakkers Developers Ltd</t>
  </si>
  <si>
    <t>THAKDEV</t>
  </si>
  <si>
    <t>Krebs Biochemicals and Industries Ltd</t>
  </si>
  <si>
    <t>KREBSBIO</t>
  </si>
  <si>
    <t>ACE Software Exports Ltd</t>
  </si>
  <si>
    <t>ACESOFT</t>
  </si>
  <si>
    <t>Alkali Metals Ltd</t>
  </si>
  <si>
    <t>ALKALI</t>
  </si>
  <si>
    <t>Active Clothing Co Ltd</t>
  </si>
  <si>
    <t>ACTIVE</t>
  </si>
  <si>
    <t>Savera Industries Ltd</t>
  </si>
  <si>
    <t>SAVERA</t>
  </si>
  <si>
    <t>Jainam Ferro Alloys (I) Ltd</t>
  </si>
  <si>
    <t>JAINAM</t>
  </si>
  <si>
    <t>Radhe Developers (India) Ltd</t>
  </si>
  <si>
    <t>RADHEDE</t>
  </si>
  <si>
    <t>Royal Cushion Vinyl Products Ltd</t>
  </si>
  <si>
    <t>ROYALCU</t>
  </si>
  <si>
    <t>Jayant Infratech Ltd</t>
  </si>
  <si>
    <t>JAYANT</t>
  </si>
  <si>
    <t>MEP Infrastructure Developers Ltd</t>
  </si>
  <si>
    <t>MEP</t>
  </si>
  <si>
    <t>Gayatri Sugars Ltd</t>
  </si>
  <si>
    <t>GAYATRI</t>
  </si>
  <si>
    <t>Rudra Gas Enterprise Ltd</t>
  </si>
  <si>
    <t>RUDRAGAS</t>
  </si>
  <si>
    <t>Beardsell Ltd</t>
  </si>
  <si>
    <t>BEARDSELL</t>
  </si>
  <si>
    <t>B-Right RealEstate Ltd</t>
  </si>
  <si>
    <t>BRRL</t>
  </si>
  <si>
    <t>Money Masters Leasing and Finance Ltd</t>
  </si>
  <si>
    <t>MMLF</t>
  </si>
  <si>
    <t>Pramara Promotions Ltd</t>
  </si>
  <si>
    <t>PRAMARA</t>
  </si>
  <si>
    <t>Saumya Consultants Ltd</t>
  </si>
  <si>
    <t>SAUMYA</t>
  </si>
  <si>
    <t>Ahlada Engineers Ltd</t>
  </si>
  <si>
    <t>AHLADA</t>
  </si>
  <si>
    <t>MPS Infotecnics Ltd</t>
  </si>
  <si>
    <t>VISESHINFO</t>
  </si>
  <si>
    <t>Patel Integrated Logistics Ltd</t>
  </si>
  <si>
    <t>PATINTLOG</t>
  </si>
  <si>
    <t>Srestha Finvest Ltd</t>
  </si>
  <si>
    <t>SRESTHA</t>
  </si>
  <si>
    <t>Sumuka Agro Industries Ltd</t>
  </si>
  <si>
    <t>SUMUKA</t>
  </si>
  <si>
    <t>ITL Industries Ltd</t>
  </si>
  <si>
    <t>ITL</t>
  </si>
  <si>
    <t>Shekhawati Poly-Yarn Ltd</t>
  </si>
  <si>
    <t>SPYL</t>
  </si>
  <si>
    <t>Kundan Edifice Ltd</t>
  </si>
  <si>
    <t>KEL</t>
  </si>
  <si>
    <t>Winsome Breweries Ltd</t>
  </si>
  <si>
    <t>WINSOMBR</t>
  </si>
  <si>
    <t>3rd Rock Multimedia Ltd</t>
  </si>
  <si>
    <t>3RDROCK</t>
  </si>
  <si>
    <t>HIM Teknoforge Ltd</t>
  </si>
  <si>
    <t>HIMTEK</t>
  </si>
  <si>
    <t>Quadrant Televentures Ltd</t>
  </si>
  <si>
    <t>QUADRANT</t>
  </si>
  <si>
    <t>Party Cruisers Ltd</t>
  </si>
  <si>
    <t>PARTYCRUS</t>
  </si>
  <si>
    <t>Barak Valley Cements Ltd</t>
  </si>
  <si>
    <t>BVCL</t>
  </si>
  <si>
    <t>Dcm Ltd</t>
  </si>
  <si>
    <t>DCM</t>
  </si>
  <si>
    <t>Ansal Properties and Infrastructure Ltd</t>
  </si>
  <si>
    <t>ANSALAPI</t>
  </si>
  <si>
    <t>Varanium Cloud Ltd</t>
  </si>
  <si>
    <t>CLOUD</t>
  </si>
  <si>
    <t>Abhinav Capital Services Ltd</t>
  </si>
  <si>
    <t>ABHICAP</t>
  </si>
  <si>
    <t>Pioneer Embroideries Ltd</t>
  </si>
  <si>
    <t>PIONEEREMB</t>
  </si>
  <si>
    <t>Enser Communications Ltd</t>
  </si>
  <si>
    <t>ENSER</t>
  </si>
  <si>
    <t>Vishal Bearings Ltd</t>
  </si>
  <si>
    <t>VISHALBL</t>
  </si>
  <si>
    <t>Kotak S&amp;P BSE Sensex ETF</t>
  </si>
  <si>
    <t>SENSEX1</t>
  </si>
  <si>
    <t>Bhagwati Autocast Ltd</t>
  </si>
  <si>
    <t>BGWTATO</t>
  </si>
  <si>
    <t>BN Holdings Ltd</t>
  </si>
  <si>
    <t>BNHOLDINGS</t>
  </si>
  <si>
    <t>RSD Finance Ltd</t>
  </si>
  <si>
    <t>RSDFIN</t>
  </si>
  <si>
    <t>Facor Alloys Ltd</t>
  </si>
  <si>
    <t>FACORALL</t>
  </si>
  <si>
    <t>Sundaram Multi Pap Ltd</t>
  </si>
  <si>
    <t>SUNDARAM</t>
  </si>
  <si>
    <t>Arshiya Ltd</t>
  </si>
  <si>
    <t>ARSHIYA</t>
  </si>
  <si>
    <t>AAA Technologies Ltd</t>
  </si>
  <si>
    <t>AAATECH</t>
  </si>
  <si>
    <t>Steelman Telecom Ltd</t>
  </si>
  <si>
    <t>STML</t>
  </si>
  <si>
    <t>Zeal Aqua Ltd</t>
  </si>
  <si>
    <t>MRO-TEK Realty Ltd</t>
  </si>
  <si>
    <t>MRO-TEK</t>
  </si>
  <si>
    <t>ATV Projects India Ltd</t>
  </si>
  <si>
    <t>ATVPR</t>
  </si>
  <si>
    <t>Machino Plastics Ltd</t>
  </si>
  <si>
    <t>MACPLASQ</t>
  </si>
  <si>
    <t>Virat Crane Industries Ltd</t>
  </si>
  <si>
    <t>VIRATCRA</t>
  </si>
  <si>
    <t>Teamo Productions HQ Ltd</t>
  </si>
  <si>
    <t>TPHQ</t>
  </si>
  <si>
    <t>ICICI Prudential Nifty Next 50 ETF</t>
  </si>
  <si>
    <t>NEXT50IETF</t>
  </si>
  <si>
    <t>Milgrey Finance and Investments Ltd</t>
  </si>
  <si>
    <t>ZMILGFIN</t>
  </si>
  <si>
    <t>Fidel Softech Ltd</t>
  </si>
  <si>
    <t>FIDEL</t>
  </si>
  <si>
    <t>Panache Digilife Ltd</t>
  </si>
  <si>
    <t>PANACHE</t>
  </si>
  <si>
    <t>Goyal Aluminiums Ltd</t>
  </si>
  <si>
    <t>GOYALALUM</t>
  </si>
  <si>
    <t>Lahoti Overseas Ltd</t>
  </si>
  <si>
    <t>LAHOTIOV</t>
  </si>
  <si>
    <t>Surya Lakshmi Cotton Mills Ltd</t>
  </si>
  <si>
    <t>SURYALAXMI</t>
  </si>
  <si>
    <t>HB Estate Developers Ltd</t>
  </si>
  <si>
    <t>HBESD</t>
  </si>
  <si>
    <t>Palash Securities Ltd</t>
  </si>
  <si>
    <t>PALASHSECU</t>
  </si>
  <si>
    <t>Hemant Surgical Industries Ltd</t>
  </si>
  <si>
    <t>HSIL</t>
  </si>
  <si>
    <t>Western India Plywoods Ltd</t>
  </si>
  <si>
    <t>WIPL</t>
  </si>
  <si>
    <t>Anik Industries Ltd</t>
  </si>
  <si>
    <t>ANIKINDS</t>
  </si>
  <si>
    <t>Athena Global Technologies Ltd</t>
  </si>
  <si>
    <t>ATHENAGLO</t>
  </si>
  <si>
    <t>Bihar Sponge Iron Ltd</t>
  </si>
  <si>
    <t>BIHSPONG</t>
  </si>
  <si>
    <t>Steel City Securities Ltd</t>
  </si>
  <si>
    <t>STEELCITY</t>
  </si>
  <si>
    <t>Himalaya Food International Ltd</t>
  </si>
  <si>
    <t>HFIL</t>
  </si>
  <si>
    <t>Regency Ceramics Ltd</t>
  </si>
  <si>
    <t>REGENCERAM</t>
  </si>
  <si>
    <t>Transteel Seating Technologies Ltd</t>
  </si>
  <si>
    <t>TRANSTEEL</t>
  </si>
  <si>
    <t>Asit C Mehta Financial Services Ltd</t>
  </si>
  <si>
    <t>ASITCFIN</t>
  </si>
  <si>
    <t>Digidrive Distributors Ltd</t>
  </si>
  <si>
    <t>DIGIDRIVE</t>
  </si>
  <si>
    <t>Bilcare Ltd</t>
  </si>
  <si>
    <t>BI</t>
  </si>
  <si>
    <t>BN Rathi Securities Ltd</t>
  </si>
  <si>
    <t>BNRSEC</t>
  </si>
  <si>
    <t>V R Infraspace Ltd</t>
  </si>
  <si>
    <t>VR</t>
  </si>
  <si>
    <t>Promax Power Ltd</t>
  </si>
  <si>
    <t>PROMAX</t>
  </si>
  <si>
    <t>Veekayem Fashion &amp; Apparels Ltd</t>
  </si>
  <si>
    <t>VEEKAYEM</t>
  </si>
  <si>
    <t>Qualitek Labs Ltd</t>
  </si>
  <si>
    <t>QLL</t>
  </si>
  <si>
    <t>Urban Enviro Waste Management Ltd</t>
  </si>
  <si>
    <t>URBAN</t>
  </si>
  <si>
    <t>Scanpoint Geomatics Ltd</t>
  </si>
  <si>
    <t>SCANPGEOM</t>
  </si>
  <si>
    <t>Simplex Castings Ltd</t>
  </si>
  <si>
    <t>SIMPLEXCAS</t>
  </si>
  <si>
    <t>Simbhaoli Sugars Ltd</t>
  </si>
  <si>
    <t>SIMBHALS</t>
  </si>
  <si>
    <t>Likhami Consulting Ltd</t>
  </si>
  <si>
    <t>LIKHAMI</t>
  </si>
  <si>
    <t>United Van Der Horst Ltd</t>
  </si>
  <si>
    <t>UVDRHOR</t>
  </si>
  <si>
    <t>Sattrix Information Security Ltd</t>
  </si>
  <si>
    <t>SATTRIX</t>
  </si>
  <si>
    <t>Cinerad Communications Ltd</t>
  </si>
  <si>
    <t>CINERAD</t>
  </si>
  <si>
    <t>B &amp; A Packaging India Ltd</t>
  </si>
  <si>
    <t>BAPACK</t>
  </si>
  <si>
    <t>SNL Bearings Ltd</t>
  </si>
  <si>
    <t>SNL</t>
  </si>
  <si>
    <t>WeP Solutions Ltd</t>
  </si>
  <si>
    <t>WEPSOLN</t>
  </si>
  <si>
    <t>Siyaram Recycling Industries Ltd</t>
  </si>
  <si>
    <t>SIYARAM</t>
  </si>
  <si>
    <t>Nath Industries Ltd</t>
  </si>
  <si>
    <t>NATHIND</t>
  </si>
  <si>
    <t>Rachana Infrastructure Ltd</t>
  </si>
  <si>
    <t>RILINFRA</t>
  </si>
  <si>
    <t>Sanco Trans Ltd</t>
  </si>
  <si>
    <t>SANCTRN</t>
  </si>
  <si>
    <t>Ultracab (India) Ltd</t>
  </si>
  <si>
    <t>ULTRACAB</t>
  </si>
  <si>
    <t>Bhagyanagar Properties Ltd</t>
  </si>
  <si>
    <t>BHAGYAPROP</t>
  </si>
  <si>
    <t>New Swan Multitech Ltd</t>
  </si>
  <si>
    <t>SWANAGRO</t>
  </si>
  <si>
    <t>Cubex Tubings Ltd</t>
  </si>
  <si>
    <t>CUBEXTUB</t>
  </si>
  <si>
    <t>Metals - Copper</t>
  </si>
  <si>
    <t>Bengal Tea &amp; Fabrics Ltd</t>
  </si>
  <si>
    <t>BENGALT</t>
  </si>
  <si>
    <t>AMD Industries Ltd</t>
  </si>
  <si>
    <t>AMDIND</t>
  </si>
  <si>
    <t>COSCO (India) Ltd</t>
  </si>
  <si>
    <t>COSCO</t>
  </si>
  <si>
    <t>Atishay Ltd</t>
  </si>
  <si>
    <t>ATISHAY</t>
  </si>
  <si>
    <t>Espire Hospitality Ltd</t>
  </si>
  <si>
    <t>ESPIRE</t>
  </si>
  <si>
    <t>TCI Industries Ltd</t>
  </si>
  <si>
    <t>TCIIND</t>
  </si>
  <si>
    <t>Jhandewalas Foods Ltd</t>
  </si>
  <si>
    <t>JFL</t>
  </si>
  <si>
    <t>Aksh Optifibre Ltd</t>
  </si>
  <si>
    <t>AKSHOPTFBR</t>
  </si>
  <si>
    <t>Dynavision Ltd</t>
  </si>
  <si>
    <t>DYNAVSN</t>
  </si>
  <si>
    <t>Gujarat Intrux Ltd</t>
  </si>
  <si>
    <t>GUJINTRX</t>
  </si>
  <si>
    <t>Mauria Udyog Ltd</t>
  </si>
  <si>
    <t>MUL</t>
  </si>
  <si>
    <t>Aarey Drugs and Pharmaceuticals Ltd</t>
  </si>
  <si>
    <t>AAREYDRUGS</t>
  </si>
  <si>
    <t>BLS Infotech Ltd</t>
  </si>
  <si>
    <t>BLSINFOTE</t>
  </si>
  <si>
    <t>Simmonds Marshall Ltd</t>
  </si>
  <si>
    <t>SIMMOND</t>
  </si>
  <si>
    <t>Maiden Forgings Ltd</t>
  </si>
  <si>
    <t>MAIDEN</t>
  </si>
  <si>
    <t>Garnet International Ltd</t>
  </si>
  <si>
    <t>GARNETINT</t>
  </si>
  <si>
    <t>Amarjothi Spinning Mills Ltd</t>
  </si>
  <si>
    <t>AMARJOTHI</t>
  </si>
  <si>
    <t>Motor and General Finance Ltd</t>
  </si>
  <si>
    <t>MOTOGENFIN</t>
  </si>
  <si>
    <t>Sampann Utpadan India Ltd</t>
  </si>
  <si>
    <t>SAMPANN</t>
  </si>
  <si>
    <t>Palred Technologies Ltd</t>
  </si>
  <si>
    <t>PALREDTEC</t>
  </si>
  <si>
    <t>Aakash Exploration Services Ltd</t>
  </si>
  <si>
    <t>AAKASH</t>
  </si>
  <si>
    <t>Garg Furnace Ltd</t>
  </si>
  <si>
    <t>GARGFUR</t>
  </si>
  <si>
    <t>Quantum Gold Fund</t>
  </si>
  <si>
    <t>QGOLDHALF</t>
  </si>
  <si>
    <t>United Cotfab Ltd</t>
  </si>
  <si>
    <t>COTFAB</t>
  </si>
  <si>
    <t>IBL Finance Ltd</t>
  </si>
  <si>
    <t>IBLFL</t>
  </si>
  <si>
    <t>Financial Technology</t>
  </si>
  <si>
    <t>Ascom Leasing &amp; Investments Ltd</t>
  </si>
  <si>
    <t>ASCOM</t>
  </si>
  <si>
    <t>Credent Global Finance Ltd</t>
  </si>
  <si>
    <t>CGFL</t>
  </si>
  <si>
    <t>HDFC S&amp;P BSE Sensex ETF</t>
  </si>
  <si>
    <t>HDFCSENSEX</t>
  </si>
  <si>
    <t>ANI Integrated Services Ltd</t>
  </si>
  <si>
    <t>AISL</t>
  </si>
  <si>
    <t>Ausom Enterprise Ltd</t>
  </si>
  <si>
    <t>AUSOMENT</t>
  </si>
  <si>
    <t>IFL Enterprises Ltd</t>
  </si>
  <si>
    <t>IFL</t>
  </si>
  <si>
    <t>Debock Industries Ltd</t>
  </si>
  <si>
    <t>DIL</t>
  </si>
  <si>
    <t>Tamboli Industries Ltd</t>
  </si>
  <si>
    <t>TAMBOLIIN</t>
  </si>
  <si>
    <t>Aditya Consumer Marketing Ltd</t>
  </si>
  <si>
    <t>ACML</t>
  </si>
  <si>
    <t>Fiberweb (India) Ltd</t>
  </si>
  <si>
    <t>FIBERWEB</t>
  </si>
  <si>
    <t>Accel Ltd</t>
  </si>
  <si>
    <t>ACCEL</t>
  </si>
  <si>
    <t>Mcon Rasayan India Ltd</t>
  </si>
  <si>
    <t>MCON</t>
  </si>
  <si>
    <t>Paras Petrofils Ltd</t>
  </si>
  <si>
    <t>PARASPETRO</t>
  </si>
  <si>
    <t>Sagarsoft (India) Ltd</t>
  </si>
  <si>
    <t>SAGARSOFT</t>
  </si>
  <si>
    <t>Sharat Industries Ltd</t>
  </si>
  <si>
    <t>SHINDL</t>
  </si>
  <si>
    <t>Landmark Property Development Co Ltd</t>
  </si>
  <si>
    <t>LPDC</t>
  </si>
  <si>
    <t>Maruti Interior Products Ltd</t>
  </si>
  <si>
    <t>SPITZE</t>
  </si>
  <si>
    <t>Orissa Bengal Carrier Ltd</t>
  </si>
  <si>
    <t>OBCL</t>
  </si>
  <si>
    <t>Shri Gang Industries and Allied Products Ltd</t>
  </si>
  <si>
    <t>SHRIGANG</t>
  </si>
  <si>
    <t>Master Components Ltd</t>
  </si>
  <si>
    <t>MASTER</t>
  </si>
  <si>
    <t>Bharat Immunologicals and Biologicals Corporation Ltd</t>
  </si>
  <si>
    <t>BIBCL</t>
  </si>
  <si>
    <t>Gayatri Projects Ltd</t>
  </si>
  <si>
    <t>GAYAPROJ</t>
  </si>
  <si>
    <t>Skil Infrastructure Ltd</t>
  </si>
  <si>
    <t>SKIL</t>
  </si>
  <si>
    <t>APM Industries Ltd</t>
  </si>
  <si>
    <t>APMIN</t>
  </si>
  <si>
    <t>Auro Laboratories Ltd</t>
  </si>
  <si>
    <t>AUROLAB</t>
  </si>
  <si>
    <t>Nirman Agri Genetics Ltd</t>
  </si>
  <si>
    <t>NIRMAN</t>
  </si>
  <si>
    <t>Golkunda Diamonds and Jewellery Ltd</t>
  </si>
  <si>
    <t>GOLKUNDIA</t>
  </si>
  <si>
    <t>Anjani Foods Ltd</t>
  </si>
  <si>
    <t>ANJANIFOODS</t>
  </si>
  <si>
    <t>NCL Research and Financial Services Ltd</t>
  </si>
  <si>
    <t>NCLRESE</t>
  </si>
  <si>
    <t>Everlon Financials Ltd</t>
  </si>
  <si>
    <t>EVERFIN</t>
  </si>
  <si>
    <t>Shah Alloys Ltd</t>
  </si>
  <si>
    <t>SHAHALLOYS</t>
  </si>
  <si>
    <t>Kkalpana Industries (India) Ltd</t>
  </si>
  <si>
    <t>KKALPANAIND</t>
  </si>
  <si>
    <t>National Fittings Ltd</t>
  </si>
  <si>
    <t>NATFIT</t>
  </si>
  <si>
    <t>Swashthik Plascon Ltd</t>
  </si>
  <si>
    <t>SPL</t>
  </si>
  <si>
    <t>T &amp; I Global Ltd</t>
  </si>
  <si>
    <t>TIGLOB</t>
  </si>
  <si>
    <t>Sharp Chucks and Machines Ltd</t>
  </si>
  <si>
    <t>SCML</t>
  </si>
  <si>
    <t>Rishi Laser Ltd</t>
  </si>
  <si>
    <t>RISHILASE</t>
  </si>
  <si>
    <t>Sal Automotive Ltd</t>
  </si>
  <si>
    <t>SALAUTO</t>
  </si>
  <si>
    <t>Blue Pebble Ltd</t>
  </si>
  <si>
    <t>BLUEPEBBLE</t>
  </si>
  <si>
    <t>Apis India Ltd</t>
  </si>
  <si>
    <t>APIS</t>
  </si>
  <si>
    <t>Ishan Dyes and Chemicals Ltd</t>
  </si>
  <si>
    <t>ISHANCH</t>
  </si>
  <si>
    <t>Pressure Sensitive Systems (India) Ltd</t>
  </si>
  <si>
    <t>PRESSURS</t>
  </si>
  <si>
    <t>Damodar Industries Ltd</t>
  </si>
  <si>
    <t>DAMODARIND</t>
  </si>
  <si>
    <t>Virat Leasing Ltd</t>
  </si>
  <si>
    <t>VLL</t>
  </si>
  <si>
    <t>Times Guaranty Ltd</t>
  </si>
  <si>
    <t>TIMESGTY</t>
  </si>
  <si>
    <t>Securekloud Technologies Ltd</t>
  </si>
  <si>
    <t>SECURKLOUD</t>
  </si>
  <si>
    <t>Trescon Ltd</t>
  </si>
  <si>
    <t>TRESCON</t>
  </si>
  <si>
    <t>Dangee Dums Ltd</t>
  </si>
  <si>
    <t>DANGEE</t>
  </si>
  <si>
    <t>WSFx Global Pay Ltd</t>
  </si>
  <si>
    <t>WSFX</t>
  </si>
  <si>
    <t>Vedavaag Systems Ltd</t>
  </si>
  <si>
    <t>VEDAVAAG</t>
  </si>
  <si>
    <t>Asarfi Hospital Ltd</t>
  </si>
  <si>
    <t>ASARFI</t>
  </si>
  <si>
    <t>Fortis Malar Hospitals Ltd</t>
  </si>
  <si>
    <t>FORTISMLR</t>
  </si>
  <si>
    <t>Transwarranty Finance Ltd</t>
  </si>
  <si>
    <t>TFL</t>
  </si>
  <si>
    <t>Tilak Ventures Ltd</t>
  </si>
  <si>
    <t>TILAK</t>
  </si>
  <si>
    <t>Oxygenta Pharmaceutical Ltd</t>
  </si>
  <si>
    <t>OXYGENTAPH</t>
  </si>
  <si>
    <t>Keynote Financial Services Ltd</t>
  </si>
  <si>
    <t>KEYFINSERV</t>
  </si>
  <si>
    <t>Sera Investments &amp; Finance India Ltd</t>
  </si>
  <si>
    <t>SERA</t>
  </si>
  <si>
    <t>Narbada Gems and Jewellery Ltd</t>
  </si>
  <si>
    <t>NARBADA</t>
  </si>
  <si>
    <t>HEC Infra Projects Ltd</t>
  </si>
  <si>
    <t>HECPROJECT</t>
  </si>
  <si>
    <t>G. G. Automotive Gears Ltd</t>
  </si>
  <si>
    <t>GGAUTO</t>
  </si>
  <si>
    <t>Pee Cee Cosma Sope Ltd</t>
  </si>
  <si>
    <t>PCCOSMA</t>
  </si>
  <si>
    <t>Resonance Specialties Ltd</t>
  </si>
  <si>
    <t>RESONANCE</t>
  </si>
  <si>
    <t>Agri-Tech (India) Ltd</t>
  </si>
  <si>
    <t>AGRITECH</t>
  </si>
  <si>
    <t>Som Datt Finance Corporation Ltd</t>
  </si>
  <si>
    <t>SODFC</t>
  </si>
  <si>
    <t>MRP Agro Ltd</t>
  </si>
  <si>
    <t>MRP</t>
  </si>
  <si>
    <t>Lotus Eye Hospital and Institute Ltd</t>
  </si>
  <si>
    <t>LOTUSEYE</t>
  </si>
  <si>
    <t>Parnax Lab Ltd</t>
  </si>
  <si>
    <t>PARNAXLAB</t>
  </si>
  <si>
    <t>Ind Swift Ltd</t>
  </si>
  <si>
    <t>INDSWFTLTD</t>
  </si>
  <si>
    <t>Auto Pins (India) Ltd</t>
  </si>
  <si>
    <t>AUTOPINS</t>
  </si>
  <si>
    <t>Avro India Ltd</t>
  </si>
  <si>
    <t>AVROIND</t>
  </si>
  <si>
    <t>Emerald Leisures Ltd</t>
  </si>
  <si>
    <t>EMERALL</t>
  </si>
  <si>
    <t>SecMark Consultancy Ltd</t>
  </si>
  <si>
    <t>SECMARK</t>
  </si>
  <si>
    <t>Mayank Cattle Food Ltd</t>
  </si>
  <si>
    <t>MCFL</t>
  </si>
  <si>
    <t>Tree House Education and Accessories Ltd</t>
  </si>
  <si>
    <t>TREEHOUSE</t>
  </si>
  <si>
    <t>Lasa Supergenerics Ltd</t>
  </si>
  <si>
    <t>LASA</t>
  </si>
  <si>
    <t>Cian Agro Industries &amp; Infrastructure Ltd</t>
  </si>
  <si>
    <t>CIANAGRO</t>
  </si>
  <si>
    <t>Arnold Holdings Ltd</t>
  </si>
  <si>
    <t>ARNOLD</t>
  </si>
  <si>
    <t>Mysore Petro Chemicals Ltd</t>
  </si>
  <si>
    <t>MYSORPETRO</t>
  </si>
  <si>
    <t>Holmarc Opto-Mechatronics Ltd</t>
  </si>
  <si>
    <t>HOLMARC</t>
  </si>
  <si>
    <t>KG Petrochem Ltd</t>
  </si>
  <si>
    <t>KGPETRO</t>
  </si>
  <si>
    <t>Nidhi Granites Ltd</t>
  </si>
  <si>
    <t>NIDHGRN</t>
  </si>
  <si>
    <t>Polychem Ltd</t>
  </si>
  <si>
    <t>POLYCHEM</t>
  </si>
  <si>
    <t>Modern Dairies Ltd</t>
  </si>
  <si>
    <t>MODAIRY</t>
  </si>
  <si>
    <t>Genpharmasec Ltd</t>
  </si>
  <si>
    <t>GENPHARMA</t>
  </si>
  <si>
    <t>Mercury Laboratories Ltd</t>
  </si>
  <si>
    <t>MERCURYLAB</t>
  </si>
  <si>
    <t>Ecoplast Ltd</t>
  </si>
  <si>
    <t>ECOPLAST</t>
  </si>
  <si>
    <t>Gujarat Natural Resources Ltd</t>
  </si>
  <si>
    <t>GNRL</t>
  </si>
  <si>
    <t>DRS Cargo Movers Ltd</t>
  </si>
  <si>
    <t>DRSCARGO</t>
  </si>
  <si>
    <t>Alfred Herbert (India) Ltd</t>
  </si>
  <si>
    <t>ALFREDHE</t>
  </si>
  <si>
    <t>Kesar Terminals &amp; Infrastructure Ltd</t>
  </si>
  <si>
    <t>KTIL</t>
  </si>
  <si>
    <t>Retina Paints Ltd</t>
  </si>
  <si>
    <t>RETINA</t>
  </si>
  <si>
    <t>Pulz Electronics Ltd</t>
  </si>
  <si>
    <t>PULZ</t>
  </si>
  <si>
    <t>Mohite Industries Ltd</t>
  </si>
  <si>
    <t>MOHITE</t>
  </si>
  <si>
    <t>Soma Textiles &amp; Industries Ltd</t>
  </si>
  <si>
    <t>SOMATEX</t>
  </si>
  <si>
    <t>Energy Development Company Ltd</t>
  </si>
  <si>
    <t>ENERGYDEV</t>
  </si>
  <si>
    <t>Transcorp International Ltd</t>
  </si>
  <si>
    <t>TRANSCOR</t>
  </si>
  <si>
    <t>Wallfort Financial Services Ltd</t>
  </si>
  <si>
    <t>WALLFORT</t>
  </si>
  <si>
    <t>Haryana Capfin Ltd</t>
  </si>
  <si>
    <t>HARYNACAP</t>
  </si>
  <si>
    <t>Yarn Syndicate Ltd</t>
  </si>
  <si>
    <t>YARNSYN</t>
  </si>
  <si>
    <t>Suvidhaa Infoserve Ltd</t>
  </si>
  <si>
    <t>SUVIDHAA</t>
  </si>
  <si>
    <t>Aditya BSL Nifty Next 50 ETF</t>
  </si>
  <si>
    <t>ABSLNN50ET</t>
  </si>
  <si>
    <t>Ganga Papers India Ltd</t>
  </si>
  <si>
    <t>GANGAPA</t>
  </si>
  <si>
    <t>Everest Organics Ltd</t>
  </si>
  <si>
    <t>EVERESTO</t>
  </si>
  <si>
    <t>Jasch Industries Ltd</t>
  </si>
  <si>
    <t>JASCH</t>
  </si>
  <si>
    <t>Edvenswa Enterprises Ltd</t>
  </si>
  <si>
    <t>EDVENSWA</t>
  </si>
  <si>
    <t>Kaizen Agro Infrabuild Ltd</t>
  </si>
  <si>
    <t>KAIZENAGRO</t>
  </si>
  <si>
    <t>Akar Auto Industries Ltd</t>
  </si>
  <si>
    <t>AAIL</t>
  </si>
  <si>
    <t>Adtech Systems Ltd</t>
  </si>
  <si>
    <t>ADTECH</t>
  </si>
  <si>
    <t>Porwal Auto Components Ltd</t>
  </si>
  <si>
    <t>PORWAL</t>
  </si>
  <si>
    <t>Archit Organosys Ltd</t>
  </si>
  <si>
    <t>ARCHITORG</t>
  </si>
  <si>
    <t>Tokyo Plast International Ltd</t>
  </si>
  <si>
    <t>TOKYOPLAST</t>
  </si>
  <si>
    <t>Max Heights Infrastructure Ltd</t>
  </si>
  <si>
    <t>MAXHEIGHTS</t>
  </si>
  <si>
    <t>Saptarishi Agro Industries Ltd</t>
  </si>
  <si>
    <t>SPTRSHI</t>
  </si>
  <si>
    <t>AK Spintex Ltd</t>
  </si>
  <si>
    <t>AKSPINTEX</t>
  </si>
  <si>
    <t>Cravatex Ltd</t>
  </si>
  <si>
    <t>CRAVATEX</t>
  </si>
  <si>
    <t>Trans India House Impex Ltd</t>
  </si>
  <si>
    <t>TIHIL</t>
  </si>
  <si>
    <t>Chowgule Steamships Ltd</t>
  </si>
  <si>
    <t>CHOWGULSTM</t>
  </si>
  <si>
    <t>AVSL Industries Ltd</t>
  </si>
  <si>
    <t>AVSL</t>
  </si>
  <si>
    <t>Zenith Drugs Ltd</t>
  </si>
  <si>
    <t>ZENITHDRUG</t>
  </si>
  <si>
    <t>Chartered Logistics Ltd</t>
  </si>
  <si>
    <t>CHLOGIST</t>
  </si>
  <si>
    <t>Kemp and Company Ltd</t>
  </si>
  <si>
    <t>KEMP</t>
  </si>
  <si>
    <t>Scoobee Day Garments (India) Ltd</t>
  </si>
  <si>
    <t>SCOOBEEDAY</t>
  </si>
  <si>
    <t>Rollatainers Ltd</t>
  </si>
  <si>
    <t>ROLLT</t>
  </si>
  <si>
    <t>Source Natural Foods and Herbal Supplements Ltd</t>
  </si>
  <si>
    <t>SOURCENTRL</t>
  </si>
  <si>
    <t>7Seas Entertainment Ltd</t>
  </si>
  <si>
    <t>7SEASL</t>
  </si>
  <si>
    <t>Mohini Health &amp; Hygiene Ltd</t>
  </si>
  <si>
    <t>MHHL</t>
  </si>
  <si>
    <t>Grob Tea Co Ltd</t>
  </si>
  <si>
    <t>GROBTEA</t>
  </si>
  <si>
    <t>Super Tannery Ltd</t>
  </si>
  <si>
    <t>SUPTANERY</t>
  </si>
  <si>
    <t>Sayaji Industries Ltd</t>
  </si>
  <si>
    <t>SAYAJIIND</t>
  </si>
  <si>
    <t>Bansal Roofing Products Ltd</t>
  </si>
  <si>
    <t>BRPL</t>
  </si>
  <si>
    <t>Manoj Ceramic Ltd</t>
  </si>
  <si>
    <t>MCPL</t>
  </si>
  <si>
    <t>Nagreeka Exports Ltd</t>
  </si>
  <si>
    <t>NAGREEKEXP</t>
  </si>
  <si>
    <t>Celebrity Fashions Ltd</t>
  </si>
  <si>
    <t>CELEBRITY</t>
  </si>
  <si>
    <t>Enfuse Solutions Ltd</t>
  </si>
  <si>
    <t>ENFUSE</t>
  </si>
  <si>
    <t>Futuristic Solutions Ltd</t>
  </si>
  <si>
    <t>FUTSOL</t>
  </si>
  <si>
    <t>Dutron Polymers Ltd</t>
  </si>
  <si>
    <t>DUTRON</t>
  </si>
  <si>
    <t>Relicab Cable Manufacturing Ltd</t>
  </si>
  <si>
    <t>RELICAB</t>
  </si>
  <si>
    <t>ICICI Prudential Silver ETF</t>
  </si>
  <si>
    <t>SILVERIETF</t>
  </si>
  <si>
    <t>Bhilwara Spinners Ltd</t>
  </si>
  <si>
    <t>BHILSPIN</t>
  </si>
  <si>
    <t>Srei Infrastructure Finance Ltd</t>
  </si>
  <si>
    <t>SREINFRA</t>
  </si>
  <si>
    <t>Hisar Metal Industries Ltd</t>
  </si>
  <si>
    <t>HISARMETAL</t>
  </si>
  <si>
    <t>Advik Capital Ltd</t>
  </si>
  <si>
    <t>ADVIKCA</t>
  </si>
  <si>
    <t>Aplab Ltd</t>
  </si>
  <si>
    <t>APLAB</t>
  </si>
  <si>
    <t>Integrated Personnel Services Ltd</t>
  </si>
  <si>
    <t>IPSL</t>
  </si>
  <si>
    <t>Orient Press Ltd</t>
  </si>
  <si>
    <t>ORIENTLTD</t>
  </si>
  <si>
    <t>VMS Industries Ltd</t>
  </si>
  <si>
    <t>VMS</t>
  </si>
  <si>
    <t>Ahasolar Technologies Ltd</t>
  </si>
  <si>
    <t>AHASOLAR</t>
  </si>
  <si>
    <t>Tera Software Ltd</t>
  </si>
  <si>
    <t>TERASOFT</t>
  </si>
  <si>
    <t>Biofil Chemicals and Pharmaceuticals Ltd</t>
  </si>
  <si>
    <t>BIOFILCHEM</t>
  </si>
  <si>
    <t>Shanti Spintex Ltd</t>
  </si>
  <si>
    <t>SHANTIDENM</t>
  </si>
  <si>
    <t>Samrat Pharmachem Ltd</t>
  </si>
  <si>
    <t>SAMRATPH</t>
  </si>
  <si>
    <t>Krishanveer Forge Ltd</t>
  </si>
  <si>
    <t>KVFORGE</t>
  </si>
  <si>
    <t>Delta Manufacturing Ltd</t>
  </si>
  <si>
    <t>DELTAMAGNT</t>
  </si>
  <si>
    <t>Nilachal Refractories Ltd</t>
  </si>
  <si>
    <t>NILACHAL</t>
  </si>
  <si>
    <t>Naman In-Store (India) Ltd</t>
  </si>
  <si>
    <t>NAMAN</t>
  </si>
  <si>
    <t>Creative Castings Ltd</t>
  </si>
  <si>
    <t>Titan Securities Ltd</t>
  </si>
  <si>
    <t>TITANSEC</t>
  </si>
  <si>
    <t>Ganga Forging Ltd</t>
  </si>
  <si>
    <t>GANGAFORGE</t>
  </si>
  <si>
    <t>Freshtrop Fruits Ltd</t>
  </si>
  <si>
    <t>FRSHTRP</t>
  </si>
  <si>
    <t>Gokak Textiles Ltd</t>
  </si>
  <si>
    <t>GOKAKTEX</t>
  </si>
  <si>
    <t>Yaari Digital Integrated Services Ltd</t>
  </si>
  <si>
    <t>YAARI</t>
  </si>
  <si>
    <t>Cinevista Ltd</t>
  </si>
  <si>
    <t>CINEVISTA</t>
  </si>
  <si>
    <t>Skyline Millars Ltd</t>
  </si>
  <si>
    <t>SKYLMILAR</t>
  </si>
  <si>
    <t>Lykis Ltd</t>
  </si>
  <si>
    <t>LYKISLTD</t>
  </si>
  <si>
    <t>Kothari Fermentation and Biochem Ltd</t>
  </si>
  <si>
    <t>KFBL</t>
  </si>
  <si>
    <t>Vaswani Industries Ltd</t>
  </si>
  <si>
    <t>VASWANI</t>
  </si>
  <si>
    <t>Banka BioLoo Ltd</t>
  </si>
  <si>
    <t>BANKA</t>
  </si>
  <si>
    <t>Raja Bahadur International Ltd</t>
  </si>
  <si>
    <t>RAJABAH</t>
  </si>
  <si>
    <t>Ansal Housing Ltd</t>
  </si>
  <si>
    <t>ANSALHSG</t>
  </si>
  <si>
    <t>Agni Green Power Ltd</t>
  </si>
  <si>
    <t>AGNI</t>
  </si>
  <si>
    <t>Globe International Carriers Ltd</t>
  </si>
  <si>
    <t>GICL</t>
  </si>
  <si>
    <t>Tayo Rolls Ltd</t>
  </si>
  <si>
    <t>TATAYODOGA</t>
  </si>
  <si>
    <t>One Global Service Provider Ltd</t>
  </si>
  <si>
    <t>ONEGLOBAL</t>
  </si>
  <si>
    <t>Future Enterprises Ltd</t>
  </si>
  <si>
    <t>FELDVR</t>
  </si>
  <si>
    <t>Raaj Medisafe India Ltd</t>
  </si>
  <si>
    <t>RAAJMEDI</t>
  </si>
  <si>
    <t>Shetron Ltd</t>
  </si>
  <si>
    <t>SHETR</t>
  </si>
  <si>
    <t>Thacker and Company Ltd</t>
  </si>
  <si>
    <t>THACKER</t>
  </si>
  <si>
    <t>McNally Bharat Engg Co Ltd</t>
  </si>
  <si>
    <t>MBECL</t>
  </si>
  <si>
    <t>East West Holdings Ltd</t>
  </si>
  <si>
    <t>EASTWEST</t>
  </si>
  <si>
    <t>Harshdeep Hortico Ltd</t>
  </si>
  <si>
    <t>HARSHDEEP</t>
  </si>
  <si>
    <t>Vinny Overseas Ltd</t>
  </si>
  <si>
    <t>VINNY</t>
  </si>
  <si>
    <t>Murae Organisor Ltd</t>
  </si>
  <si>
    <t>MURAE</t>
  </si>
  <si>
    <t>B C C Fuba India Ltd</t>
  </si>
  <si>
    <t>BCCFUBA</t>
  </si>
  <si>
    <t>Titan Intech Ltd</t>
  </si>
  <si>
    <t>TITANIN</t>
  </si>
  <si>
    <t>Virya Resources Ltd</t>
  </si>
  <si>
    <t>VIRYA</t>
  </si>
  <si>
    <t>Vippy Spinpro Ltd</t>
  </si>
  <si>
    <t>VIPPYSP</t>
  </si>
  <si>
    <t>Yogi Ltd</t>
  </si>
  <si>
    <t>YOGI</t>
  </si>
  <si>
    <t>Astron Paper &amp; Board Mill Ltd</t>
  </si>
  <si>
    <t>ASTRON</t>
  </si>
  <si>
    <t>Sangam Finserv Ltd</t>
  </si>
  <si>
    <t>SANGAMFIN</t>
  </si>
  <si>
    <t>Globe Textiles (India) Ltd</t>
  </si>
  <si>
    <t>GLOBE</t>
  </si>
  <si>
    <t>Sameera Agro and Infra Ltd</t>
  </si>
  <si>
    <t>SAIFL</t>
  </si>
  <si>
    <t>Homebuilding</t>
  </si>
  <si>
    <t>Madhav Copper Ltd</t>
  </si>
  <si>
    <t>MCL</t>
  </si>
  <si>
    <t>SVP Global Textiles Ltd</t>
  </si>
  <si>
    <t>SVPGLOB</t>
  </si>
  <si>
    <t>Sharika Enterprises Ltd</t>
  </si>
  <si>
    <t>SHARIKA</t>
  </si>
  <si>
    <t>Excel Realty N Infra Ltd</t>
  </si>
  <si>
    <t>EXCEL</t>
  </si>
  <si>
    <t>Remi Edelstahl Tubulars Ltd</t>
  </si>
  <si>
    <t>REMIEDEL</t>
  </si>
  <si>
    <t>Riddhi Corporate Services Ltd</t>
  </si>
  <si>
    <t>RIDDHICORP</t>
  </si>
  <si>
    <t>Aayush Wellness Ltd</t>
  </si>
  <si>
    <t>AAYUSH</t>
  </si>
  <si>
    <t>Key Corp Ltd</t>
  </si>
  <si>
    <t>KEYCORP</t>
  </si>
  <si>
    <t>SKP Securities Ltd</t>
  </si>
  <si>
    <t>SKPSEC</t>
  </si>
  <si>
    <t>Global Pet Industries Ltd</t>
  </si>
  <si>
    <t>GLOBALPET</t>
  </si>
  <si>
    <t>Power and Instrumentation (Gujarat) Ltd</t>
  </si>
  <si>
    <t>PIGL</t>
  </si>
  <si>
    <t>BSEL Algo Ltd</t>
  </si>
  <si>
    <t>BSELALGO</t>
  </si>
  <si>
    <t>BLB Ltd</t>
  </si>
  <si>
    <t>BLBLIMITED</t>
  </si>
  <si>
    <t>Rama Vision Ltd</t>
  </si>
  <si>
    <t>RAMAVISION</t>
  </si>
  <si>
    <t>Ashika Credit Capital Ltd</t>
  </si>
  <si>
    <t>ASHIKA</t>
  </si>
  <si>
    <t>KBS India Ltd</t>
  </si>
  <si>
    <t>KBSINDIA</t>
  </si>
  <si>
    <t>Clara Industries Ltd</t>
  </si>
  <si>
    <t>CLARA</t>
  </si>
  <si>
    <t>Mangalam Alloys Ltd</t>
  </si>
  <si>
    <t>MAL</t>
  </si>
  <si>
    <t>Aimco Pesticides Ltd</t>
  </si>
  <si>
    <t>AIMCOPEST</t>
  </si>
  <si>
    <t>Cranes Software International Ltd</t>
  </si>
  <si>
    <t>CRANESSOFT</t>
  </si>
  <si>
    <t>Raminfo Ltd</t>
  </si>
  <si>
    <t>RAMINFO</t>
  </si>
  <si>
    <t>Krishna Ventures Ltd</t>
  </si>
  <si>
    <t>KRISHNA</t>
  </si>
  <si>
    <t>Aztec Fluids &amp; Machinery Ltd</t>
  </si>
  <si>
    <t>AZTEC</t>
  </si>
  <si>
    <t>Shilp Gravures Ltd</t>
  </si>
  <si>
    <t>SHILGRAVQ</t>
  </si>
  <si>
    <t>LIC MF Nifty 8-13 yr G-Sec ETF</t>
  </si>
  <si>
    <t>LICNETFGSC</t>
  </si>
  <si>
    <t>Gujarat Containers Ltd</t>
  </si>
  <si>
    <t>GUJCONT</t>
  </si>
  <si>
    <t>Dharni Capital Services Ltd</t>
  </si>
  <si>
    <t>DHARNI</t>
  </si>
  <si>
    <t>Alstone Textiles (India) Ltd</t>
  </si>
  <si>
    <t>ALSTONE</t>
  </si>
  <si>
    <t>Achyut Healthcare Ltd</t>
  </si>
  <si>
    <t>ACHYUT</t>
  </si>
  <si>
    <t>IDBI Gold Exchange Traded Fund</t>
  </si>
  <si>
    <t>LICMFGOLD</t>
  </si>
  <si>
    <t>Dollex Agrotech Ltd</t>
  </si>
  <si>
    <t>DOLLEX</t>
  </si>
  <si>
    <t>Pritish Nandy Communications Ltd</t>
  </si>
  <si>
    <t>PNC</t>
  </si>
  <si>
    <t>Keerthi Industries Ltd</t>
  </si>
  <si>
    <t>KEERTHI</t>
  </si>
  <si>
    <t>SunGarner Energies Ltd</t>
  </si>
  <si>
    <t>SEL</t>
  </si>
  <si>
    <t>Patdiam Jewellery Ltd</t>
  </si>
  <si>
    <t>PJL</t>
  </si>
  <si>
    <t>Mukesh Babu Financial Services Ltd</t>
  </si>
  <si>
    <t>MUKESHB</t>
  </si>
  <si>
    <t>Agro Phos (India) Ltd</t>
  </si>
  <si>
    <t>AGROPHOS</t>
  </si>
  <si>
    <t>Sakthi Finance Ltd</t>
  </si>
  <si>
    <t>SAKTHIFIN</t>
  </si>
  <si>
    <t>Shalimar Wires Industries Ltd</t>
  </si>
  <si>
    <t>SHALIWIR</t>
  </si>
  <si>
    <t>Jindal Hotels Ltd</t>
  </si>
  <si>
    <t>JINDHOT</t>
  </si>
  <si>
    <t>Acknit Industries Ltd</t>
  </si>
  <si>
    <t>ACKNIT</t>
  </si>
  <si>
    <t>Shri Krishna Devcon Ltd</t>
  </si>
  <si>
    <t>SHRIKRISH</t>
  </si>
  <si>
    <t>CNI Research Ltd</t>
  </si>
  <si>
    <t>CNIRESLTD</t>
  </si>
  <si>
    <t>Upsurge Investment and Finance Ltd</t>
  </si>
  <si>
    <t>UPSURGE</t>
  </si>
  <si>
    <t>Maestros Electronics &amp; Telecommunications Systems Ltd</t>
  </si>
  <si>
    <t>METSL</t>
  </si>
  <si>
    <t>Shree Krishna Infrastructure Ltd</t>
  </si>
  <si>
    <t>SKIFL</t>
  </si>
  <si>
    <t>Baroda Extrusion Ltd</t>
  </si>
  <si>
    <t>BAROEXT</t>
  </si>
  <si>
    <t>Shristi Infrastructure Development Corporation Ltd</t>
  </si>
  <si>
    <t>SHRISTI</t>
  </si>
  <si>
    <t>Flexituff Ventures International Ltd</t>
  </si>
  <si>
    <t>FLEXITUFF</t>
  </si>
  <si>
    <t>Rolta India Ltd</t>
  </si>
  <si>
    <t>ROLTA</t>
  </si>
  <si>
    <t>Envair Electrodyne Ltd</t>
  </si>
  <si>
    <t>ENVAIREL</t>
  </si>
  <si>
    <t>Welcast Steels Ltd</t>
  </si>
  <si>
    <t>ZWELCAST</t>
  </si>
  <si>
    <t>Arabian Petroleum Ltd</t>
  </si>
  <si>
    <t>ARABIAN</t>
  </si>
  <si>
    <t>Munoth Capital Market Ltd</t>
  </si>
  <si>
    <t>MUNCAPM</t>
  </si>
  <si>
    <t>Ansal Buildwell Ltd</t>
  </si>
  <si>
    <t>ANSALBU</t>
  </si>
  <si>
    <t>Ludlow Jute &amp; Specialities Ltd</t>
  </si>
  <si>
    <t>LUDLOWJUT</t>
  </si>
  <si>
    <t>Pulsar International Ltd</t>
  </si>
  <si>
    <t>PULSRIN</t>
  </si>
  <si>
    <t>Siddhika Coatings Ltd</t>
  </si>
  <si>
    <t>SIDDHIKA</t>
  </si>
  <si>
    <t>Mirae Asset S&amp;P 500 Top 50 ETF</t>
  </si>
  <si>
    <t>MASPTOP50</t>
  </si>
  <si>
    <t>Kreon Finnancial Services Ltd</t>
  </si>
  <si>
    <t>KREONFIN</t>
  </si>
  <si>
    <t>Ameya Precision Engineers Ltd</t>
  </si>
  <si>
    <t>AMEYA</t>
  </si>
  <si>
    <t>Ajooni Biotech Ltd</t>
  </si>
  <si>
    <t>AJOONI</t>
  </si>
  <si>
    <t>Suraj Industries Ltd</t>
  </si>
  <si>
    <t>SURJIND</t>
  </si>
  <si>
    <t>Emerald Finance Ltd</t>
  </si>
  <si>
    <t>EMERALD</t>
  </si>
  <si>
    <t>VSF Projects Ltd</t>
  </si>
  <si>
    <t>VSFPROJ</t>
  </si>
  <si>
    <t>Sunil Healthcare Ltd</t>
  </si>
  <si>
    <t>SUNLOC</t>
  </si>
  <si>
    <t>Archies Ltd</t>
  </si>
  <si>
    <t>ARCHIES</t>
  </si>
  <si>
    <t>NRB Industrial Bearings Ltd</t>
  </si>
  <si>
    <t>NIBL</t>
  </si>
  <si>
    <t>Filtra Consultants and Engineers Ltd</t>
  </si>
  <si>
    <t>FILTRA</t>
  </si>
  <si>
    <t>Good Value Irrigation Ltd</t>
  </si>
  <si>
    <t>VUENOW</t>
  </si>
  <si>
    <t>Sambhaav Media Ltd</t>
  </si>
  <si>
    <t>SAMBHAAV</t>
  </si>
  <si>
    <t>Dev Labtech Venture Ltd</t>
  </si>
  <si>
    <t>DEVLAB</t>
  </si>
  <si>
    <t>Kalyan Capitals Ltd</t>
  </si>
  <si>
    <t>KALYANCAP</t>
  </si>
  <si>
    <t>Pentagon Rubber Ltd</t>
  </si>
  <si>
    <t>PENTAGON</t>
  </si>
  <si>
    <t>Latteys Industries Ltd</t>
  </si>
  <si>
    <t>LATTEYS</t>
  </si>
  <si>
    <t>Deepak Chemtex Ltd</t>
  </si>
  <si>
    <t>DEEPAKCHEM</t>
  </si>
  <si>
    <t>Hardcastle and Waud Manufacturing Co Ltd</t>
  </si>
  <si>
    <t>HARDCAS</t>
  </si>
  <si>
    <t>Thinkink Picturez Ltd</t>
  </si>
  <si>
    <t>THINKINK</t>
  </si>
  <si>
    <t>Rajgor Castor Derivatives Ltd</t>
  </si>
  <si>
    <t>RCDL</t>
  </si>
  <si>
    <t>Mirae Asset NYSE FANG+ ETF</t>
  </si>
  <si>
    <t>MAFANG</t>
  </si>
  <si>
    <t>Le Lavoir Ltd</t>
  </si>
  <si>
    <t>LELAVOIR</t>
  </si>
  <si>
    <t>Banas Finance Ltd</t>
  </si>
  <si>
    <t>BANASFN</t>
  </si>
  <si>
    <t>Gujarat Poly Electronics Ltd</t>
  </si>
  <si>
    <t>GUJARATPOLY</t>
  </si>
  <si>
    <t>Maitreya Medicare Ltd</t>
  </si>
  <si>
    <t>MAITREYA</t>
  </si>
  <si>
    <t>Marco Cables &amp; Conductors Ltd</t>
  </si>
  <si>
    <t>MARCO</t>
  </si>
  <si>
    <t>Mena Mani Industries Ltd</t>
  </si>
  <si>
    <t>MENAMANI</t>
  </si>
  <si>
    <t>Aro Granite Industries Ltd</t>
  </si>
  <si>
    <t>AROGRANITE</t>
  </si>
  <si>
    <t>Punjab Communications Ltd</t>
  </si>
  <si>
    <t>PUNJCOMMU</t>
  </si>
  <si>
    <t>Aditya BSL Nifty Bank ETF</t>
  </si>
  <si>
    <t>ABSLBANETF</t>
  </si>
  <si>
    <t>Burnpur Cement Ltd</t>
  </si>
  <si>
    <t>BURNPUR</t>
  </si>
  <si>
    <t>Madhucon Projects Ltd</t>
  </si>
  <si>
    <t>MADHUCON</t>
  </si>
  <si>
    <t>Dhanashree Electronics Ltd</t>
  </si>
  <si>
    <t>DEL</t>
  </si>
  <si>
    <t>Rasi Electrodes Ltd</t>
  </si>
  <si>
    <t>RASIELEC</t>
  </si>
  <si>
    <t>Ambo Agritec Ltd</t>
  </si>
  <si>
    <t>AMBOAGRI</t>
  </si>
  <si>
    <t>ICICI Prudential S&amp;P BSE Liquid Rate ETF</t>
  </si>
  <si>
    <t>LIQUIDIETF</t>
  </si>
  <si>
    <t>Spectrum Foods Ltd</t>
  </si>
  <si>
    <t>SPECFOOD</t>
  </si>
  <si>
    <t>Alkosign Ltd</t>
  </si>
  <si>
    <t>ALKOSIGN</t>
  </si>
  <si>
    <t>Escorp Asset Management Ltd</t>
  </si>
  <si>
    <t>ESCORP</t>
  </si>
  <si>
    <t>Baba Food Processing (India) Ltd</t>
  </si>
  <si>
    <t>BABAFP</t>
  </si>
  <si>
    <t>Acme Resources Ltd</t>
  </si>
  <si>
    <t>ACME</t>
  </si>
  <si>
    <t>Balgopal Commercial Ltd</t>
  </si>
  <si>
    <t>BALGOPAL</t>
  </si>
  <si>
    <t>Rainbow Foundations Ltd</t>
  </si>
  <si>
    <t>RAINBOWF</t>
  </si>
  <si>
    <t>Vertexplus Technologies Ltd</t>
  </si>
  <si>
    <t>VERTEXPLUS</t>
  </si>
  <si>
    <t>Saboo Sodium Chloro Ltd</t>
  </si>
  <si>
    <t>SABOOSOD</t>
  </si>
  <si>
    <t>Slone Infosystems Ltd</t>
  </si>
  <si>
    <t>SLONE</t>
  </si>
  <si>
    <t>Synoptics Technologies Ltd</t>
  </si>
  <si>
    <t>SYNOPTICS</t>
  </si>
  <si>
    <t>Nova Iron and Steel Ltd</t>
  </si>
  <si>
    <t>NOVIS</t>
  </si>
  <si>
    <t>Pattech Fitwell Tube Components Ltd</t>
  </si>
  <si>
    <t>PATTECH</t>
  </si>
  <si>
    <t>Amrapali Industries Ltd</t>
  </si>
  <si>
    <t>AMRAPLIN</t>
  </si>
  <si>
    <t>Sanrhea Technical Textiles Ltd</t>
  </si>
  <si>
    <t>SANTETX</t>
  </si>
  <si>
    <t>Orient Beverages Ltd</t>
  </si>
  <si>
    <t>ORIBEVER</t>
  </si>
  <si>
    <t>Riba Textiles Ltd</t>
  </si>
  <si>
    <t>RIBATEX</t>
  </si>
  <si>
    <t>Bright Brothers Ltd</t>
  </si>
  <si>
    <t>BRIGHTBR</t>
  </si>
  <si>
    <t>Lexus Granito (India) Ltd</t>
  </si>
  <si>
    <t>LEXUS</t>
  </si>
  <si>
    <t>Radiowalla Network Ltd</t>
  </si>
  <si>
    <t>RADIOWALLA</t>
  </si>
  <si>
    <t>Royale Manor Hotels and Industries Ltd</t>
  </si>
  <si>
    <t>RAYALEMA</t>
  </si>
  <si>
    <t>Royal India Corporation Ltd</t>
  </si>
  <si>
    <t>ROYALIND</t>
  </si>
  <si>
    <t>Shivam Chemicals Ltd</t>
  </si>
  <si>
    <t>SHIVAM</t>
  </si>
  <si>
    <t>Sam Industries Ltd</t>
  </si>
  <si>
    <t>SAMINDUS</t>
  </si>
  <si>
    <t>Alfa Transformers Ltd</t>
  </si>
  <si>
    <t>ALFATRAN</t>
  </si>
  <si>
    <t>Deem Roll Tech Ltd</t>
  </si>
  <si>
    <t>DEEM</t>
  </si>
  <si>
    <t>Bheema Cements Ltd</t>
  </si>
  <si>
    <t>BHEEMACEM</t>
  </si>
  <si>
    <t>Growington Ventures India Ltd</t>
  </si>
  <si>
    <t>GROWINGTON</t>
  </si>
  <si>
    <t>Supra Pacific Financial Services Ltd</t>
  </si>
  <si>
    <t>SUPRAPFSL</t>
  </si>
  <si>
    <t>Ambar Protein Industries Ltd</t>
  </si>
  <si>
    <t>AMBARPIL</t>
  </si>
  <si>
    <t>Virat Industries Ltd</t>
  </si>
  <si>
    <t>VIRAT</t>
  </si>
  <si>
    <t>Mehai Technology Ltd</t>
  </si>
  <si>
    <t>MEHAI</t>
  </si>
  <si>
    <t>D &amp; H India Ltd</t>
  </si>
  <si>
    <t>DHINDIA</t>
  </si>
  <si>
    <t>F Mec International Financial Services Ltd</t>
  </si>
  <si>
    <t>FMEC</t>
  </si>
  <si>
    <t>Evans Electric Ltd</t>
  </si>
  <si>
    <t>EVANS</t>
  </si>
  <si>
    <t>Mahickra Chemicals Ltd</t>
  </si>
  <si>
    <t>MAHICKRA</t>
  </si>
  <si>
    <t>Prolife Industries Ltd</t>
  </si>
  <si>
    <t>PROLIFE</t>
  </si>
  <si>
    <t>Jamshri Realty Ltd</t>
  </si>
  <si>
    <t>JAMSHRI</t>
  </si>
  <si>
    <t>Sunrise Efficient Marketing Ltd</t>
  </si>
  <si>
    <t>SEML</t>
  </si>
  <si>
    <t>Bombay Metrics Supply Chain Ltd</t>
  </si>
  <si>
    <t>BMETRICS</t>
  </si>
  <si>
    <t>AIK Pipes and Polymers Ltd</t>
  </si>
  <si>
    <t>AIKPIPES</t>
  </si>
  <si>
    <t>CIL Nova Petrochemicals Ltd</t>
  </si>
  <si>
    <t>CNOVAPETRO</t>
  </si>
  <si>
    <t>James Warren Tea Ltd</t>
  </si>
  <si>
    <t>JAMESWARREN</t>
  </si>
  <si>
    <t>Auro Impex &amp; Chemicals Ltd</t>
  </si>
  <si>
    <t>AUROIMPEX</t>
  </si>
  <si>
    <t>Hindustan Hardy Ltd</t>
  </si>
  <si>
    <t>HINDHARD</t>
  </si>
  <si>
    <t>Rajeshwari Cans Ltd</t>
  </si>
  <si>
    <t>RCAN</t>
  </si>
  <si>
    <t>HB Portfolio Ltd</t>
  </si>
  <si>
    <t>HBPOR</t>
  </si>
  <si>
    <t>Presstonic Engineering Ltd</t>
  </si>
  <si>
    <t>PRESSTONIC</t>
  </si>
  <si>
    <t>Locomotive Engines &amp; Rolling Stock</t>
  </si>
  <si>
    <t>Bombay Cycle and Motor Agency Ltd</t>
  </si>
  <si>
    <t>BOMBCYC</t>
  </si>
  <si>
    <t>Jeevan Scientific Technology Ltd</t>
  </si>
  <si>
    <t>JSTL</t>
  </si>
  <si>
    <t>Divyashakti Ltd</t>
  </si>
  <si>
    <t>DIVSHKT</t>
  </si>
  <si>
    <t>Expo Gas Containers Ltd</t>
  </si>
  <si>
    <t>EXPOGAS</t>
  </si>
  <si>
    <t>Precision Metaliks Ltd</t>
  </si>
  <si>
    <t>PRECISION</t>
  </si>
  <si>
    <t>Healthy Life Agritec Ltd</t>
  </si>
  <si>
    <t>HEALTHYLIFE</t>
  </si>
  <si>
    <t>Candour Techtex Ltd</t>
  </si>
  <si>
    <t>CANDOUR</t>
  </si>
  <si>
    <t>Cerebra Integrated Technologies Ltd</t>
  </si>
  <si>
    <t>CEREBRAINT</t>
  </si>
  <si>
    <t>HOV Services Ltd</t>
  </si>
  <si>
    <t>HOVS</t>
  </si>
  <si>
    <t>Optimus Finance Ltd</t>
  </si>
  <si>
    <t>OPTIFIN</t>
  </si>
  <si>
    <t>Womancart Ltd</t>
  </si>
  <si>
    <t>WOMANCART</t>
  </si>
  <si>
    <t>Shiva Mills Ltd</t>
  </si>
  <si>
    <t>SHIVAMILLS</t>
  </si>
  <si>
    <t>Austin Engineering Company Ltd</t>
  </si>
  <si>
    <t>AUSTENG</t>
  </si>
  <si>
    <t>Shri Vasuprada Plantations Ltd</t>
  </si>
  <si>
    <t>VASUPRADA</t>
  </si>
  <si>
    <t>Omfurn India Ltd</t>
  </si>
  <si>
    <t>OMFURN</t>
  </si>
  <si>
    <t>Universal Starch Chem Allied Ltd</t>
  </si>
  <si>
    <t>UNIVSTAR</t>
  </si>
  <si>
    <t>Gujchem Distillers India Ltd</t>
  </si>
  <si>
    <t>GUJCMDS</t>
  </si>
  <si>
    <t>Moksh Ornaments Ltd</t>
  </si>
  <si>
    <t>MOKSH</t>
  </si>
  <si>
    <t>Vidli Restaurants Ltd</t>
  </si>
  <si>
    <t>VIDLI</t>
  </si>
  <si>
    <t>Phoenix International Ltd</t>
  </si>
  <si>
    <t>PHOENXINTL</t>
  </si>
  <si>
    <t>TPI India Ltd</t>
  </si>
  <si>
    <t>TPINDIA</t>
  </si>
  <si>
    <t>Kranti Industries Ltd</t>
  </si>
  <si>
    <t>KRANTI</t>
  </si>
  <si>
    <t>Ekansh Concepts Ltd</t>
  </si>
  <si>
    <t>EKANSH</t>
  </si>
  <si>
    <t>Minal Industries Ltd</t>
  </si>
  <si>
    <t>MINALIND</t>
  </si>
  <si>
    <t>Shree Pacetronix Ltd</t>
  </si>
  <si>
    <t>SHREEPAC</t>
  </si>
  <si>
    <t>Kanishk Steel Industries Ltd</t>
  </si>
  <si>
    <t>KANSHST</t>
  </si>
  <si>
    <t>Akshar Spintex Ltd</t>
  </si>
  <si>
    <t>AKSHAR</t>
  </si>
  <si>
    <t>UR Sugar Industries Ltd</t>
  </si>
  <si>
    <t>URSUGAR</t>
  </si>
  <si>
    <t>Balkrishna Paper Mills Ltd</t>
  </si>
  <si>
    <t>BALKRISHNA</t>
  </si>
  <si>
    <t>Graphisads Ltd</t>
  </si>
  <si>
    <t>GRAPHISAD</t>
  </si>
  <si>
    <t>Raj Oil Mills Ltd</t>
  </si>
  <si>
    <t>ROML</t>
  </si>
  <si>
    <t>Franklin Industries Ltd</t>
  </si>
  <si>
    <t>FRANKLININD</t>
  </si>
  <si>
    <t>GV Films Ltd</t>
  </si>
  <si>
    <t>GVFILM</t>
  </si>
  <si>
    <t>Gujarat Hotels Ltd</t>
  </si>
  <si>
    <t>GUJHOTE</t>
  </si>
  <si>
    <t>Magson Retail and Distribution Ltd</t>
  </si>
  <si>
    <t>MAGSON</t>
  </si>
  <si>
    <t>HB Stockholdings Ltd</t>
  </si>
  <si>
    <t>HBSL</t>
  </si>
  <si>
    <t>We Win Ltd</t>
  </si>
  <si>
    <t>WEWIN</t>
  </si>
  <si>
    <t>Golden Tobacco Ltd</t>
  </si>
  <si>
    <t>GOLDENTOBC</t>
  </si>
  <si>
    <t>Nakoda Group of Industries Ltd</t>
  </si>
  <si>
    <t>NGIL</t>
  </si>
  <si>
    <t>Motilal Oswal Midcap 100 ETF</t>
  </si>
  <si>
    <t>MOM100</t>
  </si>
  <si>
    <t>Elegant Marbles and Grani Industries Ltd</t>
  </si>
  <si>
    <t>ELEMARB</t>
  </si>
  <si>
    <t>Dhanalaxmi Roto Spinners Ltd</t>
  </si>
  <si>
    <t>DHANROTO</t>
  </si>
  <si>
    <t>Rathi Bars Ltd</t>
  </si>
  <si>
    <t>RATHIBAR</t>
  </si>
  <si>
    <t>Tridhya Tech Ltd</t>
  </si>
  <si>
    <t>TRIDHYA</t>
  </si>
  <si>
    <t>Ganesha Ecoverse Ltd</t>
  </si>
  <si>
    <t>GANVERSE</t>
  </si>
  <si>
    <t>Godavari Drugs Ltd</t>
  </si>
  <si>
    <t>GODAVARI</t>
  </si>
  <si>
    <t>Deccan Health Care Ltd</t>
  </si>
  <si>
    <t>DECCAN</t>
  </si>
  <si>
    <t>Makers Laboratories Ltd</t>
  </si>
  <si>
    <t>MAKERSL</t>
  </si>
  <si>
    <t>Shreyas Intermediates Ltd</t>
  </si>
  <si>
    <t>SHREYASI</t>
  </si>
  <si>
    <t>Milton Industries Ltd</t>
  </si>
  <si>
    <t>MILTON</t>
  </si>
  <si>
    <t>Mish Designs Ltd</t>
  </si>
  <si>
    <t>MISHDESIGN</t>
  </si>
  <si>
    <t>Pritika Engineering Components Ltd</t>
  </si>
  <si>
    <t>PRITIKA</t>
  </si>
  <si>
    <t>HOAC Foods India Ltd</t>
  </si>
  <si>
    <t>HOACFOODS</t>
  </si>
  <si>
    <t>Vasundhara Rasayans Ltd</t>
  </si>
  <si>
    <t>VRL</t>
  </si>
  <si>
    <t>Prudential Sugar Corp Ltd</t>
  </si>
  <si>
    <t>PRUDMOULI</t>
  </si>
  <si>
    <t>Shree Marutinandan Tubes Ltd</t>
  </si>
  <si>
    <t>SHREE</t>
  </si>
  <si>
    <t>Quicktouch Technologies Ltd</t>
  </si>
  <si>
    <t>QUICKTOUCH</t>
  </si>
  <si>
    <t>Kotak Nifty PSU Bank ETF</t>
  </si>
  <si>
    <t>PSUBANK</t>
  </si>
  <si>
    <t>Ceejay Finance Ltd</t>
  </si>
  <si>
    <t>CEEJAY</t>
  </si>
  <si>
    <t>Vruddhi Engineering Works Ltd</t>
  </si>
  <si>
    <t>VRUDDHI</t>
  </si>
  <si>
    <t>Crop Life Science Ltd</t>
  </si>
  <si>
    <t>CLSL</t>
  </si>
  <si>
    <t>Gini Silk Mills Ltd</t>
  </si>
  <si>
    <t>GINISILK</t>
  </si>
  <si>
    <t>Landmarc Leisure Corporation Ltd</t>
  </si>
  <si>
    <t>LANDMARC</t>
  </si>
  <si>
    <t>Invesco India Gold Exchange Traded Fund</t>
  </si>
  <si>
    <t>IVZINGOLD</t>
  </si>
  <si>
    <t>Ambani Orgochem Ltd</t>
  </si>
  <si>
    <t>AMBANIORG</t>
  </si>
  <si>
    <t>Constronics Infra Ltd</t>
  </si>
  <si>
    <t>CONSTRONIC</t>
  </si>
  <si>
    <t>MKP Mobility Ltd</t>
  </si>
  <si>
    <t>MKPMOB</t>
  </si>
  <si>
    <t>Apoorva Leasing Finance and Investment Company Ltd</t>
  </si>
  <si>
    <t>APOORVA</t>
  </si>
  <si>
    <t>Daikaffil Chemicals India Ltd</t>
  </si>
  <si>
    <t>DAIKAFFI</t>
  </si>
  <si>
    <t>Gita Renewable Energy Ltd</t>
  </si>
  <si>
    <t>GITARENEW</t>
  </si>
  <si>
    <t>Biogen Pharmachem Industries Ltd</t>
  </si>
  <si>
    <t>BIOGEN</t>
  </si>
  <si>
    <t>AccelerateBS India Ltd</t>
  </si>
  <si>
    <t>ACCELERATE</t>
  </si>
  <si>
    <t>Terai Tea Co Ltd</t>
  </si>
  <si>
    <t>TERAI</t>
  </si>
  <si>
    <t>Perfectpac Ltd</t>
  </si>
  <si>
    <t>PERFEPA</t>
  </si>
  <si>
    <t>Viaz Tyres Ltd</t>
  </si>
  <si>
    <t>VIAZ</t>
  </si>
  <si>
    <t>Vadivarhe Speciality Chemicals Ltd</t>
  </si>
  <si>
    <t>VSCL</t>
  </si>
  <si>
    <t>Arihant Academy Ltd</t>
  </si>
  <si>
    <t>ARIHANTACA</t>
  </si>
  <si>
    <t>Ravi Kumar Distilleries Ltd</t>
  </si>
  <si>
    <t>RKDL</t>
  </si>
  <si>
    <t>National Oxygen Ltd</t>
  </si>
  <si>
    <t>NOL</t>
  </si>
  <si>
    <t>Dhampure Speciality Sugars Ltd</t>
  </si>
  <si>
    <t>DHAMPURE</t>
  </si>
  <si>
    <t>PS IT Infrastructure &amp; Services Ltd</t>
  </si>
  <si>
    <t>PSITINFRA</t>
  </si>
  <si>
    <t>Innovative Tech Pack Ltd</t>
  </si>
  <si>
    <t>INNOVTEC</t>
  </si>
  <si>
    <t>Marshall Machines Ltd</t>
  </si>
  <si>
    <t>MARSHALL</t>
  </si>
  <si>
    <t>Vishwas Agri Seeds Ltd</t>
  </si>
  <si>
    <t>VISHWAS</t>
  </si>
  <si>
    <t>AKG Exim Ltd</t>
  </si>
  <si>
    <t>AKG</t>
  </si>
  <si>
    <t>Jagan Lamps Ltd</t>
  </si>
  <si>
    <t>JAGANLAM</t>
  </si>
  <si>
    <t>Mono Pharmacare Ltd</t>
  </si>
  <si>
    <t>MONOPHARMA</t>
  </si>
  <si>
    <t>Hariyana Ship Breakers Ltd</t>
  </si>
  <si>
    <t>HRYNSHP</t>
  </si>
  <si>
    <t>Real Touch Finance Ltd</t>
  </si>
  <si>
    <t>RTFL</t>
  </si>
  <si>
    <t>Kenvi Jewels Ltd</t>
  </si>
  <si>
    <t>KENVI</t>
  </si>
  <si>
    <t>Chartered Capital and Investment Ltd</t>
  </si>
  <si>
    <t>CHRTEDCA</t>
  </si>
  <si>
    <t>Mirae Asset Nifty Financial Services ETF</t>
  </si>
  <si>
    <t>BFSI</t>
  </si>
  <si>
    <t>Modulex Construction Technologies Ltd</t>
  </si>
  <si>
    <t>MODULEX</t>
  </si>
  <si>
    <t>Sambandam Spinning Mills Ltd</t>
  </si>
  <si>
    <t>SAMBANDAM</t>
  </si>
  <si>
    <t>Joindre Capital Services Ltd</t>
  </si>
  <si>
    <t>JOINDRE</t>
  </si>
  <si>
    <t>Sri KPR Industries Ltd</t>
  </si>
  <si>
    <t>SRIKPRIND</t>
  </si>
  <si>
    <t>SPS Finquest Ltd</t>
  </si>
  <si>
    <t>SPS</t>
  </si>
  <si>
    <t>Twentyfirst Century Management Services Ltd</t>
  </si>
  <si>
    <t>21STCENMGM</t>
  </si>
  <si>
    <t>Sky Industries Ltd</t>
  </si>
  <si>
    <t>SKYIND</t>
  </si>
  <si>
    <t>Anjani Synthetics Ltd</t>
  </si>
  <si>
    <t>ANJANI</t>
  </si>
  <si>
    <t>Comrade Appliances Ltd</t>
  </si>
  <si>
    <t>COMRADE</t>
  </si>
  <si>
    <t>3P Land Holdings Ltd</t>
  </si>
  <si>
    <t>3PLAND</t>
  </si>
  <si>
    <t>G-Tec Jainx Education Ltd</t>
  </si>
  <si>
    <t>GTECJAINX</t>
  </si>
  <si>
    <t>Manugraph India Ltd</t>
  </si>
  <si>
    <t>MANUGRAPH</t>
  </si>
  <si>
    <t>Prospect Commodities Ltd</t>
  </si>
  <si>
    <t>PCL</t>
  </si>
  <si>
    <t>Chrome Silicon Ltd</t>
  </si>
  <si>
    <t>CHROME</t>
  </si>
  <si>
    <t>Cranex Ltd</t>
  </si>
  <si>
    <t>CRANEX</t>
  </si>
  <si>
    <t>Shalimar Productions Ltd</t>
  </si>
  <si>
    <t>SHALPRO</t>
  </si>
  <si>
    <t>Baba Arts Ltd</t>
  </si>
  <si>
    <t>BABA</t>
  </si>
  <si>
    <t>Sylph Technologies Ltd</t>
  </si>
  <si>
    <t>SYLPH</t>
  </si>
  <si>
    <t>Anand Rayons Ltd</t>
  </si>
  <si>
    <t>ARL</t>
  </si>
  <si>
    <t>K G Denim Ltd</t>
  </si>
  <si>
    <t>KGDENIM</t>
  </si>
  <si>
    <t>Silkflex Polymers (India) Ltd</t>
  </si>
  <si>
    <t>SILKFLEX</t>
  </si>
  <si>
    <t>ITCONS e-Solutions Ltd</t>
  </si>
  <si>
    <t>ITCONS</t>
  </si>
  <si>
    <t>Eiko Lifesciences Ltd</t>
  </si>
  <si>
    <t>EIKO</t>
  </si>
  <si>
    <t>S &amp; T Corporation Ltd</t>
  </si>
  <si>
    <t>STCORP</t>
  </si>
  <si>
    <t>SM Auto Stamping Ltd</t>
  </si>
  <si>
    <t>SMAUTO</t>
  </si>
  <si>
    <t>West Leisure Resorts Ltd</t>
  </si>
  <si>
    <t>WESTLEIRES</t>
  </si>
  <si>
    <t>Rasandik Engineering Industries India Ltd</t>
  </si>
  <si>
    <t>RASANDIK</t>
  </si>
  <si>
    <t>Kalahridhaan Trendz Ltd</t>
  </si>
  <si>
    <t>KTL</t>
  </si>
  <si>
    <t>Superior Industrial Enterprises Ltd</t>
  </si>
  <si>
    <t>SIEL</t>
  </si>
  <si>
    <t>Isl Consulting Ltd</t>
  </si>
  <si>
    <t>ISLCONSUL</t>
  </si>
  <si>
    <t>Innovassynth Investments Ltd</t>
  </si>
  <si>
    <t>INOVSYNTH</t>
  </si>
  <si>
    <t>Morarka Finance Ltd</t>
  </si>
  <si>
    <t>MORARKFI</t>
  </si>
  <si>
    <t>Pace E-Commerce Ventures Ltd</t>
  </si>
  <si>
    <t>PACE</t>
  </si>
  <si>
    <t>Walchand Peoplefirst Ltd</t>
  </si>
  <si>
    <t>WALCHPF</t>
  </si>
  <si>
    <t>Ashnoor Textile Mills Ltd</t>
  </si>
  <si>
    <t>ASHNOOR</t>
  </si>
  <si>
    <t>M V K Agro Food Product Ltd</t>
  </si>
  <si>
    <t>MVKAGRO</t>
  </si>
  <si>
    <t>ANG Lifesciences India Ltd</t>
  </si>
  <si>
    <t>ANG</t>
  </si>
  <si>
    <t>AmpVolts Ltd</t>
  </si>
  <si>
    <t>QUEST</t>
  </si>
  <si>
    <t>Omnitex Industries (India) Ltd</t>
  </si>
  <si>
    <t>OMNITEX</t>
  </si>
  <si>
    <t>Veeram Securities Ltd</t>
  </si>
  <si>
    <t>VSL</t>
  </si>
  <si>
    <t>Yudiz Solutions Ltd</t>
  </si>
  <si>
    <t>YUDIZ</t>
  </si>
  <si>
    <t>Seya Industries Ltd</t>
  </si>
  <si>
    <t>SEYAIND</t>
  </si>
  <si>
    <t>Banaras Beads Ltd</t>
  </si>
  <si>
    <t>BANARBEADS</t>
  </si>
  <si>
    <t>Orchasp Ltd</t>
  </si>
  <si>
    <t>ORCHASP</t>
  </si>
  <si>
    <t>Kontor Space Ltd</t>
  </si>
  <si>
    <t>KONTOR</t>
  </si>
  <si>
    <t>Camex Ltd</t>
  </si>
  <si>
    <t>CAMEXLTD</t>
  </si>
  <si>
    <t>Trishakti Industries Ltd</t>
  </si>
  <si>
    <t>TRISHAKT</t>
  </si>
  <si>
    <t>DRA Consultants Ltd</t>
  </si>
  <si>
    <t>DRA</t>
  </si>
  <si>
    <t>Sheetal Universal Ltd</t>
  </si>
  <si>
    <t>SHEETAL</t>
  </si>
  <si>
    <t>Southern Magnesium and Chemicals Ltd</t>
  </si>
  <si>
    <t>SOUTHMG</t>
  </si>
  <si>
    <t>Transgene Biotek Ltd</t>
  </si>
  <si>
    <t>TRABI</t>
  </si>
  <si>
    <t>Real Eco Energy Ltd</t>
  </si>
  <si>
    <t>REALECO</t>
  </si>
  <si>
    <t>Royal Sense Ltd</t>
  </si>
  <si>
    <t>ROYAL</t>
  </si>
  <si>
    <t>Ind Bank Housing Ltd</t>
  </si>
  <si>
    <t>INDBNK</t>
  </si>
  <si>
    <t>Monotype India Ltd</t>
  </si>
  <si>
    <t>MONOT</t>
  </si>
  <si>
    <t>Goel Food Products Ltd</t>
  </si>
  <si>
    <t>GOEL</t>
  </si>
  <si>
    <t>AJR Infra and Tolling Ltd</t>
  </si>
  <si>
    <t>AJRINFRA</t>
  </si>
  <si>
    <t>Diligent Industries Ltd</t>
  </si>
  <si>
    <t>DILIGENT</t>
  </si>
  <si>
    <t>Response Informatics Ltd</t>
  </si>
  <si>
    <t>RESPONSINF</t>
  </si>
  <si>
    <t>Hemadri Cements Ltd</t>
  </si>
  <si>
    <t>HEMACEM</t>
  </si>
  <si>
    <t>Karma Energy Ltd</t>
  </si>
  <si>
    <t>KARMAENG</t>
  </si>
  <si>
    <t>SVC Industries Ltd</t>
  </si>
  <si>
    <t>SVCIND</t>
  </si>
  <si>
    <t>Poddar Housing and Development Ltd</t>
  </si>
  <si>
    <t>PODDARHOUS</t>
  </si>
  <si>
    <t>Katare Spinning Mills Ltd</t>
  </si>
  <si>
    <t>KATRSPG</t>
  </si>
  <si>
    <t>Vels Film International Ltd</t>
  </si>
  <si>
    <t>VELS</t>
  </si>
  <si>
    <t>Committed Cargo Care Ltd</t>
  </si>
  <si>
    <t>COMMITTED</t>
  </si>
  <si>
    <t>Aarvee Denims and Exports Ltd</t>
  </si>
  <si>
    <t>AARVEEDEN</t>
  </si>
  <si>
    <t>Teesta Agro Industries Ltd</t>
  </si>
  <si>
    <t>TEEAI</t>
  </si>
  <si>
    <t>Shrenik Ltd</t>
  </si>
  <si>
    <t>SHRENIK</t>
  </si>
  <si>
    <t>Silgo Retail Ltd</t>
  </si>
  <si>
    <t>SILGO</t>
  </si>
  <si>
    <t>Inland Printers Ltd</t>
  </si>
  <si>
    <t>INLANPR</t>
  </si>
  <si>
    <t>Associated Ceramics Ltd</t>
  </si>
  <si>
    <t>ASSOCER</t>
  </si>
  <si>
    <t>Vivid Mercantile Ltd</t>
  </si>
  <si>
    <t>VIVIDM</t>
  </si>
  <si>
    <t>NAM Securities Ltd</t>
  </si>
  <si>
    <t>NAM</t>
  </si>
  <si>
    <t>Cell Point (India) Ltd</t>
  </si>
  <si>
    <t>CELLPOINT</t>
  </si>
  <si>
    <t>Sangani Hospitals Ltd</t>
  </si>
  <si>
    <t>SANGANI</t>
  </si>
  <si>
    <t>Amkay Products Ltd</t>
  </si>
  <si>
    <t>AMKAY</t>
  </si>
  <si>
    <t>GSM Foils Ltd</t>
  </si>
  <si>
    <t>GSMFOILS</t>
  </si>
  <si>
    <t>Rex Pipes and Cables Industries Ltd</t>
  </si>
  <si>
    <t>REXPIPES</t>
  </si>
  <si>
    <t>Mefcom Capital Markets Ltd</t>
  </si>
  <si>
    <t>MEFCOMCAP</t>
  </si>
  <si>
    <t>Kshitij Polyline Ltd</t>
  </si>
  <si>
    <t>KSHITIJPOL</t>
  </si>
  <si>
    <t>Jet Freight Logistics Ltd</t>
  </si>
  <si>
    <t>JETFREIGHT</t>
  </si>
  <si>
    <t>KKV Agro Powers Limited</t>
  </si>
  <si>
    <t>KKVAPOW</t>
  </si>
  <si>
    <t>Polylink Polymers (India) Ltd</t>
  </si>
  <si>
    <t>POLYLINK</t>
  </si>
  <si>
    <t>Elixir Capital Ltd</t>
  </si>
  <si>
    <t>ELIXIR</t>
  </si>
  <si>
    <t>Service Care Ltd</t>
  </si>
  <si>
    <t>SERVICE</t>
  </si>
  <si>
    <t>Fundviser Capital (India) Ltd</t>
  </si>
  <si>
    <t>FUNDVISER</t>
  </si>
  <si>
    <t>Softrak Venture Investment Limited</t>
  </si>
  <si>
    <t>SOFTRAKV</t>
  </si>
  <si>
    <t>TCFC Finance Ltd</t>
  </si>
  <si>
    <t>TCFCFINQ</t>
  </si>
  <si>
    <t>Swasti Vinayaka Synthetics Ltd</t>
  </si>
  <si>
    <t>SWASTIVI</t>
  </si>
  <si>
    <t>Olatech Solutions Ltd</t>
  </si>
  <si>
    <t>OLATECH</t>
  </si>
  <si>
    <t>Lakshmi Finance and Industrial Corp Ltd</t>
  </si>
  <si>
    <t>LFIC</t>
  </si>
  <si>
    <t>Mittal Life Style Ltd</t>
  </si>
  <si>
    <t>MITTAL</t>
  </si>
  <si>
    <t>Signoria Creation Ltd</t>
  </si>
  <si>
    <t>SIGNORIA</t>
  </si>
  <si>
    <t>Dmr Hydroengineering &amp; Infrastructures Ltd</t>
  </si>
  <si>
    <t>DMR</t>
  </si>
  <si>
    <t>Hindustan Appliances Ltd</t>
  </si>
  <si>
    <t>HINDAPL</t>
  </si>
  <si>
    <t>Bang Overseas Ltd</t>
  </si>
  <si>
    <t>BANG</t>
  </si>
  <si>
    <t>Globalspace Technologies Ltd</t>
  </si>
  <si>
    <t>GSTL</t>
  </si>
  <si>
    <t>Advance Metering Technology Ltd</t>
  </si>
  <si>
    <t>AMTL</t>
  </si>
  <si>
    <t>PVV Infra Ltd</t>
  </si>
  <si>
    <t>PVVINFRA</t>
  </si>
  <si>
    <t>Tatia Global Vennture Ltd</t>
  </si>
  <si>
    <t>TATIAGLOB</t>
  </si>
  <si>
    <t>Garment Mantra Lifestyle Ltd</t>
  </si>
  <si>
    <t>GARMNTMNTR</t>
  </si>
  <si>
    <t>Metal Coatings (India) Ltd</t>
  </si>
  <si>
    <t>METALCO</t>
  </si>
  <si>
    <t>Aeonx Digital Technology Ltd</t>
  </si>
  <si>
    <t>AEONXDIGI</t>
  </si>
  <si>
    <t>Malu Paper Mills Ltd</t>
  </si>
  <si>
    <t>MALUPAPER</t>
  </si>
  <si>
    <t>ABC India Ltd</t>
  </si>
  <si>
    <t>ABCINDQ</t>
  </si>
  <si>
    <t>Arex Industries Ltd</t>
  </si>
  <si>
    <t>AREXMIS</t>
  </si>
  <si>
    <t>Medi-Caps Ltd</t>
  </si>
  <si>
    <t>MEDICAPQ</t>
  </si>
  <si>
    <t>Ushanti Colour Chem Ltd</t>
  </si>
  <si>
    <t>UCL</t>
  </si>
  <si>
    <t>Aristo Bio-Tech and Lifescience Ltd</t>
  </si>
  <si>
    <t>ARISTO</t>
  </si>
  <si>
    <t>Swarnsarita Jewels India Ltd</t>
  </si>
  <si>
    <t>SWARNSAR</t>
  </si>
  <si>
    <t>Cian Healthcare Ltd</t>
  </si>
  <si>
    <t>CHCL</t>
  </si>
  <si>
    <t>Dhanlaxmi Fabrics Ltd</t>
  </si>
  <si>
    <t>DHANFAB</t>
  </si>
  <si>
    <t>Micropro Software Solutions Ltd</t>
  </si>
  <si>
    <t>MICROPRO</t>
  </si>
  <si>
    <t>Krypton Industries Ltd</t>
  </si>
  <si>
    <t>KRYPTONQ</t>
  </si>
  <si>
    <t>Vistar Amar Ltd</t>
  </si>
  <si>
    <t>VISTARAMAR</t>
  </si>
  <si>
    <t>Hawa Engineers Ltd</t>
  </si>
  <si>
    <t>HAWAENG</t>
  </si>
  <si>
    <t>Mandeep Auto Industries Ltd</t>
  </si>
  <si>
    <t>MANDEEP</t>
  </si>
  <si>
    <t>Rose Merc Ltd</t>
  </si>
  <si>
    <t>ROSEMER</t>
  </si>
  <si>
    <t>Tirupati Tyres Ltd</t>
  </si>
  <si>
    <t>TTIL</t>
  </si>
  <si>
    <t>Saven Technologies Ltd</t>
  </si>
  <si>
    <t>7TEC</t>
  </si>
  <si>
    <t>Mediaone Global Entertainment Ltd</t>
  </si>
  <si>
    <t>MEDIAONE</t>
  </si>
  <si>
    <t>National Plastic Industries Ltd</t>
  </si>
  <si>
    <t>NATPLAS</t>
  </si>
  <si>
    <t>Sintex Plastics Technology Ltd</t>
  </si>
  <si>
    <t>SPTL</t>
  </si>
  <si>
    <t>Savani Financials Limited</t>
  </si>
  <si>
    <t>SAVFI</t>
  </si>
  <si>
    <t>Vivo Bio Tech Ltd</t>
  </si>
  <si>
    <t>VIVOBIOT</t>
  </si>
  <si>
    <t>Angel Fibers Ltd</t>
  </si>
  <si>
    <t>ANGEL</t>
  </si>
  <si>
    <t>FEL</t>
  </si>
  <si>
    <t>Modern Engineering and Projects Ltd</t>
  </si>
  <si>
    <t>MEAPL</t>
  </si>
  <si>
    <t>Rapicut Carbides Ltd</t>
  </si>
  <si>
    <t>RAPICUT</t>
  </si>
  <si>
    <t>Chandra Bhagat Pharma Ltd</t>
  </si>
  <si>
    <t>CBPL</t>
  </si>
  <si>
    <t>Popees Cares Ltd</t>
  </si>
  <si>
    <t>POPEES</t>
  </si>
  <si>
    <t>Zodiac Ventures Ltd</t>
  </si>
  <si>
    <t>ZODIACVEN</t>
  </si>
  <si>
    <t>Abm International Ltd</t>
  </si>
  <si>
    <t>ABMINTLLTD</t>
  </si>
  <si>
    <t>Ishan International Ltd</t>
  </si>
  <si>
    <t>ISHAN</t>
  </si>
  <si>
    <t>Vista Pharmaceuticals Ltd</t>
  </si>
  <si>
    <t>VISTAPH</t>
  </si>
  <si>
    <t>Aatmaj Healthcare Ltd</t>
  </si>
  <si>
    <t>AATMAJ</t>
  </si>
  <si>
    <t>Godha Cabcon &amp; Insulation Ltd</t>
  </si>
  <si>
    <t>GODHA</t>
  </si>
  <si>
    <t>Galactico Corporate Services Ltd</t>
  </si>
  <si>
    <t>GALACTICO</t>
  </si>
  <si>
    <t>ARC Finance Ltd</t>
  </si>
  <si>
    <t>ARCFIN</t>
  </si>
  <si>
    <t>Thakral Services (India) Ltd</t>
  </si>
  <si>
    <t>THAKRAL</t>
  </si>
  <si>
    <t>Gorani Industries Ltd</t>
  </si>
  <si>
    <t>GORANIN</t>
  </si>
  <si>
    <t>Ashirwad Steels And Industries Ltd</t>
  </si>
  <si>
    <t>ASHSI</t>
  </si>
  <si>
    <t>Diligent Media Corporation Ltd</t>
  </si>
  <si>
    <t>DNAMEDIA</t>
  </si>
  <si>
    <t>Goblin India Ltd</t>
  </si>
  <si>
    <t>GOBLIN</t>
  </si>
  <si>
    <t>Pioneer Investcorp Ltd</t>
  </si>
  <si>
    <t>PIONRINV</t>
  </si>
  <si>
    <t>GTN Industries Ltd</t>
  </si>
  <si>
    <t>GTNINDS</t>
  </si>
  <si>
    <t>Ashnisha Industries Ltd</t>
  </si>
  <si>
    <t>ASHNI</t>
  </si>
  <si>
    <t>Warren Tea Ltd</t>
  </si>
  <si>
    <t>WARRENTEA</t>
  </si>
  <si>
    <t>Salem Erode Investments Ltd</t>
  </si>
  <si>
    <t>SALEM</t>
  </si>
  <si>
    <t>Inter Globe Finance Ltd</t>
  </si>
  <si>
    <t>INTRGLB</t>
  </si>
  <si>
    <t>BDR Buildcon Ltd</t>
  </si>
  <si>
    <t>BDR</t>
  </si>
  <si>
    <t>Satchmo Holdings Ltd</t>
  </si>
  <si>
    <t>SATCH</t>
  </si>
  <si>
    <t>Tapi Fruit Processing Ltd</t>
  </si>
  <si>
    <t>TAPIFRUIT</t>
  </si>
  <si>
    <t>Axel Polymers Ltd</t>
  </si>
  <si>
    <t>AXELPOLY</t>
  </si>
  <si>
    <t>ARCL Organics Ltd</t>
  </si>
  <si>
    <t>ARCL</t>
  </si>
  <si>
    <t>Bhatia Colour Chem Ltd</t>
  </si>
  <si>
    <t>BCCL</t>
  </si>
  <si>
    <t>Naapbooks Ltd</t>
  </si>
  <si>
    <t>NBL</t>
  </si>
  <si>
    <t>Bhaskar Agro Chemicals Ltd</t>
  </si>
  <si>
    <t>BHASKAGR</t>
  </si>
  <si>
    <t>SP Refractories Ltd</t>
  </si>
  <si>
    <t>SPRL</t>
  </si>
  <si>
    <t>P H Capital Ltd</t>
  </si>
  <si>
    <t>PHCAP</t>
  </si>
  <si>
    <t>MSR India Ltd</t>
  </si>
  <si>
    <t>MSRINDIA</t>
  </si>
  <si>
    <t>Atal Realtech Ltd</t>
  </si>
  <si>
    <t>ATALREAL</t>
  </si>
  <si>
    <t>Inani Marbles and Industries Ltd</t>
  </si>
  <si>
    <t>INANI</t>
  </si>
  <si>
    <t>Julien Agro Infratech Ltd</t>
  </si>
  <si>
    <t>JULIEN</t>
  </si>
  <si>
    <t>Ecoboard Industries Ltd</t>
  </si>
  <si>
    <t>ECOBOAR</t>
  </si>
  <si>
    <t>Arvind and Company Shipping Agencies Ltd</t>
  </si>
  <si>
    <t>ACSAL</t>
  </si>
  <si>
    <t>Lee &amp; Nee Softwares (Exports) Ltd</t>
  </si>
  <si>
    <t>LEENEE</t>
  </si>
  <si>
    <t>Khoobsurat Ltd</t>
  </si>
  <si>
    <t>KHOOBSURAT</t>
  </si>
  <si>
    <t>P B M Polytex Ltd</t>
  </si>
  <si>
    <t>PBMPOLY</t>
  </si>
  <si>
    <t>AD- Manum Finance Ltd</t>
  </si>
  <si>
    <t>ADMANUM</t>
  </si>
  <si>
    <t>N G Industries Ltd</t>
  </si>
  <si>
    <t>NGIND</t>
  </si>
  <si>
    <t>Prismx Global Ventures Ltd</t>
  </si>
  <si>
    <t>PRISMX</t>
  </si>
  <si>
    <t>Shelter Pharma Ltd</t>
  </si>
  <si>
    <t>SHELTER</t>
  </si>
  <si>
    <t>Nimbus Projects Ltd</t>
  </si>
  <si>
    <t>NIMBSPROJ</t>
  </si>
  <si>
    <t>Akash Infra-Projects Ltd</t>
  </si>
  <si>
    <t>AKASH</t>
  </si>
  <si>
    <t>Vandana Knitwear Ltd</t>
  </si>
  <si>
    <t>VANDANA</t>
  </si>
  <si>
    <t>Grovy India Ltd</t>
  </si>
  <si>
    <t>GROVY</t>
  </si>
  <si>
    <t>Unique Organics Ltd</t>
  </si>
  <si>
    <t>UNIQUEO</t>
  </si>
  <si>
    <t>Sulabh Engineers and Services Ltd</t>
  </si>
  <si>
    <t>SULABEN</t>
  </si>
  <si>
    <t>Siti Networks Ltd</t>
  </si>
  <si>
    <t>SITINET</t>
  </si>
  <si>
    <t>Uma Converter Ltd</t>
  </si>
  <si>
    <t>UMA</t>
  </si>
  <si>
    <t>Meera Industries Ltd</t>
  </si>
  <si>
    <t>MEERA</t>
  </si>
  <si>
    <t>MM Rubber Company Ltd</t>
  </si>
  <si>
    <t>MMRUBBR-B</t>
  </si>
  <si>
    <t>Nandani Creation Ltd</t>
  </si>
  <si>
    <t>JAIPURKURT</t>
  </si>
  <si>
    <t>Ankit Metal &amp; Power Ltd</t>
  </si>
  <si>
    <t>ANKITMETAL</t>
  </si>
  <si>
    <t>CMX Holdings Ltd</t>
  </si>
  <si>
    <t>SIELFNS</t>
  </si>
  <si>
    <t>Ashoka Metcast Ltd</t>
  </si>
  <si>
    <t>ASHOKAMET</t>
  </si>
  <si>
    <t>ASL Industries Ltd</t>
  </si>
  <si>
    <t>ASLIND</t>
  </si>
  <si>
    <t>Sandu Pharmaceuticals Ltd</t>
  </si>
  <si>
    <t>SANDUPHQ</t>
  </si>
  <si>
    <t>Axis NIFTY IT ETF</t>
  </si>
  <si>
    <t>AXISTECETF</t>
  </si>
  <si>
    <t>Regency Fincorp Ltd</t>
  </si>
  <si>
    <t>REGENCY</t>
  </si>
  <si>
    <t>Salora International Ltd</t>
  </si>
  <si>
    <t>SALORAINTL</t>
  </si>
  <si>
    <t>Manjeera Constructions Ltd</t>
  </si>
  <si>
    <t>MANJEERA</t>
  </si>
  <si>
    <t>C P S Shapers Ltd</t>
  </si>
  <si>
    <t>CPS</t>
  </si>
  <si>
    <t>Arigato Universe Ltd</t>
  </si>
  <si>
    <t>ARIGATO</t>
  </si>
  <si>
    <t>Shree Krishna Paper Mills &amp; Industries Ltd</t>
  </si>
  <si>
    <t>SKPMIL</t>
  </si>
  <si>
    <t>Kanani Industries Ltd</t>
  </si>
  <si>
    <t>KANANIIND</t>
  </si>
  <si>
    <t>Tecil Chemicals and Hydro Power Ltd</t>
  </si>
  <si>
    <t>TECILCHEM</t>
  </si>
  <si>
    <t>Perfect Infraengineers Ltd</t>
  </si>
  <si>
    <t>PERFECT</t>
  </si>
  <si>
    <t>Vasudhagama Enterprises Ltd</t>
  </si>
  <si>
    <t>VASUDHAGAM</t>
  </si>
  <si>
    <t>Yamini Investments Company Ltd</t>
  </si>
  <si>
    <t>YAMNINV</t>
  </si>
  <si>
    <t>Phosphate Company Ltd</t>
  </si>
  <si>
    <t>PHOSPHATE</t>
  </si>
  <si>
    <t>Addi Industries Ltd</t>
  </si>
  <si>
    <t>ADDIND</t>
  </si>
  <si>
    <t>Vineet Laboratories Ltd</t>
  </si>
  <si>
    <t>VINEETLAB</t>
  </si>
  <si>
    <t>Yash Chemex Ltd</t>
  </si>
  <si>
    <t>YASHCHEM</t>
  </si>
  <si>
    <t>Laxmi Cotspin Ltd</t>
  </si>
  <si>
    <t>LAXMICOT</t>
  </si>
  <si>
    <t>Astal Laboratories Ltd</t>
  </si>
  <si>
    <t>ASTALLTD</t>
  </si>
  <si>
    <t>City Pulse Multiplex Ltd</t>
  </si>
  <si>
    <t>CPML</t>
  </si>
  <si>
    <t>ICICI Prudential S&amp;P BSE Sensex ETF</t>
  </si>
  <si>
    <t>SENSEXIETF</t>
  </si>
  <si>
    <t>Balurghat Technologies Ltd</t>
  </si>
  <si>
    <t>BALTE</t>
  </si>
  <si>
    <t>Gretex Industries Ltd</t>
  </si>
  <si>
    <t>GRETEX</t>
  </si>
  <si>
    <t>Sampre Nutritions Ltd</t>
  </si>
  <si>
    <t>SAMPRE</t>
  </si>
  <si>
    <t>Pearl Polymers Ltd</t>
  </si>
  <si>
    <t>PEARLPOLY</t>
  </si>
  <si>
    <t>Ashirwad Capital Ltd</t>
  </si>
  <si>
    <t>ASHCAP</t>
  </si>
  <si>
    <t>G.S. Auto International Ltd</t>
  </si>
  <si>
    <t>GSAUTO</t>
  </si>
  <si>
    <t>Gujarat Craft Industries Ltd</t>
  </si>
  <si>
    <t>GUJCRAFT</t>
  </si>
  <si>
    <t>Visagar Financial Services Ltd</t>
  </si>
  <si>
    <t>VISAGAR</t>
  </si>
  <si>
    <t>Kwality Ltd</t>
  </si>
  <si>
    <t>KWALITY</t>
  </si>
  <si>
    <t>Jet Knitwears Ltd</t>
  </si>
  <si>
    <t>JETKNIT</t>
  </si>
  <si>
    <t>Ultra Wiring Connectivity System Ltd</t>
  </si>
  <si>
    <t>UWCSL</t>
  </si>
  <si>
    <t>Kaiser Corporation Ltd</t>
  </si>
  <si>
    <t>KACL</t>
  </si>
  <si>
    <t>Artefact Projects Ltd</t>
  </si>
  <si>
    <t>ARTEFACT</t>
  </si>
  <si>
    <t>Morarjee Textiles Ltd</t>
  </si>
  <si>
    <t>MORARJEE</t>
  </si>
  <si>
    <t>Johnson Pharmacare Ltd</t>
  </si>
  <si>
    <t>JOHNPHARMA</t>
  </si>
  <si>
    <t>Nhc Foods Ltd</t>
  </si>
  <si>
    <t>NHCFOODS</t>
  </si>
  <si>
    <t>Archidply Decor Ltd</t>
  </si>
  <si>
    <t>ADL</t>
  </si>
  <si>
    <t>Maks Energy Solutions India Ltd</t>
  </si>
  <si>
    <t>MAKS</t>
  </si>
  <si>
    <t>Earthstahl &amp; Alloys Ltd</t>
  </si>
  <si>
    <t>EARTH</t>
  </si>
  <si>
    <t>Sainik Finance &amp; Industries Ltd</t>
  </si>
  <si>
    <t>SAINIK</t>
  </si>
  <si>
    <t>Adroit Infotech Ltd</t>
  </si>
  <si>
    <t>ADROITINFO</t>
  </si>
  <si>
    <t>Bonlon Industries Ltd</t>
  </si>
  <si>
    <t>BONLON</t>
  </si>
  <si>
    <t>PCS Technology Ltd</t>
  </si>
  <si>
    <t>PCS</t>
  </si>
  <si>
    <t>Sacheta Metals Ltd</t>
  </si>
  <si>
    <t>SACHEMT</t>
  </si>
  <si>
    <t>Smiths &amp; Founders (India) Ltd</t>
  </si>
  <si>
    <t>SMFIL</t>
  </si>
  <si>
    <t>Winny Immigration &amp; Education Services Ltd</t>
  </si>
  <si>
    <t>WINNY</t>
  </si>
  <si>
    <t>Flomic Global Logistics Ltd</t>
  </si>
  <si>
    <t>FLOMIC</t>
  </si>
  <si>
    <t>Greenhitech Ventures Ltd</t>
  </si>
  <si>
    <t>GVL</t>
  </si>
  <si>
    <t>Valencia Nutrition Ltd</t>
  </si>
  <si>
    <t>VALENCIA</t>
  </si>
  <si>
    <t>Nidan Laboratories and Healthcare Ltd</t>
  </si>
  <si>
    <t>NIDAN</t>
  </si>
  <si>
    <t>Gujrat Credit Corporation Ltd</t>
  </si>
  <si>
    <t>GUJCRED</t>
  </si>
  <si>
    <t>DK Enterprises Global Ltd</t>
  </si>
  <si>
    <t>DKEGL</t>
  </si>
  <si>
    <t>Mishka Exim Ltd</t>
  </si>
  <si>
    <t>MISHKA</t>
  </si>
  <si>
    <t>Hindoostan Mills Ltd</t>
  </si>
  <si>
    <t>HINDMILL</t>
  </si>
  <si>
    <t>Erp Soft Systems Ltd</t>
  </si>
  <si>
    <t>ERPSOFT</t>
  </si>
  <si>
    <t>GKB Ophthalmics Ltd</t>
  </si>
  <si>
    <t>GKB</t>
  </si>
  <si>
    <t>Standard Surfactants Ltd</t>
  </si>
  <si>
    <t>STDSFAC</t>
  </si>
  <si>
    <t>Sonu Infratech Ltd</t>
  </si>
  <si>
    <t>SONUINFRA</t>
  </si>
  <si>
    <t>Haryana Leather Chemicals Ltd</t>
  </si>
  <si>
    <t>HARLETH</t>
  </si>
  <si>
    <t>Modipon Ltd</t>
  </si>
  <si>
    <t>MODIPON</t>
  </si>
  <si>
    <t>Unison Metals Ltd</t>
  </si>
  <si>
    <t>UNISON</t>
  </si>
  <si>
    <t>Telogica Ltd</t>
  </si>
  <si>
    <t>TELOGICA</t>
  </si>
  <si>
    <t>H P Cotton Textile Mills Ltd</t>
  </si>
  <si>
    <t>HPCOTTON</t>
  </si>
  <si>
    <t>The Victoria Mills Ltd</t>
  </si>
  <si>
    <t>VICTMILL</t>
  </si>
  <si>
    <t>Destiny Logistics &amp; Infra Ltd</t>
  </si>
  <si>
    <t>DESTINY</t>
  </si>
  <si>
    <t>Medico Intercontinental Ltd</t>
  </si>
  <si>
    <t>MIL</t>
  </si>
  <si>
    <t>Containe Technologies Ltd</t>
  </si>
  <si>
    <t>CONTAINE</t>
  </si>
  <si>
    <t>Ladderup Finance Ltd</t>
  </si>
  <si>
    <t>LADDERUP</t>
  </si>
  <si>
    <t>Vivanta Industries Ltd</t>
  </si>
  <si>
    <t>VIVANTA</t>
  </si>
  <si>
    <t>Ceeta Industries Ltd</t>
  </si>
  <si>
    <t>CEETAIN</t>
  </si>
  <si>
    <t>Comfort Fincap Ltd</t>
  </si>
  <si>
    <t>COMFINCAP</t>
  </si>
  <si>
    <t>Contil India Ltd</t>
  </si>
  <si>
    <t>CONTILI</t>
  </si>
  <si>
    <t>TGB Banquets and Hotels Ltd</t>
  </si>
  <si>
    <t>TGBHOTELS</t>
  </si>
  <si>
    <t>Integra Switchgear Ltd</t>
  </si>
  <si>
    <t>INTEGSW</t>
  </si>
  <si>
    <t>Reliable Data Services Ltd</t>
  </si>
  <si>
    <t>RELIABLE</t>
  </si>
  <si>
    <t>Shine Fashions (India) Ltd</t>
  </si>
  <si>
    <t>SHINEFASH</t>
  </si>
  <si>
    <t>Prime Property Development Corp Ltd</t>
  </si>
  <si>
    <t>PRIMEPRO</t>
  </si>
  <si>
    <t>Binani Industries Ltd</t>
  </si>
  <si>
    <t>BINANIIND</t>
  </si>
  <si>
    <t>Italian Edibles Ltd</t>
  </si>
  <si>
    <t>ITALIANE</t>
  </si>
  <si>
    <t>ARSS Infrastructure Projects Ltd</t>
  </si>
  <si>
    <t>ARSSINFRA</t>
  </si>
  <si>
    <t>Simran Farms Ltd</t>
  </si>
  <si>
    <t>SIMRAN</t>
  </si>
  <si>
    <t>Fervent Synergies Ltd</t>
  </si>
  <si>
    <t>FERVENTSYN</t>
  </si>
  <si>
    <t>Uttam Galva Steels Ltd</t>
  </si>
  <si>
    <t>UTTAMSTL</t>
  </si>
  <si>
    <t>Walpar Nutritions Ltd</t>
  </si>
  <si>
    <t>WALPAR</t>
  </si>
  <si>
    <t>Wires and Fabriks (SA) Ltd</t>
  </si>
  <si>
    <t>WIREFABR</t>
  </si>
  <si>
    <t>Ravalgaon Sugar Farm Ltd</t>
  </si>
  <si>
    <t>RAVALSUGAR</t>
  </si>
  <si>
    <t>Super Crop Safe Ltd</t>
  </si>
  <si>
    <t>SUCROSA</t>
  </si>
  <si>
    <t>Gayatri BioOrganics Ltd</t>
  </si>
  <si>
    <t>GAYATRIBI</t>
  </si>
  <si>
    <t>CCL International Ltd</t>
  </si>
  <si>
    <t>CCLINTER</t>
  </si>
  <si>
    <t>Gogia Capital Services Ltd</t>
  </si>
  <si>
    <t>GOGIACAP</t>
  </si>
  <si>
    <t>Restile Ceramics Ltd</t>
  </si>
  <si>
    <t>RESTILE</t>
  </si>
  <si>
    <t>Mohit Paper Mills Ltd</t>
  </si>
  <si>
    <t>MOHITPPR</t>
  </si>
  <si>
    <t>Future Lifestyle Fashions Ltd</t>
  </si>
  <si>
    <t>FLFL</t>
  </si>
  <si>
    <t>Morgan Ventures Ltd</t>
  </si>
  <si>
    <t>MORGAN</t>
  </si>
  <si>
    <t>Shreeram Proteins Ltd</t>
  </si>
  <si>
    <t>SRPL</t>
  </si>
  <si>
    <t>Tamilnadu Telecommunication Ltd</t>
  </si>
  <si>
    <t>TNTELE</t>
  </si>
  <si>
    <t>LCC Infotech Ltd</t>
  </si>
  <si>
    <t>LCCINFOTEC</t>
  </si>
  <si>
    <t>Yasons Chemex Care Ltd</t>
  </si>
  <si>
    <t>YCCL</t>
  </si>
  <si>
    <t>STL Global Ltd</t>
  </si>
  <si>
    <t>SGL</t>
  </si>
  <si>
    <t>Solitaire Machine Tools Ltd</t>
  </si>
  <si>
    <t>SOLIMAC</t>
  </si>
  <si>
    <t>Mehta Housing Finance Ltd</t>
  </si>
  <si>
    <t>MEHTAHG</t>
  </si>
  <si>
    <t>Inditrade Capital Ltd</t>
  </si>
  <si>
    <t>INDICAP</t>
  </si>
  <si>
    <t>Cyber Media Research &amp; Services Ltd</t>
  </si>
  <si>
    <t>CMRSL</t>
  </si>
  <si>
    <t>Acrow India Ltd</t>
  </si>
  <si>
    <t>ACROW</t>
  </si>
  <si>
    <t>Faalcon Concepts Ltd</t>
  </si>
  <si>
    <t>FAALCON</t>
  </si>
  <si>
    <t>Kiduja India Ltd</t>
  </si>
  <si>
    <t>KIDUJA</t>
  </si>
  <si>
    <t>Sonal Adhesives Ltd</t>
  </si>
  <si>
    <t>SONALAD</t>
  </si>
  <si>
    <t>Shanthala FMCG Products Ltd</t>
  </si>
  <si>
    <t>SHANTHALA</t>
  </si>
  <si>
    <t>Simplex Realty Ltd</t>
  </si>
  <si>
    <t>SIMPLXREA</t>
  </si>
  <si>
    <t>Sellwin Traders Ltd</t>
  </si>
  <si>
    <t>SELLWIN</t>
  </si>
  <si>
    <t>Standard Batteries Ltd</t>
  </si>
  <si>
    <t>STDBAT</t>
  </si>
  <si>
    <t>AA Plus Tradelink Ltd</t>
  </si>
  <si>
    <t>AAPLUSTRAD</t>
  </si>
  <si>
    <t>Libas Consumer Products Ltd</t>
  </si>
  <si>
    <t>LIBAS</t>
  </si>
  <si>
    <t>G G Dandekar Properties Ltd</t>
  </si>
  <si>
    <t>GGDPROP</t>
  </si>
  <si>
    <t>Super Spinning Mills Ltd</t>
  </si>
  <si>
    <t>SUPERSPIN</t>
  </si>
  <si>
    <t>VERTEX Securities Ltd</t>
  </si>
  <si>
    <t>VERTEX</t>
  </si>
  <si>
    <t>Tejnaksh Healthcare Ltd</t>
  </si>
  <si>
    <t>TEJNAKSH</t>
  </si>
  <si>
    <t>Tijaria Polypipes Ltd</t>
  </si>
  <si>
    <t>TIJARIA</t>
  </si>
  <si>
    <t>Eighty Jewellers Ltd</t>
  </si>
  <si>
    <t>EIGHTY</t>
  </si>
  <si>
    <t>Indianivesh Ltd</t>
  </si>
  <si>
    <t>INDIANVSH</t>
  </si>
  <si>
    <t>Agarwal Float Glass India Ltd</t>
  </si>
  <si>
    <t>AGARWALFT</t>
  </si>
  <si>
    <t>Assam Entrade Ltd</t>
  </si>
  <si>
    <t>ASSAMENT</t>
  </si>
  <si>
    <t>Sawaca Business Machines Ltd</t>
  </si>
  <si>
    <t>SAWABUSI</t>
  </si>
  <si>
    <t>Dynamic Portfolio Management &amp; Services Ltd</t>
  </si>
  <si>
    <t>DYNAMICP</t>
  </si>
  <si>
    <t>Maharashtra Corp Ltd</t>
  </si>
  <si>
    <t>MAHACORP</t>
  </si>
  <si>
    <t>Polyspin Exports Ltd</t>
  </si>
  <si>
    <t>POLYSPIN</t>
  </si>
  <si>
    <t>Unifinz Capital India Ltd</t>
  </si>
  <si>
    <t>UCIL</t>
  </si>
  <si>
    <t>Conart Engineers Ltd</t>
  </si>
  <si>
    <t>CONART</t>
  </si>
  <si>
    <t>Transchem Ltd</t>
  </si>
  <si>
    <t>TRANSCHEM</t>
  </si>
  <si>
    <t>Shiva Global Agro Industries Ltd</t>
  </si>
  <si>
    <t>SHIVAAGRO</t>
  </si>
  <si>
    <t>Riddhi Steel and Tube Ltd</t>
  </si>
  <si>
    <t>RSTL</t>
  </si>
  <si>
    <t>Sagardeep Alloys Ltd</t>
  </si>
  <si>
    <t>SAGARDEEP</t>
  </si>
  <si>
    <t>Yuranus Infrastructure Ltd</t>
  </si>
  <si>
    <t>YURANUS</t>
  </si>
  <si>
    <t>Prabhhans Industries Ltd</t>
  </si>
  <si>
    <t>PRABHHANS</t>
  </si>
  <si>
    <t>Tirupati Sarjan Ltd</t>
  </si>
  <si>
    <t>TIRSARJ</t>
  </si>
  <si>
    <t>Falcon Technoprojects India Ltd</t>
  </si>
  <si>
    <t>FALCONTECH</t>
  </si>
  <si>
    <t>Secur Credentials Ltd</t>
  </si>
  <si>
    <t>SECURCRED</t>
  </si>
  <si>
    <t>City Crops Agro Ltd</t>
  </si>
  <si>
    <t>CCAL</t>
  </si>
  <si>
    <t>Shree Ganesh Bio-Tech (India) Ltd</t>
  </si>
  <si>
    <t>SHREEGANES</t>
  </si>
  <si>
    <t>Pan India Corp Ltd</t>
  </si>
  <si>
    <t>PANINDIAC</t>
  </si>
  <si>
    <t>Omega Interactive Technologies Ltd</t>
  </si>
  <si>
    <t>OMEGAIN</t>
  </si>
  <si>
    <t>Uniinfo Telecom Services Ltd</t>
  </si>
  <si>
    <t>UNIINFO</t>
  </si>
  <si>
    <t>Roopa Industries Ltd</t>
  </si>
  <si>
    <t>ROOPAIND</t>
  </si>
  <si>
    <t>Innokaiz India Ltd</t>
  </si>
  <si>
    <t>INNOKAIZ</t>
  </si>
  <si>
    <t>Nippon India Nifty Pharma ETF</t>
  </si>
  <si>
    <t>PHARMABEES</t>
  </si>
  <si>
    <t>Next Mediaworks Ltd</t>
  </si>
  <si>
    <t>NEXTMEDIA</t>
  </si>
  <si>
    <t>Trident Texofab Ltd</t>
  </si>
  <si>
    <t>TTFL</t>
  </si>
  <si>
    <t>Chandra Prabhu International Ltd</t>
  </si>
  <si>
    <t>CHANDRAP</t>
  </si>
  <si>
    <t>Odyssey Corporation Ltd</t>
  </si>
  <si>
    <t>ODYCORP</t>
  </si>
  <si>
    <t>Poojawestern Metaliks Ltd</t>
  </si>
  <si>
    <t>POOJA</t>
  </si>
  <si>
    <t>Suryaamba Spinning Mills Ltd</t>
  </si>
  <si>
    <t>SURYAAMBA</t>
  </si>
  <si>
    <t>HCKK Ventures Ltd</t>
  </si>
  <si>
    <t>HCKKVENTURE</t>
  </si>
  <si>
    <t>Kemistar Corporation Ltd</t>
  </si>
  <si>
    <t>KEMISTAR</t>
  </si>
  <si>
    <t>ICDS Ltd</t>
  </si>
  <si>
    <t>ICDSLTD</t>
  </si>
  <si>
    <t>India Cements Capital Ltd</t>
  </si>
  <si>
    <t>INDCEMCAP</t>
  </si>
  <si>
    <t>Yug Decor Ltd</t>
  </si>
  <si>
    <t>YUG</t>
  </si>
  <si>
    <t>Sai Capital Ltd</t>
  </si>
  <si>
    <t>SAICAPI</t>
  </si>
  <si>
    <t>DSJ Keep Learning Ltd</t>
  </si>
  <si>
    <t>KEEPLEARN</t>
  </si>
  <si>
    <t>Viji Finance Ltd</t>
  </si>
  <si>
    <t>VIJIFIN</t>
  </si>
  <si>
    <t>Picturehouse Media Ltd</t>
  </si>
  <si>
    <t>PICTUREHS</t>
  </si>
  <si>
    <t>Sanginita Chemicals Ltd</t>
  </si>
  <si>
    <t>SANGINITA</t>
  </si>
  <si>
    <t>India Home Loan Ltd</t>
  </si>
  <si>
    <t>INDIAHOME</t>
  </si>
  <si>
    <t>Naturite Agro Products Ltd</t>
  </si>
  <si>
    <t>NAPL</t>
  </si>
  <si>
    <t>Nirmitee Robotics India Ltd</t>
  </si>
  <si>
    <t>NIRMITEE</t>
  </si>
  <si>
    <t>Add-Shop E-Retail Ltd</t>
  </si>
  <si>
    <t>ASRL</t>
  </si>
  <si>
    <t>Kamadgiri Fashion Ltd</t>
  </si>
  <si>
    <t>KAMADGIRI</t>
  </si>
  <si>
    <t>JFL Life Sciences Ltd</t>
  </si>
  <si>
    <t>JFLLIFE</t>
  </si>
  <si>
    <t>Ambica Agarbathies Aroma &amp; Industries Ltd</t>
  </si>
  <si>
    <t>AMBICAAGAR</t>
  </si>
  <si>
    <t>Medinova Diagnostic Services Ltd</t>
  </si>
  <si>
    <t>MEDINOV</t>
  </si>
  <si>
    <t>Sunil Agro Foods Ltd</t>
  </si>
  <si>
    <t>SUNILAGR</t>
  </si>
  <si>
    <t>Country Condo's Ltd</t>
  </si>
  <si>
    <t>COUNCODOS</t>
  </si>
  <si>
    <t>Nivaka Fashions Ltd</t>
  </si>
  <si>
    <t>NIVAKA</t>
  </si>
  <si>
    <t>J Taparia Projects Ltd</t>
  </si>
  <si>
    <t>JTAPARIA</t>
  </si>
  <si>
    <t>Sudal Industries Ltd</t>
  </si>
  <si>
    <t>SUDAI</t>
  </si>
  <si>
    <t>Sri Ramakrishna Mills (Coimbatore) Ltd</t>
  </si>
  <si>
    <t>SRMCL</t>
  </si>
  <si>
    <t>Utique Enterprises Ltd</t>
  </si>
  <si>
    <t>UTIQUE</t>
  </si>
  <si>
    <t>Infronics Systems Ltd</t>
  </si>
  <si>
    <t>INFRONICS</t>
  </si>
  <si>
    <t>Tirupati Foam Ltd</t>
  </si>
  <si>
    <t>TIRUFOAM</t>
  </si>
  <si>
    <t>National General Industries Ltd</t>
  </si>
  <si>
    <t>NATGENI</t>
  </si>
  <si>
    <t>Nippon India Silver ETF</t>
  </si>
  <si>
    <t>SILVERBEES</t>
  </si>
  <si>
    <t>Khandwala Securities Ltd</t>
  </si>
  <si>
    <t>KHANDSE</t>
  </si>
  <si>
    <t>Chennai Ferrous Industries Ltd</t>
  </si>
  <si>
    <t>CHENFERRO</t>
  </si>
  <si>
    <t>Bombay Talkies Ltd</t>
  </si>
  <si>
    <t>BOMTALKIES</t>
  </si>
  <si>
    <t>Luharuka Media &amp; Infra Ltd</t>
  </si>
  <si>
    <t>LUHARUKA</t>
  </si>
  <si>
    <t>E-Land Apparel Ltd</t>
  </si>
  <si>
    <t>ELAND</t>
  </si>
  <si>
    <t>Continental Petroleums Ltd</t>
  </si>
  <si>
    <t>CONTPTR</t>
  </si>
  <si>
    <t>DECO MICA Ltd</t>
  </si>
  <si>
    <t>DECOMIC</t>
  </si>
  <si>
    <t>Kavveri Telecom Products Ltd</t>
  </si>
  <si>
    <t>KAVVERITEL</t>
  </si>
  <si>
    <t>Rithwik Facility Management Services Ltd</t>
  </si>
  <si>
    <t>RITHWIKFMS</t>
  </si>
  <si>
    <t>Adeshwar Meditex Ltd</t>
  </si>
  <si>
    <t>ADESHWAR</t>
  </si>
  <si>
    <t>Manbro Industries Ltd</t>
  </si>
  <si>
    <t>MANBRO</t>
  </si>
  <si>
    <t>Ahmedabad Steel Craft Ltd</t>
  </si>
  <si>
    <t>AHMDSTE</t>
  </si>
  <si>
    <t>Lesha Industries Ltd</t>
  </si>
  <si>
    <t>LESHAIND</t>
  </si>
  <si>
    <t>Inspire Films Ltd</t>
  </si>
  <si>
    <t>INSPIRE</t>
  </si>
  <si>
    <t>Fine-Line Circuits Ltd</t>
  </si>
  <si>
    <t>FINELINE</t>
  </si>
  <si>
    <t>VAMA Industries Ltd</t>
  </si>
  <si>
    <t>VAMA</t>
  </si>
  <si>
    <t>Kay Power and Paper Ltd</t>
  </si>
  <si>
    <t>KAYPOWR</t>
  </si>
  <si>
    <t>Diana Tea Co Ltd</t>
  </si>
  <si>
    <t>DIANATEA</t>
  </si>
  <si>
    <t>Starlog Enterprises Ltd</t>
  </si>
  <si>
    <t>STARLOG</t>
  </si>
  <si>
    <t>Kabsons Industries Ltd</t>
  </si>
  <si>
    <t>KABSON</t>
  </si>
  <si>
    <t>Hiliks Technologies Ltd</t>
  </si>
  <si>
    <t>HILIKS</t>
  </si>
  <si>
    <t>Vinyoflex Ltd</t>
  </si>
  <si>
    <t>VINYOFL</t>
  </si>
  <si>
    <t>Veerhealth Care Ltd</t>
  </si>
  <si>
    <t>VEERHEALTH</t>
  </si>
  <si>
    <t>Pearl Green Clubs and Resorts Ltd</t>
  </si>
  <si>
    <t>PGCRL</t>
  </si>
  <si>
    <t>Cybele Industries Ltd</t>
  </si>
  <si>
    <t>CYBELEIND</t>
  </si>
  <si>
    <t>Techindia Nirman Ltd</t>
  </si>
  <si>
    <t>TECHIN</t>
  </si>
  <si>
    <t>Centenial Surgical Suture Ltd</t>
  </si>
  <si>
    <t>CSURGSU</t>
  </si>
  <si>
    <t>Golden Crest Education &amp; Services Ltd</t>
  </si>
  <si>
    <t>GOLDENCREST</t>
  </si>
  <si>
    <t>Nippon India ETF Nifty 50 Value 20</t>
  </si>
  <si>
    <t>NV20BEES</t>
  </si>
  <si>
    <t>Kallam Textiles Ltd</t>
  </si>
  <si>
    <t>KALLAM</t>
  </si>
  <si>
    <t>Timescan Logistics (India) Ltd</t>
  </si>
  <si>
    <t>TIMESCAN</t>
  </si>
  <si>
    <t>Pratik Panels Ltd</t>
  </si>
  <si>
    <t>PRATIK</t>
  </si>
  <si>
    <t>Bizotic Commercial Ltd</t>
  </si>
  <si>
    <t>BIZOTIC</t>
  </si>
  <si>
    <t>Williamson Magor and Co Ltd</t>
  </si>
  <si>
    <t>WILLAMAGOR</t>
  </si>
  <si>
    <t>KMS Medisurgi Ltd</t>
  </si>
  <si>
    <t>KMSMEDI</t>
  </si>
  <si>
    <t>Ravileela Granites Ltd</t>
  </si>
  <si>
    <t>RALEGRA</t>
  </si>
  <si>
    <t>Emergent Industrial Solutions Ltd</t>
  </si>
  <si>
    <t>EMERGENT</t>
  </si>
  <si>
    <t>Mohit Industries Ltd</t>
  </si>
  <si>
    <t>MOHITIND</t>
  </si>
  <si>
    <t>Swojas Energy Foods Ltd</t>
  </si>
  <si>
    <t>SWOEF</t>
  </si>
  <si>
    <t>Cospower Engineering Ltd</t>
  </si>
  <si>
    <t>COSPOWER</t>
  </si>
  <si>
    <t>Unick Fix-A-Form And Printers Ltd</t>
  </si>
  <si>
    <t>UNICK</t>
  </si>
  <si>
    <t>E L Forge Ltd</t>
  </si>
  <si>
    <t>ELFORGE</t>
  </si>
  <si>
    <t>GACM Technologies Ltd</t>
  </si>
  <si>
    <t>GATECH</t>
  </si>
  <si>
    <t>Cyber Media (India) Ltd</t>
  </si>
  <si>
    <t>CYBERMEDIA</t>
  </si>
  <si>
    <t>Kridhan Infra Ltd</t>
  </si>
  <si>
    <t>KRIDHANINF</t>
  </si>
  <si>
    <t>Bandaram Pharma Packtech Ltd</t>
  </si>
  <si>
    <t>BANDARAM</t>
  </si>
  <si>
    <t>Global Capital Markets Ltd</t>
  </si>
  <si>
    <t>GLOBALCA</t>
  </si>
  <si>
    <t>Rolcon Engineering Company Ltd</t>
  </si>
  <si>
    <t>ROLCOEN</t>
  </si>
  <si>
    <t>Laxmipati Engineering Works Ltd</t>
  </si>
  <si>
    <t>LAXMIPATI</t>
  </si>
  <si>
    <t>Sumedha Fiscal Services Ltd</t>
  </si>
  <si>
    <t>SUMEDHA</t>
  </si>
  <si>
    <t>Family Care Hospitals Ltd</t>
  </si>
  <si>
    <t>FAMILYCARE</t>
  </si>
  <si>
    <t>Infomedia Press Ltd</t>
  </si>
  <si>
    <t>INFOMEDIA</t>
  </si>
  <si>
    <t>Smart Finsec Ltd</t>
  </si>
  <si>
    <t>SMARTFIN</t>
  </si>
  <si>
    <t>Patspin India Ltd</t>
  </si>
  <si>
    <t>PATSPINLTD</t>
  </si>
  <si>
    <t>Madhav Marbles and Granites Ltd</t>
  </si>
  <si>
    <t>MADHAV</t>
  </si>
  <si>
    <t>Rishi Techtex Ltd</t>
  </si>
  <si>
    <t>RISHITECH</t>
  </si>
  <si>
    <t>Netlink Solutions (India) Ltd</t>
  </si>
  <si>
    <t>NETLINK</t>
  </si>
  <si>
    <t>Epuja Spiritech Ltd</t>
  </si>
  <si>
    <t>EPUJA</t>
  </si>
  <si>
    <t>Polysil Irrigation Systems Ltd</t>
  </si>
  <si>
    <t>POLYSIL</t>
  </si>
  <si>
    <t>Qgo Finance Ltd</t>
  </si>
  <si>
    <t>QGO</t>
  </si>
  <si>
    <t>Five Core Electronics Ltd</t>
  </si>
  <si>
    <t>FIVECORE</t>
  </si>
  <si>
    <t>Abhishek Integrations Ltd</t>
  </si>
  <si>
    <t>AILIMITED</t>
  </si>
  <si>
    <t>Gautam Gems Ltd</t>
  </si>
  <si>
    <t>GGL</t>
  </si>
  <si>
    <t>Mega Flex Plastics Ltd</t>
  </si>
  <si>
    <t>MEGAFLEX</t>
  </si>
  <si>
    <t>Gabriel Pet Straps Ltd</t>
  </si>
  <si>
    <t>GPSL</t>
  </si>
  <si>
    <t>Grandma Trading and Agencies Ltd</t>
  </si>
  <si>
    <t>GRANDMA</t>
  </si>
  <si>
    <t>Duropack Ltd</t>
  </si>
  <si>
    <t>DUROPACK</t>
  </si>
  <si>
    <t>JMD Ventures Ltd</t>
  </si>
  <si>
    <t>JMDVL</t>
  </si>
  <si>
    <t>Veritaas Advertising Ltd</t>
  </si>
  <si>
    <t>VERITAAS</t>
  </si>
  <si>
    <t>RR Metalmakers India Ltd</t>
  </si>
  <si>
    <t>RRMETAL</t>
  </si>
  <si>
    <t>DocMode Health Technologies Ltd</t>
  </si>
  <si>
    <t>DHTL</t>
  </si>
  <si>
    <t>Megri Soft Ltd</t>
  </si>
  <si>
    <t>MEGRISOFT</t>
  </si>
  <si>
    <t>Gayatri Highways Ltd</t>
  </si>
  <si>
    <t>GAYAHWS</t>
  </si>
  <si>
    <t>Bombay Wire Ropes Ltd</t>
  </si>
  <si>
    <t>BOMBWIR</t>
  </si>
  <si>
    <t>Shreeshay Engineers Ltd</t>
  </si>
  <si>
    <t>SHREESHAY</t>
  </si>
  <si>
    <t>Hemang Resources Ltd</t>
  </si>
  <si>
    <t>HEMANG</t>
  </si>
  <si>
    <t>UTI Nifty Bank ETF</t>
  </si>
  <si>
    <t>UTIBANKETF</t>
  </si>
  <si>
    <t>Rex Sealing &amp; Packing Industries Ltd</t>
  </si>
  <si>
    <t>REXSEAL</t>
  </si>
  <si>
    <t>Aastamangalam Finance Ltd</t>
  </si>
  <si>
    <t>AASTAFIN</t>
  </si>
  <si>
    <t>Getalong Enterprise Ltd</t>
  </si>
  <si>
    <t>GETALONG</t>
  </si>
  <si>
    <t>Concord Drugs Ltd</t>
  </si>
  <si>
    <t>CONCORD</t>
  </si>
  <si>
    <t>Varyaa Creations Ltd</t>
  </si>
  <si>
    <t>VARYAA</t>
  </si>
  <si>
    <t>Swasti Vinayaka Art and Heritage Corporation Ltd</t>
  </si>
  <si>
    <t>SVARTCORP</t>
  </si>
  <si>
    <t>BITS Ltd</t>
  </si>
  <si>
    <t>BITS</t>
  </si>
  <si>
    <t>The Cochin Malabar Estates and Industries Ltd</t>
  </si>
  <si>
    <t>COCHMAL</t>
  </si>
  <si>
    <t>Mukand Engineers Ltd</t>
  </si>
  <si>
    <t>MUKANDENGG</t>
  </si>
  <si>
    <t>Mirae Asset Nifty India Manufacturing ETF</t>
  </si>
  <si>
    <t>MAKEINDIA</t>
  </si>
  <si>
    <t>Sadhna Broadcast Ltd</t>
  </si>
  <si>
    <t>SADHNA</t>
  </si>
  <si>
    <t>Sparc Electrex Ltd</t>
  </si>
  <si>
    <t>SPAR</t>
  </si>
  <si>
    <t>Tejassvi Aaharam Ltd</t>
  </si>
  <si>
    <t>TEJASSVI</t>
  </si>
  <si>
    <t>Suncare Traders Ltd</t>
  </si>
  <si>
    <t>SCTL</t>
  </si>
  <si>
    <t>Mirae Asset Nifty Midcap 150 ETF</t>
  </si>
  <si>
    <t>MIDCAPETF</t>
  </si>
  <si>
    <t>RKD Agri &amp; Retail Ltd</t>
  </si>
  <si>
    <t>RKDAGRRTL</t>
  </si>
  <si>
    <t>Piotex Industries Ltd</t>
  </si>
  <si>
    <t>PIOTEX</t>
  </si>
  <si>
    <t>Accedere Ltd</t>
  </si>
  <si>
    <t>ACCEDERE</t>
  </si>
  <si>
    <t>Choksi Laboratories Ltd</t>
  </si>
  <si>
    <t>CHOKSILA</t>
  </si>
  <si>
    <t>Sri Havisha Hospitality and Infrastructure Ltd</t>
  </si>
  <si>
    <t>HAVISHA</t>
  </si>
  <si>
    <t>Indong Tea Company Ltd</t>
  </si>
  <si>
    <t>INDONG</t>
  </si>
  <si>
    <t>Hybrid Financial Services Ltd</t>
  </si>
  <si>
    <t>HYBRIDFIN</t>
  </si>
  <si>
    <t>Hind Aluminium Industries Ltd</t>
  </si>
  <si>
    <t>HINDALUMI</t>
  </si>
  <si>
    <t>Phaarmasia Ltd</t>
  </si>
  <si>
    <t>PHRMASI</t>
  </si>
  <si>
    <t>Safa Systems &amp; Technologies Ltd</t>
  </si>
  <si>
    <t>SSTL</t>
  </si>
  <si>
    <t>Gujarat Petrosynthese Ltd</t>
  </si>
  <si>
    <t>GUJPETR</t>
  </si>
  <si>
    <t>Future Market Networks Ltd</t>
  </si>
  <si>
    <t>FMNL</t>
  </si>
  <si>
    <t>Alfavision Overseas (India) Ltd</t>
  </si>
  <si>
    <t>ALFAVIO</t>
  </si>
  <si>
    <t>Lakhotia Polyesters (India) Ltd</t>
  </si>
  <si>
    <t>LAKHOTIA</t>
  </si>
  <si>
    <t>Crestchem Ltd</t>
  </si>
  <si>
    <t>CRSTCHM</t>
  </si>
  <si>
    <t>Suumaya Industries Ltd</t>
  </si>
  <si>
    <t>SUULD</t>
  </si>
  <si>
    <t>Scarnose International Ltd</t>
  </si>
  <si>
    <t>SCARNOSE</t>
  </si>
  <si>
    <t>Ashiana Ispat Ltd</t>
  </si>
  <si>
    <t>ASHIS</t>
  </si>
  <si>
    <t>Gold Line International Finvest Ltd</t>
  </si>
  <si>
    <t>GOLDLINE</t>
  </si>
  <si>
    <t>Axis Nifty 50 ETF</t>
  </si>
  <si>
    <t>AXISNIFTY</t>
  </si>
  <si>
    <t>Globesecure Technologies Ltd</t>
  </si>
  <si>
    <t>Khaitan (India) Ltd</t>
  </si>
  <si>
    <t>KHAITANLTD</t>
  </si>
  <si>
    <t>Prakash Woollen &amp; Synthetic Mills Ltd</t>
  </si>
  <si>
    <t>PWASML</t>
  </si>
  <si>
    <t>TCM Ltd</t>
  </si>
  <si>
    <t>TCMLMTD</t>
  </si>
  <si>
    <t>Suditi Industries Ltd</t>
  </si>
  <si>
    <t>SUDTIND-B</t>
  </si>
  <si>
    <t>Invigorated Business Consulting Ltd</t>
  </si>
  <si>
    <t>INVIGO</t>
  </si>
  <si>
    <t>Raw Edge Industrial Solutions Ltd</t>
  </si>
  <si>
    <t>RAWEDGE</t>
  </si>
  <si>
    <t>Nippon India Nifty Auto ETF</t>
  </si>
  <si>
    <t>AUTOBEES</t>
  </si>
  <si>
    <t>Aruna Hotels Ltd</t>
  </si>
  <si>
    <t>ARUNAHTEL</t>
  </si>
  <si>
    <t>Hipolin Ltd</t>
  </si>
  <si>
    <t>HIPOLIN</t>
  </si>
  <si>
    <t>Jiwanram Sheoduttrai Industries Ltd</t>
  </si>
  <si>
    <t>JIWANRAM</t>
  </si>
  <si>
    <t>Beekay Niryat Ltd</t>
  </si>
  <si>
    <t>BNL</t>
  </si>
  <si>
    <t>Grill Splendour Services Ltd</t>
  </si>
  <si>
    <t>BIRDYS</t>
  </si>
  <si>
    <t>Virtual Global Education Ltd</t>
  </si>
  <si>
    <t>VIRTUALG</t>
  </si>
  <si>
    <t>Poona Dal and Oil Industries Ltd</t>
  </si>
  <si>
    <t>POONADAL</t>
  </si>
  <si>
    <t>Jupiter Infomedia Ltd</t>
  </si>
  <si>
    <t>JUPITERIN</t>
  </si>
  <si>
    <t>Net Avenue Technologies Ltd</t>
  </si>
  <si>
    <t>CBAZAAR</t>
  </si>
  <si>
    <t>Cargosol Logistics Ltd</t>
  </si>
  <si>
    <t>CARGOSOL</t>
  </si>
  <si>
    <t>Tarini International Ltd</t>
  </si>
  <si>
    <t>TARINI</t>
  </si>
  <si>
    <t>Shashijit Infraprojects Ltd</t>
  </si>
  <si>
    <t>SHASHIJIT</t>
  </si>
  <si>
    <t>Garnet Construction Ltd</t>
  </si>
  <si>
    <t>GARNET</t>
  </si>
  <si>
    <t>MPIL Corporation Ltd</t>
  </si>
  <si>
    <t>MPILCORPL</t>
  </si>
  <si>
    <t>Mindpool Technologies Ltd</t>
  </si>
  <si>
    <t>MINDPOOL</t>
  </si>
  <si>
    <t>Marinetrans India Ltd</t>
  </si>
  <si>
    <t>MARINETRAN</t>
  </si>
  <si>
    <t>Technopack Polymers Ltd</t>
  </si>
  <si>
    <t>TECHNOPACK</t>
  </si>
  <si>
    <t>Kanco Tea &amp; Industries Ltd</t>
  </si>
  <si>
    <t>KANCOTEA</t>
  </si>
  <si>
    <t>Gothi Plascon (India) Ltd</t>
  </si>
  <si>
    <t>GOTHIPL</t>
  </si>
  <si>
    <t>Hindustan Fluoro Carbons Ltd</t>
  </si>
  <si>
    <t>HINFLUR</t>
  </si>
  <si>
    <t>Markobenz Ventures Ltd</t>
  </si>
  <si>
    <t>MARKOBENZ</t>
  </si>
  <si>
    <t>Kcl Infra Projects Ltd</t>
  </si>
  <si>
    <t>KCLINFRA</t>
  </si>
  <si>
    <t>Shubhlaxmi Jewel Art Ltd</t>
  </si>
  <si>
    <t>SHUBHLAXMI</t>
  </si>
  <si>
    <t>Global Longlife Hospital and Research Ltd</t>
  </si>
  <si>
    <t>GLHRL</t>
  </si>
  <si>
    <t>Greencrest Financial Services Ltd</t>
  </si>
  <si>
    <t>GREENCREST</t>
  </si>
  <si>
    <t>Informed Technologies India Ltd</t>
  </si>
  <si>
    <t>INFORTEC</t>
  </si>
  <si>
    <t>Fortune International Ltd</t>
  </si>
  <si>
    <t>FORINTL</t>
  </si>
  <si>
    <t>DSP NIFTY 1D Rate Liquid ETF</t>
  </si>
  <si>
    <t>LIQUIDETF</t>
  </si>
  <si>
    <t>Shaival Reality Ltd</t>
  </si>
  <si>
    <t>SHAIVAL</t>
  </si>
  <si>
    <t>Chordia Food Products Ltd</t>
  </si>
  <si>
    <t>CHORDIA</t>
  </si>
  <si>
    <t>Jigar Cables Ltd</t>
  </si>
  <si>
    <t>JIGAR</t>
  </si>
  <si>
    <t>Sai Swami Metals and Alloys Ltd</t>
  </si>
  <si>
    <t>SAI</t>
  </si>
  <si>
    <t>Oasis Securities Ltd</t>
  </si>
  <si>
    <t>OASISEC</t>
  </si>
  <si>
    <t>Sreechem Resins Ltd</t>
  </si>
  <si>
    <t>SRECR</t>
  </si>
  <si>
    <t>Tyroon Tea Co Ltd</t>
  </si>
  <si>
    <t>TYROON</t>
  </si>
  <si>
    <t>Humming Bird Education Ltd</t>
  </si>
  <si>
    <t>HBEL</t>
  </si>
  <si>
    <t>Neil Industries Ltd</t>
  </si>
  <si>
    <t>NEIL</t>
  </si>
  <si>
    <t>Gujarat Terce Laboratories Ltd</t>
  </si>
  <si>
    <t>GUJTERC</t>
  </si>
  <si>
    <t>Miven Machine Tools Ltd</t>
  </si>
  <si>
    <t>MIVENMACH</t>
  </si>
  <si>
    <t>KCD Industries India Ltd</t>
  </si>
  <si>
    <t>KCDGROUP</t>
  </si>
  <si>
    <t>Frontier Capital Ltd</t>
  </si>
  <si>
    <t>FRONTCAP</t>
  </si>
  <si>
    <t>TTI Enterprise Ltd</t>
  </si>
  <si>
    <t>TTIENT</t>
  </si>
  <si>
    <t>Sj Corporation Ltd</t>
  </si>
  <si>
    <t>SJCORP</t>
  </si>
  <si>
    <t>Sagar Diamonds Ltd</t>
  </si>
  <si>
    <t>SAGAR</t>
  </si>
  <si>
    <t>Adarsh Plant Protect Ltd</t>
  </si>
  <si>
    <t>ADARSHPL</t>
  </si>
  <si>
    <t>Ace Integrated Solutions Ltd</t>
  </si>
  <si>
    <t>ACEINTEG</t>
  </si>
  <si>
    <t>Pasupati Spinning and Weaving Mills Ltd</t>
  </si>
  <si>
    <t>PASUSPG</t>
  </si>
  <si>
    <t>Aditya Spinners Ltd</t>
  </si>
  <si>
    <t>ADITYASP</t>
  </si>
  <si>
    <t>Nagreeka Capital &amp; Infrastructure Ltd</t>
  </si>
  <si>
    <t>NAGREEKCAP</t>
  </si>
  <si>
    <t>Parabolic Drugs Ltd</t>
  </si>
  <si>
    <t>PARABDRUGS</t>
  </si>
  <si>
    <t>Madhusudan Securities Ltd</t>
  </si>
  <si>
    <t>MADHUSE</t>
  </si>
  <si>
    <t>A G Universal Ltd</t>
  </si>
  <si>
    <t>AGUL</t>
  </si>
  <si>
    <t>Asian Tea &amp; Exports Ltd</t>
  </si>
  <si>
    <t>ASIANTNE</t>
  </si>
  <si>
    <t>Quality Foils (India) Ltd</t>
  </si>
  <si>
    <t>QFIL</t>
  </si>
  <si>
    <t>Jetking Infotrain Ltd</t>
  </si>
  <si>
    <t>JETKINGQ</t>
  </si>
  <si>
    <t>Adhbhut Infrastructure Ltd</t>
  </si>
  <si>
    <t>ADHBHUTIN</t>
  </si>
  <si>
    <t>BC Power Controls Ltd</t>
  </si>
  <si>
    <t>BCP</t>
  </si>
  <si>
    <t>Madhusudan Industries Ltd</t>
  </si>
  <si>
    <t>MADHUDIN</t>
  </si>
  <si>
    <t>Stanrose Mafatlal Investments and Finance Ltd</t>
  </si>
  <si>
    <t>STANROS</t>
  </si>
  <si>
    <t>Shree Hari Chemicals Export Ltd</t>
  </si>
  <si>
    <t>SHHARICH</t>
  </si>
  <si>
    <t>Vikas WSP Ltd</t>
  </si>
  <si>
    <t>VIKASWSP</t>
  </si>
  <si>
    <t>Jay Kailash Namkeen Ltd</t>
  </si>
  <si>
    <t>JAYKAILASH</t>
  </si>
  <si>
    <t>Vapi Enterprise Ltd</t>
  </si>
  <si>
    <t>VAPIENTER</t>
  </si>
  <si>
    <t>Zodiac-JRD-MKJ Ltd</t>
  </si>
  <si>
    <t>ZODJRDMKJ</t>
  </si>
  <si>
    <t>Compuage Infocom Ltd</t>
  </si>
  <si>
    <t>COMPINFO</t>
  </si>
  <si>
    <t>Polymechplast Machines Ltd</t>
  </si>
  <si>
    <t>POLYCHMP</t>
  </si>
  <si>
    <t>Dhanlaxmi Cotex Ltd</t>
  </si>
  <si>
    <t>DHANCOT</t>
  </si>
  <si>
    <t>Vanta Bioscience Ltd</t>
  </si>
  <si>
    <t>VANTABIO</t>
  </si>
  <si>
    <t>Danube Industries Ltd</t>
  </si>
  <si>
    <t>DANUBE</t>
  </si>
  <si>
    <t>Roselabs Finance Ltd</t>
  </si>
  <si>
    <t>ROSELABS</t>
  </si>
  <si>
    <t>Sunil Industries Ltd</t>
  </si>
  <si>
    <t>SUNILTX</t>
  </si>
  <si>
    <t>Munoth Financial Services Ltd</t>
  </si>
  <si>
    <t>MUNOTHFI</t>
  </si>
  <si>
    <t>Zenith Fibres Ltd</t>
  </si>
  <si>
    <t>ZENIFIB</t>
  </si>
  <si>
    <t>Visagar Polytex Ltd</t>
  </si>
  <si>
    <t>VIVIDHA</t>
  </si>
  <si>
    <t>Educomp Solutions Ltd</t>
  </si>
  <si>
    <t>EDUCOMP</t>
  </si>
  <si>
    <t>Martin Burn Ltd</t>
  </si>
  <si>
    <t>MARBU</t>
  </si>
  <si>
    <t>Starcom Information Technology Ltd</t>
  </si>
  <si>
    <t>STARCOM</t>
  </si>
  <si>
    <t>Transvoy Logistics India Ltd</t>
  </si>
  <si>
    <t>TRANSVOY</t>
  </si>
  <si>
    <t>USG Tech Solutions Ltd</t>
  </si>
  <si>
    <t>USGTECH</t>
  </si>
  <si>
    <t>Olympia Industries Ltd</t>
  </si>
  <si>
    <t>OLYMPTX</t>
  </si>
  <si>
    <t>Leading Leasing Finance and Investment Company Ltd</t>
  </si>
  <si>
    <t>LLFICL</t>
  </si>
  <si>
    <t>Garden Silk Mills Ltd</t>
  </si>
  <si>
    <t>GARDENSILK</t>
  </si>
  <si>
    <t>DSP Nifty50 Equal weight ETF</t>
  </si>
  <si>
    <t>EQUAL50ADD</t>
  </si>
  <si>
    <t>Impex Ferro Tech Ltd</t>
  </si>
  <si>
    <t>IMPEXFERRO</t>
  </si>
  <si>
    <t>Betex India Ltd</t>
  </si>
  <si>
    <t>BETXIND</t>
  </si>
  <si>
    <t>Incap Ltd</t>
  </si>
  <si>
    <t>INCAP</t>
  </si>
  <si>
    <t>SBI Nifty 200 Quality 30 ETF</t>
  </si>
  <si>
    <t>SBIETFQLTY</t>
  </si>
  <si>
    <t>Blue Chip Tex Industries Ltd</t>
  </si>
  <si>
    <t>BLUECHIPT</t>
  </si>
  <si>
    <t>Laffans Petrochemicals Ltd</t>
  </si>
  <si>
    <t>LAFFANSQ</t>
  </si>
  <si>
    <t>Mudunuru Ltd</t>
  </si>
  <si>
    <t>MUDUNURU</t>
  </si>
  <si>
    <t>Benchmark Computer Solutions Ltd</t>
  </si>
  <si>
    <t>BENCHMARK</t>
  </si>
  <si>
    <t>KJMC Financial Services Ltd</t>
  </si>
  <si>
    <t>KJMCFIN</t>
  </si>
  <si>
    <t>Arman Holdings Ltd</t>
  </si>
  <si>
    <t>ARMAN</t>
  </si>
  <si>
    <t>Magenta Lifecare Ltd</t>
  </si>
  <si>
    <t>MAGENTA</t>
  </si>
  <si>
    <t>Motilal Oswal M50 ETF</t>
  </si>
  <si>
    <t>MOM50</t>
  </si>
  <si>
    <t>Sabar Flex India Ltd</t>
  </si>
  <si>
    <t>SABAR</t>
  </si>
  <si>
    <t>Abirami Financial Services (India) Ltd</t>
  </si>
  <si>
    <t>ABIRAFN</t>
  </si>
  <si>
    <t>Palco Metals Ltd</t>
  </si>
  <si>
    <t>PALCO</t>
  </si>
  <si>
    <t>Citadel Realty and Developers Ltd</t>
  </si>
  <si>
    <t>CITADEL</t>
  </si>
  <si>
    <t>Shree Hanuman Sugar &amp; Industries Ltd</t>
  </si>
  <si>
    <t>HANSUGAR</t>
  </si>
  <si>
    <t>KK Shah Hospitals Limited</t>
  </si>
  <si>
    <t>KKSHL</t>
  </si>
  <si>
    <t>Nippon India ETF Nifty 5 yr Benchmark G-Sec</t>
  </si>
  <si>
    <t>GILT5YBEES</t>
  </si>
  <si>
    <t>Chothani Foods Ltd</t>
  </si>
  <si>
    <t>CHOTHANI</t>
  </si>
  <si>
    <t>Panjon Ltd</t>
  </si>
  <si>
    <t>PANJON</t>
  </si>
  <si>
    <t>Oriental Trimex Ltd</t>
  </si>
  <si>
    <t>ORIENTALTL</t>
  </si>
  <si>
    <t>Lex Nimble Solutions Ltd</t>
  </si>
  <si>
    <t>LEX</t>
  </si>
  <si>
    <t>Silver Oak (India) Ltd</t>
  </si>
  <si>
    <t>SILVOAK</t>
  </si>
  <si>
    <t>Sanwaria Consumer Ltd</t>
  </si>
  <si>
    <t>SANWARIA</t>
  </si>
  <si>
    <t>Aspira Pathlab &amp; Diagnostics Ltd</t>
  </si>
  <si>
    <t>ASPIRA</t>
  </si>
  <si>
    <t>Innovative Ideals and Services (India) Ltd</t>
  </si>
  <si>
    <t>INNOVATIVE</t>
  </si>
  <si>
    <t>Spenta International Ltd</t>
  </si>
  <si>
    <t>SPENTA</t>
  </si>
  <si>
    <t>COSYN Ltd</t>
  </si>
  <si>
    <t>COSYN</t>
  </si>
  <si>
    <t>Ventura Textiles Ltd</t>
  </si>
  <si>
    <t>VENTURA</t>
  </si>
  <si>
    <t>Kratos Energy &amp; Infrastructure Ltd</t>
  </si>
  <si>
    <t>KRATOSENER</t>
  </si>
  <si>
    <t>Veer Energy &amp; Infrastructure Ltd</t>
  </si>
  <si>
    <t>VEERENRGY</t>
  </si>
  <si>
    <t>Winro Commercial (India) Ltd</t>
  </si>
  <si>
    <t>WINROC</t>
  </si>
  <si>
    <t>SMIFS Capital Markets Ltd</t>
  </si>
  <si>
    <t>SMIFS</t>
  </si>
  <si>
    <t>Shubham Polyspin Ltd</t>
  </si>
  <si>
    <t>SHUBHAM</t>
  </si>
  <si>
    <t>Veejay Lakshmi Engineering Works Ltd</t>
  </si>
  <si>
    <t>VJLAXMIE</t>
  </si>
  <si>
    <t>Focus Business Solution Ltd</t>
  </si>
  <si>
    <t>B2B Software Technologies Ltd</t>
  </si>
  <si>
    <t>B2BSOFT</t>
  </si>
  <si>
    <t>Intec Capital Ltd</t>
  </si>
  <si>
    <t>INTECCAP</t>
  </si>
  <si>
    <t>Castex Technologies Ltd</t>
  </si>
  <si>
    <t>CASTEXTECH</t>
  </si>
  <si>
    <t>Nalin Lease Finance Ltd</t>
  </si>
  <si>
    <t>NLFL</t>
  </si>
  <si>
    <t>BAMPSL Securities Ltd</t>
  </si>
  <si>
    <t>BAMPSL</t>
  </si>
  <si>
    <t>Orient Tradelink Ltd</t>
  </si>
  <si>
    <t>ORIENTTR</t>
  </si>
  <si>
    <t>EVOQ Remedies Ltd</t>
  </si>
  <si>
    <t>EVOQ</t>
  </si>
  <si>
    <t>Maris Spinners Ltd</t>
  </si>
  <si>
    <t>MARIS</t>
  </si>
  <si>
    <t>Aditya BSL Nifty IT ETF</t>
  </si>
  <si>
    <t>TECH</t>
  </si>
  <si>
    <t>Texel Industries Ltd</t>
  </si>
  <si>
    <t>TEXELIN</t>
  </si>
  <si>
    <t>Goenka Diamond And Jewels Ltd</t>
  </si>
  <si>
    <t>GOENKA</t>
  </si>
  <si>
    <t>Best Eastern Hotels Ltd</t>
  </si>
  <si>
    <t>BESTEAST</t>
  </si>
  <si>
    <t>Hrh Next Services Ltd</t>
  </si>
  <si>
    <t>HRHNEXT</t>
  </si>
  <si>
    <t>Call Center Services</t>
  </si>
  <si>
    <t>Narmada Agrobase Ltd</t>
  </si>
  <si>
    <t>NARMADA</t>
  </si>
  <si>
    <t>Vijay Textiles Ltd</t>
  </si>
  <si>
    <t>VIJAYTX</t>
  </si>
  <si>
    <t>J A Finance Ltd</t>
  </si>
  <si>
    <t>JAFINANCE</t>
  </si>
  <si>
    <t>N K Industries Ltd</t>
  </si>
  <si>
    <t>NKIND</t>
  </si>
  <si>
    <t>ICICI Prudential S&amp;P BSE Midcap Select ETF</t>
  </si>
  <si>
    <t>MIDSELIETF</t>
  </si>
  <si>
    <t>Croissance Ltd</t>
  </si>
  <si>
    <t>CROISSANCE</t>
  </si>
  <si>
    <t>Benara Bearings and Pistons Ltd</t>
  </si>
  <si>
    <t>BENARA</t>
  </si>
  <si>
    <t>Mini Diamonds (India) Ltd</t>
  </si>
  <si>
    <t>MINID</t>
  </si>
  <si>
    <t>H S India Ltd</t>
  </si>
  <si>
    <t>HOTLSILV</t>
  </si>
  <si>
    <t>HB Leasing and Finance Co Ltd</t>
  </si>
  <si>
    <t>HBLEAS</t>
  </si>
  <si>
    <t>Adcon Capital Services Ltd</t>
  </si>
  <si>
    <t>ADCON</t>
  </si>
  <si>
    <t>Narendra Properties Ltd</t>
  </si>
  <si>
    <t>NARPROP</t>
  </si>
  <si>
    <t>Sangal Papers Ltd</t>
  </si>
  <si>
    <t>SANPA</t>
  </si>
  <si>
    <t>Supreme Engineering Ltd</t>
  </si>
  <si>
    <t>SUPREMEENG</t>
  </si>
  <si>
    <t>Venlon Enterprises Ltd</t>
  </si>
  <si>
    <t>VENLONENT</t>
  </si>
  <si>
    <t>Steel Strips Infrastructures Ltd</t>
  </si>
  <si>
    <t>STLSTRINF</t>
  </si>
  <si>
    <t>Deep Diamond India Ltd</t>
  </si>
  <si>
    <t>DDIL</t>
  </si>
  <si>
    <t>Naturo Indiabull Ltd</t>
  </si>
  <si>
    <t>NATURO</t>
  </si>
  <si>
    <t>Advance Lifestyles Ltd</t>
  </si>
  <si>
    <t>ADVLIFE</t>
  </si>
  <si>
    <t>PlatinumOne Business Services Ltd</t>
  </si>
  <si>
    <t>POBS</t>
  </si>
  <si>
    <t>Alan Scott Enterprises Ltd</t>
  </si>
  <si>
    <t>ALAN SCOTT</t>
  </si>
  <si>
    <t>SBI Nifty 10 yr Benchmark G-Sec ETF</t>
  </si>
  <si>
    <t>SETF10GILT</t>
  </si>
  <si>
    <t>Triveni Glass Ltd</t>
  </si>
  <si>
    <t>TRIVENIGQ</t>
  </si>
  <si>
    <t>Roopshri Resorts Ltd</t>
  </si>
  <si>
    <t>ROOPSHRI</t>
  </si>
  <si>
    <t>VR Films &amp; Studios Ltd</t>
  </si>
  <si>
    <t>VRFILMS</t>
  </si>
  <si>
    <t>Purshottam Investofin Ltd</t>
  </si>
  <si>
    <t>PURSHOTTAM</t>
  </si>
  <si>
    <t>Salguti Industries Ltd</t>
  </si>
  <si>
    <t>SALGUTI</t>
  </si>
  <si>
    <t>MPDLLtd</t>
  </si>
  <si>
    <t>MPDL</t>
  </si>
  <si>
    <t>Cityman Ltd</t>
  </si>
  <si>
    <t>CITYMAN</t>
  </si>
  <si>
    <t>Chennai Meenakshi Multispeciality Hospital Ltd</t>
  </si>
  <si>
    <t>CMMHOSP</t>
  </si>
  <si>
    <t>Associated Coaters Ltd</t>
  </si>
  <si>
    <t>ASSOCIATED</t>
  </si>
  <si>
    <t>Shantidoot Infra Services Ltd</t>
  </si>
  <si>
    <t>SISL</t>
  </si>
  <si>
    <t>Moxsh Overseas Educon Ltd</t>
  </si>
  <si>
    <t>MOXSH</t>
  </si>
  <si>
    <t>Academic &amp; Educational Services</t>
  </si>
  <si>
    <t>Shree Securities Ltd</t>
  </si>
  <si>
    <t>SHREESEC</t>
  </si>
  <si>
    <t>Lerthai Finance Ltd</t>
  </si>
  <si>
    <t>LERTHAI</t>
  </si>
  <si>
    <t>KJMC Corporate Advisors (India) Ltd</t>
  </si>
  <si>
    <t>KJMCCORP</t>
  </si>
  <si>
    <t>Jayshree Chemicals Ltd</t>
  </si>
  <si>
    <t>JAYCH</t>
  </si>
  <si>
    <t>Kotak Nifty IT ETF</t>
  </si>
  <si>
    <t>IT</t>
  </si>
  <si>
    <t>S P Capital Financing Ltd</t>
  </si>
  <si>
    <t>SPCAPIT</t>
  </si>
  <si>
    <t>Nirav Commercials Ltd</t>
  </si>
  <si>
    <t>NIRAVCOM</t>
  </si>
  <si>
    <t>Vilin Bio Med Ltd</t>
  </si>
  <si>
    <t>VILINBIO</t>
  </si>
  <si>
    <t>Caprolactam Chemicals Ltd</t>
  </si>
  <si>
    <t>CAPRO</t>
  </si>
  <si>
    <t>Kapil Cotex Ltd</t>
  </si>
  <si>
    <t>KAPILCO</t>
  </si>
  <si>
    <t>Grand Foundry Ltd</t>
  </si>
  <si>
    <t>GFSTEELS</t>
  </si>
  <si>
    <t>Arrowhead Seperation Engineering Ltd</t>
  </si>
  <si>
    <t>ARROWHEAD</t>
  </si>
  <si>
    <t>Mask Investments Ltd</t>
  </si>
  <si>
    <t>MASKINVEST</t>
  </si>
  <si>
    <t>Zenlabs Ethica Ltd</t>
  </si>
  <si>
    <t>ZENLABS</t>
  </si>
  <si>
    <t>Sinnar Bidi Udyog Ltd</t>
  </si>
  <si>
    <t>SINNAR</t>
  </si>
  <si>
    <t>JHS Svendgaard Retail Ventures Ltd</t>
  </si>
  <si>
    <t>RETAIL</t>
  </si>
  <si>
    <t>Mega Corp Ltd</t>
  </si>
  <si>
    <t>MEGACOR</t>
  </si>
  <si>
    <t>Sahaj Fashions Ltd</t>
  </si>
  <si>
    <t>SAHAJ</t>
  </si>
  <si>
    <t>Quadpro Ites Ltd</t>
  </si>
  <si>
    <t>QUADPRO</t>
  </si>
  <si>
    <t>N D Metal Industries Ltd</t>
  </si>
  <si>
    <t>NDMETAL</t>
  </si>
  <si>
    <t>Vikas Proppant &amp; Granite Ltd</t>
  </si>
  <si>
    <t>VIKASPROP</t>
  </si>
  <si>
    <t>MY Money Securities Ltd</t>
  </si>
  <si>
    <t>MYMONEY</t>
  </si>
  <si>
    <t>Mihika Industries Ltd</t>
  </si>
  <si>
    <t>MIHIKA</t>
  </si>
  <si>
    <t>Modern Steel Ltd</t>
  </si>
  <si>
    <t>MDRNSTL</t>
  </si>
  <si>
    <t>Gajanan Securities Services Ltd</t>
  </si>
  <si>
    <t>GAJANANSEC</t>
  </si>
  <si>
    <t>TV Vision Ltd</t>
  </si>
  <si>
    <t>TVVISION</t>
  </si>
  <si>
    <t>Sancode Technologies Ltd</t>
  </si>
  <si>
    <t>SANCODE</t>
  </si>
  <si>
    <t>Sunrest Lifescience Ltd</t>
  </si>
  <si>
    <t>SUNREST</t>
  </si>
  <si>
    <t>MFL India Ltd</t>
  </si>
  <si>
    <t>MFLINDIA</t>
  </si>
  <si>
    <t>Yaan Enterprises Ltd</t>
  </si>
  <si>
    <t>YAANENT</t>
  </si>
  <si>
    <t>Apex Capital and Finance Ltd</t>
  </si>
  <si>
    <t>ACFL</t>
  </si>
  <si>
    <t>Diggi Multitrade Ltd</t>
  </si>
  <si>
    <t>DML</t>
  </si>
  <si>
    <t>Axis NIFTY Healthcare ETF</t>
  </si>
  <si>
    <t>AXISHCETF</t>
  </si>
  <si>
    <t>Plada Infotech Services Ltd</t>
  </si>
  <si>
    <t>PLADAINFO</t>
  </si>
  <si>
    <t>HDFC Nifty IT ETF</t>
  </si>
  <si>
    <t>HDFCNIFIT</t>
  </si>
  <si>
    <t>Pentokey Organy (India) Ltd</t>
  </si>
  <si>
    <t>PNTKYOR</t>
  </si>
  <si>
    <t>Oneclick Logistics India Ltd</t>
  </si>
  <si>
    <t>OLIL</t>
  </si>
  <si>
    <t>Indergiri Finance Ltd</t>
  </si>
  <si>
    <t>INDERGR</t>
  </si>
  <si>
    <t>Jackson Investments Ltd</t>
  </si>
  <si>
    <t>JACKSON</t>
  </si>
  <si>
    <t>Elnet Technologies Ltd</t>
  </si>
  <si>
    <t>ELNET</t>
  </si>
  <si>
    <t>Machhar Industries Ltd</t>
  </si>
  <si>
    <t>MACIND</t>
  </si>
  <si>
    <t>EP Biocomposites Ltd</t>
  </si>
  <si>
    <t>EPBIO</t>
  </si>
  <si>
    <t>Rishab Special Yarns Ltd</t>
  </si>
  <si>
    <t>RISHYRN</t>
  </si>
  <si>
    <t>Kandarp Digi Smart Bpo Ltd</t>
  </si>
  <si>
    <t>KANDARP</t>
  </si>
  <si>
    <t>Prime Urban Development India Ltd</t>
  </si>
  <si>
    <t>PRIMEURB</t>
  </si>
  <si>
    <t>Tuni Textile Mills Ltd</t>
  </si>
  <si>
    <t>TUNITEX</t>
  </si>
  <si>
    <t>3C IT Solutions &amp; Telecoms (India) Ltd</t>
  </si>
  <si>
    <t>3CIT</t>
  </si>
  <si>
    <t>Quality RO Industries Ltd</t>
  </si>
  <si>
    <t>QRIL</t>
  </si>
  <si>
    <t>Bhakti Gems and Jewellery Ltd</t>
  </si>
  <si>
    <t>BGJL</t>
  </si>
  <si>
    <t>Comfort Commotrade Ltd</t>
  </si>
  <si>
    <t>COMCL</t>
  </si>
  <si>
    <t>Shree Rajasthan Syntex Ltd</t>
  </si>
  <si>
    <t>SHRAJSYNQ</t>
  </si>
  <si>
    <t>Tarapur Transformers Ltd</t>
  </si>
  <si>
    <t>TARAPUR</t>
  </si>
  <si>
    <t>MRC Agrotech Ltd</t>
  </si>
  <si>
    <t>MRCAGRO</t>
  </si>
  <si>
    <t>California Software Company Ltd</t>
  </si>
  <si>
    <t>CALSOFT</t>
  </si>
  <si>
    <t>Genus Prime Infra Ltd</t>
  </si>
  <si>
    <t>GENUSPRIME</t>
  </si>
  <si>
    <t>Computer Point Ltd</t>
  </si>
  <si>
    <t>COMPUPN</t>
  </si>
  <si>
    <t>Gconnect Logitech and Supply Chain Ltd</t>
  </si>
  <si>
    <t>GCONNECT</t>
  </si>
  <si>
    <t>Winsome Yarns Ltd</t>
  </si>
  <si>
    <t>WINSOME</t>
  </si>
  <si>
    <t>Fruition venture Ltd</t>
  </si>
  <si>
    <t>FRUTION</t>
  </si>
  <si>
    <t>Brisk Technovision Ltd</t>
  </si>
  <si>
    <t>BRISK</t>
  </si>
  <si>
    <t>Command Polymers Ltd</t>
  </si>
  <si>
    <t>COMMAND</t>
  </si>
  <si>
    <t>Indo Cotspin Ltd</t>
  </si>
  <si>
    <t>ICL</t>
  </si>
  <si>
    <t>Choksi Imaging Ltd</t>
  </si>
  <si>
    <t>CHOKSI</t>
  </si>
  <si>
    <t>Heads UP Ventures Limited</t>
  </si>
  <si>
    <t>HEADSUP</t>
  </si>
  <si>
    <t>SBEC Systems (India) Ltd</t>
  </si>
  <si>
    <t>SBECSYS</t>
  </si>
  <si>
    <t>Harshil Agrotech Ltd</t>
  </si>
  <si>
    <t>HARSHILAGR</t>
  </si>
  <si>
    <t>ACI Infocom Ltd</t>
  </si>
  <si>
    <t>ACIIN</t>
  </si>
  <si>
    <t>Ecs Biztech Ltd</t>
  </si>
  <si>
    <t>ECS</t>
  </si>
  <si>
    <t>White Organic Agro Ltd</t>
  </si>
  <si>
    <t>WHITEORG</t>
  </si>
  <si>
    <t>Ranjeet Mechatronics Ltd</t>
  </si>
  <si>
    <t>RANJEET</t>
  </si>
  <si>
    <t>Pan Electronics (India) Ltd</t>
  </si>
  <si>
    <t>PANELEC</t>
  </si>
  <si>
    <t>Roni Households Ltd</t>
  </si>
  <si>
    <t>RONI</t>
  </si>
  <si>
    <t>N D A Securities Ltd</t>
  </si>
  <si>
    <t>NDASEC</t>
  </si>
  <si>
    <t>RO Jewels Ltd</t>
  </si>
  <si>
    <t>ROJL</t>
  </si>
  <si>
    <t>Alfa Ica (India) Ltd</t>
  </si>
  <si>
    <t>ALFAICA</t>
  </si>
  <si>
    <t>Cargotrans Maritime Ltd</t>
  </si>
  <si>
    <t>CARGOTRANS</t>
  </si>
  <si>
    <t>Sanblue Corporation Ltd</t>
  </si>
  <si>
    <t>SANBLUE</t>
  </si>
  <si>
    <t>Indifra Ltd</t>
  </si>
  <si>
    <t>INDIFRA</t>
  </si>
  <si>
    <t>Jindal Capital Ltd</t>
  </si>
  <si>
    <t>JINDCAP</t>
  </si>
  <si>
    <t>Sahara Housingfina Corporation Ltd</t>
  </si>
  <si>
    <t>SAHARAHOUS</t>
  </si>
  <si>
    <t>LWS Knitwear Ltd</t>
  </si>
  <si>
    <t>LWSKNIT</t>
  </si>
  <si>
    <t>Bhanderi Infracon Ltd</t>
  </si>
  <si>
    <t>BHANDERI</t>
  </si>
  <si>
    <t>Tai Industries Ltd</t>
  </si>
  <si>
    <t>TAIIND</t>
  </si>
  <si>
    <t>Prima Industries Ltd</t>
  </si>
  <si>
    <t>PRIMAIN</t>
  </si>
  <si>
    <t>JMJ Fintech Ltd</t>
  </si>
  <si>
    <t>JMJFIN</t>
  </si>
  <si>
    <t>Sanathnagar Enterprises Ltd</t>
  </si>
  <si>
    <t>Kaushalya Infrastructure Development Corporation Ltd</t>
  </si>
  <si>
    <t>KAUSHALYA</t>
  </si>
  <si>
    <t>Kapil Raj Finance Ltd</t>
  </si>
  <si>
    <t>KAPILRAJ</t>
  </si>
  <si>
    <t>Popular Estate Management Ltd</t>
  </si>
  <si>
    <t>POPULARES</t>
  </si>
  <si>
    <t>SBI Nifty Next 50 ETF</t>
  </si>
  <si>
    <t>SETFNN50</t>
  </si>
  <si>
    <t>Shahi Shipping Ltd</t>
  </si>
  <si>
    <t>SHAHISHIP</t>
  </si>
  <si>
    <t>Jaihind Synthetics Ltd</t>
  </si>
  <si>
    <t>JAIHINDS</t>
  </si>
  <si>
    <t>Samsrita Labs Ltd</t>
  </si>
  <si>
    <t>SAMSRITA</t>
  </si>
  <si>
    <t>Nuway Organic Naturals India Ltd</t>
  </si>
  <si>
    <t>NUWAY</t>
  </si>
  <si>
    <t>Anuroop Packaging Ltd</t>
  </si>
  <si>
    <t>ANUROOP</t>
  </si>
  <si>
    <t>Aditya BSL Nifty Healthcare ETF</t>
  </si>
  <si>
    <t>HEALTHY</t>
  </si>
  <si>
    <t>CIL Securities Ltd</t>
  </si>
  <si>
    <t>CILSEC</t>
  </si>
  <si>
    <t>Raasi Refractories Ltd</t>
  </si>
  <si>
    <t>RASSIREF</t>
  </si>
  <si>
    <t>Ashish Polyplast Ltd</t>
  </si>
  <si>
    <t>ASHISHPO</t>
  </si>
  <si>
    <t>Cella Space Ltd</t>
  </si>
  <si>
    <t>CELLA</t>
  </si>
  <si>
    <t>Rodium Realty Ltd</t>
  </si>
  <si>
    <t>RODIUM</t>
  </si>
  <si>
    <t>Amin Tannery Ltd</t>
  </si>
  <si>
    <t>AMINTAN</t>
  </si>
  <si>
    <t>Misquita Engineering Ltd</t>
  </si>
  <si>
    <t>MISQUITA</t>
  </si>
  <si>
    <t>Iykot Hitech Toolroom</t>
  </si>
  <si>
    <t>IYKOTHITE</t>
  </si>
  <si>
    <t>Sanghvi Forging and Engineering Ltd</t>
  </si>
  <si>
    <t>SANGHVIFOR</t>
  </si>
  <si>
    <t>Interworld Digital Ltd</t>
  </si>
  <si>
    <t>INTERDIGI</t>
  </si>
  <si>
    <t>Sobhaygya Mercantile Ltd</t>
  </si>
  <si>
    <t>SOBME</t>
  </si>
  <si>
    <t>Sungold Media and Entertainment Ltd</t>
  </si>
  <si>
    <t>SMEL</t>
  </si>
  <si>
    <t>SSPDL Ltd</t>
  </si>
  <si>
    <t>SSPDL</t>
  </si>
  <si>
    <t>Margo Finance Ltd</t>
  </si>
  <si>
    <t>MARGOFIN</t>
  </si>
  <si>
    <t>Omkar Pharmachem Ltd</t>
  </si>
  <si>
    <t>OMKARPH</t>
  </si>
  <si>
    <t>Inducto Steels Ltd</t>
  </si>
  <si>
    <t>INDCTST</t>
  </si>
  <si>
    <t>Easun Capital Markets Ltd</t>
  </si>
  <si>
    <t>EASUN</t>
  </si>
  <si>
    <t>TGIF Agribusiness Ltd</t>
  </si>
  <si>
    <t>TGIF</t>
  </si>
  <si>
    <t>Onelife Capital Advisors Ltd</t>
  </si>
  <si>
    <t>ONELIFECAP</t>
  </si>
  <si>
    <t>Richfield Financial Services Ltd</t>
  </si>
  <si>
    <t>RFSL</t>
  </si>
  <si>
    <t>Karnavati Finance Ltd</t>
  </si>
  <si>
    <t>KARNAVATI</t>
  </si>
  <si>
    <t>Continental Seeds and Chemicals Ltd</t>
  </si>
  <si>
    <t>CONTI</t>
  </si>
  <si>
    <t>Shreevatsaa Finance and Leasing Ltd</t>
  </si>
  <si>
    <t>SHVFL</t>
  </si>
  <si>
    <t>Suvidha Infraestate Corporation Ltd</t>
  </si>
  <si>
    <t>SICL</t>
  </si>
  <si>
    <t>Amco India Ltd</t>
  </si>
  <si>
    <t>AMCOIND</t>
  </si>
  <si>
    <t>Trans Freight Containers Ltd</t>
  </si>
  <si>
    <t>TRANSFRE</t>
  </si>
  <si>
    <t>Yash Management &amp; Satellite Ltd.</t>
  </si>
  <si>
    <t>YASHMGM</t>
  </si>
  <si>
    <t>Bohra Industries Ltd</t>
  </si>
  <si>
    <t>BOHRAIND</t>
  </si>
  <si>
    <t>Gujarat Raffia Industries Ltd</t>
  </si>
  <si>
    <t>GUJRAFFIA</t>
  </si>
  <si>
    <t>ICL Organic Dairy Products Ltd</t>
  </si>
  <si>
    <t>ICLORGANIC</t>
  </si>
  <si>
    <t>Dynamic Archistructures Ltd</t>
  </si>
  <si>
    <t>DAL</t>
  </si>
  <si>
    <t>Libord Finance Ltd</t>
  </si>
  <si>
    <t>LIBORDFIN</t>
  </si>
  <si>
    <t>Challani Capital Ltd</t>
  </si>
  <si>
    <t>CHALLANI</t>
  </si>
  <si>
    <t>Ascensive Educare Ltd</t>
  </si>
  <si>
    <t>ASCENSIVE</t>
  </si>
  <si>
    <t>MT Educare Ltd</t>
  </si>
  <si>
    <t>MTEDUCARE</t>
  </si>
  <si>
    <t>SVS Ventures Ltd</t>
  </si>
  <si>
    <t>SVS</t>
  </si>
  <si>
    <t>ETT Ltd</t>
  </si>
  <si>
    <t>ETT</t>
  </si>
  <si>
    <t>Bangalore Fort Farms Ltd</t>
  </si>
  <si>
    <t>BFFL</t>
  </si>
  <si>
    <t>Gujarat Inject Kerala Ltd</t>
  </si>
  <si>
    <t>GUJINJEC</t>
  </si>
  <si>
    <t>Kamanwala Housing Construction Ltd</t>
  </si>
  <si>
    <t>KAMANWALA</t>
  </si>
  <si>
    <t>Paragon Finance Ltd</t>
  </si>
  <si>
    <t>PARAGONF</t>
  </si>
  <si>
    <t>HDFC Silver ETF</t>
  </si>
  <si>
    <t>HDFCSILVER</t>
  </si>
  <si>
    <t>Stephanotis Finance Ltd</t>
  </si>
  <si>
    <t>STEPHANOTIS</t>
  </si>
  <si>
    <t>IITL Projects Ltd</t>
  </si>
  <si>
    <t>IITLPROJ</t>
  </si>
  <si>
    <t>Bervin Investment and Leasing Ltd</t>
  </si>
  <si>
    <t>BERVINL</t>
  </si>
  <si>
    <t>Antarctica Ltd</t>
  </si>
  <si>
    <t>ANTGRAPHIC</t>
  </si>
  <si>
    <t>Blue Chip India Ltd</t>
  </si>
  <si>
    <t>BLUECHIP</t>
  </si>
  <si>
    <t>Titaanium Ten Enterprise Ltd</t>
  </si>
  <si>
    <t>TITAANIUM</t>
  </si>
  <si>
    <t>Vera Synthetic Ltd</t>
  </si>
  <si>
    <t>VERA</t>
  </si>
  <si>
    <t>Octavius Plantations Ltd</t>
  </si>
  <si>
    <t>OCTAVIUSPL</t>
  </si>
  <si>
    <t>Nanavati Ventures Ltd</t>
  </si>
  <si>
    <t>NVENTURES</t>
  </si>
  <si>
    <t>Anupam Finserv Ltd</t>
  </si>
  <si>
    <t>ANUPAM</t>
  </si>
  <si>
    <t>WINPRO INDUSTRIES LIMITED</t>
  </si>
  <si>
    <t>WINPRO</t>
  </si>
  <si>
    <t>Gujarat Hy Spin Ltd</t>
  </si>
  <si>
    <t>GUJHYSPIN</t>
  </si>
  <si>
    <t>Sarthak Industries Ltd</t>
  </si>
  <si>
    <t>SARTHAKIND</t>
  </si>
  <si>
    <t>Pecos Hotels and Pubs Ltd</t>
  </si>
  <si>
    <t>PECOS</t>
  </si>
  <si>
    <t>Easy Fincorp Ltd</t>
  </si>
  <si>
    <t>EASYFIN</t>
  </si>
  <si>
    <t>Lead Reclaim and Rubber Products Ltd</t>
  </si>
  <si>
    <t>LRRPL</t>
  </si>
  <si>
    <t>Valson Industries Ltd</t>
  </si>
  <si>
    <t>VALSONQ</t>
  </si>
  <si>
    <t>Pro Fin Capital Services Ltd</t>
  </si>
  <si>
    <t>PROFINC</t>
  </si>
  <si>
    <t>Zenith Healthcare Ltd</t>
  </si>
  <si>
    <t>ZENITHHE</t>
  </si>
  <si>
    <t>Ritesh International Ltd</t>
  </si>
  <si>
    <t>RITESHIN</t>
  </si>
  <si>
    <t>Prag Bosimi Synthetics Ltd</t>
  </si>
  <si>
    <t>PRAGBOS</t>
  </si>
  <si>
    <t>Shanti Guru Industries Ltd</t>
  </si>
  <si>
    <t>SHANTIGURU</t>
  </si>
  <si>
    <t>Jainex Aamcol Ltd</t>
  </si>
  <si>
    <t>JAINEX</t>
  </si>
  <si>
    <t>Axis NIFTY India Consumption ETF</t>
  </si>
  <si>
    <t>AXISCETF</t>
  </si>
  <si>
    <t>Jaipan Industries Ltd</t>
  </si>
  <si>
    <t>JAIPAN</t>
  </si>
  <si>
    <t>Vrundavan Plantation Ltd</t>
  </si>
  <si>
    <t>VPL</t>
  </si>
  <si>
    <t>Bothra Metals and Alloys Ltd</t>
  </si>
  <si>
    <t>BMAL</t>
  </si>
  <si>
    <t>Billwin Industries Ltd</t>
  </si>
  <si>
    <t>BILLWIN</t>
  </si>
  <si>
    <t>JD Orgochem Ltd</t>
  </si>
  <si>
    <t>JDORGOCHEM</t>
  </si>
  <si>
    <t>Reliable Ventures India Ltd</t>
  </si>
  <si>
    <t>RELIABVEN</t>
  </si>
  <si>
    <t>BNR Udyog Ltd</t>
  </si>
  <si>
    <t>BNRUDY</t>
  </si>
  <si>
    <t>Northlink Fiscal and Capital Services Ltd</t>
  </si>
  <si>
    <t>NORTHLINK</t>
  </si>
  <si>
    <t>Continental Securities Ltd</t>
  </si>
  <si>
    <t>CSL</t>
  </si>
  <si>
    <t>Howard Hotels Ltd</t>
  </si>
  <si>
    <t>HOWARHO</t>
  </si>
  <si>
    <t>Indus Finance Ltd</t>
  </si>
  <si>
    <t>INDUSFINL</t>
  </si>
  <si>
    <t>Southern Latex Ltd</t>
  </si>
  <si>
    <t>SOUTLAT</t>
  </si>
  <si>
    <t>Veerkrupa Jewellers Ltd</t>
  </si>
  <si>
    <t>VEERKRUPA</t>
  </si>
  <si>
    <t>ICICI Pru Nifty 5 yr Benchmark G-SEC ETF</t>
  </si>
  <si>
    <t>GSEC5IETF</t>
  </si>
  <si>
    <t>Uniroyal Industries Ltd</t>
  </si>
  <si>
    <t>UNIROYAL</t>
  </si>
  <si>
    <t>Shrydus Industries Ltd</t>
  </si>
  <si>
    <t>SHRYDUS</t>
  </si>
  <si>
    <t>Velan Hotels Ltd</t>
  </si>
  <si>
    <t>VELHO</t>
  </si>
  <si>
    <t>Classic Filaments Ltd</t>
  </si>
  <si>
    <t>CFL</t>
  </si>
  <si>
    <t>Gian Life Care Ltd</t>
  </si>
  <si>
    <t>GIANLIFE</t>
  </si>
  <si>
    <t>Brandbucket Media &amp; Technology Ltd</t>
  </si>
  <si>
    <t>BRANDBUCKT</t>
  </si>
  <si>
    <t>Gem Spinners India Ltd</t>
  </si>
  <si>
    <t>GEMSPIN</t>
  </si>
  <si>
    <t>Ind Renewable Energy Ltd</t>
  </si>
  <si>
    <t>INDRENEW</t>
  </si>
  <si>
    <t>Daulat Securities Ltd</t>
  </si>
  <si>
    <t>DAULAT</t>
  </si>
  <si>
    <t>Citizen Infoline Ltd</t>
  </si>
  <si>
    <t>CIL</t>
  </si>
  <si>
    <t>G K P Printing &amp; Packaging Ltd</t>
  </si>
  <si>
    <t>GKP</t>
  </si>
  <si>
    <t>Garbi Finvest Ltd</t>
  </si>
  <si>
    <t>GARBIFIN</t>
  </si>
  <si>
    <t>Nippon India ETF Nifty IT</t>
  </si>
  <si>
    <t>ITBEES</t>
  </si>
  <si>
    <t>Neeraj Paper Marketing Ltd</t>
  </si>
  <si>
    <t>NEERAJ</t>
  </si>
  <si>
    <t>Mayukh Dealtrade Ltd</t>
  </si>
  <si>
    <t>MAYUKH</t>
  </si>
  <si>
    <t>Tasty Dairy Specialities Ltd</t>
  </si>
  <si>
    <t>TDSL</t>
  </si>
  <si>
    <t>Crane Infrastructure Ltd</t>
  </si>
  <si>
    <t>CRANEINFRA</t>
  </si>
  <si>
    <t>Dynamic Industries Ltd</t>
  </si>
  <si>
    <t>DYNAMIND</t>
  </si>
  <si>
    <t>Finelistings Technologies Ltd</t>
  </si>
  <si>
    <t>FTL</t>
  </si>
  <si>
    <t>Palm Jewels Limited</t>
  </si>
  <si>
    <t>PALMJEWELS</t>
  </si>
  <si>
    <t>O P Chains Ltd</t>
  </si>
  <si>
    <t>OPCHAINS</t>
  </si>
  <si>
    <t>IEL Ltd</t>
  </si>
  <si>
    <t>INDXTRA</t>
  </si>
  <si>
    <t>Osiajee Texfab Ltd</t>
  </si>
  <si>
    <t>OSIAJEE</t>
  </si>
  <si>
    <t>Labelkraft Technologies Ltd</t>
  </si>
  <si>
    <t>LABELKRAFT</t>
  </si>
  <si>
    <t>Scan Projects Ltd</t>
  </si>
  <si>
    <t>SCANPRO</t>
  </si>
  <si>
    <t>Gautam Exim Ltd</t>
  </si>
  <si>
    <t>GEL</t>
  </si>
  <si>
    <t>Darshan Orna Ltd</t>
  </si>
  <si>
    <t>DARSHANORNA</t>
  </si>
  <si>
    <t>Novateor Research Laboratories Ltd</t>
  </si>
  <si>
    <t>NOVATEOR</t>
  </si>
  <si>
    <t>Reetech International Cargo and Courier Ltd</t>
  </si>
  <si>
    <t>REETECH</t>
  </si>
  <si>
    <t>RTCL Ltd</t>
  </si>
  <si>
    <t>RAGHUTOB</t>
  </si>
  <si>
    <t>Sibar Auto Parts Ltd</t>
  </si>
  <si>
    <t>SIBARAUT</t>
  </si>
  <si>
    <t>APT Packaging Ltd</t>
  </si>
  <si>
    <t>APTPACK</t>
  </si>
  <si>
    <t>Meyer Apparel Ltd</t>
  </si>
  <si>
    <t>NMS Global Ltd</t>
  </si>
  <si>
    <t>NMSRESRC</t>
  </si>
  <si>
    <t>Sarvottam Finvest Ltd</t>
  </si>
  <si>
    <t>SARVOTTAM</t>
  </si>
  <si>
    <t>Nippon India ETF Nifty India Consumption</t>
  </si>
  <si>
    <t>CONSUMBEES</t>
  </si>
  <si>
    <t>Vaxtex Cotfab Ltd</t>
  </si>
  <si>
    <t>VCL</t>
  </si>
  <si>
    <t>Asian Warehousing Ltd</t>
  </si>
  <si>
    <t>ASIAN</t>
  </si>
  <si>
    <t>Bright Solar Ltd</t>
  </si>
  <si>
    <t>Sujala Trading &amp; Holdings Ltd</t>
  </si>
  <si>
    <t>SUJALA</t>
  </si>
  <si>
    <t>BKV Industries Ltd</t>
  </si>
  <si>
    <t>BKV</t>
  </si>
  <si>
    <t>Sanghvi Brands Ltd</t>
  </si>
  <si>
    <t>SBRANDS</t>
  </si>
  <si>
    <t>DSP Silver ETF</t>
  </si>
  <si>
    <t>SILVERADD</t>
  </si>
  <si>
    <t>Sumeet Industries Ltd</t>
  </si>
  <si>
    <t>SUMEETINDS</t>
  </si>
  <si>
    <t>Hisar Spinning Mills Ltd</t>
  </si>
  <si>
    <t>HISARSP</t>
  </si>
  <si>
    <t>Stampede Capital Ltd</t>
  </si>
  <si>
    <t>GATECHDVR</t>
  </si>
  <si>
    <t>Dhanuka Realty Ltd</t>
  </si>
  <si>
    <t>DRL</t>
  </si>
  <si>
    <t>Vivanza Biosciences Ltd</t>
  </si>
  <si>
    <t>VIVANZA</t>
  </si>
  <si>
    <t>Groarc Industries India Ltd</t>
  </si>
  <si>
    <t>TELESYS</t>
  </si>
  <si>
    <t>Sterling Guaranty &amp; Finance Ltd</t>
  </si>
  <si>
    <t>STRLGUA</t>
  </si>
  <si>
    <t>Shree Karthik Papers Ltd</t>
  </si>
  <si>
    <t>SHKARTP</t>
  </si>
  <si>
    <t>Glance Finance Ltd</t>
  </si>
  <si>
    <t>GLANCE</t>
  </si>
  <si>
    <t>Eastern Treads Ltd</t>
  </si>
  <si>
    <t>EASTRED</t>
  </si>
  <si>
    <t>Link Pharmachem Ltd</t>
  </si>
  <si>
    <t>LINKPH</t>
  </si>
  <si>
    <t>Nyssa Corporation Ltd</t>
  </si>
  <si>
    <t>NYSSACORP</t>
  </si>
  <si>
    <t>Yogi Infra Projects Ltd</t>
  </si>
  <si>
    <t>YOGISUNG</t>
  </si>
  <si>
    <t>Ajcon Global Services Ltd</t>
  </si>
  <si>
    <t>AJCON</t>
  </si>
  <si>
    <t>Indiabulls NIFTY50 Exchange Traded Fund</t>
  </si>
  <si>
    <t>IBMFNIFTY</t>
  </si>
  <si>
    <t>U H Zaveri Ltd</t>
  </si>
  <si>
    <t>UHZAVERI</t>
  </si>
  <si>
    <t>Tci Finance Ltd</t>
  </si>
  <si>
    <t>TCIFINANCE</t>
  </si>
  <si>
    <t>Nippon India ETF S&amp;P BSE Sensex Next 50</t>
  </si>
  <si>
    <t>SNXT50BEES</t>
  </si>
  <si>
    <t>Ishita Drugs and Industries Ltd</t>
  </si>
  <si>
    <t>ISHITADR</t>
  </si>
  <si>
    <t>Frontline corporation Ltd</t>
  </si>
  <si>
    <t>FRONTCORP</t>
  </si>
  <si>
    <t>K-Lifestyle and Industries Ltd</t>
  </si>
  <si>
    <t>KLIFESTYL</t>
  </si>
  <si>
    <t>CRP Risk Management Ltd</t>
  </si>
  <si>
    <t>CRPRISK</t>
  </si>
  <si>
    <t>Kretto Syscon Ltd</t>
  </si>
  <si>
    <t>KRETTOSYS</t>
  </si>
  <si>
    <t>Helpage Finlease Ltd</t>
  </si>
  <si>
    <t>HELPAGE</t>
  </si>
  <si>
    <t>R R Financial Consultants Ltd</t>
  </si>
  <si>
    <t>RRFIN</t>
  </si>
  <si>
    <t>Shree Bhavya Fabrics Ltd</t>
  </si>
  <si>
    <t>SBFL</t>
  </si>
  <si>
    <t>Switching Technologies Gunther Ltd</t>
  </si>
  <si>
    <t>SWITCHTE</t>
  </si>
  <si>
    <t>Hindustan Agrigentics Ltd</t>
  </si>
  <si>
    <t>HINDUST</t>
  </si>
  <si>
    <t>Polymac Thermoformers Ltd</t>
  </si>
  <si>
    <t>POLYMAC</t>
  </si>
  <si>
    <t>ICICI Prudential Nifty FMCG ETF</t>
  </si>
  <si>
    <t>FMCGIETF</t>
  </si>
  <si>
    <t>Kush Industries Ltd</t>
  </si>
  <si>
    <t>KUSHIND</t>
  </si>
  <si>
    <t>Samtex Fashions Ltd</t>
  </si>
  <si>
    <t>SAMTEX</t>
  </si>
  <si>
    <t>MPL Plastics Ltd</t>
  </si>
  <si>
    <t>MPL</t>
  </si>
  <si>
    <t>Emmessar Biotech and Nutrition Ltd</t>
  </si>
  <si>
    <t>EMMESSA</t>
  </si>
  <si>
    <t>Jagjanani Textiles Ltd</t>
  </si>
  <si>
    <t>JAGJANANI</t>
  </si>
  <si>
    <t>Patron Exim Ltd</t>
  </si>
  <si>
    <t>PATRON</t>
  </si>
  <si>
    <t>Dipna Pharmachem Ltd</t>
  </si>
  <si>
    <t>DPL</t>
  </si>
  <si>
    <t>First Custodian Fund (India) Ltd</t>
  </si>
  <si>
    <t>1STCUS</t>
  </si>
  <si>
    <t>Gujarat Lease Financing Ltd</t>
  </si>
  <si>
    <t>GLFL</t>
  </si>
  <si>
    <t>Shiva Granito Export Ltd</t>
  </si>
  <si>
    <t>SHIVAEXPO</t>
  </si>
  <si>
    <t>Paramount Cosmetics (India) Ltd</t>
  </si>
  <si>
    <t>PARMCOS-B</t>
  </si>
  <si>
    <t>Husys Consulting Ltd</t>
  </si>
  <si>
    <t>HUSYSLTD</t>
  </si>
  <si>
    <t>South Asian Enterprises Ltd</t>
  </si>
  <si>
    <t>SAENTER</t>
  </si>
  <si>
    <t>Gala Global Products Ltd</t>
  </si>
  <si>
    <t>GGPL</t>
  </si>
  <si>
    <t>Octaware Technologies Ltd</t>
  </si>
  <si>
    <t>OCTAWARE</t>
  </si>
  <si>
    <t>Samyak International Ltd</t>
  </si>
  <si>
    <t>SAMYAKINT</t>
  </si>
  <si>
    <t>Marg Techno-Projects Ltd</t>
  </si>
  <si>
    <t>MTPL</t>
  </si>
  <si>
    <t>Rajkamal Synthetics Ltd</t>
  </si>
  <si>
    <t>RAJKSYN</t>
  </si>
  <si>
    <t>IB Infotech Enterprises Ltd</t>
  </si>
  <si>
    <t>IBINFO</t>
  </si>
  <si>
    <t>ICICI Prudential Nifty 100 ETF</t>
  </si>
  <si>
    <t>NIF100IETF</t>
  </si>
  <si>
    <t>Kunststoffe Industries Ltd</t>
  </si>
  <si>
    <t>KUNSTOFF</t>
  </si>
  <si>
    <t>NIKS Technology Ltd</t>
  </si>
  <si>
    <t>NIKSTECH</t>
  </si>
  <si>
    <t>Parshwanath Corp Ltd</t>
  </si>
  <si>
    <t>PARSHWANA</t>
  </si>
  <si>
    <t>Mitshi India Ltd</t>
  </si>
  <si>
    <t>MITSHI</t>
  </si>
  <si>
    <t>Franklin Leasing and Finance Ltd</t>
  </si>
  <si>
    <t>FRANKLIN</t>
  </si>
  <si>
    <t>Silly Monks Entertainment Ltd</t>
  </si>
  <si>
    <t>SILLYMONKS</t>
  </si>
  <si>
    <t>Duke Offshore Ltd</t>
  </si>
  <si>
    <t>DUKEOFS</t>
  </si>
  <si>
    <t>Interstate Oil Carrier Ltd</t>
  </si>
  <si>
    <t>INTSTOIL</t>
  </si>
  <si>
    <t>ISF Ltd</t>
  </si>
  <si>
    <t>ISFL</t>
  </si>
  <si>
    <t>Shree Metalloys Ltd</t>
  </si>
  <si>
    <t>SHREMETAL</t>
  </si>
  <si>
    <t>Tradewell Holdings Ltd</t>
  </si>
  <si>
    <t>TRADEWELL</t>
  </si>
  <si>
    <t>Ironwood Education Ltd</t>
  </si>
  <si>
    <t>IRONWOOD</t>
  </si>
  <si>
    <t>Euphoria Infotech (India) Ltd</t>
  </si>
  <si>
    <t>EUPHORIAIT</t>
  </si>
  <si>
    <t>GCM Securities Ltd</t>
  </si>
  <si>
    <t>GCMSECU</t>
  </si>
  <si>
    <t>Polo Hotels Ltd</t>
  </si>
  <si>
    <t>POLOHOT</t>
  </si>
  <si>
    <t>Sugal and Damani Share Brokers Ltd</t>
  </si>
  <si>
    <t>SUGALDAM</t>
  </si>
  <si>
    <t>Genomic Valley Biotech Ltd</t>
  </si>
  <si>
    <t>GVBL</t>
  </si>
  <si>
    <t>Rishabh Digha Steel and Allied Products Ltd</t>
  </si>
  <si>
    <t>RISHDIGA</t>
  </si>
  <si>
    <t>Golechha Global Finance Ltd</t>
  </si>
  <si>
    <t>GOLECHA</t>
  </si>
  <si>
    <t>Prism Finance Ltd</t>
  </si>
  <si>
    <t>PRISMFN</t>
  </si>
  <si>
    <t>Jyotirgamya Enterprises Ltd</t>
  </si>
  <si>
    <t>JEL</t>
  </si>
  <si>
    <t>Neueon Towers Ltd</t>
  </si>
  <si>
    <t>NTL</t>
  </si>
  <si>
    <t>Natraj Proteins Ltd</t>
  </si>
  <si>
    <t>NATRAJPR</t>
  </si>
  <si>
    <t>Mahaan Foods Ltd</t>
  </si>
  <si>
    <t>MAHAANF</t>
  </si>
  <si>
    <t>Satra Properties (India) Ltd</t>
  </si>
  <si>
    <t>SATRAPROP</t>
  </si>
  <si>
    <t>Manraj Housing Finance Ltd</t>
  </si>
  <si>
    <t>MANRAJH</t>
  </si>
  <si>
    <t>Cindrella Hotels Ltd</t>
  </si>
  <si>
    <t>CINDHO</t>
  </si>
  <si>
    <t>Muller and Phipps (India) Ltd</t>
  </si>
  <si>
    <t>MULLER</t>
  </si>
  <si>
    <t>Kartik Investments Trust Ltd</t>
  </si>
  <si>
    <t>KARTKIN</t>
  </si>
  <si>
    <t>Lime Chemicals Ltd</t>
  </si>
  <si>
    <t>LIMECHM</t>
  </si>
  <si>
    <t>Mansi Finance (Chennai) Ltd</t>
  </si>
  <si>
    <t>MANSIFIN</t>
  </si>
  <si>
    <t>K K Fincorp Ltd</t>
  </si>
  <si>
    <t>KKFIN</t>
  </si>
  <si>
    <t>Solid Stone Co Ltd</t>
  </si>
  <si>
    <t>SOLIDSTON</t>
  </si>
  <si>
    <t>Shyam Telecom Ltd</t>
  </si>
  <si>
    <t>SHYAMTEL</t>
  </si>
  <si>
    <t>Nippon India ETF Nifty Infrastructure BeES</t>
  </si>
  <si>
    <t>INFRABEES</t>
  </si>
  <si>
    <t>Tarai Foods Ltd</t>
  </si>
  <si>
    <t>TARAI</t>
  </si>
  <si>
    <t>Bisil Plast Ltd</t>
  </si>
  <si>
    <t>BISIL</t>
  </si>
  <si>
    <t>Sterling Powergensys Ltd</t>
  </si>
  <si>
    <t>STERPOW</t>
  </si>
  <si>
    <t>Shanti Overseas (India) Ltd</t>
  </si>
  <si>
    <t>SHANTI</t>
  </si>
  <si>
    <t>Decipher Labs Ltd</t>
  </si>
  <si>
    <t>DECIPHER</t>
  </si>
  <si>
    <t>White Organic Retail Ltd</t>
  </si>
  <si>
    <t>WORL</t>
  </si>
  <si>
    <t>Nagarjuna Agri Tech Ltd</t>
  </si>
  <si>
    <t>NAGTECH</t>
  </si>
  <si>
    <t>Chandni Machines Ltd</t>
  </si>
  <si>
    <t>CHANDNIMACH</t>
  </si>
  <si>
    <t>Rite Zone Chemcon India Ltd</t>
  </si>
  <si>
    <t>RITEZONE</t>
  </si>
  <si>
    <t>Paos Industries Ltd</t>
  </si>
  <si>
    <t>PAOS</t>
  </si>
  <si>
    <t>Hira Automobiles Ltd</t>
  </si>
  <si>
    <t>HIRAUTO</t>
  </si>
  <si>
    <t>Delta Industrial Resources Ltd</t>
  </si>
  <si>
    <t>DELTA</t>
  </si>
  <si>
    <t>Amrapali Capital and Finance Services Ltd</t>
  </si>
  <si>
    <t>ACFSL</t>
  </si>
  <si>
    <t>Adinath Textiles Ltd</t>
  </si>
  <si>
    <t>ADINATH</t>
  </si>
  <si>
    <t>Kkalpana Plastick Limited</t>
  </si>
  <si>
    <t>KKPLASTICK</t>
  </si>
  <si>
    <t>S M Gold Ltd</t>
  </si>
  <si>
    <t>SMGOLD</t>
  </si>
  <si>
    <t>Onesource Ideas Venture Ltd</t>
  </si>
  <si>
    <t>OIVL</t>
  </si>
  <si>
    <t>Kahan Packaging Ltd</t>
  </si>
  <si>
    <t>KAHAN</t>
  </si>
  <si>
    <t>Vamshi Rubber Ltd</t>
  </si>
  <si>
    <t>VAMSHIRU</t>
  </si>
  <si>
    <t>Premier Capital Services Ltd</t>
  </si>
  <si>
    <t>PREMCAP</t>
  </si>
  <si>
    <t>Metalyst Forgings Ltd</t>
  </si>
  <si>
    <t>METALFORGE</t>
  </si>
  <si>
    <t>Advance Petrochemicals Ltd</t>
  </si>
  <si>
    <t>ADVPETR-B</t>
  </si>
  <si>
    <t>Tavernier Resources Ltd</t>
  </si>
  <si>
    <t>TAVERNIER</t>
  </si>
  <si>
    <t>Pradhin Ltd</t>
  </si>
  <si>
    <t>PRADHIN</t>
  </si>
  <si>
    <t>Jai Mata Glass Ltd</t>
  </si>
  <si>
    <t>JAIMATAG</t>
  </si>
  <si>
    <t>Rita Finance and Leasing Ltd</t>
  </si>
  <si>
    <t>RFLL</t>
  </si>
  <si>
    <t>ABC Gas (International) Ltd</t>
  </si>
  <si>
    <t>ABCGAS</t>
  </si>
  <si>
    <t>Aditya BSL Silver ETF</t>
  </si>
  <si>
    <t>SILVER</t>
  </si>
  <si>
    <t>ICICI Prudential Nifty Healthcare ETF</t>
  </si>
  <si>
    <t>HEALTHIETF</t>
  </si>
  <si>
    <t>Ajel Ltd</t>
  </si>
  <si>
    <t>AJEL</t>
  </si>
  <si>
    <t>Amrapali Fincap Ltd</t>
  </si>
  <si>
    <t>AMRAFIN</t>
  </si>
  <si>
    <t>Saroja Pharma Industries India Ltd</t>
  </si>
  <si>
    <t>SAROJA</t>
  </si>
  <si>
    <t>United Interactive Ltd</t>
  </si>
  <si>
    <t>UNITEDINT</t>
  </si>
  <si>
    <t>ICICI Prudential Nifty Auto ETF</t>
  </si>
  <si>
    <t>AUTOIETF</t>
  </si>
  <si>
    <t>Ras Resorts and Apart Hotels Ltd</t>
  </si>
  <si>
    <t>RASRESOR</t>
  </si>
  <si>
    <t>Genesis IBRC India Ltd</t>
  </si>
  <si>
    <t>GENESIS</t>
  </si>
  <si>
    <t>Madhya Pradesh Today Media Ltd</t>
  </si>
  <si>
    <t>MPTODAY</t>
  </si>
  <si>
    <t>Kachchh Minerals Ltd</t>
  </si>
  <si>
    <t>KACHCHH</t>
  </si>
  <si>
    <t>Continental Chemicals Ltd</t>
  </si>
  <si>
    <t>CONTCHM</t>
  </si>
  <si>
    <t>SPA Capital Advisors Limited</t>
  </si>
  <si>
    <t>SPACAPS</t>
  </si>
  <si>
    <t>Tokyo Finance Ltd</t>
  </si>
  <si>
    <t>TOKYOFIN</t>
  </si>
  <si>
    <t>Mehta Integrated Finance Ltd</t>
  </si>
  <si>
    <t>MEHIF</t>
  </si>
  <si>
    <t>R J Shah and Company Ltd</t>
  </si>
  <si>
    <t>RJSHAH</t>
  </si>
  <si>
    <t>Amarnath Securities Ltd</t>
  </si>
  <si>
    <t>AMARSEC</t>
  </si>
  <si>
    <t>Parle Industries Ltd</t>
  </si>
  <si>
    <t>PARLEIND</t>
  </si>
  <si>
    <t>Marble City India Ltd</t>
  </si>
  <si>
    <t>MARBLE</t>
  </si>
  <si>
    <t>United Credit Ltd</t>
  </si>
  <si>
    <t>UNITDCR</t>
  </si>
  <si>
    <t>Harish Textile Engineers Ltd</t>
  </si>
  <si>
    <t>HARISH</t>
  </si>
  <si>
    <t>Mukat Pipes Ltd</t>
  </si>
  <si>
    <t>MUKATPIP</t>
  </si>
  <si>
    <t>Vivaa Tradecom Ltd</t>
  </si>
  <si>
    <t>VIVAA</t>
  </si>
  <si>
    <t>Bloom Industries Ltd</t>
  </si>
  <si>
    <t>BLOIN</t>
  </si>
  <si>
    <t>Inani Securities Ltd</t>
  </si>
  <si>
    <t>INANISEC</t>
  </si>
  <si>
    <t>Enbee Trade and Finance Ltd</t>
  </si>
  <si>
    <t>ENBETRD</t>
  </si>
  <si>
    <t>Tirth Plastic Ltd</t>
  </si>
  <si>
    <t>TIRTPLS</t>
  </si>
  <si>
    <t>Trinity League India Ltd</t>
  </si>
  <si>
    <t>TRINITYLEA</t>
  </si>
  <si>
    <t>Lypsa Gems &amp; Jewellery Ltd</t>
  </si>
  <si>
    <t>LYPSAGEMS</t>
  </si>
  <si>
    <t>SBI Nifty Consumption ETF</t>
  </si>
  <si>
    <t>SBIETFCON</t>
  </si>
  <si>
    <t>Neelkanth Ltd</t>
  </si>
  <si>
    <t>NEELKANTH</t>
  </si>
  <si>
    <t>Prime Capital Market Ltd</t>
  </si>
  <si>
    <t>PRIMECAPM</t>
  </si>
  <si>
    <t>Sovereign Diamonds Ltd</t>
  </si>
  <si>
    <t>SOVERDIA</t>
  </si>
  <si>
    <t>Yunik Managing Advisors Ltd</t>
  </si>
  <si>
    <t>YUNIKM</t>
  </si>
  <si>
    <t>Vishvprabha Ventures Ltd</t>
  </si>
  <si>
    <t>VISVEN</t>
  </si>
  <si>
    <t>Anka India Ltd</t>
  </si>
  <si>
    <t>ANKIN</t>
  </si>
  <si>
    <t>Amforge Industries Ltd</t>
  </si>
  <si>
    <t>AMFORG</t>
  </si>
  <si>
    <t>Beryl Drugs Ltd</t>
  </si>
  <si>
    <t>BERLDRG</t>
  </si>
  <si>
    <t>DSP Nifty Midcap 150 Quality 50 ETF</t>
  </si>
  <si>
    <t>MIDQ50ADD</t>
  </si>
  <si>
    <t>BFL Asset Finvest Ltd</t>
  </si>
  <si>
    <t>BFLAFL</t>
  </si>
  <si>
    <t>Padmanabh Alloys and Polymers Ltd</t>
  </si>
  <si>
    <t>PADALPO</t>
  </si>
  <si>
    <t>KMG Milk Food Ltd</t>
  </si>
  <si>
    <t>KMGMILK</t>
  </si>
  <si>
    <t>Koura Fine Diamond Jewelry Ltd</t>
  </si>
  <si>
    <t>KOURA</t>
  </si>
  <si>
    <t>Spice Islands Industries Ltd</t>
  </si>
  <si>
    <t>SPICEISL</t>
  </si>
  <si>
    <t>HDFC Nifty50 Value 20 ETF</t>
  </si>
  <si>
    <t>HDFCVALUE</t>
  </si>
  <si>
    <t>Svaraj Trading and Agencies Ltd</t>
  </si>
  <si>
    <t>ZSVARAJT</t>
  </si>
  <si>
    <t>Hathway Bhawani Cabletel and Datacom Ltd</t>
  </si>
  <si>
    <t>HATHWAYB</t>
  </si>
  <si>
    <t>Rander Corp Ltd</t>
  </si>
  <si>
    <t>RANDER</t>
  </si>
  <si>
    <t>Econo Trade (India) Ltd</t>
  </si>
  <si>
    <t>ETIL</t>
  </si>
  <si>
    <t>Yash Innoventures Ltd</t>
  </si>
  <si>
    <t>YASHINNO</t>
  </si>
  <si>
    <t>Abhishek Finlease Ltd</t>
  </si>
  <si>
    <t>ABHIFIN</t>
  </si>
  <si>
    <t>Ortin Laboratories Ltd</t>
  </si>
  <si>
    <t>ORTINLAB</t>
  </si>
  <si>
    <t>Swarna Securities Ltd</t>
  </si>
  <si>
    <t>SWRNASE</t>
  </si>
  <si>
    <t>Innovatus Entertainment Networks Ltd</t>
  </si>
  <si>
    <t>INNOVATUS</t>
  </si>
  <si>
    <t>A F Enterprises Ltd</t>
  </si>
  <si>
    <t>AFEL</t>
  </si>
  <si>
    <t>Orosil Smiths India Ltd</t>
  </si>
  <si>
    <t>OROSMITHS</t>
  </si>
  <si>
    <t>S R G Securities Finance Ltd</t>
  </si>
  <si>
    <t>SRGSFL</t>
  </si>
  <si>
    <t>Super Fine Knitters Ltd</t>
  </si>
  <si>
    <t>SKL</t>
  </si>
  <si>
    <t>DAPS Advertising Ltd</t>
  </si>
  <si>
    <t>DAPS</t>
  </si>
  <si>
    <t>Cubical Financial Services Ltd</t>
  </si>
  <si>
    <t>CUBIFIN</t>
  </si>
  <si>
    <t>Ador Multi Products Ltd</t>
  </si>
  <si>
    <t>ADORMUL</t>
  </si>
  <si>
    <t>Span Divergent Ltd</t>
  </si>
  <si>
    <t>SDL</t>
  </si>
  <si>
    <t>RICHA INFO SYSTEMS LIMITED</t>
  </si>
  <si>
    <t>RICHA</t>
  </si>
  <si>
    <t>Tata Nifty India Digital Exchange Traded Fund</t>
  </si>
  <si>
    <t>TNIDETF</t>
  </si>
  <si>
    <t>Padam Cotton Yarns Ltd</t>
  </si>
  <si>
    <t>PADAMCO</t>
  </si>
  <si>
    <t>Sri Nachammai Cotton Mills Ltd</t>
  </si>
  <si>
    <t>SRINACHA</t>
  </si>
  <si>
    <t>Unistar Multimedia Ltd</t>
  </si>
  <si>
    <t>UNISTRMU</t>
  </si>
  <si>
    <t>Raama Paper Mills Ltd</t>
  </si>
  <si>
    <t>RAMAPPR-B</t>
  </si>
  <si>
    <t>Sahara Maritime Ltd</t>
  </si>
  <si>
    <t>SMARITIME</t>
  </si>
  <si>
    <t>NPR Finance Ltd</t>
  </si>
  <si>
    <t>NPRFIN</t>
  </si>
  <si>
    <t>GTN Textiles Ltd</t>
  </si>
  <si>
    <t>GTNTEX</t>
  </si>
  <si>
    <t>S V J Enterprises Ltd</t>
  </si>
  <si>
    <t>SVJ</t>
  </si>
  <si>
    <t>HDFC Nifty 100 ETF</t>
  </si>
  <si>
    <t>HDFCNIF100</t>
  </si>
  <si>
    <t>Norben Tea and Exports Ltd</t>
  </si>
  <si>
    <t>NORBTEAEXP</t>
  </si>
  <si>
    <t>Jindal Leasefin Ltd</t>
  </si>
  <si>
    <t>JLL</t>
  </si>
  <si>
    <t>Kotak Nifty Midcap 50 ETF</t>
  </si>
  <si>
    <t>MIDCAP</t>
  </si>
  <si>
    <t>Alps Industries Ltd</t>
  </si>
  <si>
    <t>ALPSINDUS</t>
  </si>
  <si>
    <t>Milestone Global Limited</t>
  </si>
  <si>
    <t>MILESTONE</t>
  </si>
  <si>
    <t>Suncity Synthetics Ltd</t>
  </si>
  <si>
    <t>SUNCITYSY</t>
  </si>
  <si>
    <t>Olympic Oil Industries Ltd</t>
  </si>
  <si>
    <t>OLYOI</t>
  </si>
  <si>
    <t>Vivo Collaboration Solutions Ltd</t>
  </si>
  <si>
    <t>VIVO</t>
  </si>
  <si>
    <t>Sita Enterprises Ltd</t>
  </si>
  <si>
    <t>SITAENT</t>
  </si>
  <si>
    <t>Sri Lakshmi Saraswathi Textiles (Arni) Ltd</t>
  </si>
  <si>
    <t>SLSTLQ</t>
  </si>
  <si>
    <t>Rajdarshan Industries Ltd</t>
  </si>
  <si>
    <t>ARENTERP</t>
  </si>
  <si>
    <t>Photoquip India Ltd</t>
  </si>
  <si>
    <t>PHOTOQUP</t>
  </si>
  <si>
    <t>Shah Foods Ltd</t>
  </si>
  <si>
    <t>SHAHFOOD</t>
  </si>
  <si>
    <t>Square Four Projects India Ltd</t>
  </si>
  <si>
    <t>SFPIL</t>
  </si>
  <si>
    <t>Dhruv Wellness Ltd</t>
  </si>
  <si>
    <t>DWL</t>
  </si>
  <si>
    <t>Saianand Commercial Ltd</t>
  </si>
  <si>
    <t>SAICOM</t>
  </si>
  <si>
    <t>Yashraj Containeurs Ltd</t>
  </si>
  <si>
    <t>YASHRAJC</t>
  </si>
  <si>
    <t>Shricon Industries Ltd</t>
  </si>
  <si>
    <t>SHRICON</t>
  </si>
  <si>
    <t>Transwind Infrastructures Ltd</t>
  </si>
  <si>
    <t>TRANSWIND</t>
  </si>
  <si>
    <t>SOFCOM Systems Ltd</t>
  </si>
  <si>
    <t>SOFCOM</t>
  </si>
  <si>
    <t>Yuvraaj Hygiene Products Ltd</t>
  </si>
  <si>
    <t>YUVRAAJHPL</t>
  </si>
  <si>
    <t>India Lease Development Ltd</t>
  </si>
  <si>
    <t>INDLEASE</t>
  </si>
  <si>
    <t>Objectone Information Systems Ltd</t>
  </si>
  <si>
    <t>OONE</t>
  </si>
  <si>
    <t>Catvision Ltd</t>
  </si>
  <si>
    <t>CATVISION</t>
  </si>
  <si>
    <t>PBA Infrastructure Ltd</t>
  </si>
  <si>
    <t>PBAINFRA</t>
  </si>
  <si>
    <t>Aroma Enterprises (India) Ltd</t>
  </si>
  <si>
    <t>AROMAENT</t>
  </si>
  <si>
    <t>Prism Medico and Pharmacy Ltd</t>
  </si>
  <si>
    <t>PRISMMEDI</t>
  </si>
  <si>
    <t>Sarda Proteins Ltd</t>
  </si>
  <si>
    <t>SRDAPRT</t>
  </si>
  <si>
    <t>Raunaq lnternational Ltd</t>
  </si>
  <si>
    <t>RAUNAQEPC</t>
  </si>
  <si>
    <t>Future Supply Chain Solutions Ltd</t>
  </si>
  <si>
    <t>FSC</t>
  </si>
  <si>
    <t>Esaar (India) Ltd</t>
  </si>
  <si>
    <t>ESARIND</t>
  </si>
  <si>
    <t>Ekennis Software Service Ltd</t>
  </si>
  <si>
    <t>EKENNIS</t>
  </si>
  <si>
    <t>Opal Luxury Time Products Ltd</t>
  </si>
  <si>
    <t>OPAL</t>
  </si>
  <si>
    <t>Seven Hill Industries Ltd</t>
  </si>
  <si>
    <t>SEVENHILL</t>
  </si>
  <si>
    <t>Indo-City Infotech Ltd</t>
  </si>
  <si>
    <t>INDOCITY</t>
  </si>
  <si>
    <t>Kakatiya Textiles Ltd</t>
  </si>
  <si>
    <t>KAKTEX</t>
  </si>
  <si>
    <t>Mid India Industries Ltd</t>
  </si>
  <si>
    <t>MIDINDIA</t>
  </si>
  <si>
    <t>Rapid Investments Ltd</t>
  </si>
  <si>
    <t>RAPIDIN</t>
  </si>
  <si>
    <t>Creative Eye Ltd</t>
  </si>
  <si>
    <t>CREATIVEYE</t>
  </si>
  <si>
    <t>Integrated Capital Services Ltd</t>
  </si>
  <si>
    <t>ICSL</t>
  </si>
  <si>
    <t>Globe Multi Ventures Ltd</t>
  </si>
  <si>
    <t>GLCL</t>
  </si>
  <si>
    <t>Mirae Asset Hang Seng TECH ETF</t>
  </si>
  <si>
    <t>MAHKTECH</t>
  </si>
  <si>
    <t>Omkar Speciality Chemicals Ltd</t>
  </si>
  <si>
    <t>OMKARCHEM</t>
  </si>
  <si>
    <t>Modern Shares and Stockbrokers Ltd</t>
  </si>
  <si>
    <t>MODRNSH</t>
  </si>
  <si>
    <t>Dalal Street Investments Ltd</t>
  </si>
  <si>
    <t>DSINVEST</t>
  </si>
  <si>
    <t>Aanchal Ispat Ltd</t>
  </si>
  <si>
    <t>AANCHALISP</t>
  </si>
  <si>
    <t>Ace men engg works Ltd</t>
  </si>
  <si>
    <t>ACEMEN</t>
  </si>
  <si>
    <t>Arunis Abode Ltd</t>
  </si>
  <si>
    <t>ARUNIS</t>
  </si>
  <si>
    <t>Asia Pack Ltd</t>
  </si>
  <si>
    <t>ASIAPAK</t>
  </si>
  <si>
    <t>Regent Enterprises Ltd</t>
  </si>
  <si>
    <t>REGENTRP</t>
  </si>
  <si>
    <t>SMVD Poly Pack Ltd</t>
  </si>
  <si>
    <t>SMVD</t>
  </si>
  <si>
    <t>SRM Energy Ltd</t>
  </si>
  <si>
    <t>SRMENERGY</t>
  </si>
  <si>
    <t>Shukra Bullions Ltd</t>
  </si>
  <si>
    <t>SKRABUL</t>
  </si>
  <si>
    <t>Sterling Greenwoods Ltd</t>
  </si>
  <si>
    <t>STRGRENWO</t>
  </si>
  <si>
    <t>7NR Retail Ltd</t>
  </si>
  <si>
    <t>7NR</t>
  </si>
  <si>
    <t>Flora Textiles Ltd</t>
  </si>
  <si>
    <t>FLORATX</t>
  </si>
  <si>
    <t>Supreme (India) Impex Ltd</t>
  </si>
  <si>
    <t>SIIL</t>
  </si>
  <si>
    <t>Trimurthi Ltd</t>
  </si>
  <si>
    <t>TRIMURTHI</t>
  </si>
  <si>
    <t>Usha Martin Education And Solutions Ltd</t>
  </si>
  <si>
    <t>UMESLTD</t>
  </si>
  <si>
    <t>York Exports Ltd</t>
  </si>
  <si>
    <t>YORKEXP</t>
  </si>
  <si>
    <t>Manav Infra Projects Ltd</t>
  </si>
  <si>
    <t>MANAV</t>
  </si>
  <si>
    <t>Sarup Industries Ltd</t>
  </si>
  <si>
    <t>SARUPINDUS</t>
  </si>
  <si>
    <t>Gilada Finance and Investments Ltd</t>
  </si>
  <si>
    <t>GILADAFINS</t>
  </si>
  <si>
    <t>Eastcoast Steel Ltd</t>
  </si>
  <si>
    <t>ECSTSTL</t>
  </si>
  <si>
    <t>Jakharia Fabric Ltd</t>
  </si>
  <si>
    <t>JAKHARIA</t>
  </si>
  <si>
    <t>ICICI Prudential Nifty50 Value 20 ETF</t>
  </si>
  <si>
    <t>NV20IETF</t>
  </si>
  <si>
    <t>Amiable Logistics (India) Ltd</t>
  </si>
  <si>
    <t>AMIABLE</t>
  </si>
  <si>
    <t>Deccan Bearings Ltd</t>
  </si>
  <si>
    <t>DECANBRG</t>
  </si>
  <si>
    <t>National Plywood Industries Ltd</t>
  </si>
  <si>
    <t>NATPLY</t>
  </si>
  <si>
    <t>Bhudevi Infra Projects Ltd</t>
  </si>
  <si>
    <t>BHUDEVI</t>
  </si>
  <si>
    <t>Alexander Stamps and Coin Ltd</t>
  </si>
  <si>
    <t>ALEXANDER</t>
  </si>
  <si>
    <t>Radha Madhav Corp Ltd</t>
  </si>
  <si>
    <t>RMCL</t>
  </si>
  <si>
    <t>SPS International Ltd</t>
  </si>
  <si>
    <t>SPSINT</t>
  </si>
  <si>
    <t>Beryl Securities Ltd</t>
  </si>
  <si>
    <t>BERYLSE</t>
  </si>
  <si>
    <t>Aryavan Enterprise Ltd</t>
  </si>
  <si>
    <t>ARYAVAN</t>
  </si>
  <si>
    <t>Velox Industries Ltd</t>
  </si>
  <si>
    <t>VELOXIND</t>
  </si>
  <si>
    <t>Prima Agro Ltd</t>
  </si>
  <si>
    <t>PRIMAGR</t>
  </si>
  <si>
    <t>Kotia Enterprises Ltd</t>
  </si>
  <si>
    <t>Indo Euro Indchem Ltd</t>
  </si>
  <si>
    <t>INDOEURO</t>
  </si>
  <si>
    <t>Sonalis Consumer Products Ltd</t>
  </si>
  <si>
    <t>SONALIS</t>
  </si>
  <si>
    <t>Avasara Finance Ltd</t>
  </si>
  <si>
    <t>AVASARA</t>
  </si>
  <si>
    <t>Raj Packaging Industries Ltd</t>
  </si>
  <si>
    <t>RAJPACK</t>
  </si>
  <si>
    <t>Stratmont Industries Ltd</t>
  </si>
  <si>
    <t>STRATMONT</t>
  </si>
  <si>
    <t>Anjani Finance Ltd</t>
  </si>
  <si>
    <t>ANJANIFIN</t>
  </si>
  <si>
    <t>Panth Infinity Ltd</t>
  </si>
  <si>
    <t>PANTH</t>
  </si>
  <si>
    <t>Gemstone Investments Ltd</t>
  </si>
  <si>
    <t>GEMSI</t>
  </si>
  <si>
    <t>Millennium Online Solutions (India) Ltd</t>
  </si>
  <si>
    <t>MILLENNIUM</t>
  </si>
  <si>
    <t>Amalgamated Electricity Company Ltd</t>
  </si>
  <si>
    <t>AMALGAM</t>
  </si>
  <si>
    <t>Pasari Spinning Mills Ltd</t>
  </si>
  <si>
    <t>PASARI</t>
  </si>
  <si>
    <t>SK International Export Ltd</t>
  </si>
  <si>
    <t>SKIEL</t>
  </si>
  <si>
    <t>Phyto Chem (India) Ltd</t>
  </si>
  <si>
    <t>PHYTO</t>
  </si>
  <si>
    <t>Disha Resources Ltd</t>
  </si>
  <si>
    <t>Seasons Textiles Ltd</t>
  </si>
  <si>
    <t>SEASONST</t>
  </si>
  <si>
    <t>ICICI Prudential Nifty India Consumption ETF</t>
  </si>
  <si>
    <t>CONSUMIETF</t>
  </si>
  <si>
    <t>Rajasthan Cylinders and Containers Ltd</t>
  </si>
  <si>
    <t>RCCL</t>
  </si>
  <si>
    <t>SC Agrotech Ltd</t>
  </si>
  <si>
    <t>SCAGRO</t>
  </si>
  <si>
    <t>Abate AS Industries Ltd</t>
  </si>
  <si>
    <t>ABATEAS</t>
  </si>
  <si>
    <t>Prabhat Dairy Ltd</t>
  </si>
  <si>
    <t>PRABHAT</t>
  </si>
  <si>
    <t>Organic Coatings Ltd</t>
  </si>
  <si>
    <t>ORGCOAT</t>
  </si>
  <si>
    <t>Bacil Pharma Ltd</t>
  </si>
  <si>
    <t>BACPHAR</t>
  </si>
  <si>
    <t>Vikalp Securities Ltd</t>
  </si>
  <si>
    <t>VIKALPS</t>
  </si>
  <si>
    <t>Octal Credit Capital Ltd</t>
  </si>
  <si>
    <t>OCTAL</t>
  </si>
  <si>
    <t>Shree Steel Wire Ropes Ltd</t>
  </si>
  <si>
    <t>SSWRL</t>
  </si>
  <si>
    <t>Vani Commercials Ltd</t>
  </si>
  <si>
    <t>VANICOM</t>
  </si>
  <si>
    <t>Sanco Industries Ltd</t>
  </si>
  <si>
    <t>SANCO</t>
  </si>
  <si>
    <t>Triveni Enterprises Ltd</t>
  </si>
  <si>
    <t>TRIVENIENT</t>
  </si>
  <si>
    <t>Shree Ganesh Elastoplast Ltd</t>
  </si>
  <si>
    <t>SHGANEL</t>
  </si>
  <si>
    <t>RAP Media Ltd</t>
  </si>
  <si>
    <t>RAP</t>
  </si>
  <si>
    <t>Sumeru Industries Ltd</t>
  </si>
  <si>
    <t>SUMERUIND</t>
  </si>
  <si>
    <t>Step Two Corporation Ltd</t>
  </si>
  <si>
    <t>STEP2COR</t>
  </si>
  <si>
    <t>GSB Finance Ltd</t>
  </si>
  <si>
    <t>GSBFIN</t>
  </si>
  <si>
    <t>DSP Nifty 50 ETF</t>
  </si>
  <si>
    <t>NIFTY50ADD</t>
  </si>
  <si>
    <t>UTL Industries Ltd</t>
  </si>
  <si>
    <t>UTLINDS</t>
  </si>
  <si>
    <t>HDFC Nifty Private Bank ETF</t>
  </si>
  <si>
    <t>HDFCPVTBAN</t>
  </si>
  <si>
    <t>Lords Ishwar Hotels Ltd</t>
  </si>
  <si>
    <t>LORDSHOTL</t>
  </si>
  <si>
    <t>Rich Universe Network Ltd</t>
  </si>
  <si>
    <t>RICHUNV</t>
  </si>
  <si>
    <t>Suryavanshi Spinning Mills Ltd</t>
  </si>
  <si>
    <t>SURYVANSP</t>
  </si>
  <si>
    <t>Surya India Ltd</t>
  </si>
  <si>
    <t>SURYAINDIA</t>
  </si>
  <si>
    <t>DCM Financial Services Ltd</t>
  </si>
  <si>
    <t>DCMFINSERV</t>
  </si>
  <si>
    <t>Sun Retail Ltd</t>
  </si>
  <si>
    <t>SUNRETAIL</t>
  </si>
  <si>
    <t>Shyamkamal Investments Ltd</t>
  </si>
  <si>
    <t>SHYMINV</t>
  </si>
  <si>
    <t>Aditya BSL S&amp;P BSE Sensex ETF</t>
  </si>
  <si>
    <t>BSLSENETFG</t>
  </si>
  <si>
    <t>Jointeca Education Solutions Ltd</t>
  </si>
  <si>
    <t>JOINTECAED</t>
  </si>
  <si>
    <t>Nippon IN ETF Nifty 8-13 yr G-Sec Long Term Gilt</t>
  </si>
  <si>
    <t>LTGILTBEES</t>
  </si>
  <si>
    <t>Asian Petro Products and Exports Ltd</t>
  </si>
  <si>
    <t>ASINPET</t>
  </si>
  <si>
    <t>S V Trading and Agencies Ltd</t>
  </si>
  <si>
    <t>ZSVTRADI</t>
  </si>
  <si>
    <t>Supertex Industries Ltd</t>
  </si>
  <si>
    <t>SUPERTEX</t>
  </si>
  <si>
    <t>Indra Industries Ltd</t>
  </si>
  <si>
    <t>INDRAIND</t>
  </si>
  <si>
    <t>Longview Tea Co Ltd</t>
  </si>
  <si>
    <t>LONTE</t>
  </si>
  <si>
    <t>Eurotex Industries and Exports Ltd</t>
  </si>
  <si>
    <t>EUROTEXIND</t>
  </si>
  <si>
    <t>Abhinav Leasing &amp; Finance Ltd</t>
  </si>
  <si>
    <t>ALFL</t>
  </si>
  <si>
    <t>Times Green Energy (India) Ltd</t>
  </si>
  <si>
    <t>TIMESGREEN</t>
  </si>
  <si>
    <t>Natural Biocon (India) Ltd</t>
  </si>
  <si>
    <t>NATURAL</t>
  </si>
  <si>
    <t>Blue Coast Hotels Ltd</t>
  </si>
  <si>
    <t>BLUECOAST</t>
  </si>
  <si>
    <t>Polytex India Ltd</t>
  </si>
  <si>
    <t>POLYTEX</t>
  </si>
  <si>
    <t>BCL Enterprises Ltd</t>
  </si>
  <si>
    <t>BCLENTERPR</t>
  </si>
  <si>
    <t>Bharat Bhushan Finance And Commodity Brokers Ltd</t>
  </si>
  <si>
    <t>BHARAT</t>
  </si>
  <si>
    <t>Gowra Leasing and Finance Ltd</t>
  </si>
  <si>
    <t>GOWRALE</t>
  </si>
  <si>
    <t>Elegant Floriculture &amp; Agrotech (India) Ltd</t>
  </si>
  <si>
    <t>ELEFLOR</t>
  </si>
  <si>
    <t>Quantum Nifty 50 ETF</t>
  </si>
  <si>
    <t>QNIFTY</t>
  </si>
  <si>
    <t>Shalimar Agencies Ltd</t>
  </si>
  <si>
    <t>SAGL</t>
  </si>
  <si>
    <t>Harmony Capital Services Ltd</t>
  </si>
  <si>
    <t>HRMNYCP</t>
  </si>
  <si>
    <t>Shree Manufacturing Co Ltd</t>
  </si>
  <si>
    <t>SHRMFGC</t>
  </si>
  <si>
    <t>Amraworld Agrico Ltd</t>
  </si>
  <si>
    <t>AMRAAGRI</t>
  </si>
  <si>
    <t>Motilal Oswal S&amp;P BSE Low Volatility ETF</t>
  </si>
  <si>
    <t>MOLOWVOL</t>
  </si>
  <si>
    <t>Premier Ltd</t>
  </si>
  <si>
    <t>PREMIER</t>
  </si>
  <si>
    <t>Konark Synthetic Ltd</t>
  </si>
  <si>
    <t>KONARKSY</t>
  </si>
  <si>
    <t>GCM Capital Advisors Ltd</t>
  </si>
  <si>
    <t>GCMCAPI</t>
  </si>
  <si>
    <t>Rajasthan Tube Manufacturing Co Ltd</t>
  </si>
  <si>
    <t>RAJTUBE</t>
  </si>
  <si>
    <t>Unjha Formulations Ltd</t>
  </si>
  <si>
    <t>UNJHAFOR</t>
  </si>
  <si>
    <t>Ganga Pharmaceuticals Ltd</t>
  </si>
  <si>
    <t>GANGAPHARM</t>
  </si>
  <si>
    <t>Kalyani Commercials Ltd</t>
  </si>
  <si>
    <t>Consecutive Investments &amp; Trading Co Ltd</t>
  </si>
  <si>
    <t>CITL</t>
  </si>
  <si>
    <t>Ajwa Fun World and Resort Ltd</t>
  </si>
  <si>
    <t>AJWAFUN</t>
  </si>
  <si>
    <t>Pratiksha Chemicals Ltd</t>
  </si>
  <si>
    <t>PRATIKSH</t>
  </si>
  <si>
    <t>Norris Medicines Ltd</t>
  </si>
  <si>
    <t>NORRIS</t>
  </si>
  <si>
    <t>Jattashankar Industries Ltd</t>
  </si>
  <si>
    <t>JATTAINDUS</t>
  </si>
  <si>
    <t>Lippi Systems Ltd</t>
  </si>
  <si>
    <t>LIPPISYS</t>
  </si>
  <si>
    <t>Synthiko Foils Ltd</t>
  </si>
  <si>
    <t>SYNTHFO</t>
  </si>
  <si>
    <t>Kashyap Tele-Medicines Ltd</t>
  </si>
  <si>
    <t>KASHYAP</t>
  </si>
  <si>
    <t>Shivagrico Implements Ltd</t>
  </si>
  <si>
    <t>SHIVAGR</t>
  </si>
  <si>
    <t>Sailani Tours N Travel Limited</t>
  </si>
  <si>
    <t>SAILANI</t>
  </si>
  <si>
    <t>RLF Ltd</t>
  </si>
  <si>
    <t>RLF</t>
  </si>
  <si>
    <t>Setubandhan Infrastructure Ltd</t>
  </si>
  <si>
    <t>SETUINFRA</t>
  </si>
  <si>
    <t>Kotak Nifty Alpha 50 ETF</t>
  </si>
  <si>
    <t>ALPHA</t>
  </si>
  <si>
    <t>Mac Hotels Ltd</t>
  </si>
  <si>
    <t>MACH</t>
  </si>
  <si>
    <t>SRU Steels Ltd</t>
  </si>
  <si>
    <t>SRUSTEELS</t>
  </si>
  <si>
    <t>SI Capital &amp; Financial Services Ltd</t>
  </si>
  <si>
    <t>SICAPIT</t>
  </si>
  <si>
    <t>Market Creators Ltd</t>
  </si>
  <si>
    <t>MKTCREAT</t>
  </si>
  <si>
    <t>C J Gelatine Products Ltd</t>
  </si>
  <si>
    <t>CJGEL</t>
  </si>
  <si>
    <t>Niraj Ispat Industries Ltd</t>
  </si>
  <si>
    <t>NIRAJISPAT</t>
  </si>
  <si>
    <t>Sharpline Broadcast Ltd</t>
  </si>
  <si>
    <t>SHARPLINE</t>
  </si>
  <si>
    <t>Navigant Corporate Advisors Ltd</t>
  </si>
  <si>
    <t>NAVIGANT</t>
  </si>
  <si>
    <t>Galaxy Agrico Exports Ltd</t>
  </si>
  <si>
    <t>GALAGEX</t>
  </si>
  <si>
    <t>Panabyte Technologies Ltd</t>
  </si>
  <si>
    <t>PANABYTE</t>
  </si>
  <si>
    <t>Kotak Nifty 100 Low Volatility 30 ETF</t>
  </si>
  <si>
    <t>LOWVOL1</t>
  </si>
  <si>
    <t>Moongipa Capital Finance Ltd</t>
  </si>
  <si>
    <t>MONGIPA</t>
  </si>
  <si>
    <t>Encash Entertainment Ltd</t>
  </si>
  <si>
    <t>ENCASH</t>
  </si>
  <si>
    <t>Parmax Pharma Ltd</t>
  </si>
  <si>
    <t>PARMAX</t>
  </si>
  <si>
    <t>Nippon India ETF Nifty 100</t>
  </si>
  <si>
    <t>NIF100BEES</t>
  </si>
  <si>
    <t>MPAgro Industries Ltd</t>
  </si>
  <si>
    <t>MPAGI</t>
  </si>
  <si>
    <t>Pyxis Finvest Ltd</t>
  </si>
  <si>
    <t>PYXISFIN</t>
  </si>
  <si>
    <t>Suumaya Corporation Ltd</t>
  </si>
  <si>
    <t>SUUMAYA</t>
  </si>
  <si>
    <t>Gallops Enterprise Ltd</t>
  </si>
  <si>
    <t>GALLOPENT</t>
  </si>
  <si>
    <t>Richirich Inventures Ltd</t>
  </si>
  <si>
    <t>KISAAN</t>
  </si>
  <si>
    <t>Welterman International Ltd</t>
  </si>
  <si>
    <t>WELTI</t>
  </si>
  <si>
    <t>Maitri Enterprises Ltd</t>
  </si>
  <si>
    <t>MAITRI</t>
  </si>
  <si>
    <t>EPIC Energy Ltd</t>
  </si>
  <si>
    <t>EPIC</t>
  </si>
  <si>
    <t>BGIL Films &amp; Technologies Ltd</t>
  </si>
  <si>
    <t>BGIL</t>
  </si>
  <si>
    <t>Kuwer Industries Ltd</t>
  </si>
  <si>
    <t>KUWERIN</t>
  </si>
  <si>
    <t>Photon Capital Advisors Ltd</t>
  </si>
  <si>
    <t>PHOTON</t>
  </si>
  <si>
    <t>Munoth Communication Ltd</t>
  </si>
  <si>
    <t>MCLTD</t>
  </si>
  <si>
    <t>Rajasthan Petro Synthetics Ltd</t>
  </si>
  <si>
    <t>RAJSPTR</t>
  </si>
  <si>
    <t>Nippon India ETF Hang Seng BeES</t>
  </si>
  <si>
    <t>HNGSNGBEES</t>
  </si>
  <si>
    <t>Soni Medicare Ltd</t>
  </si>
  <si>
    <t>SML</t>
  </si>
  <si>
    <t>Vedant Asset Ltd</t>
  </si>
  <si>
    <t>VEDANTASSET</t>
  </si>
  <si>
    <t>Univa Foods Ltd</t>
  </si>
  <si>
    <t>UNIVAFOODS</t>
  </si>
  <si>
    <t>Motilal Oswal Nasdaq Q50 ETF</t>
  </si>
  <si>
    <t>MONQ50</t>
  </si>
  <si>
    <t>Avishkar Infra Realty Ltd</t>
  </si>
  <si>
    <t>AIRLTD</t>
  </si>
  <si>
    <t>ANS Industries Ltd</t>
  </si>
  <si>
    <t>ANSINDUS</t>
  </si>
  <si>
    <t>Mipco Seamless Rings (Gujarat) Ltd</t>
  </si>
  <si>
    <t>MPCOSEMB</t>
  </si>
  <si>
    <t>Garware Synthetics Ltd</t>
  </si>
  <si>
    <t>GARWSYN</t>
  </si>
  <si>
    <t>Simplex Mills Company Ltd</t>
  </si>
  <si>
    <t>SIMPLXMIL</t>
  </si>
  <si>
    <t>Lexoraa Industries Ltd</t>
  </si>
  <si>
    <t>SERVOTEACH</t>
  </si>
  <si>
    <t>Colinz Laboratories Ltd</t>
  </si>
  <si>
    <t>COLINZ</t>
  </si>
  <si>
    <t>Anna Infrastructures Ltd</t>
  </si>
  <si>
    <t>ANNAINFRA</t>
  </si>
  <si>
    <t>Bhagawati Oxygen Ltd</t>
  </si>
  <si>
    <t>BHAGWOX</t>
  </si>
  <si>
    <t>Kandagiri Spinning Millis Ltd</t>
  </si>
  <si>
    <t>KANDAGIRI</t>
  </si>
  <si>
    <t>Stellar Capital Services Ltd</t>
  </si>
  <si>
    <t>STELLAR</t>
  </si>
  <si>
    <t>Bazel International Ltd</t>
  </si>
  <si>
    <t>BAZELINTER</t>
  </si>
  <si>
    <t>Shakti Press Ltd</t>
  </si>
  <si>
    <t>SHAKTIPR</t>
  </si>
  <si>
    <t>Universal Office Automation Ltd</t>
  </si>
  <si>
    <t>UNIOFFICE</t>
  </si>
  <si>
    <t>Coastal Roadways Ltd</t>
  </si>
  <si>
    <t>COARO</t>
  </si>
  <si>
    <t>HDFC Nifty100 Quality 30 ETF</t>
  </si>
  <si>
    <t>HDFCQUAL</t>
  </si>
  <si>
    <t>Adinath Exim Resources Ltd</t>
  </si>
  <si>
    <t>ADIEXRE</t>
  </si>
  <si>
    <t>Risa International Ltd</t>
  </si>
  <si>
    <t>RISAINTL</t>
  </si>
  <si>
    <t>Sirohia &amp; Sons Ltd</t>
  </si>
  <si>
    <t>SIROHIA</t>
  </si>
  <si>
    <t>VCU Data Management Ltd</t>
  </si>
  <si>
    <t>VCU</t>
  </si>
  <si>
    <t>Sab Events &amp; Governance Now Media Ltd</t>
  </si>
  <si>
    <t>SABEVENTS</t>
  </si>
  <si>
    <t>RGF Capital Markets Ltd</t>
  </si>
  <si>
    <t>RGF</t>
  </si>
  <si>
    <t>Tulasee Bio-Ethanol Ltd</t>
  </si>
  <si>
    <t>TULASEEBIOE</t>
  </si>
  <si>
    <t>Radaan Media Works India Ltd</t>
  </si>
  <si>
    <t>RADAAN</t>
  </si>
  <si>
    <t>OTCO International Ltd</t>
  </si>
  <si>
    <t>OTCO</t>
  </si>
  <si>
    <t>Worldwide Aluminium Limited</t>
  </si>
  <si>
    <t>WWALUM</t>
  </si>
  <si>
    <t>Kothari Industrial Corp Ltd</t>
  </si>
  <si>
    <t>KOTIC</t>
  </si>
  <si>
    <t>Sea TV Network Ltd</t>
  </si>
  <si>
    <t>SEATV</t>
  </si>
  <si>
    <t>Transpact Enterprises Ltd</t>
  </si>
  <si>
    <t>TRANSPACT</t>
  </si>
  <si>
    <t>Zinema Media and Entertainment Ltd</t>
  </si>
  <si>
    <t>ZINEMA</t>
  </si>
  <si>
    <t>Shangar Decor Ltd</t>
  </si>
  <si>
    <t>SHANGAR</t>
  </si>
  <si>
    <t>Dr Lalchandani Labs Ltd</t>
  </si>
  <si>
    <t>DLCL</t>
  </si>
  <si>
    <t>Arihant's Securities Ltd</t>
  </si>
  <si>
    <t>ARISE</t>
  </si>
  <si>
    <t>BKM Industries Ltd</t>
  </si>
  <si>
    <t>BKMINDST</t>
  </si>
  <si>
    <t>Siddha Ventures Ltd</t>
  </si>
  <si>
    <t>SIDDHA</t>
  </si>
  <si>
    <t>Net Pix Shorts Digital Media Ltd</t>
  </si>
  <si>
    <t>NETPIX</t>
  </si>
  <si>
    <t>Longspur International Ventures Ltd</t>
  </si>
  <si>
    <t>CONFINT</t>
  </si>
  <si>
    <t>IGC Industries Ltd</t>
  </si>
  <si>
    <t>IGCIL</t>
  </si>
  <si>
    <t>Southern Infosys Ltd</t>
  </si>
  <si>
    <t>SOUTHERNIN</t>
  </si>
  <si>
    <t>Ashtasidhhi Industries Ltd</t>
  </si>
  <si>
    <t>GUJINV</t>
  </si>
  <si>
    <t>Soma Papers and Industries Ltd</t>
  </si>
  <si>
    <t>SOMAPPR</t>
  </si>
  <si>
    <t>Panafic Industrials Ltd</t>
  </si>
  <si>
    <t>PANAFIC</t>
  </si>
  <si>
    <t>Libord Securities Ltd</t>
  </si>
  <si>
    <t>LIBORD</t>
  </si>
  <si>
    <t>Ladam Affordable Housing Ltd</t>
  </si>
  <si>
    <t>LAHL</t>
  </si>
  <si>
    <t>Gagan Gases Ltd</t>
  </si>
  <si>
    <t>GAGAN</t>
  </si>
  <si>
    <t>Polycon International Ltd</t>
  </si>
  <si>
    <t>POLYCON</t>
  </si>
  <si>
    <t>Rajputana Investment &amp; Finance Ltd</t>
  </si>
  <si>
    <t>RAJPUTANA</t>
  </si>
  <si>
    <t>Aravali Securities and Finance Ltd</t>
  </si>
  <si>
    <t>ARAVALIS</t>
  </si>
  <si>
    <t>Chemo Pharma Laboratories Ltd</t>
  </si>
  <si>
    <t>CHEMOPH</t>
  </si>
  <si>
    <t>Integra Telecommunication and Software Ltd</t>
  </si>
  <si>
    <t>INTELSOFT</t>
  </si>
  <si>
    <t>Uniroyal Marine Exports Ltd</t>
  </si>
  <si>
    <t>UNRYLMA</t>
  </si>
  <si>
    <t>Flora Corporation Ltd</t>
  </si>
  <si>
    <t>FLORACORP</t>
  </si>
  <si>
    <t>Indian Link Chain Manufactrers Ltd</t>
  </si>
  <si>
    <t>INLCM</t>
  </si>
  <si>
    <t>VB Industries Ltd</t>
  </si>
  <si>
    <t>VBIND</t>
  </si>
  <si>
    <t>Accord Synergy Ltd</t>
  </si>
  <si>
    <t>ACCORD</t>
  </si>
  <si>
    <t>K Z Leasing and Finance Ltd</t>
  </si>
  <si>
    <t>KZLFIN</t>
  </si>
  <si>
    <t>Dhyaani Tradeventtures Ltd</t>
  </si>
  <si>
    <t>DHYAANITR</t>
  </si>
  <si>
    <t>Ushakiran Finance Ltd</t>
  </si>
  <si>
    <t>USHAKIRA</t>
  </si>
  <si>
    <t>Pankaj Piyush Trade and Investment Ltd</t>
  </si>
  <si>
    <t>PANKAJPIYUS</t>
  </si>
  <si>
    <t>Senthil Infotek Ltd</t>
  </si>
  <si>
    <t>SENINFO</t>
  </si>
  <si>
    <t>Virgo Global Ltd</t>
  </si>
  <si>
    <t>VIRGOGLOB</t>
  </si>
  <si>
    <t>Kore Foods Ltd</t>
  </si>
  <si>
    <t>Swagtam Trading and Services Ltd</t>
  </si>
  <si>
    <t>SWAGTAM</t>
  </si>
  <si>
    <t>Midwest Gold Ltd</t>
  </si>
  <si>
    <t>MIDWEST</t>
  </si>
  <si>
    <t>Bindal Exports Ltd</t>
  </si>
  <si>
    <t>BINDALEXPO</t>
  </si>
  <si>
    <t>Bridge Securities Ltd</t>
  </si>
  <si>
    <t>BRIDGESE</t>
  </si>
  <si>
    <t>Triton Corp Ltd</t>
  </si>
  <si>
    <t>TRITON</t>
  </si>
  <si>
    <t>VR Woodart Ltd</t>
  </si>
  <si>
    <t>VRWODAR</t>
  </si>
  <si>
    <t>VKJ Infra Developers Ltd</t>
  </si>
  <si>
    <t>VKJINFRA</t>
  </si>
  <si>
    <t>Chemiesynth (Vapi) Ltd</t>
  </si>
  <si>
    <t>CHEMIESYNT</t>
  </si>
  <si>
    <t>HDFC Nifty Growth Sectors 15 ETF</t>
  </si>
  <si>
    <t>HDFCGROWTH</t>
  </si>
  <si>
    <t>Euro-Leder Fashion Ltd</t>
  </si>
  <si>
    <t>EUROLED</t>
  </si>
  <si>
    <t>Vision Cinemas Ltd</t>
  </si>
  <si>
    <t>VISIONCINE</t>
  </si>
  <si>
    <t>Ashiana Agro Industries Ltd</t>
  </si>
  <si>
    <t>ASHAI</t>
  </si>
  <si>
    <t>Subhash Silk Mills Ltd</t>
  </si>
  <si>
    <t>SUBSM</t>
  </si>
  <si>
    <t>Vaghani Techno Build Ltd</t>
  </si>
  <si>
    <t>VAGHANI</t>
  </si>
  <si>
    <t>NB Footwear Ltd</t>
  </si>
  <si>
    <t>NBFOOT</t>
  </si>
  <si>
    <t>Monind Ltd</t>
  </si>
  <si>
    <t>MONIND</t>
  </si>
  <si>
    <t>Neo Infracon Ltd</t>
  </si>
  <si>
    <t>NEOINFRA</t>
  </si>
  <si>
    <t>Kiran Print Pack Ltd</t>
  </si>
  <si>
    <t>KIRANPR</t>
  </si>
  <si>
    <t>Amanaya Ventures Ltd</t>
  </si>
  <si>
    <t>AMANAYA</t>
  </si>
  <si>
    <t>Dhanvantri Jeevan Rekha Ltd</t>
  </si>
  <si>
    <t>ZDHJERK</t>
  </si>
  <si>
    <t>KMF Builders and Developers Ltd</t>
  </si>
  <si>
    <t>KMFBLDR</t>
  </si>
  <si>
    <t>Parker Agro Chem Exports Ltd</t>
  </si>
  <si>
    <t>PARKERAC</t>
  </si>
  <si>
    <t>Rotographics India Ltd</t>
  </si>
  <si>
    <t>RGIL</t>
  </si>
  <si>
    <t>Milestone Furniture Ltd</t>
  </si>
  <si>
    <t>MILEFUR</t>
  </si>
  <si>
    <t>Esha Media Research Ltd</t>
  </si>
  <si>
    <t>ESHAMEDIA</t>
  </si>
  <si>
    <t>Nouveau Global Ventures Ltd</t>
  </si>
  <si>
    <t>NOUVEAU</t>
  </si>
  <si>
    <t>Mount Housing and Infrastructure Ltd</t>
  </si>
  <si>
    <t>MOUNT</t>
  </si>
  <si>
    <t>CDG Petchem Ltd</t>
  </si>
  <si>
    <t>CDG</t>
  </si>
  <si>
    <t>Mukta Agriculture Ltd</t>
  </si>
  <si>
    <t>MUKTA</t>
  </si>
  <si>
    <t>KOBO Biotech Ltd</t>
  </si>
  <si>
    <t>KOBO</t>
  </si>
  <si>
    <t>Advance Syntex Ltd</t>
  </si>
  <si>
    <t>ASYL</t>
  </si>
  <si>
    <t>Wagend Infra Venture Ltd</t>
  </si>
  <si>
    <t>WAGEND</t>
  </si>
  <si>
    <t>Hasti Finance Ltd</t>
  </si>
  <si>
    <t>HASTIFIN</t>
  </si>
  <si>
    <t>Chadha Papers Ltd</t>
  </si>
  <si>
    <t>CHADPAP</t>
  </si>
  <si>
    <t>Peeti Securities Ltd</t>
  </si>
  <si>
    <t>PEETISEC</t>
  </si>
  <si>
    <t>Goenka Business &amp; Finance Ltd</t>
  </si>
  <si>
    <t>GBFL</t>
  </si>
  <si>
    <t>Shashwat Furnishing Solutions Ltd</t>
  </si>
  <si>
    <t>SFSL</t>
  </si>
  <si>
    <t>Ashram Online.com Ltd</t>
  </si>
  <si>
    <t>ASHRAM</t>
  </si>
  <si>
    <t>Rama Petrochemicals Ltd</t>
  </si>
  <si>
    <t>RAMAPETRO</t>
  </si>
  <si>
    <t>V B Desai Financial Services Ltd</t>
  </si>
  <si>
    <t>VBDESAI</t>
  </si>
  <si>
    <t>Promact Impex Ltd</t>
  </si>
  <si>
    <t>PROMACT</t>
  </si>
  <si>
    <t>F G P Ltd</t>
  </si>
  <si>
    <t>FGP</t>
  </si>
  <si>
    <t>Vaksons Automobiles Ltd</t>
  </si>
  <si>
    <t>NAKSH</t>
  </si>
  <si>
    <t>Jonjua Overseas Ltd</t>
  </si>
  <si>
    <t>JONJUA</t>
  </si>
  <si>
    <t>Rajath Finance Ltd</t>
  </si>
  <si>
    <t>RAJATH</t>
  </si>
  <si>
    <t>iStreet Network Ltd</t>
  </si>
  <si>
    <t>ISTRNETWK</t>
  </si>
  <si>
    <t>Karnimata Cold Storage Ltd</t>
  </si>
  <si>
    <t>KCSL</t>
  </si>
  <si>
    <t>Tashi India Ltd</t>
  </si>
  <si>
    <t>TASHIND</t>
  </si>
  <si>
    <t>HDFC Nifty NEXT 50 ETF</t>
  </si>
  <si>
    <t>HDFCNEXT50</t>
  </si>
  <si>
    <t>Quantum Build-Tech Ltd</t>
  </si>
  <si>
    <t>QUANTBUILD</t>
  </si>
  <si>
    <t>G K Consultants Ltd</t>
  </si>
  <si>
    <t>GKCONS</t>
  </si>
  <si>
    <t>Integra Capital Ltd</t>
  </si>
  <si>
    <t>INTCAPL</t>
  </si>
  <si>
    <t>Hindustan Bio Sciences Ltd</t>
  </si>
  <si>
    <t>HINDBIO</t>
  </si>
  <si>
    <t>Tranway Technologies Ltd</t>
  </si>
  <si>
    <t>TRANWAY</t>
  </si>
  <si>
    <t>AMS Polymers Ltd</t>
  </si>
  <si>
    <t>AMS</t>
  </si>
  <si>
    <t>Sanchay Finvest Ltd</t>
  </si>
  <si>
    <t>SANCF</t>
  </si>
  <si>
    <t>Goyal Associates Ltd</t>
  </si>
  <si>
    <t>GOYALASS</t>
  </si>
  <si>
    <t>Symbiox Investment &amp; Trading Co Ltd</t>
  </si>
  <si>
    <t>SYMBIOX</t>
  </si>
  <si>
    <t>Glittek Granites Ltd</t>
  </si>
  <si>
    <t>GLITTEKG</t>
  </si>
  <si>
    <t>Janus Corporation Ltd</t>
  </si>
  <si>
    <t>JANUSCORP</t>
  </si>
  <si>
    <t>Foundry Fuel Products Ltd</t>
  </si>
  <si>
    <t>FFPL</t>
  </si>
  <si>
    <t>Jet infraventure Ltd</t>
  </si>
  <si>
    <t>JETINFRA</t>
  </si>
  <si>
    <t>Enterprise International Ltd</t>
  </si>
  <si>
    <t>ENTRINT</t>
  </si>
  <si>
    <t>Mehta Securities Ltd</t>
  </si>
  <si>
    <t>MEHSECU</t>
  </si>
  <si>
    <t>UTI S&amp;P BSE Sensex Next 50 Exchange Traded Fund</t>
  </si>
  <si>
    <t>UTISXN50</t>
  </si>
  <si>
    <t>Vaxfab Enterprises Ltd</t>
  </si>
  <si>
    <t>VEL</t>
  </si>
  <si>
    <t>Continental Controls Ltd</t>
  </si>
  <si>
    <t>CONTICON</t>
  </si>
  <si>
    <t>Hittco Tools Ltd</t>
  </si>
  <si>
    <t>HITTCO</t>
  </si>
  <si>
    <t>Perfect-Octave Media Projects Ltd</t>
  </si>
  <si>
    <t>OCTAVE</t>
  </si>
  <si>
    <t>Shree Salasar Investments Ltd</t>
  </si>
  <si>
    <t>SALSAIN</t>
  </si>
  <si>
    <t>Super Bakers Ltd</t>
  </si>
  <si>
    <t>SUPERBAK</t>
  </si>
  <si>
    <t>Vision Corporation Ltd</t>
  </si>
  <si>
    <t>VISIONCO</t>
  </si>
  <si>
    <t>Sturdy Industries Ltd</t>
  </si>
  <si>
    <t>STURDY</t>
  </si>
  <si>
    <t>Agarwal Fortune India Ltd</t>
  </si>
  <si>
    <t>AGARWAL</t>
  </si>
  <si>
    <t>Gujarat Cotex Ltd</t>
  </si>
  <si>
    <t>GUJCOTEX</t>
  </si>
  <si>
    <t>Kumbhat Financial Services Ltd</t>
  </si>
  <si>
    <t>KUMPFIN</t>
  </si>
  <si>
    <t>Bloom Dekor Ltd</t>
  </si>
  <si>
    <t>BLOOM</t>
  </si>
  <si>
    <t>Chambal Breweries and Distilleries Ltd</t>
  </si>
  <si>
    <t>CHMBBRW</t>
  </si>
  <si>
    <t>Haria Apparels Ltd</t>
  </si>
  <si>
    <t>HARIAAPL</t>
  </si>
  <si>
    <t>First Fintec Ltd</t>
  </si>
  <si>
    <t>FIRSTFIN</t>
  </si>
  <si>
    <t>CMI Ltd</t>
  </si>
  <si>
    <t>CMICABLES</t>
  </si>
  <si>
    <t>Golkonda Aluminium Extrusions Ltd</t>
  </si>
  <si>
    <t>GOLKONDA</t>
  </si>
  <si>
    <t>Jetmall Spices and Masala Ltd</t>
  </si>
  <si>
    <t>JETMALL</t>
  </si>
  <si>
    <t>Ramsons Projects Ltd</t>
  </si>
  <si>
    <t>RAMSONS</t>
  </si>
  <si>
    <t>Axis Silver ETF</t>
  </si>
  <si>
    <t>AXISILVER</t>
  </si>
  <si>
    <t>Devine Impex Ltd</t>
  </si>
  <si>
    <t>DEVINE</t>
  </si>
  <si>
    <t>Retro Green Revolution Ltd</t>
  </si>
  <si>
    <t>RGRL</t>
  </si>
  <si>
    <t>Brawn Biotech Ltd</t>
  </si>
  <si>
    <t>BRAWN</t>
  </si>
  <si>
    <t>Mystic Electronics Ltd</t>
  </si>
  <si>
    <t>MYSTICELE</t>
  </si>
  <si>
    <t>Nexus Surgical and Medicare Ltd</t>
  </si>
  <si>
    <t>NEXUSSURGL</t>
  </si>
  <si>
    <t>Sri Amarnath Finance Ltd</t>
  </si>
  <si>
    <t>AMARNATH</t>
  </si>
  <si>
    <t>Santosh Fine Fab Ltd</t>
  </si>
  <si>
    <t>SANTOSHF</t>
  </si>
  <si>
    <t>Adline Chem Lab Ltd</t>
  </si>
  <si>
    <t>ADLINE</t>
  </si>
  <si>
    <t>Golden Carpets Ltd</t>
  </si>
  <si>
    <t>GOLCA</t>
  </si>
  <si>
    <t>Shri Niwas Leasing and Finance Ltd</t>
  </si>
  <si>
    <t>SHRINIWAS</t>
  </si>
  <si>
    <t>Vinayak Polycon International Ltd</t>
  </si>
  <si>
    <t>VINAYAKPOL</t>
  </si>
  <si>
    <t>Mahan Industries Ltd</t>
  </si>
  <si>
    <t>MAHANIN</t>
  </si>
  <si>
    <t>Fone4 Communications(India) Ltd</t>
  </si>
  <si>
    <t>FONE4</t>
  </si>
  <si>
    <t>Clio Infotech Ltd</t>
  </si>
  <si>
    <t>CLIOINFO</t>
  </si>
  <si>
    <t>Kabra Commercial Ltd</t>
  </si>
  <si>
    <t>KCL</t>
  </si>
  <si>
    <t>Premier Synthetics Ltd</t>
  </si>
  <si>
    <t>PREMSYN</t>
  </si>
  <si>
    <t>Beeyu Overseas Ltd</t>
  </si>
  <si>
    <t>BEEYU</t>
  </si>
  <si>
    <t>Sabrimala Industries India Ltd</t>
  </si>
  <si>
    <t>Silver Pearl Hospitality &amp; Luxury Spaces Ltd</t>
  </si>
  <si>
    <t>SILVERPRL</t>
  </si>
  <si>
    <t>NCC Blue Water Products Ltd</t>
  </si>
  <si>
    <t>NCCBLUE</t>
  </si>
  <si>
    <t>Wherrelz IT Solutions Ltd</t>
  </si>
  <si>
    <t>WITS</t>
  </si>
  <si>
    <t>AVI Products India Ltd</t>
  </si>
  <si>
    <t>APIL</t>
  </si>
  <si>
    <t>Oswal Yarns Ltd</t>
  </si>
  <si>
    <t>OSWAYRN</t>
  </si>
  <si>
    <t>N2N Technologies Ltd</t>
  </si>
  <si>
    <t>NNTL</t>
  </si>
  <si>
    <t>Trio Mercantile And Trading Ltd</t>
  </si>
  <si>
    <t>TRIOMERC</t>
  </si>
  <si>
    <t>Sheshadri Industries Ltd</t>
  </si>
  <si>
    <t>SHESHAINDS</t>
  </si>
  <si>
    <t>Alchemist Corporation Ltd</t>
  </si>
  <si>
    <t>ALCHCORP</t>
  </si>
  <si>
    <t>Melstar Information Technologies Ltd</t>
  </si>
  <si>
    <t>MELSTAR</t>
  </si>
  <si>
    <t>Ramgopal Polytex Ltd</t>
  </si>
  <si>
    <t>RAMGOPOLY</t>
  </si>
  <si>
    <t>Ambassador Intra Holdings Ltd</t>
  </si>
  <si>
    <t>AIHL</t>
  </si>
  <si>
    <t>Mega Fin (India) Ltd</t>
  </si>
  <si>
    <t>MEGFI</t>
  </si>
  <si>
    <t>Interactive Financial Services Ltd</t>
  </si>
  <si>
    <t>IFINSER</t>
  </si>
  <si>
    <t>Minolta Finance Ltd</t>
  </si>
  <si>
    <t>MINOLTAF</t>
  </si>
  <si>
    <t>Lynx Machinery and Commercials Ltd</t>
  </si>
  <si>
    <t>LYNMC</t>
  </si>
  <si>
    <t>Omni AX's Software Ltd</t>
  </si>
  <si>
    <t>OMNIAX</t>
  </si>
  <si>
    <t>Incon Engineers Ltd</t>
  </si>
  <si>
    <t>INCON</t>
  </si>
  <si>
    <t>Aris International Ltd</t>
  </si>
  <si>
    <t>ARISINT</t>
  </si>
  <si>
    <t>CHD Chemicals Ltd</t>
  </si>
  <si>
    <t>CHDCHEM</t>
  </si>
  <si>
    <t>Decillion Finance Ltd</t>
  </si>
  <si>
    <t>DFL</t>
  </si>
  <si>
    <t>Raghunath International Ltd</t>
  </si>
  <si>
    <t>RAGHUNAT</t>
  </si>
  <si>
    <t>Aadi Industries Ltd</t>
  </si>
  <si>
    <t>AADIIND</t>
  </si>
  <si>
    <t>Krishna Capital and Securities Ltd</t>
  </si>
  <si>
    <t>KRISHNACAP</t>
  </si>
  <si>
    <t>Sword-Edge Commercials Ltd</t>
  </si>
  <si>
    <t>SWORDEDGE</t>
  </si>
  <si>
    <t>Agio Paper &amp; Industries Ltd</t>
  </si>
  <si>
    <t>AGIOPAPER</t>
  </si>
  <si>
    <t>Quasar India Ltd</t>
  </si>
  <si>
    <t>QUASAR</t>
  </si>
  <si>
    <t>Bijoy Hans Ltd</t>
  </si>
  <si>
    <t>BIJHANS</t>
  </si>
  <si>
    <t>Shoora Designs Ltd</t>
  </si>
  <si>
    <t>SHOORA</t>
  </si>
  <si>
    <t>Jain Marmo Industries Ltd</t>
  </si>
  <si>
    <t>JAINMARMO</t>
  </si>
  <si>
    <t>Amit International Ltd</t>
  </si>
  <si>
    <t>AMITINT</t>
  </si>
  <si>
    <t>Datasoft Application Software (India) Ltd</t>
  </si>
  <si>
    <t>DATASOFT</t>
  </si>
  <si>
    <t>Triliance Polymers Ltd</t>
  </si>
  <si>
    <t>TRILIANCE</t>
  </si>
  <si>
    <t>Umiya Tubes Ltd</t>
  </si>
  <si>
    <t>UMIYA</t>
  </si>
  <si>
    <t>Kanungo Financiers Ltd</t>
  </si>
  <si>
    <t>KANUNGO</t>
  </si>
  <si>
    <t>United Leasing &amp; Industries Ltd</t>
  </si>
  <si>
    <t>UNTTEMI</t>
  </si>
  <si>
    <t>HDFC Nifty200 Momentum 30 ETF</t>
  </si>
  <si>
    <t>HDFCMOMENT</t>
  </si>
  <si>
    <t>Garware Marine Industries Ltd</t>
  </si>
  <si>
    <t>GARWAMAR</t>
  </si>
  <si>
    <t>Containerway International Ltd</t>
  </si>
  <si>
    <t>CONTAINER</t>
  </si>
  <si>
    <t>Quintegra Solutions Ltd</t>
  </si>
  <si>
    <t>QUINTEGRA</t>
  </si>
  <si>
    <t>Welcure Drugs and Pharmaceuticals Ltd</t>
  </si>
  <si>
    <t>WELCURE</t>
  </si>
  <si>
    <t>Satiate Agri Ltd</t>
  </si>
  <si>
    <t>SATAGRI</t>
  </si>
  <si>
    <t>Sharanam Infraproject and Trading Ltd</t>
  </si>
  <si>
    <t>SIPTL</t>
  </si>
  <si>
    <t>Shukra Jewellery Ltd</t>
  </si>
  <si>
    <t>SHUKJEW</t>
  </si>
  <si>
    <t>Stanpacks (India) Ltd</t>
  </si>
  <si>
    <t>STANPACK</t>
  </si>
  <si>
    <t>Neelkanth Rock-Minerals Ltd</t>
  </si>
  <si>
    <t>NEELKAN</t>
  </si>
  <si>
    <t>Shyama Infosys Ltd</t>
  </si>
  <si>
    <t>SHYAMAINFO</t>
  </si>
  <si>
    <t>Ganesh Holdings Ltd</t>
  </si>
  <si>
    <t>GANHOLD</t>
  </si>
  <si>
    <t>Oswal Overseas Ltd</t>
  </si>
  <si>
    <t>OSWALOR</t>
  </si>
  <si>
    <t>Mafia Trends Ltd</t>
  </si>
  <si>
    <t>MAFIA</t>
  </si>
  <si>
    <t>Integrated Hitech Ltd</t>
  </si>
  <si>
    <t>INTEGHIT</t>
  </si>
  <si>
    <t>Raconteur Global Resources Ltd</t>
  </si>
  <si>
    <t>RACONTEUR</t>
  </si>
  <si>
    <t>Thirani Projects Ltd</t>
  </si>
  <si>
    <t>TPROJECT</t>
  </si>
  <si>
    <t>TeleCanor Global Ltd</t>
  </si>
  <si>
    <t>TELECANOR</t>
  </si>
  <si>
    <t>GSL Securities Ltd</t>
  </si>
  <si>
    <t>GSLSEC</t>
  </si>
  <si>
    <t>Looks Health Services Ltd</t>
  </si>
  <si>
    <t>LOOKS</t>
  </si>
  <si>
    <t>Ganon Products Ltd</t>
  </si>
  <si>
    <t>GANONPRO</t>
  </si>
  <si>
    <t>Sybly Industries Ltd</t>
  </si>
  <si>
    <t>SYBLY</t>
  </si>
  <si>
    <t>Taparia Tools Ltd</t>
  </si>
  <si>
    <t>TAPARIA</t>
  </si>
  <si>
    <t>Haria Exports Ltd</t>
  </si>
  <si>
    <t>HARIAEXPO</t>
  </si>
  <si>
    <t>Modella Woollens Ltd</t>
  </si>
  <si>
    <t>MODWOOL</t>
  </si>
  <si>
    <t>Nutricircle Ltd</t>
  </si>
  <si>
    <t>NUTRICIRCLE</t>
  </si>
  <si>
    <t>Narmada Macplast Drip Irrigation Systems Ltd</t>
  </si>
  <si>
    <t>NARMP</t>
  </si>
  <si>
    <t>Sophia Traexpo Ltd</t>
  </si>
  <si>
    <t>STRAEXPO</t>
  </si>
  <si>
    <t>Vardhman Concrete Ltd</t>
  </si>
  <si>
    <t>VARDHMAN</t>
  </si>
  <si>
    <t>Jainco Projects (India) Ltd</t>
  </si>
  <si>
    <t>JAINCO</t>
  </si>
  <si>
    <t>Nutech Global Ltd</t>
  </si>
  <si>
    <t>NUTECGLOB</t>
  </si>
  <si>
    <t>Konndor Industries Ltd</t>
  </si>
  <si>
    <t>KONNDOR</t>
  </si>
  <si>
    <t>Pacheli Industrial Finance Ltd</t>
  </si>
  <si>
    <t>PIFL</t>
  </si>
  <si>
    <t>Gratex Industries Ltd</t>
  </si>
  <si>
    <t>GRATEXI</t>
  </si>
  <si>
    <t>Aryan Share &amp; Stock Brokers Ltd</t>
  </si>
  <si>
    <t>ARYAN</t>
  </si>
  <si>
    <t>ICICI Prudential Nifty Infrastructure ETF</t>
  </si>
  <si>
    <t>INFRAIETF</t>
  </si>
  <si>
    <t>Sungold Capital Ltd</t>
  </si>
  <si>
    <t>SUNGOLD</t>
  </si>
  <si>
    <t>Shri Ram Switchgears Ltd</t>
  </si>
  <si>
    <t>SRIRAM</t>
  </si>
  <si>
    <t>Jayatma Industries Ltd</t>
  </si>
  <si>
    <t>JAYIND</t>
  </si>
  <si>
    <t>S G N Telecoms Ltd</t>
  </si>
  <si>
    <t>SGNTE</t>
  </si>
  <si>
    <t>Vallabh Steels Ltd</t>
  </si>
  <si>
    <t>VALLABHSQ</t>
  </si>
  <si>
    <t>Progrex Ventures Ltd</t>
  </si>
  <si>
    <t>PROGREXV</t>
  </si>
  <si>
    <t>Shamrock Industrial Company Ltd</t>
  </si>
  <si>
    <t>SHAMROIN</t>
  </si>
  <si>
    <t>Ramasigns Industries Ltd</t>
  </si>
  <si>
    <t>RAMASIGNS</t>
  </si>
  <si>
    <t>Shree Precoated Steels Ltd</t>
  </si>
  <si>
    <t>SPSL</t>
  </si>
  <si>
    <t>Williamson Financial Services Ltd</t>
  </si>
  <si>
    <t>WILLIMFI</t>
  </si>
  <si>
    <t>Motilal Oswal S&amp;P BSE Enhanced Value ETF</t>
  </si>
  <si>
    <t>MOVALUE</t>
  </si>
  <si>
    <t>ADITYA BSL Nifty 200 Momentum 30 ETF</t>
  </si>
  <si>
    <t>MOMENTUM</t>
  </si>
  <si>
    <t>RCC Cements Ltd</t>
  </si>
  <si>
    <t>RCCEMEN</t>
  </si>
  <si>
    <t>VXL Instruments Ltd</t>
  </si>
  <si>
    <t>VXLINSTR</t>
  </si>
  <si>
    <t>Mathew Easow Research Securities Ltd</t>
  </si>
  <si>
    <t>MATHEWE</t>
  </si>
  <si>
    <t>Tamil Nadu Steel Tubes Ltd</t>
  </si>
  <si>
    <t>TNSTLTU</t>
  </si>
  <si>
    <t>Khandelwal Extractions Ltd</t>
  </si>
  <si>
    <t>ZKHANDEN</t>
  </si>
  <si>
    <t>MPS Pharmaa Ltd</t>
  </si>
  <si>
    <t>ADVIKLA</t>
  </si>
  <si>
    <t>Standard Shoe Sole and Mould (India) Ltd</t>
  </si>
  <si>
    <t>STDSHOE</t>
  </si>
  <si>
    <t>Lakshmi Precision Screws Ltd</t>
  </si>
  <si>
    <t>LAKPRE</t>
  </si>
  <si>
    <t>Lead Financial Services Ltd</t>
  </si>
  <si>
    <t>LEADFIN</t>
  </si>
  <si>
    <t>Nihar Info Global Ltd</t>
  </si>
  <si>
    <t>NIHARINF</t>
  </si>
  <si>
    <t>Prashant India Ltd</t>
  </si>
  <si>
    <t>PRSNTIN</t>
  </si>
  <si>
    <t>United Textiles Ltd</t>
  </si>
  <si>
    <t>UNITEDTE</t>
  </si>
  <si>
    <t>Bharat Textiles &amp; Proofing Industries Ltd</t>
  </si>
  <si>
    <t>BHATEXT</t>
  </si>
  <si>
    <t>Garodia Chemicals Ltd</t>
  </si>
  <si>
    <t>GARODCH</t>
  </si>
  <si>
    <t>Suryo Foods and Industries Ltd</t>
  </si>
  <si>
    <t>SURFI</t>
  </si>
  <si>
    <t>Rahul Merchandising Ltd</t>
  </si>
  <si>
    <t>RAHME</t>
  </si>
  <si>
    <t>Navoday Enterprises Ltd</t>
  </si>
  <si>
    <t>NAVODAYENT</t>
  </si>
  <si>
    <t>Union Quality Plastics Ltd</t>
  </si>
  <si>
    <t>UNQTYMI</t>
  </si>
  <si>
    <t>Explicit Finance Ltd</t>
  </si>
  <si>
    <t>EXPLICITFIN</t>
  </si>
  <si>
    <t>Voltaire Leasing and Finance Ltd</t>
  </si>
  <si>
    <t>VOLLF</t>
  </si>
  <si>
    <t>Unishire Urban Infra Ltd</t>
  </si>
  <si>
    <t>UNISHIRE</t>
  </si>
  <si>
    <t>J J Finance Corporation Ltd</t>
  </si>
  <si>
    <t>JJFINCOR</t>
  </si>
  <si>
    <t>Skyline Ventures India Ltd</t>
  </si>
  <si>
    <t>SKILVEN</t>
  </si>
  <si>
    <t>Coral Newsprints Ltd</t>
  </si>
  <si>
    <t>CORNE</t>
  </si>
  <si>
    <t>RCI Industries &amp; Technologies Ltd</t>
  </si>
  <si>
    <t>RCIIND</t>
  </si>
  <si>
    <t>Saffron Industries Ltd</t>
  </si>
  <si>
    <t>SAFFRON</t>
  </si>
  <si>
    <t>Omnipotent Industries Ltd</t>
  </si>
  <si>
    <t>OMNIPOTENT</t>
  </si>
  <si>
    <t>Edynamics Solutions Limited</t>
  </si>
  <si>
    <t>EDSL</t>
  </si>
  <si>
    <t>Motilal Oswal S&amp;P BSE Quality ETF</t>
  </si>
  <si>
    <t>MOQUALITY</t>
  </si>
  <si>
    <t>Jayabharat Credit Ltd</t>
  </si>
  <si>
    <t>JAYBHCR</t>
  </si>
  <si>
    <t>Ridings Consulting Engineers India Ltd</t>
  </si>
  <si>
    <t>RIDINGS</t>
  </si>
  <si>
    <t>Motilal Oswal S&amp;P BSE Healthcare ETF</t>
  </si>
  <si>
    <t>MOHEALTH</t>
  </si>
  <si>
    <t>Mahasagar Travels Ltd</t>
  </si>
  <si>
    <t>MHSGRMS</t>
  </si>
  <si>
    <t>Starlite Components Ltd</t>
  </si>
  <si>
    <t>STARLITE</t>
  </si>
  <si>
    <t>Typhoon Financial Services Ltd</t>
  </si>
  <si>
    <t>TFSL</t>
  </si>
  <si>
    <t>52 Weeks Entertainment Ltd</t>
  </si>
  <si>
    <t>SHAQUAK</t>
  </si>
  <si>
    <t>HDFC Nifty100 Low Volatility 30 ETF</t>
  </si>
  <si>
    <t>HDFCLOWVOL</t>
  </si>
  <si>
    <t>Space Incubatrics Technologies Ltd</t>
  </si>
  <si>
    <t>SPACEINCUBA</t>
  </si>
  <si>
    <t>Woodsvilla Ltd</t>
  </si>
  <si>
    <t>WOODSVILA</t>
  </si>
  <si>
    <t>East Buildtech Ltd</t>
  </si>
  <si>
    <t>EASTBUILD</t>
  </si>
  <si>
    <t>Simplex Papers Ltd</t>
  </si>
  <si>
    <t>SIMPLXPAP</t>
  </si>
  <si>
    <t>Ind Agiv Commerce Ltd</t>
  </si>
  <si>
    <t>INDAGIV</t>
  </si>
  <si>
    <t>Mahalaxmi Seamless Ltd</t>
  </si>
  <si>
    <t>MAHALXSE</t>
  </si>
  <si>
    <t>International Data Management Ltd</t>
  </si>
  <si>
    <t>IDM</t>
  </si>
  <si>
    <t>Pradip Overseas Ltd</t>
  </si>
  <si>
    <t>PRADIP</t>
  </si>
  <si>
    <t>Aditya Ispat Ltd</t>
  </si>
  <si>
    <t>ADITYA</t>
  </si>
  <si>
    <t>P M Telelinnks Ltd</t>
  </si>
  <si>
    <t>PMTELELIN</t>
  </si>
  <si>
    <t>Penta Gold Ltd</t>
  </si>
  <si>
    <t>PENTAGOLD</t>
  </si>
  <si>
    <t>Mideast Portfolio Management Ltd</t>
  </si>
  <si>
    <t>MIDEASTP</t>
  </si>
  <si>
    <t>Scintilla Commercial &amp; Credit Ltd</t>
  </si>
  <si>
    <t>SCC</t>
  </si>
  <si>
    <t>Epsom Properties Ltd</t>
  </si>
  <si>
    <t>EPSOMPRO</t>
  </si>
  <si>
    <t>Ortel Communications Ltd</t>
  </si>
  <si>
    <t>ORTEL</t>
  </si>
  <si>
    <t>Mega Nirman &amp; Industries Ltd</t>
  </si>
  <si>
    <t>MNIL</t>
  </si>
  <si>
    <t>Corporate Merchant Bankers Ltd</t>
  </si>
  <si>
    <t>CMBL</t>
  </si>
  <si>
    <t>Fabino Enterprises Ltd</t>
  </si>
  <si>
    <t>FABINO</t>
  </si>
  <si>
    <t>Afloat Enterprises Ltd</t>
  </si>
  <si>
    <t>ADISHAKTI</t>
  </si>
  <si>
    <t>Quantum Digital Vision (India) Ltd</t>
  </si>
  <si>
    <t>QUANTDIA</t>
  </si>
  <si>
    <t>SDC Techmedia Ltd</t>
  </si>
  <si>
    <t>SDC</t>
  </si>
  <si>
    <t>Jalan Transolutions (India) Ltd</t>
  </si>
  <si>
    <t>JALAN</t>
  </si>
  <si>
    <t>Pankaj Polymers Ltd</t>
  </si>
  <si>
    <t>PANKAJPO</t>
  </si>
  <si>
    <t>Virtualsoft Systems Ltd</t>
  </si>
  <si>
    <t>VIRTUALS</t>
  </si>
  <si>
    <t>Ramchandra Leasing and Finance Ltd</t>
  </si>
  <si>
    <t>RLFL</t>
  </si>
  <si>
    <t>Citi Port Financial Services Ltd</t>
  </si>
  <si>
    <t>CITIPOR</t>
  </si>
  <si>
    <t>Kotak Nifty MNC ETF</t>
  </si>
  <si>
    <t>MNC</t>
  </si>
  <si>
    <t>Relic Technologies Ltd</t>
  </si>
  <si>
    <t>RELICTEC</t>
  </si>
  <si>
    <t>Sunraj Diamond Exports Ltd</t>
  </si>
  <si>
    <t>SUNRAJDI</t>
  </si>
  <si>
    <t>Kotak Nifty India Consumption ETF</t>
  </si>
  <si>
    <t>CONS</t>
  </si>
  <si>
    <t>Jagsonpal Finance and Leasing Ltd</t>
  </si>
  <si>
    <t>JAGSONFI</t>
  </si>
  <si>
    <t>Vintage Securities Ltd</t>
  </si>
  <si>
    <t>VINTAGES</t>
  </si>
  <si>
    <t>Unitech International Ltd</t>
  </si>
  <si>
    <t>UNITINT</t>
  </si>
  <si>
    <t>SW Investments Ltd</t>
  </si>
  <si>
    <t>SW1</t>
  </si>
  <si>
    <t>ADITYA BSL Nifty 200 Quality 30 ETF</t>
  </si>
  <si>
    <t>NIFTYQLITY</t>
  </si>
  <si>
    <t>Ishaan Infrastructures and Shelters Ltd</t>
  </si>
  <si>
    <t>IISL</t>
  </si>
  <si>
    <t>Cindrella Financial Services Ltd</t>
  </si>
  <si>
    <t>CINDRELL</t>
  </si>
  <si>
    <t>Pae Ltd</t>
  </si>
  <si>
    <t>PAEL</t>
  </si>
  <si>
    <t>Shantai Industries Ltd</t>
  </si>
  <si>
    <t>SHANTAI</t>
  </si>
  <si>
    <t>Kinetic Trust Ltd</t>
  </si>
  <si>
    <t>KINETRU</t>
  </si>
  <si>
    <t>Svam Software Ltd</t>
  </si>
  <si>
    <t>SVAMSOF</t>
  </si>
  <si>
    <t>Patidar Buildcon Ltd</t>
  </si>
  <si>
    <t>PATIDAR</t>
  </si>
  <si>
    <t>Ontic Finserve Ltd</t>
  </si>
  <si>
    <t>ONTIC</t>
  </si>
  <si>
    <t>AVI Polymers Ltd</t>
  </si>
  <si>
    <t>AVI</t>
  </si>
  <si>
    <t>Olympic Cards Ltd</t>
  </si>
  <si>
    <t>OLPCL</t>
  </si>
  <si>
    <t>Starlit Power Systems Ltd</t>
  </si>
  <si>
    <t>STARLIT</t>
  </si>
  <si>
    <t>Pithampur Poly Products Ltd</t>
  </si>
  <si>
    <t>PITHP</t>
  </si>
  <si>
    <t>Asia Capital Ltd</t>
  </si>
  <si>
    <t>ASIACAP</t>
  </si>
  <si>
    <t>Vitesse Agro Ltd</t>
  </si>
  <si>
    <t>VITESSE</t>
  </si>
  <si>
    <t>Sashwat Technocrats Ltd</t>
  </si>
  <si>
    <t>SASHWAT</t>
  </si>
  <si>
    <t>Aananda Lakshmi Spinning Mills Ltd</t>
  </si>
  <si>
    <t>AANANDALAK</t>
  </si>
  <si>
    <t>Mayur Floorings Ltd</t>
  </si>
  <si>
    <t>MAYURFL</t>
  </si>
  <si>
    <t>Integrated Proteins Ltd</t>
  </si>
  <si>
    <t>INTEGFD</t>
  </si>
  <si>
    <t>Jayatma Enterprises Ltd</t>
  </si>
  <si>
    <t>JAYATMA</t>
  </si>
  <si>
    <t>Sujana Universal Industries Ltd</t>
  </si>
  <si>
    <t>SUJANAUNI</t>
  </si>
  <si>
    <t>Pushpanjali Realms and Infratech Ltd</t>
  </si>
  <si>
    <t>PUSHPREALM</t>
  </si>
  <si>
    <t>Superior Finlease Ltd</t>
  </si>
  <si>
    <t>SUPERIOR</t>
  </si>
  <si>
    <t>Brijlaxmi Leasing &amp; Finance Ltd</t>
  </si>
  <si>
    <t>BRIJLEAS</t>
  </si>
  <si>
    <t>Bharatiya Global Infomedia Ltd</t>
  </si>
  <si>
    <t>BGLOBAL</t>
  </si>
  <si>
    <t>Padmalaya Telefilms Ltd</t>
  </si>
  <si>
    <t>PADMALAYAT</t>
  </si>
  <si>
    <t>Galada Finance Ltd</t>
  </si>
  <si>
    <t>GALADAFIN</t>
  </si>
  <si>
    <t>Capricorn Systems Global Solutions Ltd</t>
  </si>
  <si>
    <t>CAPRICORN</t>
  </si>
  <si>
    <t>Checkpoint Trends Ltd</t>
  </si>
  <si>
    <t>CHECKPOINT</t>
  </si>
  <si>
    <t>Purohit Construction Ltd</t>
  </si>
  <si>
    <t>PUROHITCON</t>
  </si>
  <si>
    <t>Athena Constructions Ltd</t>
  </si>
  <si>
    <t>ATHCON</t>
  </si>
  <si>
    <t>IMP Powers Ltd</t>
  </si>
  <si>
    <t>INDLMETER</t>
  </si>
  <si>
    <t>Vas Infrastructure Ltd (cn)</t>
  </si>
  <si>
    <t>VASINFRA</t>
  </si>
  <si>
    <t>Ambitious Plastomac Company Ltd</t>
  </si>
  <si>
    <t>AMBIT</t>
  </si>
  <si>
    <t>I Power Solutions India Ltd</t>
  </si>
  <si>
    <t>IPOWER</t>
  </si>
  <si>
    <t>Priya Ltd</t>
  </si>
  <si>
    <t>PRIYALT</t>
  </si>
  <si>
    <t>Hypersoft Technologies Ltd</t>
  </si>
  <si>
    <t>HYPERSOFT</t>
  </si>
  <si>
    <t>Ambition Mica Ltd</t>
  </si>
  <si>
    <t>AMBITION</t>
  </si>
  <si>
    <t>Atharv Enterprises Ltd</t>
  </si>
  <si>
    <t>ATHARVENT</t>
  </si>
  <si>
    <t>Datiware Maritime Infra Ltd</t>
  </si>
  <si>
    <t>DATIWARE</t>
  </si>
  <si>
    <t>Kuber Udyog Ltd</t>
  </si>
  <si>
    <t>KUBERJI</t>
  </si>
  <si>
    <t>Padmanabh Industries Ltd</t>
  </si>
  <si>
    <t>PADMAIND</t>
  </si>
  <si>
    <t>Ken Financial Services Ltd</t>
  </si>
  <si>
    <t>KENFIN</t>
  </si>
  <si>
    <t>Encode Packaging India Ltd</t>
  </si>
  <si>
    <t>ENCODE</t>
  </si>
  <si>
    <t>Siddheswari Garments Ltd</t>
  </si>
  <si>
    <t>SIDDHEGA</t>
  </si>
  <si>
    <t>RSC International Ltd</t>
  </si>
  <si>
    <t>RSCINT</t>
  </si>
  <si>
    <t>Mahesh Developers Ltd</t>
  </si>
  <si>
    <t>MAHESH</t>
  </si>
  <si>
    <t>GCM Commodity &amp; Derivatives Ltd</t>
  </si>
  <si>
    <t>GCMCOMM</t>
  </si>
  <si>
    <t>JMG Corporation Ltd</t>
  </si>
  <si>
    <t>JMGCORP</t>
  </si>
  <si>
    <t>Manipal Finance Corp Ltd</t>
  </si>
  <si>
    <t>MNPLFIN</t>
  </si>
  <si>
    <t>Svarnim Trade Udyog Ltd</t>
  </si>
  <si>
    <t>SNIM</t>
  </si>
  <si>
    <t>Innocorp Ltd</t>
  </si>
  <si>
    <t>INNOCORP</t>
  </si>
  <si>
    <t>Maruti Securities Ltd</t>
  </si>
  <si>
    <t>MARUTISE</t>
  </si>
  <si>
    <t>Sree Jayalakshmi Autospin Ltd</t>
  </si>
  <si>
    <t>SREEJAYA</t>
  </si>
  <si>
    <t>Mahaveer Infoway Ltd</t>
  </si>
  <si>
    <t>MINFY</t>
  </si>
  <si>
    <t>Gyan Developers and Builders Ltd</t>
  </si>
  <si>
    <t>GYANDEV</t>
  </si>
  <si>
    <t>Multipurpose Trading and Agencies Ltd</t>
  </si>
  <si>
    <t>ZMULTIPU</t>
  </si>
  <si>
    <t>S K S Textiles Ltd</t>
  </si>
  <si>
    <t>SKSTEXTILE</t>
  </si>
  <si>
    <t>Elango Industries Ltd</t>
  </si>
  <si>
    <t>ELANGO</t>
  </si>
  <si>
    <t>Mercury Trade Links Ltd</t>
  </si>
  <si>
    <t>MERCTRD</t>
  </si>
  <si>
    <t>Taaza International Ltd</t>
  </si>
  <si>
    <t>TAAZAINT</t>
  </si>
  <si>
    <t>Purple Entertainment Ltd</t>
  </si>
  <si>
    <t>PURPLE</t>
  </si>
  <si>
    <t>Gangotri Textiles Ltd</t>
  </si>
  <si>
    <t>GANGOTRI</t>
  </si>
  <si>
    <t>New Light Apparels Ltd</t>
  </si>
  <si>
    <t>NEWLIGHT</t>
  </si>
  <si>
    <t>Diksha Greens Ltd</t>
  </si>
  <si>
    <t>DGL</t>
  </si>
  <si>
    <t>Sikozy Realtors Ltd</t>
  </si>
  <si>
    <t>SIKOZY</t>
  </si>
  <si>
    <t>Aarcon Facilities Ltd</t>
  </si>
  <si>
    <t>RBGUPTA</t>
  </si>
  <si>
    <t>MFS Intercorp Ltd</t>
  </si>
  <si>
    <t>MFSINTRCRP</t>
  </si>
  <si>
    <t>Ashoka Refineries Ltd</t>
  </si>
  <si>
    <t>ASHOKRE</t>
  </si>
  <si>
    <t>Amerise Biosciences Ltd</t>
  </si>
  <si>
    <t>AMERISE</t>
  </si>
  <si>
    <t>Dhenu Buildcon Infra Ltd</t>
  </si>
  <si>
    <t>DHENUBUILD</t>
  </si>
  <si>
    <t>Shelter Infra Projects Ltd</t>
  </si>
  <si>
    <t>SIPL</t>
  </si>
  <si>
    <t>Futuristic Securities Ltd</t>
  </si>
  <si>
    <t>FUTURSEC</t>
  </si>
  <si>
    <t>T Spiritual World Ltd</t>
  </si>
  <si>
    <t>TSPIRITUAL</t>
  </si>
  <si>
    <t>Classic Leasing &amp; Finance Ltd</t>
  </si>
  <si>
    <t>CLFL</t>
  </si>
  <si>
    <t>EMA India Ltd</t>
  </si>
  <si>
    <t>EMAINDIA</t>
  </si>
  <si>
    <t>Hit Kit Global Solutions Ltd</t>
  </si>
  <si>
    <t>HITKITGLO</t>
  </si>
  <si>
    <t>Gravity (India) Ltd</t>
  </si>
  <si>
    <t>GRAVITY</t>
  </si>
  <si>
    <t>Kaarya Facilities &amp; Services Ltd</t>
  </si>
  <si>
    <t>KAARYAFSL</t>
  </si>
  <si>
    <t>Fraser and Co Ltd</t>
  </si>
  <si>
    <t>FRASER</t>
  </si>
  <si>
    <t>Desh Rakshak Aushdhalaya Ltd</t>
  </si>
  <si>
    <t>DESHRAK</t>
  </si>
  <si>
    <t>Chandrima Mercantiles Ltd</t>
  </si>
  <si>
    <t>CHANDRIMA</t>
  </si>
  <si>
    <t>Jauss Polymers Ltd</t>
  </si>
  <si>
    <t>JAUSPOL</t>
  </si>
  <si>
    <t>Rajkot Investment Trust Ltd</t>
  </si>
  <si>
    <t>RAJKOTINV</t>
  </si>
  <si>
    <t>Pioneer Agro Extracts Ltd</t>
  </si>
  <si>
    <t>PIONAGR</t>
  </si>
  <si>
    <t>Pro Clb Global Ltd</t>
  </si>
  <si>
    <t>PROCLB</t>
  </si>
  <si>
    <t>Hemo Organic Ltd</t>
  </si>
  <si>
    <t>HEMORGANIC</t>
  </si>
  <si>
    <t>Eureka Industries Ltd</t>
  </si>
  <si>
    <t>EUREKAI</t>
  </si>
  <si>
    <t>Crimson Metal Engineering Company Ltd</t>
  </si>
  <si>
    <t>CRIMSON</t>
  </si>
  <si>
    <t>Gopal Iron and Steels Company (Gujarat) Ltd</t>
  </si>
  <si>
    <t>GOPAIST</t>
  </si>
  <si>
    <t>Sarthak Global Ltd</t>
  </si>
  <si>
    <t>SARTHAKGL</t>
  </si>
  <si>
    <t>CKP Leisure Ltd</t>
  </si>
  <si>
    <t>CKPLEISURE</t>
  </si>
  <si>
    <t>Nippon India ETF Nifty 50 Shariah BeES</t>
  </si>
  <si>
    <t>SHARIABEES</t>
  </si>
  <si>
    <t>Regency Trust Ltd</t>
  </si>
  <si>
    <t>REGTRUS</t>
  </si>
  <si>
    <t>Pagaria Energy Ltd</t>
  </si>
  <si>
    <t>WOMENNET</t>
  </si>
  <si>
    <t>Adjia Technologies Ltd</t>
  </si>
  <si>
    <t>ADJIA</t>
  </si>
  <si>
    <t>Aviva Industries Ltd</t>
  </si>
  <si>
    <t>AVIVA</t>
  </si>
  <si>
    <t>Shiva Suitings Ltd</t>
  </si>
  <si>
    <t>SHVSUIT</t>
  </si>
  <si>
    <t>Hanman Fit Ltd</t>
  </si>
  <si>
    <t>HANMAN</t>
  </si>
  <si>
    <t>SS Infrastructure Development Consultants Ltd</t>
  </si>
  <si>
    <t>SSINFRA</t>
  </si>
  <si>
    <t>Jyothi Infraventures Ltd</t>
  </si>
  <si>
    <t>JYOTHI</t>
  </si>
  <si>
    <t>Autoriders International Ltd</t>
  </si>
  <si>
    <t>AUTOINT</t>
  </si>
  <si>
    <t>Kiran Syntex Ltd</t>
  </si>
  <si>
    <t>KIRANSY-B</t>
  </si>
  <si>
    <t>PFL Infotech Ltd</t>
  </si>
  <si>
    <t>PFLINFOTC</t>
  </si>
  <si>
    <t>High Street Filatex Ltd</t>
  </si>
  <si>
    <t>HIGHSTREE</t>
  </si>
  <si>
    <t>Jumbo Bag Ltd</t>
  </si>
  <si>
    <t>JUMBO</t>
  </si>
  <si>
    <t>Heera Ispat Ltd</t>
  </si>
  <si>
    <t>HEERAISP</t>
  </si>
  <si>
    <t>Inertia Steel Ltd</t>
  </si>
  <si>
    <t>INERTIAST</t>
  </si>
  <si>
    <t>R R Securities Ltd</t>
  </si>
  <si>
    <t>RRSECUR</t>
  </si>
  <si>
    <t>Radhagobind Commercial Ltd</t>
  </si>
  <si>
    <t>RCL</t>
  </si>
  <si>
    <t>Dharani Finance Ltd</t>
  </si>
  <si>
    <t>DHARFIN</t>
  </si>
  <si>
    <t>Abhishek Infraventures Ltd</t>
  </si>
  <si>
    <t>ABHIINFRA</t>
  </si>
  <si>
    <t>Systematix Securities Ltd</t>
  </si>
  <si>
    <t>SYTIXSE</t>
  </si>
  <si>
    <t>Swadha Nature Ltd</t>
  </si>
  <si>
    <t>SWADHATURE</t>
  </si>
  <si>
    <t>Edelweiss Nifty 50 ETF</t>
  </si>
  <si>
    <t>NIFTYEES</t>
  </si>
  <si>
    <t>Hi-Klass Trading and Investment Ltd</t>
  </si>
  <si>
    <t>HIKLASS</t>
  </si>
  <si>
    <t>Ekam Leasing and Finance Co Ltd</t>
  </si>
  <si>
    <t>EKAMLEA</t>
  </si>
  <si>
    <t>Adarsh Mercantile Ltd</t>
  </si>
  <si>
    <t>ADARSH</t>
  </si>
  <si>
    <t>JLA Infraville Shoppers Ltd</t>
  </si>
  <si>
    <t>JSHL</t>
  </si>
  <si>
    <t>Invesco India Nifty 50 ETF</t>
  </si>
  <si>
    <t>IVZINNIFTY</t>
  </si>
  <si>
    <t>Vax Housing Ltd</t>
  </si>
  <si>
    <t>VAXHS</t>
  </si>
  <si>
    <t>Spectra Industries Ltd</t>
  </si>
  <si>
    <t>SPECTRA</t>
  </si>
  <si>
    <t>Diamant Infrastructure Ltd</t>
  </si>
  <si>
    <t>DIAMANT</t>
  </si>
  <si>
    <t>Cistro Telelink Ltd</t>
  </si>
  <si>
    <t>CISTRO</t>
  </si>
  <si>
    <t>Richa Industries Ltd</t>
  </si>
  <si>
    <t>RICHAIND</t>
  </si>
  <si>
    <t>Classic Global Finance and Capital Ltd</t>
  </si>
  <si>
    <t>CCFCL</t>
  </si>
  <si>
    <t>Carnation Industries Ltd</t>
  </si>
  <si>
    <t>CARNATIN</t>
  </si>
  <si>
    <t>KLG Capital Services Ltd</t>
  </si>
  <si>
    <t>KLGCAP</t>
  </si>
  <si>
    <t>B P Capital Ltd</t>
  </si>
  <si>
    <t>BPCAP</t>
  </si>
  <si>
    <t>Uniworth Ltd</t>
  </si>
  <si>
    <t>UNIWORTH</t>
  </si>
  <si>
    <t>Kuberan Global Edu Solutions Ltd</t>
  </si>
  <si>
    <t>KGES</t>
  </si>
  <si>
    <t>SSPN Finance Ltd</t>
  </si>
  <si>
    <t>SSPNFIN</t>
  </si>
  <si>
    <t>Saptak Chem and Business Ltd</t>
  </si>
  <si>
    <t>SCBL</t>
  </si>
  <si>
    <t>Manor Estates and Industries Ltd</t>
  </si>
  <si>
    <t>KARANWO</t>
  </si>
  <si>
    <t>Dolphin Medical Services Ltd</t>
  </si>
  <si>
    <t>DOLPHMED</t>
  </si>
  <si>
    <t>Kabra Drugs Ltd</t>
  </si>
  <si>
    <t>KABRADG</t>
  </si>
  <si>
    <t>Nippon India ETF Nifty Dividend Opportunities 50</t>
  </si>
  <si>
    <t>DIVOPPBEES</t>
  </si>
  <si>
    <t>Arcee Industries Ltd</t>
  </si>
  <si>
    <t>ARCEEIN</t>
  </si>
  <si>
    <t>CMM Infraprojects Ltd</t>
  </si>
  <si>
    <t>CMMIPL</t>
  </si>
  <si>
    <t>Shri Kalyan Holdings Ltd</t>
  </si>
  <si>
    <t>SHKALYN</t>
  </si>
  <si>
    <t>Natura Hue Chem Ltd</t>
  </si>
  <si>
    <t>NATHUEC</t>
  </si>
  <si>
    <t>Decorous Investment and Trading Co Ltd</t>
  </si>
  <si>
    <t>DITCO</t>
  </si>
  <si>
    <t>Capfin India Ltd</t>
  </si>
  <si>
    <t>CAPFIN</t>
  </si>
  <si>
    <t>Kovalam Investment and Trading Co Ltd</t>
  </si>
  <si>
    <t>ZKOVALIN</t>
  </si>
  <si>
    <t>Rajeswari Infrastructure Ltd</t>
  </si>
  <si>
    <t>RAJINFRA</t>
  </si>
  <si>
    <t>Krishna Filament Industries Ltd</t>
  </si>
  <si>
    <t>KRIFILIND</t>
  </si>
  <si>
    <t>SBL Infratech Ltd</t>
  </si>
  <si>
    <t>SBLI</t>
  </si>
  <si>
    <t>Kanel Industries Ltd</t>
  </si>
  <si>
    <t>KANELIND</t>
  </si>
  <si>
    <t>Nikki Global Finance Ltd</t>
  </si>
  <si>
    <t>NIKKIGL</t>
  </si>
  <si>
    <t>Source Industries (India) Ltd</t>
  </si>
  <si>
    <t>SOURCEIND</t>
  </si>
  <si>
    <t>Shivansh Finserve Ltd</t>
  </si>
  <si>
    <t>SHIVA</t>
  </si>
  <si>
    <t>Thakkers Group Limited</t>
  </si>
  <si>
    <t>THAKKERS</t>
  </si>
  <si>
    <t>Tiaan Consumer Ltd</t>
  </si>
  <si>
    <t>TIAANC</t>
  </si>
  <si>
    <t>Ahimsa Industries Ltd</t>
  </si>
  <si>
    <t>AHIMSA</t>
  </si>
  <si>
    <t>Oscar Global Ltd</t>
  </si>
  <si>
    <t>OSCARGLO</t>
  </si>
  <si>
    <t>S R Industries Ltd</t>
  </si>
  <si>
    <t>SRIND</t>
  </si>
  <si>
    <t>AAR Shyam India Investment Company Ltd</t>
  </si>
  <si>
    <t>AARSHYAM</t>
  </si>
  <si>
    <t>Universal Arts Ltd</t>
  </si>
  <si>
    <t>UNIVARTS</t>
  </si>
  <si>
    <t>JPT Securities Ltd</t>
  </si>
  <si>
    <t>JPTSEC</t>
  </si>
  <si>
    <t>IDFC Nifty 50 ETF</t>
  </si>
  <si>
    <t>IDFNIFTYET</t>
  </si>
  <si>
    <t>Rajvir Industries Ltd</t>
  </si>
  <si>
    <t>RAJVIR</t>
  </si>
  <si>
    <t>Khyati Multimedia Entertainment Ltd</t>
  </si>
  <si>
    <t>KHYATI</t>
  </si>
  <si>
    <t>Gleam Fabmat Ltd</t>
  </si>
  <si>
    <t>GLEAM</t>
  </si>
  <si>
    <t>Neogem India Ltd</t>
  </si>
  <si>
    <t>NOGMIND</t>
  </si>
  <si>
    <t>Charms Industries Ltd</t>
  </si>
  <si>
    <t>CHARMS</t>
  </si>
  <si>
    <t>Vasa Retail and Overseas Ltd</t>
  </si>
  <si>
    <t>VASA</t>
  </si>
  <si>
    <t>SPV Global Trading Ltd</t>
  </si>
  <si>
    <t>SPVGLOBAL</t>
  </si>
  <si>
    <t>SVA India Ltd</t>
  </si>
  <si>
    <t>SVAINDIA</t>
  </si>
  <si>
    <t>Kome-on Communication Ltd</t>
  </si>
  <si>
    <t>KOCL</t>
  </si>
  <si>
    <t>Tricom Fruit Products Ltd</t>
  </si>
  <si>
    <t>TRICOMFRU</t>
  </si>
  <si>
    <t>City Online Services Ltd</t>
  </si>
  <si>
    <t>CITYONLINE</t>
  </si>
  <si>
    <t>Euro Asia Exports Ltd</t>
  </si>
  <si>
    <t>EUROASIA</t>
  </si>
  <si>
    <t>Madhur Industries Ltd</t>
  </si>
  <si>
    <t>MADHURIND</t>
  </si>
  <si>
    <t>G D L Leasing and Finance Ltd</t>
  </si>
  <si>
    <t>GDLLEAS</t>
  </si>
  <si>
    <t>Premium Capital Market and Investment Ltd</t>
  </si>
  <si>
    <t>PREMCAPM</t>
  </si>
  <si>
    <t>Gaekwar Mills Ltd</t>
  </si>
  <si>
    <t>ZGAEKWAR</t>
  </si>
  <si>
    <t>People's Investment Ltd</t>
  </si>
  <si>
    <t>PEOPLIN</t>
  </si>
  <si>
    <t>Bansisons Tea Industries Ltd</t>
  </si>
  <si>
    <t>BANSTEA</t>
  </si>
  <si>
    <t>Jaihind Projects Ltd</t>
  </si>
  <si>
    <t>JAIHINDPRO</t>
  </si>
  <si>
    <t>Transglobe Foods Ltd</t>
  </si>
  <si>
    <t>TRANSFD</t>
  </si>
  <si>
    <t>Geetanjali Credit and Capital Ltd</t>
  </si>
  <si>
    <t>GEETANJ</t>
  </si>
  <si>
    <t>Anand Projects Ltd</t>
  </si>
  <si>
    <t>ANANDPROJ</t>
  </si>
  <si>
    <t>Swadeshi Industries and Leasing Ltd</t>
  </si>
  <si>
    <t>SWADEIN</t>
  </si>
  <si>
    <t>Hindusthan Udyog Ltd</t>
  </si>
  <si>
    <t>ZHINUDYP</t>
  </si>
  <si>
    <t>Goldcoin Health Foods Ltd</t>
  </si>
  <si>
    <t>GOLDCOINHF</t>
  </si>
  <si>
    <t>M Lakhamsi Industries Ltd</t>
  </si>
  <si>
    <t>MLINDLTD</t>
  </si>
  <si>
    <t>Twinstar Industries Ltd</t>
  </si>
  <si>
    <t>TWINSTAR</t>
  </si>
  <si>
    <t>Ace Edutrend Ltd</t>
  </si>
  <si>
    <t>ACEEDU</t>
  </si>
  <si>
    <t>Motilal Oswal Nifty 200 Momentum 30 ETF</t>
  </si>
  <si>
    <t>MOMOMENTUM</t>
  </si>
  <si>
    <t>Linaks Micro Electronics Ltd</t>
  </si>
  <si>
    <t>LINAKS</t>
  </si>
  <si>
    <t>Concrete Infra and Media Ltd</t>
  </si>
  <si>
    <t>CONCRETE</t>
  </si>
  <si>
    <t>Aneri Fincap Ltd</t>
  </si>
  <si>
    <t>ANERI</t>
  </si>
  <si>
    <t>Brilliant Portfolios Ltd</t>
  </si>
  <si>
    <t>BRIPORT</t>
  </si>
  <si>
    <t>Mudra Financial Services Ltd</t>
  </si>
  <si>
    <t>MUDRA</t>
  </si>
  <si>
    <t>Darjeeling Ropeway Co Ltd</t>
  </si>
  <si>
    <t>DARJEELING</t>
  </si>
  <si>
    <t>ID Info Business Services Ltd</t>
  </si>
  <si>
    <t>IDINFO</t>
  </si>
  <si>
    <t>Sagar Systech Ltd</t>
  </si>
  <si>
    <t>SAGARSYST</t>
  </si>
  <si>
    <t>Powerful Technologies Ltd</t>
  </si>
  <si>
    <t>POWERFUL</t>
  </si>
  <si>
    <t>Supra Trends Ltd</t>
  </si>
  <si>
    <t>SUPRATRE</t>
  </si>
  <si>
    <t>Magnus Retail Ltd</t>
  </si>
  <si>
    <t>MAGNUS</t>
  </si>
  <si>
    <t>Tridev Infraestates Ltd</t>
  </si>
  <si>
    <t>ASHUTPM</t>
  </si>
  <si>
    <t>Deccan Polypacks Ltd</t>
  </si>
  <si>
    <t>DECPO</t>
  </si>
  <si>
    <t>Fourth Generation Information Systems Ltd</t>
  </si>
  <si>
    <t>4THGEN</t>
  </si>
  <si>
    <t>Bronze Infra-Tech Ltd</t>
  </si>
  <si>
    <t>BITL</t>
  </si>
  <si>
    <t>TMT (India) Ltd</t>
  </si>
  <si>
    <t>TMTIND-B1</t>
  </si>
  <si>
    <t>Edelweiss ETF-Nifty Bank</t>
  </si>
  <si>
    <t>EBANK</t>
  </si>
  <si>
    <t>Oswal Leasing Ltd</t>
  </si>
  <si>
    <t>OSWALEA</t>
  </si>
  <si>
    <t>CES Ltd</t>
  </si>
  <si>
    <t>CESL</t>
  </si>
  <si>
    <t>Surbhi Industries Ltd</t>
  </si>
  <si>
    <t>SURBHIN</t>
  </si>
  <si>
    <t>Pasupati Fincap Ltd</t>
  </si>
  <si>
    <t>PASUFIN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</si>
  <si>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</si>
  <si>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</si>
  <si>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</si>
  <si>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</si>
  <si>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</si>
  <si>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</si>
  <si>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Stellant Securities (India) Ltd</t>
  </si>
  <si>
    <t>STELLANT</t>
  </si>
  <si>
    <t>Indo Credit Capital Ltd</t>
  </si>
  <si>
    <t>INDOCRED</t>
  </si>
  <si>
    <t>IDream Film Infrastructure Company Ltd</t>
  </si>
  <si>
    <t>SOFTBPO</t>
  </si>
  <si>
    <t>Elitecon International Ltd</t>
  </si>
  <si>
    <t>ELITECON</t>
  </si>
  <si>
    <t>IMEC Services Ltd</t>
  </si>
  <si>
    <t>IMEC</t>
  </si>
  <si>
    <t>Indoworth Holdings Ltd</t>
  </si>
  <si>
    <t>UNIWSEC</t>
  </si>
  <si>
    <t>Hind Commerce Ltd</t>
  </si>
  <si>
    <t>HCLTD</t>
  </si>
  <si>
    <t>Blue Pearl Texspin Ltd</t>
  </si>
  <si>
    <t>BPTEX</t>
  </si>
  <si>
    <t>Rajvi Logitrade Ltd</t>
  </si>
  <si>
    <t>RAJVI</t>
  </si>
  <si>
    <t>Bansal Multiflex Ltd</t>
  </si>
  <si>
    <t>BANSAL</t>
  </si>
  <si>
    <t>Raymed Labs Ltd</t>
  </si>
  <si>
    <t>RAYLA</t>
  </si>
  <si>
    <t>MPF Systems Ltd</t>
  </si>
  <si>
    <t>MPFSL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</si>
  <si>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</si>
  <si>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</si>
  <si>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</si>
  <si>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</si>
  <si>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</si>
  <si>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</si>
  <si>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Omkar Overseas Ltd</t>
  </si>
  <si>
    <t>OMKAR</t>
  </si>
  <si>
    <t>Baron Infotech Ltd</t>
  </si>
  <si>
    <t>BARONINF</t>
  </si>
  <si>
    <t>Silveroak Commercials Ltd</t>
  </si>
  <si>
    <t>SILVERO</t>
  </si>
  <si>
    <t>Kedia Construction Co Ltd</t>
  </si>
  <si>
    <t>KEDIACN</t>
  </si>
  <si>
    <t>Master Chemicals Ltd</t>
  </si>
  <si>
    <t>MASCH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</si>
  <si>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</si>
  <si>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</si>
  <si>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</si>
  <si>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</si>
  <si>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</si>
  <si>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</si>
  <si>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G-Tech Info-Training Ltd</t>
  </si>
  <si>
    <t>GTEIT</t>
  </si>
  <si>
    <t>Ridhi Synthetics Ltd</t>
  </si>
  <si>
    <t>RIDHISYN</t>
  </si>
  <si>
    <t>Yash Trading and Finance Ltd</t>
  </si>
  <si>
    <t>YASTF</t>
  </si>
  <si>
    <t>Silicon Valley Infotech Ltd</t>
  </si>
  <si>
    <t>SILICON</t>
  </si>
  <si>
    <t>Apollo Ingredients Ltd</t>
  </si>
  <si>
    <t>INDSOYA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</si>
  <si>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</si>
  <si>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</si>
  <si>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</si>
  <si>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</si>
  <si>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</si>
  <si>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</si>
  <si>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</si>
  <si>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</si>
  <si>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Dugar Housing Developments Ltd</t>
  </si>
  <si>
    <t>DUGARHOU</t>
  </si>
  <si>
    <t>Swastik Safe Deposit and Investments Ltd</t>
  </si>
  <si>
    <t>ZSWASTSA</t>
  </si>
  <si>
    <t>Purity Flexpack Ltd</t>
  </si>
  <si>
    <t>PURITY</t>
  </si>
  <si>
    <t>Procal Electronics India Ltd</t>
  </si>
  <si>
    <t>PROCAL</t>
  </si>
  <si>
    <t>Varun Mercantile Ltd</t>
  </si>
  <si>
    <t>VARUNME</t>
  </si>
  <si>
    <t>Coromandel Agro Products and Oils Ltd</t>
  </si>
  <si>
    <t>CORAGRO</t>
  </si>
  <si>
    <t>Turner Industries Ltd</t>
  </si>
  <si>
    <t>LADIAMO</t>
  </si>
  <si>
    <t>RRP Semiconductor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</si>
  <si>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</si>
  <si>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</si>
  <si>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</si>
  <si>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</si>
  <si>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</si>
  <si>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</si>
  <si>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</si>
  <si>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</si>
  <si>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</si>
  <si>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</si>
  <si>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</si>
  <si>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</si>
  <si>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</si>
  <si>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</si>
  <si>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</si>
  <si>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</si>
  <si>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</si>
  <si>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</si>
  <si>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</si>
  <si>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</si>
  <si>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</si>
  <si>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</si>
  <si>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</si>
  <si>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Southern Gas Ltd</t>
  </si>
  <si>
    <t>ZSOUTGAS</t>
  </si>
  <si>
    <t>Sagar Soya Products Ltd</t>
  </si>
  <si>
    <t>SAGRSOY-B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</si>
  <si>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</si>
  <si>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</si>
  <si>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</si>
  <si>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</si>
  <si>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</si>
  <si>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</si>
  <si>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</si>
  <si>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</si>
  <si>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</si>
  <si>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</si>
  <si>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</si>
  <si>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</si>
  <si>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</si>
  <si>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</si>
  <si>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</si>
  <si>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</si>
  <si>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</si>
  <si>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</si>
  <si>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</si>
  <si>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</si>
  <si>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</si>
  <si>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</si>
  <si>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</si>
  <si>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</si>
  <si>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</si>
  <si>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</si>
  <si>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</si>
  <si>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</si>
  <si>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</si>
  <si>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</si>
  <si>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</si>
  <si>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</si>
  <si>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</si>
  <si>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</si>
  <si>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</si>
  <si>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</si>
  <si>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</si>
  <si>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</si>
  <si>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</si>
  <si>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</si>
  <si>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</si>
  <si>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</si>
  <si>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</si>
  <si>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</si>
  <si>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</si>
  <si>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</si>
  <si>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</si>
  <si>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</si>
  <si>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</si>
  <si>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</si>
  <si>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</si>
  <si>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</si>
  <si>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</si>
  <si>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</si>
  <si>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</si>
  <si>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</si>
  <si>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</si>
  <si>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</si>
  <si>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</si>
  <si>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</si>
  <si>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</si>
  <si>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</si>
  <si>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</si>
  <si>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</si>
  <si>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</si>
  <si>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</si>
  <si>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</si>
  <si>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</si>
  <si>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</si>
  <si>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</si>
  <si>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</si>
  <si>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</si>
  <si>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</si>
  <si>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</si>
  <si>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</si>
  <si>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</si>
  <si>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</si>
  <si>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</si>
  <si>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</si>
  <si>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</si>
  <si>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</si>
  <si>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</si>
  <si>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</si>
  <si>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</si>
  <si>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</si>
  <si>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</si>
  <si>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</si>
  <si>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</si>
  <si>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</si>
  <si>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</si>
  <si>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</si>
  <si>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</si>
  <si>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</si>
  <si>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</si>
  <si>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</si>
  <si>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</si>
  <si>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</si>
  <si>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</si>
  <si>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</si>
  <si>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</si>
  <si>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</si>
  <si>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</si>
  <si>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</si>
  <si>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</si>
  <si>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</si>
  <si>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</si>
  <si>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</si>
  <si>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</si>
  <si>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</si>
  <si>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</si>
  <si>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</si>
  <si>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</si>
  <si>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</si>
  <si>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</si>
  <si>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</si>
  <si>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</si>
  <si>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</si>
  <si>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</si>
  <si>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</si>
  <si>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</si>
  <si>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</si>
  <si>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</si>
  <si>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</si>
  <si>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</si>
  <si>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</si>
  <si>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</si>
  <si>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HRB Floriculture Ltd</t>
  </si>
  <si>
    <t>HRBFLOR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</si>
  <si>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</si>
  <si>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</si>
  <si>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</si>
  <si>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</si>
  <si>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</si>
  <si>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</si>
  <si>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</si>
  <si>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</si>
  <si>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</si>
  <si>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</si>
  <si>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</si>
  <si>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</si>
  <si>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IEC Education Ltd</t>
  </si>
  <si>
    <t>IECEDU</t>
  </si>
  <si>
    <t>Sharma East India Hospitals and Medical Research Ltd</t>
  </si>
  <si>
    <t>SHARMEH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</si>
  <si>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</si>
  <si>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</si>
  <si>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</si>
  <si>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</si>
  <si>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</si>
  <si>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</si>
  <si>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</si>
  <si>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</si>
  <si>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</si>
  <si>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</si>
  <si>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</si>
  <si>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</si>
  <si>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</si>
  <si>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</si>
  <si>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</si>
  <si>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</si>
  <si>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New Markets Advisory Ltd</t>
  </si>
  <si>
    <t>NEWMKTADV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</si>
  <si>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</si>
  <si>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</si>
  <si>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</si>
  <si>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</si>
  <si>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</si>
  <si>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</si>
  <si>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</si>
  <si>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</si>
  <si>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</si>
  <si>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</si>
  <si>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</si>
  <si>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</si>
  <si>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</si>
  <si>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</si>
  <si>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</si>
  <si>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</si>
  <si>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</si>
  <si>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</si>
  <si>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</si>
  <si>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</si>
  <si>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</si>
  <si>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</si>
  <si>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</si>
  <si>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</si>
  <si>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</si>
  <si>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</si>
  <si>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</si>
  <si>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</si>
  <si>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</si>
  <si>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</si>
  <si>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</si>
  <si>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</si>
  <si>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</si>
  <si>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</si>
  <si>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</si>
  <si>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</si>
  <si>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</si>
  <si>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</si>
  <si>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Chase Bright Steel Ltd</t>
  </si>
  <si>
    <t>CHASBRT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</si>
  <si>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</si>
  <si>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</si>
  <si>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</si>
  <si>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</si>
  <si>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</si>
  <si>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</si>
  <si>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</si>
  <si>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</si>
  <si>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</si>
  <si>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</si>
  <si>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</si>
  <si>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</si>
  <si>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</si>
  <si>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</si>
  <si>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</si>
  <si>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</si>
  <si>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</si>
  <si>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</si>
  <si>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</si>
  <si>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</si>
  <si>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</si>
  <si>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</si>
  <si>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</si>
  <si>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</si>
  <si>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</si>
  <si>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</si>
  <si>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</si>
  <si>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</si>
  <si>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</si>
  <si>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</si>
  <si>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</si>
  <si>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</si>
  <si>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</si>
  <si>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</si>
  <si>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</si>
  <si>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</si>
  <si>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</si>
  <si>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</si>
  <si>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</si>
  <si>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</si>
  <si>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</si>
  <si>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</si>
  <si>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</si>
  <si>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</si>
  <si>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</si>
  <si>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</si>
  <si>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</si>
  <si>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</si>
  <si>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</si>
  <si>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</si>
  <si>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</si>
  <si>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</si>
  <si>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</si>
  <si>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</si>
  <si>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</si>
  <si>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</si>
  <si>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</si>
  <si>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</si>
  <si>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</si>
  <si>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</si>
  <si>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</si>
  <si>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</si>
  <si>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</si>
  <si>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</si>
  <si>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</si>
  <si>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</si>
  <si>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</si>
  <si>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</si>
  <si>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</si>
  <si>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</si>
  <si>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</si>
  <si>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</si>
  <si>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</si>
  <si>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</si>
  <si>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</si>
  <si>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</si>
  <si>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</si>
  <si>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</si>
  <si>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</si>
  <si>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</si>
  <si>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</si>
  <si>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</si>
  <si>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</si>
  <si>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</si>
  <si>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</si>
  <si>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</si>
  <si>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</si>
  <si>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</si>
  <si>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</si>
  <si>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</si>
  <si>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</si>
  <si>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</si>
  <si>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</si>
  <si>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</si>
  <si>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</si>
  <si>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</si>
  <si>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</si>
  <si>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</si>
  <si>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</si>
  <si>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</si>
  <si>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</si>
  <si>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</si>
  <si>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</si>
  <si>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</si>
  <si>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</si>
  <si>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</si>
  <si>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</si>
  <si>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</si>
  <si>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</si>
  <si>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</si>
  <si>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</si>
  <si>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</si>
  <si>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</si>
  <si>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</si>
  <si>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</si>
  <si>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</si>
  <si>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</si>
  <si>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</si>
  <si>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</si>
  <si>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</si>
  <si>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</si>
  <si>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</si>
  <si>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</si>
  <si>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</si>
  <si>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</si>
  <si>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</si>
  <si>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</si>
  <si>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</si>
  <si>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</si>
  <si>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</si>
  <si>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</si>
  <si>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</si>
  <si>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</si>
  <si>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</si>
  <si>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</si>
  <si>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</si>
  <si>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</si>
  <si>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Shree Ajit Pulp and Paper Ltd Partly Paidup</t>
  </si>
  <si>
    <t>SAPPLPP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</si>
  <si>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</si>
  <si>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</si>
  <si>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</si>
  <si>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</si>
  <si>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</si>
  <si>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</si>
  <si>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</si>
  <si>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</si>
  <si>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</si>
  <si>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</si>
  <si>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</si>
  <si>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</si>
  <si>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</si>
  <si>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</si>
  <si>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</si>
  <si>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</si>
  <si>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</si>
  <si>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</si>
  <si>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</si>
  <si>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</si>
  <si>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</si>
  <si>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</si>
  <si>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</si>
  <si>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</si>
  <si>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</si>
  <si>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</si>
  <si>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</si>
  <si>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</si>
  <si>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</si>
  <si>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</si>
  <si>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</si>
  <si>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</si>
  <si>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</si>
  <si>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</si>
  <si>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Medicamen Organics Ltd</t>
  </si>
  <si>
    <t>MEDIORG</t>
  </si>
  <si>
    <t>Stanley Lifestyles Ltd</t>
  </si>
  <si>
    <t>STANLEY</t>
  </si>
  <si>
    <t>Shivalic Power Control Ltd</t>
  </si>
  <si>
    <t>SPCL</t>
  </si>
  <si>
    <t>Mason Infratech Ltd</t>
  </si>
  <si>
    <t>MASON</t>
  </si>
  <si>
    <t>Visaman Global Sales Ltd</t>
  </si>
  <si>
    <t>VISAMAN</t>
  </si>
  <si>
    <t>Sylvan Plyboard (India) Ltd</t>
  </si>
  <si>
    <t>SYLVANPLY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</si>
  <si>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</si>
  <si>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</si>
  <si>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</si>
  <si>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</si>
  <si>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</si>
  <si>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</si>
  <si>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</si>
  <si>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</si>
  <si>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Power</t>
  </si>
  <si>
    <t>Healthcare</t>
  </si>
  <si>
    <t>Metals &amp; Mining</t>
  </si>
  <si>
    <t>Capital Goods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</si>
  <si>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</si>
  <si>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</si>
  <si>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</si>
  <si>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</si>
  <si>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</si>
  <si>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</si>
  <si>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</si>
  <si>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</si>
  <si>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</si>
  <si>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</si>
  <si>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</si>
  <si>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</si>
  <si>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</si>
  <si>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</si>
  <si>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</si>
  <si>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</si>
  <si>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</si>
  <si>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</si>
  <si>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</si>
  <si>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</si>
  <si>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</si>
  <si>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</si>
  <si>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</si>
  <si>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</si>
  <si>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</si>
  <si>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</si>
  <si>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</si>
  <si>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</si>
  <si>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</si>
  <si>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</si>
  <si>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</si>
  <si>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</si>
  <si>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</si>
  <si>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</si>
  <si>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</si>
  <si>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</si>
  <si>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</si>
  <si>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</si>
  <si>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Sharpe Ratio Z-Score</t>
  </si>
  <si>
    <t>Score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</si>
  <si>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</si>
  <si>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</si>
  <si>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</si>
  <si>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</si>
  <si>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</si>
  <si>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</si>
  <si>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</si>
  <si>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</si>
  <si>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Rank 1Y</t>
  </si>
  <si>
    <t>Rank 6M</t>
  </si>
  <si>
    <t>Rank Sharpe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</si>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</sst>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13" fillId="33" borderId="10" xfId="0" applyNumberFormat="1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E3D72B-93B6-4E84-A167-C88DF127D30F}" name="Table3" displayName="Table3" ref="A1:Z122" totalsRowShown="0">
  <sortState xmlns:xlrd2="http://schemas.microsoft.com/office/spreadsheetml/2017/richdata2" ref="A2:Z122">
    <sortCondition ref="Z1:Z122"/>
  </sortState>
  <tableColumns count="26">
    <tableColumn id="1" xr3:uid="{5A1A5883-065E-497B-BA0E-03433F68B597}" name="Sub-Sector"/>
    <tableColumn id="2" xr3:uid="{E5A75462-147C-4EB4-A055-EE679D0C0C65}" name="Count" dataDxfId="56">
      <calculatedColumnFormula>COUNTIFS(Table2[Sub-Sector],Table3[[#This Row],[Sub-Sector]])</calculatedColumnFormula>
    </tableColumn>
    <tableColumn id="3" xr3:uid="{F95E6F97-9057-4EAD-9221-76319CB1454F}" name="Uptrend" dataDxfId="55">
      <calculatedColumnFormula>COUNTIFS(Table2[Sub-Sector],Table3[[#This Row],[Sub-Sector]],Table2[Uptrend],"Uptrend")/Table3[[#This Row],[Count]]</calculatedColumnFormula>
    </tableColumn>
    <tableColumn id="4" xr3:uid="{94949D2D-1B51-417C-AAEB-EC72C1ADF12A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41AAF4C8-DCAE-496E-A7B4-D9B4362D2A0B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C4E6D723-C3AB-4123-BEB5-530639A73561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D659E760-4D97-4972-8D87-45D1C6E27A6A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2553A913-82E4-46FD-9449-AD0FB3E2A00E}" name="RSI" dataDxfId="50">
      <calculatedColumnFormula>COUNTIFS(Table2[Sub-Sector],Table3[[#This Row],[Sub-Sector]],Table2[RSI Exponential â€“ 14D],"&gt;=50")/Table3[[#This Row],[Count]]</calculatedColumnFormula>
    </tableColumn>
    <tableColumn id="9" xr3:uid="{6A7E64EB-2607-41BF-BF6B-3820A7D08BDC}" name="Relative Volume" dataDxfId="49">
      <calculatedColumnFormula>COUNTIFS(Table2[Sub-Sector],Table3[[#This Row],[Sub-Sector]],Table2[Relative Volume],"&gt;=1")/Table3[[#This Row],[Count]]</calculatedColumnFormula>
    </tableColumn>
    <tableColumn id="10" xr3:uid="{5E1E756A-96B7-4EB9-B355-43DEE53139B3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248495C0-BD1C-471E-B2A1-3518E6A888BC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916B02A4-8B26-42B3-985C-6E33358B168F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7C89E82D-1A8E-45F5-BB0A-D1A5729100F0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3B41CD8C-85D9-4490-9D84-C3A08ED522A6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34A4ACE5-AA14-4269-B878-AE3D7C8B162B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A4518ECB-618A-4C56-AE95-B16F88EE1290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89EA309B-EC1A-47A7-BEB5-5B11AF06AF99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82599ED1-C3AA-4AA3-A9DF-E7C18BA2423F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465CA688-4ABC-40A7-A76B-A16948E6333C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ECB76361-924B-44B2-9354-CCFDCF4FDB73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24F142EA-F7D1-48FC-B996-BFAD5F811002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AE4B89F8-AA7F-4724-8E0D-F0F34FE6AE3B}" name="Sharpe Ratio" dataDxfId="36">
      <calculatedColumnFormula>COUNTIFS(Table2[Sub-Sector],Table3[[#This Row],[Sub-Sector]],Table2[Sharpe Ratio],"&gt;=0.10")/Table3[[#This Row],[Count]]</calculatedColumnFormula>
    </tableColumn>
    <tableColumn id="23" xr3:uid="{8AD4DEA1-29B8-4DE4-BF62-47E5C3CB2984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445DF838-9339-476F-B86F-B167B62213FD}" name="Rank" dataDxfId="34">
      <calculatedColumnFormula>_xlfn.RANK.AVG(Table3[[#This Row],[Score]],Table3[Score],1)</calculatedColumnFormula>
    </tableColumn>
    <tableColumn id="25" xr3:uid="{BCBBA472-CB65-462B-A275-D335657AC123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8757E9B6-9E03-4AE5-BD20-149FCC412987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D3C97-541E-48FF-B319-0B59C010151B}" name="Table2" displayName="Table2" ref="A1:AV726" totalsRowShown="0">
  <sortState xmlns:xlrd2="http://schemas.microsoft.com/office/spreadsheetml/2017/richdata2" ref="A2:AV726">
    <sortCondition ref="AV1:AV726"/>
  </sortState>
  <tableColumns count="48">
    <tableColumn id="1" xr3:uid="{F81C6C4E-9D84-40E3-B198-50F5043A6651}" name="Name"/>
    <tableColumn id="2" xr3:uid="{82E00C16-C7B2-448A-98C3-1E6B5CB93BE5}" name="Ticker"/>
    <tableColumn id="3" xr3:uid="{B48FFE0B-E1D4-4D38-9B21-867770E2463A}" name="Industry"/>
    <tableColumn id="4" xr3:uid="{038F99D1-25FA-40B5-BD01-959DC46D555E}" name="Sub-Sector"/>
    <tableColumn id="5" xr3:uid="{4D175318-25B0-4BE2-8CA9-CFC35753F50A}" name="Market Cap"/>
    <tableColumn id="6" xr3:uid="{42755472-3D52-4304-A549-C54DB73CD243}" name="Close Price"/>
    <tableColumn id="7" xr3:uid="{6D22A686-2B5F-44B8-B2E2-4B119780979B}" name="1Y Return vs Nifty"/>
    <tableColumn id="18" xr3:uid="{B91B2742-D20B-4177-8FB1-9D6496755F1A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271AA91D-23FA-41F2-8EE0-D8EAA74EBB63}" name="1M Return vs Nifty"/>
    <tableColumn id="20" xr3:uid="{AD864DEF-5EE3-4A08-A874-A1D05D209AF3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DF176ACD-1A60-4C4C-A808-F4C120E440EC}" name="6M Return vs Nifty"/>
    <tableColumn id="21" xr3:uid="{AA7DF5FB-E10C-4B4E-83DE-142FEA75E3CC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E7388243-8006-42E8-8744-9BAB86DCC394}" name="1W Return vs Nifty"/>
    <tableColumn id="22" xr3:uid="{AE3ACCD7-339E-4AB6-83D7-03D0602F08F4}" name="1W Return vs Nifty Z-Score" dataDxfId="28">
      <calculatedColumnFormula>(Table2[[#This Row],[1W Return vs Nifty]]-AVERAGE(Table2[1W Return vs Nifty]))/_xlfn.STDEV.P(Table2[1W Return vs Nifty])</calculatedColumnFormula>
    </tableColumn>
    <tableColumn id="23" xr3:uid="{87D7EB92-E5D4-4A29-B014-CFA3291B108A}" name="20D EMA" dataDxfId="27"/>
    <tableColumn id="11" xr3:uid="{32CD2493-0839-4A78-85A6-7D608A158677}" name="50D EMA"/>
    <tableColumn id="12" xr3:uid="{EE1F9C58-8A0A-488E-8116-4625BB456036}" name="200D EMA"/>
    <tableColumn id="13" xr3:uid="{3022BE0B-C03A-445D-9468-EAE710E2535D}" name="RSI Exponential â€“ 14D"/>
    <tableColumn id="26" xr3:uid="{BF1020BD-D2A3-4CD8-AEE5-3F50DAF955DB}" name="% Price above 20 EMA" dataDxfId="26">
      <calculatedColumnFormula>(Table2[[#This Row],[Close Price]]-Table2[[#This Row],[20D EMA]])/Table2[[#This Row],[20D EMA]]</calculatedColumnFormula>
    </tableColumn>
    <tableColumn id="25" xr3:uid="{496DB484-4717-4614-95D9-580071C34007}" name="% Price above 50 EMA" dataDxfId="25">
      <calculatedColumnFormula>(Table2[[#This Row],[Close Price]]-Table2[[#This Row],[50D EMA]])/Table2[[#This Row],[50D EMA]]</calculatedColumnFormula>
    </tableColumn>
    <tableColumn id="24" xr3:uid="{D2D3AE41-F981-43AA-B5DF-E4E50A084A7F}" name="% Price above 200 EMA" dataDxfId="24">
      <calculatedColumnFormula>(Table2[[#This Row],[Close Price]]-Table2[[#This Row],[200D EMA]])/Table2[[#This Row],[200D EMA]]</calculatedColumnFormula>
    </tableColumn>
    <tableColumn id="14" xr3:uid="{A116A8E4-FA08-41D3-B711-F5965C52B127}" name="Relative Volume"/>
    <tableColumn id="38" xr3:uid="{81FF6F1D-979A-427F-B79C-DBDE10D4F68E}" name="Day Low" dataDxfId="23"/>
    <tableColumn id="37" xr3:uid="{0454DE93-CF11-48FA-AE7F-A483DE5B3D93}" name="Day High" dataDxfId="22"/>
    <tableColumn id="36" xr3:uid="{F3A8093F-7CEE-4BB5-AF1A-28EDC375D26F}" name="Current Week Low" dataDxfId="21"/>
    <tableColumn id="35" xr3:uid="{027E5CAE-354B-4777-8F5C-E8DE85B8F8B4}" name="Current Week High" dataDxfId="20"/>
    <tableColumn id="34" xr3:uid="{74A135E4-2E36-4637-9776-37E8C5DFB1A2}" name="Current Month Low" dataDxfId="19"/>
    <tableColumn id="33" xr3:uid="{8E2624E4-5B28-42D6-BA30-8B632D1EC0C2}" name="Current Month High" dataDxfId="18"/>
    <tableColumn id="32" xr3:uid="{2E5EDD81-99B3-4F78-9C11-A3B611FD7451}" name="% Away From Day Low" dataDxfId="17">
      <calculatedColumnFormula>(Table2[[#This Row],[Close Price]]/Table2[[#This Row],[Day Low]])-1</calculatedColumnFormula>
    </tableColumn>
    <tableColumn id="31" xr3:uid="{DF8CB4C7-9E9D-43A9-A5DF-3EDBAE6627F6}" name="% Away From Day High" dataDxfId="16">
      <calculatedColumnFormula>(Table2[[#This Row],[Day High]]/Table2[[#This Row],[Close Price]])-1</calculatedColumnFormula>
    </tableColumn>
    <tableColumn id="30" xr3:uid="{0F793CBB-4294-4FEB-937F-C6803953FC84}" name="% Away From Current Week Low" dataDxfId="15">
      <calculatedColumnFormula>(Table2[[#This Row],[Close Price]]/Table2[[#This Row],[Current Week Low]])-1</calculatedColumnFormula>
    </tableColumn>
    <tableColumn id="29" xr3:uid="{18671FB5-7FD4-4598-A413-0F0D809787AC}" name="% Away From Current Week High" dataDxfId="14">
      <calculatedColumnFormula>(Table2[[#This Row],[Current Week High]]/Table2[[#This Row],[Close Price]])-1</calculatedColumnFormula>
    </tableColumn>
    <tableColumn id="28" xr3:uid="{B4F53712-B469-4B5A-AF9D-64D96750EB5C}" name="% Away From Current Month Low" dataDxfId="13">
      <calculatedColumnFormula>(Table2[[#This Row],[Close Price]]/Table2[[#This Row],[Current Month Low]])-1</calculatedColumnFormula>
    </tableColumn>
    <tableColumn id="27" xr3:uid="{A6D49262-A158-4B8A-8D38-EA50D5FCB40E}" name="% Away From Current Month High" dataDxfId="12">
      <calculatedColumnFormula>(Table2[[#This Row],[Current Month High]]/Table2[[#This Row],[Close Price]])-1</calculatedColumnFormula>
    </tableColumn>
    <tableColumn id="15" xr3:uid="{A1748932-C6C9-4387-8C3A-2D91A958655E}" name="% Away From 52W High"/>
    <tableColumn id="16" xr3:uid="{59EC9C28-B40A-49E0-91DB-3D08A777D28A}" name="% Away From 52W Low"/>
    <tableColumn id="39" xr3:uid="{B222F85E-13A2-4F39-96CD-42DD648F5947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3" xr3:uid="{6D12E311-F8E0-4422-80E8-CA3E098C1904}" name="Relative Strength Sector Index" dataDxfId="10"/>
    <tableColumn id="42" xr3:uid="{1FDFDE85-71AA-4E90-96E8-7FC23F9A5224}" name="Relative Strength Sector Index - Zone" dataDxfId="9"/>
    <tableColumn id="41" xr3:uid="{AD8D0ED8-DBF1-4148-B6C9-2DF83950A6CA}" name="Rate of Change" dataDxfId="8"/>
    <tableColumn id="40" xr3:uid="{8E9E0633-9B1D-4D4D-BC71-FE20FBCA29D7}" name="Rate of Change - Zone" dataDxfId="7"/>
    <tableColumn id="17" xr3:uid="{051F0043-EE52-4A4E-9007-AE99E87A1226}" name="Sharpe Ratio"/>
    <tableColumn id="44" xr3:uid="{5FA83214-F409-4DF4-A9DE-8F4DEF296775}" name="Sharpe Ratio Z-Score" dataDxfId="6">
      <calculatedColumnFormula>(Table2[[#This Row],[Sharpe Ratio]]-AVERAGE(Table2[Sharpe Ratio]))/_xlfn.STDEV.P(Table2[Sharpe Ratio])</calculatedColumnFormula>
    </tableColumn>
    <tableColumn id="45" xr3:uid="{B1067098-3259-4F87-87DA-C3CBB27C38E6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19" xr3:uid="{633BE421-938C-4D24-B32E-6317CA5A70CA}" name="Rank 1Y" dataDxfId="4">
      <calculatedColumnFormula>_xlfn.RANK.AVG(Table2[[#This Row],[1Y Return vs Nifty Z-Score]],Table2[1Y Return vs Nifty Z-Score])</calculatedColumnFormula>
    </tableColumn>
    <tableColumn id="46" xr3:uid="{D3C01885-7877-48BD-8114-6CC9478343FE}" name="Rank 6M" dataDxfId="3">
      <calculatedColumnFormula>_xlfn.RANK.AVG(Table2[[#This Row],[6M Return vs Nifty Z-Score]],Table2[6M Return vs Nifty Z-Score])</calculatedColumnFormula>
    </tableColumn>
    <tableColumn id="47" xr3:uid="{B62152C7-85C8-4671-AC61-4B7E3D344258}" name="Rank Sharpe" dataDxfId="2">
      <calculatedColumnFormula>_xlfn.RANK.AVG(Table2[[#This Row],[Sharpe Ratio Z-Score]],Table2[Sharpe Ratio Z-Score])</calculatedColumnFormula>
    </tableColumn>
    <tableColumn id="48" xr3:uid="{EC60E086-88C4-45E4-9295-784D8C7E1E68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766E8-74EA-4915-860F-8D7FD87B57EE}" name="Table1" displayName="Table1" ref="A1:Q5126" totalsRowShown="0">
  <autoFilter ref="A1:Q5126" xr:uid="{0DA766E8-74EA-4915-860F-8D7FD87B57EE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C5FE6AC6-8A32-428F-BD29-CFCD8CE8E633}" name="Name"/>
    <tableColumn id="2" xr3:uid="{05DB9162-7FAD-4990-BD54-27BCC54FE502}" name="Ticker"/>
    <tableColumn id="17" xr3:uid="{3534F70C-9C1E-4711-B42B-AE2D2B0FD384}" name="Industry" dataDxfId="0">
      <calculatedColumnFormula>IFERROR(VLOOKUP(Table1[[#This Row],[Ticker]],[1]!Table1[[Symbol]:[Industry]],2,FALSE),"-")</calculatedColumnFormula>
    </tableColumn>
    <tableColumn id="3" xr3:uid="{F1B3D9AD-9F4D-4012-8A04-5E842C0F14B7}" name="Sub-Sector"/>
    <tableColumn id="4" xr3:uid="{42E5F404-9806-4ABD-AB50-91C9508A2093}" name="Market Cap"/>
    <tableColumn id="5" xr3:uid="{5B58D533-CD31-4561-B341-400B147C2EAD}" name="Close Price"/>
    <tableColumn id="6" xr3:uid="{E2A46A95-C1E2-41E5-894F-444D13106F47}" name="1Y Return vs Nifty"/>
    <tableColumn id="7" xr3:uid="{07201729-6B32-4A09-B25C-2452F6889FC6}" name="1M Return vs Nifty"/>
    <tableColumn id="8" xr3:uid="{E9A0D962-8DBF-49C8-B719-1AB6CBEF3625}" name="6M Return vs Nifty"/>
    <tableColumn id="9" xr3:uid="{BD5B5098-4FD1-42B2-962E-1A7C81747D01}" name="1W Return vs Nifty"/>
    <tableColumn id="10" xr3:uid="{995516A1-16A6-43A4-89FB-0C3BEED77A97}" name="50D EMA"/>
    <tableColumn id="11" xr3:uid="{9A111C1E-AAB4-44DE-B3D6-2E684B71E87F}" name="200D EMA"/>
    <tableColumn id="12" xr3:uid="{EB9DCD4A-D943-4B74-9B6C-4E7257D451F5}" name="RSI Exponential â€“ 14D"/>
    <tableColumn id="13" xr3:uid="{0CFFC873-9210-42D5-8FFC-4F932959A4CA}" name="Relative Volume"/>
    <tableColumn id="14" xr3:uid="{21F2314D-6B58-46EF-9F1A-1B0ECDACEB0C}" name="% Away From 52W High"/>
    <tableColumn id="15" xr3:uid="{AFF4FAC5-5FE0-4C7B-B3AC-6310A3197889}" name="% Away From 52W Low"/>
    <tableColumn id="16" xr3:uid="{FD729F0A-D940-4A07-93B3-4F66AD7FF0CB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A3D5-1FB7-495E-BAAB-68C7BA6695C3}">
  <sheetPr>
    <pageSetUpPr fitToPage="1"/>
  </sheetPr>
  <dimension ref="A1:Z122"/>
  <sheetViews>
    <sheetView zoomScaleNormal="100" workbookViewId="0">
      <selection activeCell="A8" sqref="A8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2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12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6" x14ac:dyDescent="0.3">
      <c r="A1" t="s">
        <v>2</v>
      </c>
      <c r="B1" t="s">
        <v>10460</v>
      </c>
      <c r="C1" s="2" t="s">
        <v>10450</v>
      </c>
      <c r="D1" s="2" t="s">
        <v>10461</v>
      </c>
      <c r="E1" s="2" t="s">
        <v>10462</v>
      </c>
      <c r="F1" s="2" t="s">
        <v>7</v>
      </c>
      <c r="G1" s="2" t="s">
        <v>5</v>
      </c>
      <c r="H1" s="2" t="s">
        <v>10463</v>
      </c>
      <c r="I1" s="2" t="s">
        <v>12</v>
      </c>
      <c r="J1" s="2" t="s">
        <v>10444</v>
      </c>
      <c r="K1" s="2" t="s">
        <v>10445</v>
      </c>
      <c r="L1" s="2" t="s">
        <v>10446</v>
      </c>
      <c r="M1" s="2" t="s">
        <v>10447</v>
      </c>
      <c r="N1" s="2" t="s">
        <v>10448</v>
      </c>
      <c r="O1" s="2" t="s">
        <v>10449</v>
      </c>
      <c r="P1" s="2" t="s">
        <v>13</v>
      </c>
      <c r="Q1" s="2" t="s">
        <v>14</v>
      </c>
      <c r="R1" s="2" t="s">
        <v>10464</v>
      </c>
      <c r="S1" s="2" t="s">
        <v>10436</v>
      </c>
      <c r="T1" s="2" t="s">
        <v>10437</v>
      </c>
      <c r="U1" s="2" t="s">
        <v>10454</v>
      </c>
      <c r="V1" s="2" t="s">
        <v>15</v>
      </c>
      <c r="W1" s="3" t="s">
        <v>10459</v>
      </c>
      <c r="X1" s="3" t="s">
        <v>10465</v>
      </c>
      <c r="Y1" t="s">
        <v>10466</v>
      </c>
      <c r="Z1" t="s">
        <v>10467</v>
      </c>
    </row>
    <row r="2" spans="1:26" x14ac:dyDescent="0.3">
      <c r="A2" t="s">
        <v>1145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0</v>
      </c>
      <c r="O2" s="2">
        <f>COUNTIFS(Table2[Sub-Sector],Table3[[#This Row],[Sub-Sector]],Table2[% Away From Current Month High],"&lt;=0.05")/Table3[[#This Row],[Count]]</f>
        <v>1</v>
      </c>
      <c r="P2" s="2">
        <f>COUNTIFS(Table2[Sub-Sector],Table3[[#This Row],[Sub-Sector]],Table2[% Away From 52W High],"&lt;=10")/Table3[[#This Row],[Count]]</f>
        <v>0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169</v>
      </c>
      <c r="X2" s="4">
        <f>_xlfn.RANK.AVG(Table3[[#This Row],[Score]],Table3[Score],1)</f>
        <v>4</v>
      </c>
      <c r="Y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63</v>
      </c>
      <c r="Z2" s="4">
        <f>_xlfn.RANK.AVG(Table3[[#This Row],[Score 2 ]],Table3[[Score 2 ]],1)</f>
        <v>3</v>
      </c>
    </row>
    <row r="3" spans="1:26" x14ac:dyDescent="0.3">
      <c r="A3" t="s">
        <v>258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1</v>
      </c>
      <c r="E3" s="2">
        <f>COUNTIFS(Table2[Sub-Sector],Table3[[#This Row],[Sub-Sector]],Table2[1M Return vs Nifty],"&gt;=5")/Table3[[#This Row],[Count]]</f>
        <v>0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0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</v>
      </c>
      <c r="W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183</v>
      </c>
      <c r="X3" s="4">
        <f>_xlfn.RANK.AVG(Table3[[#This Row],[Score]],Table3[Score],1)</f>
        <v>5</v>
      </c>
      <c r="Y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63</v>
      </c>
      <c r="Z3" s="4">
        <f>_xlfn.RANK.AVG(Table3[[#This Row],[Score 2 ]],Table3[[Score 2 ]],1)</f>
        <v>3</v>
      </c>
    </row>
    <row r="4" spans="1:26" x14ac:dyDescent="0.3">
      <c r="A4" t="s">
        <v>930</v>
      </c>
      <c r="B4">
        <f>COUNTIFS(Table2[Sub-Sector],Table3[[#This Row],[Sub-Sector]])</f>
        <v>2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0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0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1</v>
      </c>
      <c r="W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260.5</v>
      </c>
      <c r="X4" s="4">
        <f>_xlfn.RANK.AVG(Table3[[#This Row],[Score]],Table3[Score],1)</f>
        <v>7.5</v>
      </c>
      <c r="Y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63</v>
      </c>
      <c r="Z4" s="4">
        <f>_xlfn.RANK.AVG(Table3[[#This Row],[Score 2 ]],Table3[[Score 2 ]],1)</f>
        <v>3</v>
      </c>
    </row>
    <row r="5" spans="1:26" x14ac:dyDescent="0.3">
      <c r="A5" t="s">
        <v>1330</v>
      </c>
      <c r="B5">
        <f>COUNTIFS(Table2[Sub-Sector],Table3[[#This Row],[Sub-Sector]])</f>
        <v>1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1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0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1</v>
      </c>
      <c r="W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91.5</v>
      </c>
      <c r="X5" s="4">
        <f>_xlfn.RANK.AVG(Table3[[#This Row],[Score]],Table3[Score],1)</f>
        <v>1</v>
      </c>
      <c r="Y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63</v>
      </c>
      <c r="Z5" s="4">
        <f>_xlfn.RANK.AVG(Table3[[#This Row],[Score 2 ]],Table3[[Score 2 ]],1)</f>
        <v>3</v>
      </c>
    </row>
    <row r="6" spans="1:26" x14ac:dyDescent="0.3">
      <c r="A6" t="s">
        <v>83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1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</v>
      </c>
      <c r="W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260.5</v>
      </c>
      <c r="X6" s="4">
        <f>_xlfn.RANK.AVG(Table3[[#This Row],[Score]],Table3[Score],1)</f>
        <v>7.5</v>
      </c>
      <c r="Y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63</v>
      </c>
      <c r="Z6" s="4">
        <f>_xlfn.RANK.AVG(Table3[[#This Row],[Score 2 ]],Table3[[Score 2 ]],1)</f>
        <v>3</v>
      </c>
    </row>
    <row r="7" spans="1:26" x14ac:dyDescent="0.3">
      <c r="A7" t="s">
        <v>299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0.66666666666666663</v>
      </c>
      <c r="E7" s="2">
        <f>COUNTIFS(Table2[Sub-Sector],Table3[[#This Row],[Sub-Sector]],Table2[1M Return vs Nifty],"&gt;=5")/Table3[[#This Row],[Count]]</f>
        <v>0.66666666666666663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0.66666666666666663</v>
      </c>
      <c r="J7" s="2">
        <f>COUNTIFS(Table2[Sub-Sector],Table3[[#This Row],[Sub-Sector]],Table2[% Away From Day Low],"&gt;=0.05")/Table3[[#This Row],[Count]]</f>
        <v>0.66666666666666663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0.66666666666666663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0.66666666666666663</v>
      </c>
      <c r="O7" s="2">
        <f>COUNTIFS(Table2[Sub-Sector],Table3[[#This Row],[Sub-Sector]],Table2[% Away From Current Month High],"&lt;=0.05")/Table3[[#This Row],[Count]]</f>
        <v>1</v>
      </c>
      <c r="P7" s="2">
        <f>COUNTIFS(Table2[Sub-Sector],Table3[[#This Row],[Sub-Sector]],Table2[% Away From 52W High],"&lt;=10")/Table3[[#This Row],[Count]]</f>
        <v>1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1</v>
      </c>
      <c r="W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132</v>
      </c>
      <c r="X7" s="4">
        <f>_xlfn.RANK.AVG(Table3[[#This Row],[Score]],Table3[Score],1)</f>
        <v>2</v>
      </c>
      <c r="Y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</v>
      </c>
      <c r="Z7" s="4">
        <f>_xlfn.RANK.AVG(Table3[[#This Row],[Score 2 ]],Table3[[Score 2 ]],1)</f>
        <v>6</v>
      </c>
    </row>
    <row r="8" spans="1:26" x14ac:dyDescent="0.3">
      <c r="A8" t="s">
        <v>72</v>
      </c>
      <c r="B8">
        <f>COUNTIFS(Table2[Sub-Sector],Table3[[#This Row],[Sub-Sector]])</f>
        <v>5</v>
      </c>
      <c r="C8" s="2">
        <f>COUNTIFS(Table2[Sub-Sector],Table3[[#This Row],[Sub-Sector]],Table2[Uptrend],"Uptrend")/Table3[[#This Row],[Count]]</f>
        <v>0.8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0.4</v>
      </c>
      <c r="F8" s="2">
        <f>COUNTIFS(Table2[Sub-Sector],Table3[[#This Row],[Sub-Sector]],Table2[6M Return vs Nifty],"&gt;=10")/Table3[[#This Row],[Count]]</f>
        <v>0.8</v>
      </c>
      <c r="G8" s="2">
        <f>COUNTIFS(Table2[Sub-Sector],Table3[[#This Row],[Sub-Sector]],Table2[1Y Return vs Nifty],"&gt;=10")/Table3[[#This Row],[Count]]</f>
        <v>0.8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1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0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0.6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0.8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0.6</v>
      </c>
      <c r="W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270.5</v>
      </c>
      <c r="X8" s="4">
        <f>_xlfn.RANK.AVG(Table3[[#This Row],[Score]],Table3[Score],1)</f>
        <v>13</v>
      </c>
      <c r="Y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102</v>
      </c>
      <c r="Z8" s="4">
        <f>_xlfn.RANK.AVG(Table3[[#This Row],[Score 2 ]],Table3[[Score 2 ]],1)</f>
        <v>7</v>
      </c>
    </row>
    <row r="9" spans="1:26" x14ac:dyDescent="0.3">
      <c r="A9" t="s">
        <v>642</v>
      </c>
      <c r="B9">
        <f>COUNTIFS(Table2[Sub-Sector],Table3[[#This Row],[Sub-Sector]])</f>
        <v>5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0.4</v>
      </c>
      <c r="E9" s="2">
        <f>COUNTIFS(Table2[Sub-Sector],Table3[[#This Row],[Sub-Sector]],Table2[1M Return vs Nifty],"&gt;=5")/Table3[[#This Row],[Count]]</f>
        <v>0.6</v>
      </c>
      <c r="F9" s="2">
        <f>COUNTIFS(Table2[Sub-Sector],Table3[[#This Row],[Sub-Sector]],Table2[6M Return vs Nifty],"&gt;=10")/Table3[[#This Row],[Count]]</f>
        <v>1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0.8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0.8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0.8</v>
      </c>
      <c r="N9" s="2">
        <f>COUNTIFS(Table2[Sub-Sector],Table3[[#This Row],[Sub-Sector]],Table2[% Away From Current Month Low],"&gt;=0.05")/Table3[[#This Row],[Count]]</f>
        <v>0</v>
      </c>
      <c r="O9" s="2">
        <f>COUNTIFS(Table2[Sub-Sector],Table3[[#This Row],[Sub-Sector]],Table2[% Away From Current Month High],"&lt;=0.05")/Table3[[#This Row],[Count]]</f>
        <v>0.8</v>
      </c>
      <c r="P9" s="2">
        <f>COUNTIFS(Table2[Sub-Sector],Table3[[#This Row],[Sub-Sector]],Table2[% Away From 52W High],"&lt;=10")/Table3[[#This Row],[Count]]</f>
        <v>1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0.8</v>
      </c>
      <c r="V9" s="2">
        <f>COUNTIFS(Table2[Sub-Sector],Table3[[#This Row],[Sub-Sector]],Table2[Sharpe Ratio],"&gt;=0.10")/Table3[[#This Row],[Count]]</f>
        <v>1</v>
      </c>
      <c r="W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157</v>
      </c>
      <c r="X9" s="4">
        <f>_xlfn.RANK.AVG(Table3[[#This Row],[Score]],Table3[Score],1)</f>
        <v>3</v>
      </c>
      <c r="Y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113.5</v>
      </c>
      <c r="Z9" s="4">
        <f>_xlfn.RANK.AVG(Table3[[#This Row],[Score 2 ]],Table3[[Score 2 ]],1)</f>
        <v>8</v>
      </c>
    </row>
    <row r="10" spans="1:26" x14ac:dyDescent="0.3">
      <c r="A10" t="s">
        <v>286</v>
      </c>
      <c r="B10">
        <f>COUNTIFS(Table2[Sub-Sector],Table3[[#This Row],[Sub-Sector]])</f>
        <v>5</v>
      </c>
      <c r="C10" s="2">
        <f>COUNTIFS(Table2[Sub-Sector],Table3[[#This Row],[Sub-Sector]],Table2[Uptrend],"Uptrend")/Table3[[#This Row],[Count]]</f>
        <v>0.8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</v>
      </c>
      <c r="F10" s="2">
        <f>COUNTIFS(Table2[Sub-Sector],Table3[[#This Row],[Sub-Sector]],Table2[6M Return vs Nifty],"&gt;=10")/Table3[[#This Row],[Count]]</f>
        <v>0.8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0.4</v>
      </c>
      <c r="I10" s="2">
        <f>COUNTIFS(Table2[Sub-Sector],Table3[[#This Row],[Sub-Sector]],Table2[Relative Volume],"&gt;=1")/Table3[[#This Row],[Count]]</f>
        <v>0.6</v>
      </c>
      <c r="J10" s="2">
        <f>COUNTIFS(Table2[Sub-Sector],Table3[[#This Row],[Sub-Sector]],Table2[% Away From Day Low],"&gt;=0.05")/Table3[[#This Row],[Count]]</f>
        <v>0.2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0.2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0.2</v>
      </c>
      <c r="O10" s="2">
        <f>COUNTIFS(Table2[Sub-Sector],Table3[[#This Row],[Sub-Sector]],Table2[% Away From Current Month High],"&lt;=0.05")/Table3[[#This Row],[Count]]</f>
        <v>1</v>
      </c>
      <c r="P10" s="2">
        <f>COUNTIFS(Table2[Sub-Sector],Table3[[#This Row],[Sub-Sector]],Table2[% Away From 52W High],"&lt;=10")/Table3[[#This Row],[Count]]</f>
        <v>0.6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0.6</v>
      </c>
      <c r="S10" s="2">
        <f>COUNTIFS(Table2[Sub-Sector],Table3[[#This Row],[Sub-Sector]],Table2[% Price above 50 EMA],"&gt;=0")/Table3[[#This Row],[Count]]</f>
        <v>0.8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1</v>
      </c>
      <c r="W1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10" s="4">
        <f>_xlfn.RANK.AVG(Table3[[#This Row],[Score]],Table3[Score],1)</f>
        <v>32</v>
      </c>
      <c r="Y1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119.5</v>
      </c>
      <c r="Z10" s="4">
        <f>_xlfn.RANK.AVG(Table3[[#This Row],[Score 2 ]],Table3[[Score 2 ]],1)</f>
        <v>9</v>
      </c>
    </row>
    <row r="11" spans="1:26" x14ac:dyDescent="0.3">
      <c r="A11" t="s">
        <v>659</v>
      </c>
      <c r="B11">
        <f>COUNTIFS(Table2[Sub-Sector],Table3[[#This Row],[Sub-Sector]])</f>
        <v>3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</v>
      </c>
      <c r="E11" s="2">
        <f>COUNTIFS(Table2[Sub-Sector],Table3[[#This Row],[Sub-Sector]],Table2[1M Return vs Nifty],"&gt;=5")/Table3[[#This Row],[Count]]</f>
        <v>0.33333333333333331</v>
      </c>
      <c r="F11" s="2">
        <f>COUNTIFS(Table2[Sub-Sector],Table3[[#This Row],[Sub-Sector]],Table2[6M Return vs Nifty],"&gt;=10")/Table3[[#This Row],[Count]]</f>
        <v>0.66666666666666663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0.66666666666666663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0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0.66666666666666663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0.33333333333333331</v>
      </c>
      <c r="W1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264.5</v>
      </c>
      <c r="X11" s="4">
        <f>_xlfn.RANK.AVG(Table3[[#This Row],[Score]],Table3[Score],1)</f>
        <v>9.5</v>
      </c>
      <c r="Y1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11" s="4">
        <f>_xlfn.RANK.AVG(Table3[[#This Row],[Score 2 ]],Table3[[Score 2 ]],1)</f>
        <v>10</v>
      </c>
    </row>
    <row r="12" spans="1:26" x14ac:dyDescent="0.3">
      <c r="A12" t="s">
        <v>459</v>
      </c>
      <c r="B12">
        <f>COUNTIFS(Table2[Sub-Sector],Table3[[#This Row],[Sub-Sector]])</f>
        <v>4</v>
      </c>
      <c r="C12" s="2">
        <f>COUNTIFS(Table2[Sub-Sector],Table3[[#This Row],[Sub-Sector]],Table2[Uptrend],"Uptrend")/Table3[[#This Row],[Count]]</f>
        <v>0.75</v>
      </c>
      <c r="D12" s="2">
        <f>COUNTIFS(Table2[Sub-Sector],Table3[[#This Row],[Sub-Sector]],Table2[1W Return vs Nifty],"&gt;=5")/Table3[[#This Row],[Count]]</f>
        <v>0.25</v>
      </c>
      <c r="E12" s="2">
        <f>COUNTIFS(Table2[Sub-Sector],Table3[[#This Row],[Sub-Sector]],Table2[1M Return vs Nifty],"&gt;=5")/Table3[[#This Row],[Count]]</f>
        <v>0.5</v>
      </c>
      <c r="F12" s="2">
        <f>COUNTIFS(Table2[Sub-Sector],Table3[[#This Row],[Sub-Sector]],Table2[6M Return vs Nifty],"&gt;=10")/Table3[[#This Row],[Count]]</f>
        <v>0.5</v>
      </c>
      <c r="G12" s="2">
        <f>COUNTIFS(Table2[Sub-Sector],Table3[[#This Row],[Sub-Sector]],Table2[1Y Return vs Nifty],"&gt;=10")/Table3[[#This Row],[Count]]</f>
        <v>0.75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0.75</v>
      </c>
      <c r="J12" s="2">
        <f>COUNTIFS(Table2[Sub-Sector],Table3[[#This Row],[Sub-Sector]],Table2[% Away From Day Low],"&gt;=0.05")/Table3[[#This Row],[Count]]</f>
        <v>0.25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0.25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0.25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0.5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0.5</v>
      </c>
      <c r="W1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</v>
      </c>
      <c r="X12" s="4">
        <f>_xlfn.RANK.AVG(Table3[[#This Row],[Score]],Table3[Score],1)</f>
        <v>6</v>
      </c>
      <c r="Y1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2" s="4">
        <f>_xlfn.RANK.AVG(Table3[[#This Row],[Score 2 ]],Table3[[Score 2 ]],1)</f>
        <v>11</v>
      </c>
    </row>
    <row r="13" spans="1:26" x14ac:dyDescent="0.3">
      <c r="A13" t="s">
        <v>92</v>
      </c>
      <c r="B13">
        <f>COUNTIFS(Table2[Sub-Sector],Table3[[#This Row],[Sub-Sector]])</f>
        <v>5</v>
      </c>
      <c r="C13" s="2">
        <f>COUNTIFS(Table2[Sub-Sector],Table3[[#This Row],[Sub-Sector]],Table2[Uptrend],"Uptrend")/Table3[[#This Row],[Count]]</f>
        <v>0.6</v>
      </c>
      <c r="D13" s="2">
        <f>COUNTIFS(Table2[Sub-Sector],Table3[[#This Row],[Sub-Sector]],Table2[1W Return vs Nifty],"&gt;=5")/Table3[[#This Row],[Count]]</f>
        <v>0.4</v>
      </c>
      <c r="E13" s="2">
        <f>COUNTIFS(Table2[Sub-Sector],Table3[[#This Row],[Sub-Sector]],Table2[1M Return vs Nifty],"&gt;=5")/Table3[[#This Row],[Count]]</f>
        <v>0.6</v>
      </c>
      <c r="F13" s="2">
        <f>COUNTIFS(Table2[Sub-Sector],Table3[[#This Row],[Sub-Sector]],Table2[6M Return vs Nifty],"&gt;=10")/Table3[[#This Row],[Count]]</f>
        <v>0.6</v>
      </c>
      <c r="G13" s="2">
        <f>COUNTIFS(Table2[Sub-Sector],Table3[[#This Row],[Sub-Sector]],Table2[1Y Return vs Nifty],"&gt;=10")/Table3[[#This Row],[Count]]</f>
        <v>0.6</v>
      </c>
      <c r="H13" s="2">
        <f>COUNTIFS(Table2[Sub-Sector],Table3[[#This Row],[Sub-Sector]],Table2[RSI Exponential â€“ 14D],"&gt;=50")/Table3[[#This Row],[Count]]</f>
        <v>0.6</v>
      </c>
      <c r="I13" s="2">
        <f>COUNTIFS(Table2[Sub-Sector],Table3[[#This Row],[Sub-Sector]],Table2[Relative Volume],"&gt;=1")/Table3[[#This Row],[Count]]</f>
        <v>0.8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0</v>
      </c>
      <c r="O13" s="2">
        <f>COUNTIFS(Table2[Sub-Sector],Table3[[#This Row],[Sub-Sector]],Table2[% Away From Current Month High],"&lt;=0.05")/Table3[[#This Row],[Count]]</f>
        <v>1</v>
      </c>
      <c r="P13" s="2">
        <f>COUNTIFS(Table2[Sub-Sector],Table3[[#This Row],[Sub-Sector]],Table2[% Away From 52W High],"&lt;=10")/Table3[[#This Row],[Count]]</f>
        <v>0.6</v>
      </c>
      <c r="Q13" s="2">
        <f>COUNTIFS(Table2[Sub-Sector],Table3[[#This Row],[Sub-Sector]],Table2[% Away From 52W Low],"&gt;=10")/Table3[[#This Row],[Count]]</f>
        <v>0.8</v>
      </c>
      <c r="R13" s="2">
        <f>COUNTIFS(Table2[Sub-Sector],Table3[[#This Row],[Sub-Sector]],Table2[% Price above 20 EMA],"&gt;=0")/Table3[[#This Row],[Count]]</f>
        <v>0.8</v>
      </c>
      <c r="S13" s="2">
        <f>COUNTIFS(Table2[Sub-Sector],Table3[[#This Row],[Sub-Sector]],Table2[% Price above 50 EMA],"&gt;=0")/Table3[[#This Row],[Count]]</f>
        <v>0.6</v>
      </c>
      <c r="T13" s="2">
        <f>COUNTIFS(Table2[Sub-Sector],Table3[[#This Row],[Sub-Sector]],Table2[% Price above 200 EMA],"&gt;=0")/Table3[[#This Row],[Count]]</f>
        <v>0.8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0.4</v>
      </c>
      <c r="W1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264.5</v>
      </c>
      <c r="X13" s="4">
        <f>_xlfn.RANK.AVG(Table3[[#This Row],[Score]],Table3[Score],1)</f>
        <v>9.5</v>
      </c>
      <c r="Y1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13" s="4">
        <f>_xlfn.RANK.AVG(Table3[[#This Row],[Score 2 ]],Table3[[Score 2 ]],1)</f>
        <v>12</v>
      </c>
    </row>
    <row r="14" spans="1:26" x14ac:dyDescent="0.3">
      <c r="A14" t="s">
        <v>1402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1</v>
      </c>
      <c r="E14" s="2">
        <f>COUNTIFS(Table2[Sub-Sector],Table3[[#This Row],[Sub-Sector]],Table2[1M Return vs Nifty],"&gt;=5")/Table3[[#This Row],[Count]]</f>
        <v>0</v>
      </c>
      <c r="F14" s="2">
        <f>COUNTIFS(Table2[Sub-Sector],Table3[[#This Row],[Sub-Sector]],Table2[6M Return vs Nifty],"&gt;=10")/Table3[[#This Row],[Count]]</f>
        <v>0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1</v>
      </c>
      <c r="J14" s="2">
        <f>COUNTIFS(Table2[Sub-Sector],Table3[[#This Row],[Sub-Sector]],Table2[% Away From Day Low],"&gt;=0.05")/Table3[[#This Row],[Count]]</f>
        <v>1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1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1</v>
      </c>
      <c r="W1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14" s="4">
        <f>_xlfn.RANK.AVG(Table3[[#This Row],[Score]],Table3[Score],1)</f>
        <v>15.5</v>
      </c>
      <c r="Y1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14" s="4">
        <f>_xlfn.RANK.AVG(Table3[[#This Row],[Score 2 ]],Table3[[Score 2 ]],1)</f>
        <v>13.5</v>
      </c>
    </row>
    <row r="15" spans="1:26" x14ac:dyDescent="0.3">
      <c r="A15" t="s">
        <v>953</v>
      </c>
      <c r="B15">
        <f>COUNTIFS(Table2[Sub-Sector],Table3[[#This Row],[Sub-Sector]])</f>
        <v>3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</v>
      </c>
      <c r="F15" s="2">
        <f>COUNTIFS(Table2[Sub-Sector],Table3[[#This Row],[Sub-Sector]],Table2[6M Return vs Nifty],"&gt;=10")/Table3[[#This Row],[Count]]</f>
        <v>0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1</v>
      </c>
      <c r="J15" s="2">
        <f>COUNTIFS(Table2[Sub-Sector],Table3[[#This Row],[Sub-Sector]],Table2[% Away From Day Low],"&gt;=0.05")/Table3[[#This Row],[Count]]</f>
        <v>0.33333333333333331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0.33333333333333331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0.33333333333333331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0.33333333333333331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0.33333333333333331</v>
      </c>
      <c r="W1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15" s="4">
        <f>_xlfn.RANK.AVG(Table3[[#This Row],[Score]],Table3[Score],1)</f>
        <v>34</v>
      </c>
      <c r="Y1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15" s="4">
        <f>_xlfn.RANK.AVG(Table3[[#This Row],[Score 2 ]],Table3[[Score 2 ]],1)</f>
        <v>13.5</v>
      </c>
    </row>
    <row r="16" spans="1:26" x14ac:dyDescent="0.3">
      <c r="A16" t="s">
        <v>154</v>
      </c>
      <c r="B16">
        <f>COUNTIFS(Table2[Sub-Sector],Table3[[#This Row],[Sub-Sector]])</f>
        <v>3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0.33333333333333331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0.66666666666666663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0.33333333333333331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0.33333333333333331</v>
      </c>
      <c r="W1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16" s="4">
        <f>_xlfn.RANK.AVG(Table3[[#This Row],[Score]],Table3[Score],1)</f>
        <v>35</v>
      </c>
      <c r="Y1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16" s="4">
        <f>_xlfn.RANK.AVG(Table3[[#This Row],[Score 2 ]],Table3[[Score 2 ]],1)</f>
        <v>15</v>
      </c>
    </row>
    <row r="17" spans="1:26" x14ac:dyDescent="0.3">
      <c r="A17" t="s">
        <v>137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1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1</v>
      </c>
      <c r="W1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268.5</v>
      </c>
      <c r="X17" s="4">
        <f>_xlfn.RANK.AVG(Table3[[#This Row],[Score]],Table3[Score],1)</f>
        <v>12</v>
      </c>
      <c r="Y1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17" s="4">
        <f>_xlfn.RANK.AVG(Table3[[#This Row],[Score 2 ]],Table3[[Score 2 ]],1)</f>
        <v>16.5</v>
      </c>
    </row>
    <row r="18" spans="1:26" x14ac:dyDescent="0.3">
      <c r="A18" t="s">
        <v>470</v>
      </c>
      <c r="B18">
        <f>COUNTIFS(Table2[Sub-Sector],Table3[[#This Row],[Sub-Sector]])</f>
        <v>2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0.5</v>
      </c>
      <c r="F18" s="2">
        <f>COUNTIFS(Table2[Sub-Sector],Table3[[#This Row],[Sub-Sector]],Table2[6M Return vs Nifty],"&gt;=10")/Table3[[#This Row],[Count]]</f>
        <v>0.5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0.5</v>
      </c>
      <c r="I18" s="2">
        <f>COUNTIFS(Table2[Sub-Sector],Table3[[#This Row],[Sub-Sector]],Table2[Relative Volume],"&gt;=1")/Table3[[#This Row],[Count]]</f>
        <v>0.5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0.5</v>
      </c>
      <c r="W1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18" s="4">
        <f>_xlfn.RANK.AVG(Table3[[#This Row],[Score]],Table3[Score],1)</f>
        <v>17</v>
      </c>
      <c r="Y1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18" s="4">
        <f>_xlfn.RANK.AVG(Table3[[#This Row],[Score 2 ]],Table3[[Score 2 ]],1)</f>
        <v>16.5</v>
      </c>
    </row>
    <row r="19" spans="1:26" x14ac:dyDescent="0.3">
      <c r="A19" t="s">
        <v>815</v>
      </c>
      <c r="B19">
        <f>COUNTIFS(Table2[Sub-Sector],Table3[[#This Row],[Sub-Sector]])</f>
        <v>2</v>
      </c>
      <c r="C19" s="2">
        <f>COUNTIFS(Table2[Sub-Sector],Table3[[#This Row],[Sub-Sector]],Table2[Uptrend],"Uptrend")/Table3[[#This Row],[Count]]</f>
        <v>0.5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0.5</v>
      </c>
      <c r="F19" s="2">
        <f>COUNTIFS(Table2[Sub-Sector],Table3[[#This Row],[Sub-Sector]],Table2[6M Return vs Nifty],"&gt;=10")/Table3[[#This Row],[Count]]</f>
        <v>0.5</v>
      </c>
      <c r="G19" s="2">
        <f>COUNTIFS(Table2[Sub-Sector],Table3[[#This Row],[Sub-Sector]],Table2[1Y Return vs Nifty],"&gt;=10")/Table3[[#This Row],[Count]]</f>
        <v>0.5</v>
      </c>
      <c r="H19" s="2">
        <f>COUNTIFS(Table2[Sub-Sector],Table3[[#This Row],[Sub-Sector]],Table2[RSI Exponential â€“ 14D],"&gt;=50")/Table3[[#This Row],[Count]]</f>
        <v>0.5</v>
      </c>
      <c r="I19" s="2">
        <f>COUNTIFS(Table2[Sub-Sector],Table3[[#This Row],[Sub-Sector]],Table2[Relative Volume],"&gt;=1")/Table3[[#This Row],[Count]]</f>
        <v>1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0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0.5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</v>
      </c>
      <c r="W1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19" s="4">
        <f>_xlfn.RANK.AVG(Table3[[#This Row],[Score]],Table3[Score],1)</f>
        <v>41.5</v>
      </c>
      <c r="Y1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</v>
      </c>
      <c r="Z19" s="4">
        <f>_xlfn.RANK.AVG(Table3[[#This Row],[Score 2 ]],Table3[[Score 2 ]],1)</f>
        <v>18.5</v>
      </c>
    </row>
    <row r="20" spans="1:26" x14ac:dyDescent="0.3">
      <c r="A20" t="s">
        <v>1558</v>
      </c>
      <c r="B20">
        <f>COUNTIFS(Table2[Sub-Sector],Table3[[#This Row],[Sub-Sector]])</f>
        <v>2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</v>
      </c>
      <c r="F20" s="2">
        <f>COUNTIFS(Table2[Sub-Sector],Table3[[#This Row],[Sub-Sector]],Table2[6M Return vs Nifty],"&gt;=10")/Table3[[#This Row],[Count]]</f>
        <v>0.5</v>
      </c>
      <c r="G20" s="2">
        <f>COUNTIFS(Table2[Sub-Sector],Table3[[#This Row],[Sub-Sector]],Table2[1Y Return vs Nifty],"&gt;=10")/Table3[[#This Row],[Count]]</f>
        <v>0.5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Volume],"&gt;=1")/Table3[[#This Row],[Count]]</f>
        <v>1</v>
      </c>
      <c r="J20" s="2">
        <f>COUNTIFS(Table2[Sub-Sector],Table3[[#This Row],[Sub-Sector]],Table2[% Away From Day Low],"&gt;=0.05")/Table3[[#This Row],[Count]]</f>
        <v>0.5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0.5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0.5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0.5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0.5</v>
      </c>
      <c r="W2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20" s="4">
        <f>_xlfn.RANK.AVG(Table3[[#This Row],[Score]],Table3[Score],1)</f>
        <v>40</v>
      </c>
      <c r="Y2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</v>
      </c>
      <c r="Z20" s="4">
        <f>_xlfn.RANK.AVG(Table3[[#This Row],[Score 2 ]],Table3[[Score 2 ]],1)</f>
        <v>18.5</v>
      </c>
    </row>
    <row r="21" spans="1:26" x14ac:dyDescent="0.3">
      <c r="A21" t="s">
        <v>148</v>
      </c>
      <c r="B21">
        <f>COUNTIFS(Table2[Sub-Sector],Table3[[#This Row],[Sub-Sector]])</f>
        <v>10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0.1</v>
      </c>
      <c r="E21" s="2">
        <f>COUNTIFS(Table2[Sub-Sector],Table3[[#This Row],[Sub-Sector]],Table2[1M Return vs Nifty],"&gt;=5")/Table3[[#This Row],[Count]]</f>
        <v>0.3</v>
      </c>
      <c r="F21" s="2">
        <f>COUNTIFS(Table2[Sub-Sector],Table3[[#This Row],[Sub-Sector]],Table2[6M Return vs Nifty],"&gt;=10")/Table3[[#This Row],[Count]]</f>
        <v>0.9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0.7</v>
      </c>
      <c r="I21" s="2">
        <f>COUNTIFS(Table2[Sub-Sector],Table3[[#This Row],[Sub-Sector]],Table2[Relative Volume],"&gt;=1")/Table3[[#This Row],[Count]]</f>
        <v>0.4</v>
      </c>
      <c r="J21" s="2">
        <f>COUNTIFS(Table2[Sub-Sector],Table3[[#This Row],[Sub-Sector]],Table2[% Away From Day Low],"&gt;=0.05")/Table3[[#This Row],[Count]]</f>
        <v>0.1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0.1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0.1</v>
      </c>
      <c r="O21" s="2">
        <f>COUNTIFS(Table2[Sub-Sector],Table3[[#This Row],[Sub-Sector]],Table2[% Away From Current Month High],"&lt;=0.05")/Table3[[#This Row],[Count]]</f>
        <v>1</v>
      </c>
      <c r="P21" s="2">
        <f>COUNTIFS(Table2[Sub-Sector],Table3[[#This Row],[Sub-Sector]],Table2[% Away From 52W High],"&lt;=10")/Table3[[#This Row],[Count]]</f>
        <v>0.8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0.9</v>
      </c>
      <c r="S21" s="2">
        <f>COUNTIFS(Table2[Sub-Sector],Table3[[#This Row],[Sub-Sector]],Table2[% Price above 50 EMA],"&gt;=0")/Table3[[#This Row],[Count]]</f>
        <v>0.9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0.8</v>
      </c>
      <c r="V21" s="2">
        <f>COUNTIFS(Table2[Sub-Sector],Table3[[#This Row],[Sub-Sector]],Table2[Sharpe Ratio],"&gt;=0.10")/Table3[[#This Row],[Count]]</f>
        <v>1</v>
      </c>
      <c r="W2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275</v>
      </c>
      <c r="X21" s="4">
        <f>_xlfn.RANK.AVG(Table3[[#This Row],[Score]],Table3[Score],1)</f>
        <v>14</v>
      </c>
      <c r="Y2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21" s="4">
        <f>_xlfn.RANK.AVG(Table3[[#This Row],[Score 2 ]],Table3[[Score 2 ]],1)</f>
        <v>20</v>
      </c>
    </row>
    <row r="22" spans="1:26" x14ac:dyDescent="0.3">
      <c r="A22" t="s">
        <v>132</v>
      </c>
      <c r="B22">
        <f>COUNTIFS(Table2[Sub-Sector],Table3[[#This Row],[Sub-Sector]])</f>
        <v>6</v>
      </c>
      <c r="C22" s="2">
        <f>COUNTIFS(Table2[Sub-Sector],Table3[[#This Row],[Sub-Sector]],Table2[Uptrend],"Uptrend")/Table3[[#This Row],[Count]]</f>
        <v>0.83333333333333337</v>
      </c>
      <c r="D22" s="2">
        <f>COUNTIFS(Table2[Sub-Sector],Table3[[#This Row],[Sub-Sector]],Table2[1W Return vs Nifty],"&gt;=5")/Table3[[#This Row],[Count]]</f>
        <v>0.16666666666666666</v>
      </c>
      <c r="E22" s="2">
        <f>COUNTIFS(Table2[Sub-Sector],Table3[[#This Row],[Sub-Sector]],Table2[1M Return vs Nifty],"&gt;=5")/Table3[[#This Row],[Count]]</f>
        <v>0.33333333333333331</v>
      </c>
      <c r="F22" s="2">
        <f>COUNTIFS(Table2[Sub-Sector],Table3[[#This Row],[Sub-Sector]],Table2[6M Return vs Nifty],"&gt;=10")/Table3[[#This Row],[Count]]</f>
        <v>0.66666666666666663</v>
      </c>
      <c r="G22" s="2">
        <f>COUNTIFS(Table2[Sub-Sector],Table3[[#This Row],[Sub-Sector]],Table2[1Y Return vs Nifty],"&gt;=10")/Table3[[#This Row],[Count]]</f>
        <v>0.5</v>
      </c>
      <c r="H22" s="2">
        <f>COUNTIFS(Table2[Sub-Sector],Table3[[#This Row],[Sub-Sector]],Table2[RSI Exponential â€“ 14D],"&gt;=50")/Table3[[#This Row],[Count]]</f>
        <v>1</v>
      </c>
      <c r="I22" s="2">
        <f>COUNTIFS(Table2[Sub-Sector],Table3[[#This Row],[Sub-Sector]],Table2[Relative Volume],"&gt;=1")/Table3[[#This Row],[Count]]</f>
        <v>0.66666666666666663</v>
      </c>
      <c r="J22" s="2">
        <f>COUNTIFS(Table2[Sub-Sector],Table3[[#This Row],[Sub-Sector]],Table2[% Away From Day Low],"&gt;=0.05")/Table3[[#This Row],[Count]]</f>
        <v>0.33333333333333331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0.33333333333333331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0.33333333333333331</v>
      </c>
      <c r="O22" s="2">
        <f>COUNTIFS(Table2[Sub-Sector],Table3[[#This Row],[Sub-Sector]],Table2[% Away From Current Month High],"&lt;=0.05")/Table3[[#This Row],[Count]]</f>
        <v>1</v>
      </c>
      <c r="P22" s="2">
        <f>COUNTIFS(Table2[Sub-Sector],Table3[[#This Row],[Sub-Sector]],Table2[% Away From 52W High],"&lt;=10")/Table3[[#This Row],[Count]]</f>
        <v>0.66666666666666663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0.83333333333333337</v>
      </c>
      <c r="U22" s="2">
        <f>COUNTIFS(Table2[Sub-Sector],Table3[[#This Row],[Sub-Sector]],Table2[Rate of Change - Zone],"Positive")/Table3[[#This Row],[Count]]</f>
        <v>1</v>
      </c>
      <c r="V22" s="2">
        <f>COUNTIFS(Table2[Sub-Sector],Table3[[#This Row],[Sub-Sector]],Table2[Sharpe Ratio],"&gt;=0.10")/Table3[[#This Row],[Count]]</f>
        <v>0.5</v>
      </c>
      <c r="W2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</v>
      </c>
      <c r="X22" s="4">
        <f>_xlfn.RANK.AVG(Table3[[#This Row],[Score]],Table3[Score],1)</f>
        <v>18</v>
      </c>
      <c r="Y2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22" s="4">
        <f>_xlfn.RANK.AVG(Table3[[#This Row],[Score 2 ]],Table3[[Score 2 ]],1)</f>
        <v>21</v>
      </c>
    </row>
    <row r="23" spans="1:26" x14ac:dyDescent="0.3">
      <c r="A23" t="s">
        <v>197</v>
      </c>
      <c r="B23">
        <f>COUNTIFS(Table2[Sub-Sector],Table3[[#This Row],[Sub-Sector]])</f>
        <v>25</v>
      </c>
      <c r="C23" s="2">
        <f>COUNTIFS(Table2[Sub-Sector],Table3[[#This Row],[Sub-Sector]],Table2[Uptrend],"Uptrend")/Table3[[#This Row],[Count]]</f>
        <v>0.92</v>
      </c>
      <c r="D23" s="2">
        <f>COUNTIFS(Table2[Sub-Sector],Table3[[#This Row],[Sub-Sector]],Table2[1W Return vs Nifty],"&gt;=5")/Table3[[#This Row],[Count]]</f>
        <v>0.16</v>
      </c>
      <c r="E23" s="2">
        <f>COUNTIFS(Table2[Sub-Sector],Table3[[#This Row],[Sub-Sector]],Table2[1M Return vs Nifty],"&gt;=5")/Table3[[#This Row],[Count]]</f>
        <v>0.52</v>
      </c>
      <c r="F23" s="2">
        <f>COUNTIFS(Table2[Sub-Sector],Table3[[#This Row],[Sub-Sector]],Table2[6M Return vs Nifty],"&gt;=10")/Table3[[#This Row],[Count]]</f>
        <v>0.6</v>
      </c>
      <c r="G23" s="2">
        <f>COUNTIFS(Table2[Sub-Sector],Table3[[#This Row],[Sub-Sector]],Table2[1Y Return vs Nifty],"&gt;=10")/Table3[[#This Row],[Count]]</f>
        <v>0.68</v>
      </c>
      <c r="H23" s="2">
        <f>COUNTIFS(Table2[Sub-Sector],Table3[[#This Row],[Sub-Sector]],Table2[RSI Exponential â€“ 14D],"&gt;=50")/Table3[[#This Row],[Count]]</f>
        <v>0.76</v>
      </c>
      <c r="I23" s="2">
        <f>COUNTIFS(Table2[Sub-Sector],Table3[[#This Row],[Sub-Sector]],Table2[Relative Volume],"&gt;=1")/Table3[[#This Row],[Count]]</f>
        <v>0.68</v>
      </c>
      <c r="J23" s="2">
        <f>COUNTIFS(Table2[Sub-Sector],Table3[[#This Row],[Sub-Sector]],Table2[% Away From Day Low],"&gt;=0.05")/Table3[[#This Row],[Count]]</f>
        <v>0.2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0.2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0.2</v>
      </c>
      <c r="O23" s="2">
        <f>COUNTIFS(Table2[Sub-Sector],Table3[[#This Row],[Sub-Sector]],Table2[% Away From Current Month High],"&lt;=0.05")/Table3[[#This Row],[Count]]</f>
        <v>1</v>
      </c>
      <c r="P23" s="2">
        <f>COUNTIFS(Table2[Sub-Sector],Table3[[#This Row],[Sub-Sector]],Table2[% Away From 52W High],"&lt;=10")/Table3[[#This Row],[Count]]</f>
        <v>0.8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0.92</v>
      </c>
      <c r="S23" s="2">
        <f>COUNTIFS(Table2[Sub-Sector],Table3[[#This Row],[Sub-Sector]],Table2[% Price above 50 EMA],"&gt;=0")/Table3[[#This Row],[Count]]</f>
        <v>0.96</v>
      </c>
      <c r="T23" s="2">
        <f>COUNTIFS(Table2[Sub-Sector],Table3[[#This Row],[Sub-Sector]],Table2[% Price above 200 EMA],"&gt;=0")/Table3[[#This Row],[Count]]</f>
        <v>0.96</v>
      </c>
      <c r="U23" s="2">
        <f>COUNTIFS(Table2[Sub-Sector],Table3[[#This Row],[Sub-Sector]],Table2[Rate of Change - Zone],"Positive")/Table3[[#This Row],[Count]]</f>
        <v>0.88</v>
      </c>
      <c r="V23" s="2">
        <f>COUNTIFS(Table2[Sub-Sector],Table3[[#This Row],[Sub-Sector]],Table2[Sharpe Ratio],"&gt;=0.10")/Table3[[#This Row],[Count]]</f>
        <v>0.44</v>
      </c>
      <c r="W2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265.5</v>
      </c>
      <c r="X23" s="4">
        <f>_xlfn.RANK.AVG(Table3[[#This Row],[Score]],Table3[Score],1)</f>
        <v>11</v>
      </c>
      <c r="Y2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23" s="4">
        <f>_xlfn.RANK.AVG(Table3[[#This Row],[Score 2 ]],Table3[[Score 2 ]],1)</f>
        <v>22</v>
      </c>
    </row>
    <row r="24" spans="1:26" x14ac:dyDescent="0.3">
      <c r="A24" t="s">
        <v>143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0.33333333333333331</v>
      </c>
      <c r="F24" s="2">
        <f>COUNTIFS(Table2[Sub-Sector],Table3[[#This Row],[Sub-Sector]],Table2[6M Return vs Nifty],"&gt;=10")/Table3[[#This Row],[Count]]</f>
        <v>1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0.33333333333333331</v>
      </c>
      <c r="I24" s="2">
        <f>COUNTIFS(Table2[Sub-Sector],Table3[[#This Row],[Sub-Sector]],Table2[Relative Volume],"&gt;=1")/Table3[[#This Row],[Count]]</f>
        <v>0.33333333333333331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</v>
      </c>
      <c r="O24" s="2">
        <f>COUNTIFS(Table2[Sub-Sector],Table3[[#This Row],[Sub-Sector]],Table2[% Away From Current Month High],"&lt;=0.05")/Table3[[#This Row],[Count]]</f>
        <v>1</v>
      </c>
      <c r="P24" s="2">
        <f>COUNTIFS(Table2[Sub-Sector],Table3[[#This Row],[Sub-Sector]],Table2[% Away From 52W High],"&lt;=10")/Table3[[#This Row],[Count]]</f>
        <v>1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1</v>
      </c>
      <c r="S24" s="2">
        <f>COUNTIFS(Table2[Sub-Sector],Table3[[#This Row],[Sub-Sector]],Table2[% Price above 50 EMA],"&gt;=0")/Table3[[#This Row],[Count]]</f>
        <v>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0.66666666666666663</v>
      </c>
      <c r="V24" s="2">
        <f>COUNTIFS(Table2[Sub-Sector],Table3[[#This Row],[Sub-Sector]],Table2[Sharpe Ratio],"&gt;=0.10")/Table3[[#This Row],[Count]]</f>
        <v>0.33333333333333331</v>
      </c>
      <c r="W2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329.5</v>
      </c>
      <c r="X24" s="4">
        <f>_xlfn.RANK.AVG(Table3[[#This Row],[Score]],Table3[Score],1)</f>
        <v>25</v>
      </c>
      <c r="Y2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24" s="4">
        <f>_xlfn.RANK.AVG(Table3[[#This Row],[Score 2 ]],Table3[[Score 2 ]],1)</f>
        <v>23</v>
      </c>
    </row>
    <row r="25" spans="1:26" x14ac:dyDescent="0.3">
      <c r="A25" t="s">
        <v>324</v>
      </c>
      <c r="B25">
        <f>COUNTIFS(Table2[Sub-Sector],Table3[[#This Row],[Sub-Sector]])</f>
        <v>2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0.5</v>
      </c>
      <c r="F25" s="2">
        <f>COUNTIFS(Table2[Sub-Sector],Table3[[#This Row],[Sub-Sector]],Table2[6M Return vs Nifty],"&gt;=10")/Table3[[#This Row],[Count]]</f>
        <v>1</v>
      </c>
      <c r="G25" s="2">
        <f>COUNTIFS(Table2[Sub-Sector],Table3[[#This Row],[Sub-Sector]],Table2[1Y Return vs Nifty],"&gt;=10")/Table3[[#This Row],[Count]]</f>
        <v>1</v>
      </c>
      <c r="H25" s="2">
        <f>COUNTIFS(Table2[Sub-Sector],Table3[[#This Row],[Sub-Sector]],Table2[RSI Exponential â€“ 14D],"&gt;=50")/Table3[[#This Row],[Count]]</f>
        <v>1</v>
      </c>
      <c r="I25" s="2">
        <f>COUNTIFS(Table2[Sub-Sector],Table3[[#This Row],[Sub-Sector]],Table2[Relative Volume],"&gt;=1")/Table3[[#This Row],[Count]]</f>
        <v>0.5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</v>
      </c>
      <c r="O25" s="2">
        <f>COUNTIFS(Table2[Sub-Sector],Table3[[#This Row],[Sub-Sector]],Table2[% Away From Current Month High],"&lt;=0.05")/Table3[[#This Row],[Count]]</f>
        <v>1</v>
      </c>
      <c r="P25" s="2">
        <f>COUNTIFS(Table2[Sub-Sector],Table3[[#This Row],[Sub-Sector]],Table2[% Away From 52W High],"&lt;=10")/Table3[[#This Row],[Count]]</f>
        <v>1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1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0.5</v>
      </c>
      <c r="V25" s="2">
        <f>COUNTIFS(Table2[Sub-Sector],Table3[[#This Row],[Sub-Sector]],Table2[Sharpe Ratio],"&gt;=0.10")/Table3[[#This Row],[Count]]</f>
        <v>1</v>
      </c>
      <c r="W2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25" s="4">
        <f>_xlfn.RANK.AVG(Table3[[#This Row],[Score]],Table3[Score],1)</f>
        <v>21.5</v>
      </c>
      <c r="Y2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25" s="4">
        <f>_xlfn.RANK.AVG(Table3[[#This Row],[Score 2 ]],Table3[[Score 2 ]],1)</f>
        <v>25.5</v>
      </c>
    </row>
    <row r="26" spans="1:26" x14ac:dyDescent="0.3">
      <c r="A26" t="s">
        <v>836</v>
      </c>
      <c r="B26">
        <f>COUNTIFS(Table2[Sub-Sector],Table3[[#This Row],[Sub-Sector]])</f>
        <v>2</v>
      </c>
      <c r="C26" s="2">
        <f>COUNTIFS(Table2[Sub-Sector],Table3[[#This Row],[Sub-Sector]],Table2[Uptrend],"Uptrend")/Table3[[#This Row],[Count]]</f>
        <v>1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0.5</v>
      </c>
      <c r="F26" s="2">
        <f>COUNTIFS(Table2[Sub-Sector],Table3[[#This Row],[Sub-Sector]],Table2[6M Return vs Nifty],"&gt;=10")/Table3[[#This Row],[Count]]</f>
        <v>1</v>
      </c>
      <c r="G26" s="2">
        <f>COUNTIFS(Table2[Sub-Sector],Table3[[#This Row],[Sub-Sector]],Table2[1Y Return vs Nifty],"&gt;=10")/Table3[[#This Row],[Count]]</f>
        <v>1</v>
      </c>
      <c r="H26" s="2">
        <f>COUNTIFS(Table2[Sub-Sector],Table3[[#This Row],[Sub-Sector]],Table2[RSI Exponential â€“ 14D],"&gt;=50")/Table3[[#This Row],[Count]]</f>
        <v>1</v>
      </c>
      <c r="I26" s="2">
        <f>COUNTIFS(Table2[Sub-Sector],Table3[[#This Row],[Sub-Sector]],Table2[Relative Volume],"&gt;=1")/Table3[[#This Row],[Count]]</f>
        <v>0.5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</v>
      </c>
      <c r="O26" s="2">
        <f>COUNTIFS(Table2[Sub-Sector],Table3[[#This Row],[Sub-Sector]],Table2[% Away From Current Month High],"&lt;=0.05")/Table3[[#This Row],[Count]]</f>
        <v>1</v>
      </c>
      <c r="P26" s="2">
        <f>COUNTIFS(Table2[Sub-Sector],Table3[[#This Row],[Sub-Sector]],Table2[% Away From 52W High],"&lt;=10")/Table3[[#This Row],[Count]]</f>
        <v>0.5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0.5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0.5</v>
      </c>
      <c r="V26" s="2">
        <f>COUNTIFS(Table2[Sub-Sector],Table3[[#This Row],[Sub-Sector]],Table2[Sharpe Ratio],"&gt;=0.10")/Table3[[#This Row],[Count]]</f>
        <v>0.5</v>
      </c>
      <c r="W2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26" s="4">
        <f>_xlfn.RANK.AVG(Table3[[#This Row],[Score]],Table3[Score],1)</f>
        <v>21.5</v>
      </c>
      <c r="Y2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26" s="4">
        <f>_xlfn.RANK.AVG(Table3[[#This Row],[Score 2 ]],Table3[[Score 2 ]],1)</f>
        <v>25.5</v>
      </c>
    </row>
    <row r="27" spans="1:26" x14ac:dyDescent="0.3">
      <c r="A27" t="s">
        <v>342</v>
      </c>
      <c r="B27">
        <f>COUNTIFS(Table2[Sub-Sector],Table3[[#This Row],[Sub-Sector]])</f>
        <v>2</v>
      </c>
      <c r="C27" s="2">
        <f>COUNTIFS(Table2[Sub-Sector],Table3[[#This Row],[Sub-Sector]],Table2[Uptrend],"Uptrend")/Table3[[#This Row],[Count]]</f>
        <v>1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</v>
      </c>
      <c r="F27" s="2">
        <f>COUNTIFS(Table2[Sub-Sector],Table3[[#This Row],[Sub-Sector]],Table2[6M Return vs Nifty],"&gt;=10")/Table3[[#This Row],[Count]]</f>
        <v>1</v>
      </c>
      <c r="G27" s="2">
        <f>COUNTIFS(Table2[Sub-Sector],Table3[[#This Row],[Sub-Sector]],Table2[1Y Return vs Nifty],"&gt;=10")/Table3[[#This Row],[Count]]</f>
        <v>1</v>
      </c>
      <c r="H27" s="2">
        <f>COUNTIFS(Table2[Sub-Sector],Table3[[#This Row],[Sub-Sector]],Table2[RSI Exponential â€“ 14D],"&gt;=50")/Table3[[#This Row],[Count]]</f>
        <v>0.5</v>
      </c>
      <c r="I27" s="2">
        <f>COUNTIFS(Table2[Sub-Sector],Table3[[#This Row],[Sub-Sector]],Table2[Relative Volume],"&gt;=1")/Table3[[#This Row],[Count]]</f>
        <v>0.5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</v>
      </c>
      <c r="O27" s="2">
        <f>COUNTIFS(Table2[Sub-Sector],Table3[[#This Row],[Sub-Sector]],Table2[% Away From Current Month High],"&lt;=0.05")/Table3[[#This Row],[Count]]</f>
        <v>1</v>
      </c>
      <c r="P27" s="2">
        <f>COUNTIFS(Table2[Sub-Sector],Table3[[#This Row],[Sub-Sector]],Table2[% Away From 52W High],"&lt;=10")/Table3[[#This Row],[Count]]</f>
        <v>0.5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0.5</v>
      </c>
      <c r="S27" s="2">
        <f>COUNTIFS(Table2[Sub-Sector],Table3[[#This Row],[Sub-Sector]],Table2[% Price above 50 EMA],"&gt;=0")/Table3[[#This Row],[Count]]</f>
        <v>1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0.5</v>
      </c>
      <c r="V27" s="2">
        <f>COUNTIFS(Table2[Sub-Sector],Table3[[#This Row],[Sub-Sector]],Table2[Sharpe Ratio],"&gt;=0.10")/Table3[[#This Row],[Count]]</f>
        <v>0.5</v>
      </c>
      <c r="W2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27" s="4">
        <f>_xlfn.RANK.AVG(Table3[[#This Row],[Score]],Table3[Score],1)</f>
        <v>44.5</v>
      </c>
      <c r="Y2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27" s="4">
        <f>_xlfn.RANK.AVG(Table3[[#This Row],[Score 2 ]],Table3[[Score 2 ]],1)</f>
        <v>25.5</v>
      </c>
    </row>
    <row r="28" spans="1:26" x14ac:dyDescent="0.3">
      <c r="A28" t="s">
        <v>1142</v>
      </c>
      <c r="B28">
        <f>COUNTIFS(Table2[Sub-Sector],Table3[[#This Row],[Sub-Sector]])</f>
        <v>2</v>
      </c>
      <c r="C28" s="2">
        <f>COUNTIFS(Table2[Sub-Sector],Table3[[#This Row],[Sub-Sector]],Table2[Uptrend],"Uptrend")/Table3[[#This Row],[Count]]</f>
        <v>1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</v>
      </c>
      <c r="F28" s="2">
        <f>COUNTIFS(Table2[Sub-Sector],Table3[[#This Row],[Sub-Sector]],Table2[6M Return vs Nifty],"&gt;=10")/Table3[[#This Row],[Count]]</f>
        <v>1</v>
      </c>
      <c r="G28" s="2">
        <f>COUNTIFS(Table2[Sub-Sector],Table3[[#This Row],[Sub-Sector]],Table2[1Y Return vs Nifty],"&gt;=10")/Table3[[#This Row],[Count]]</f>
        <v>1</v>
      </c>
      <c r="H28" s="2">
        <f>COUNTIFS(Table2[Sub-Sector],Table3[[#This Row],[Sub-Sector]],Table2[RSI Exponential â€“ 14D],"&gt;=50")/Table3[[#This Row],[Count]]</f>
        <v>0</v>
      </c>
      <c r="I28" s="2">
        <f>COUNTIFS(Table2[Sub-Sector],Table3[[#This Row],[Sub-Sector]],Table2[Relative Volume],"&gt;=1")/Table3[[#This Row],[Count]]</f>
        <v>0.5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0</v>
      </c>
      <c r="O28" s="2">
        <f>COUNTIFS(Table2[Sub-Sector],Table3[[#This Row],[Sub-Sector]],Table2[% Away From Current Month High],"&lt;=0.05")/Table3[[#This Row],[Count]]</f>
        <v>1</v>
      </c>
      <c r="P28" s="2">
        <f>COUNTIFS(Table2[Sub-Sector],Table3[[#This Row],[Sub-Sector]],Table2[% Away From 52W High],"&lt;=10")/Table3[[#This Row],[Count]]</f>
        <v>0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</v>
      </c>
      <c r="S28" s="2">
        <f>COUNTIFS(Table2[Sub-Sector],Table3[[#This Row],[Sub-Sector]],Table2[% Price above 50 EMA],"&gt;=0")/Table3[[#This Row],[Count]]</f>
        <v>1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0.5</v>
      </c>
      <c r="V28" s="2">
        <f>COUNTIFS(Table2[Sub-Sector],Table3[[#This Row],[Sub-Sector]],Table2[Sharpe Ratio],"&gt;=0.10")/Table3[[#This Row],[Count]]</f>
        <v>0</v>
      </c>
      <c r="W2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28" s="4">
        <f>_xlfn.RANK.AVG(Table3[[#This Row],[Score]],Table3[Score],1)</f>
        <v>44.5</v>
      </c>
      <c r="Y2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28" s="4">
        <f>_xlfn.RANK.AVG(Table3[[#This Row],[Score 2 ]],Table3[[Score 2 ]],1)</f>
        <v>25.5</v>
      </c>
    </row>
    <row r="29" spans="1:26" x14ac:dyDescent="0.3">
      <c r="A29" t="s">
        <v>983</v>
      </c>
      <c r="B29">
        <f>COUNTIFS(Table2[Sub-Sector],Table3[[#This Row],[Sub-Sector]])</f>
        <v>6</v>
      </c>
      <c r="C29" s="2">
        <f>COUNTIFS(Table2[Sub-Sector],Table3[[#This Row],[Sub-Sector]],Table2[Uptrend],"Uptrend")/Table3[[#This Row],[Count]]</f>
        <v>0.83333333333333337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0.5</v>
      </c>
      <c r="F29" s="2">
        <f>COUNTIFS(Table2[Sub-Sector],Table3[[#This Row],[Sub-Sector]],Table2[6M Return vs Nifty],"&gt;=10")/Table3[[#This Row],[Count]]</f>
        <v>0.33333333333333331</v>
      </c>
      <c r="G29" s="2">
        <f>COUNTIFS(Table2[Sub-Sector],Table3[[#This Row],[Sub-Sector]],Table2[1Y Return vs Nifty],"&gt;=10")/Table3[[#This Row],[Count]]</f>
        <v>0.5</v>
      </c>
      <c r="H29" s="2">
        <f>COUNTIFS(Table2[Sub-Sector],Table3[[#This Row],[Sub-Sector]],Table2[RSI Exponential â€“ 14D],"&gt;=50")/Table3[[#This Row],[Count]]</f>
        <v>0.83333333333333337</v>
      </c>
      <c r="I29" s="2">
        <f>COUNTIFS(Table2[Sub-Sector],Table3[[#This Row],[Sub-Sector]],Table2[Relative Volume],"&gt;=1")/Table3[[#This Row],[Count]]</f>
        <v>1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</v>
      </c>
      <c r="O29" s="2">
        <f>COUNTIFS(Table2[Sub-Sector],Table3[[#This Row],[Sub-Sector]],Table2[% Away From Current Month High],"&lt;=0.05")/Table3[[#This Row],[Count]]</f>
        <v>1</v>
      </c>
      <c r="P29" s="2">
        <f>COUNTIFS(Table2[Sub-Sector],Table3[[#This Row],[Sub-Sector]],Table2[% Away From 52W High],"&lt;=10")/Table3[[#This Row],[Count]]</f>
        <v>0.5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1</v>
      </c>
      <c r="S29" s="2">
        <f>COUNTIFS(Table2[Sub-Sector],Table3[[#This Row],[Sub-Sector]],Table2[% Price above 50 EMA],"&gt;=0")/Table3[[#This Row],[Count]]</f>
        <v>1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1</v>
      </c>
      <c r="V29" s="2">
        <f>COUNTIFS(Table2[Sub-Sector],Table3[[#This Row],[Sub-Sector]],Table2[Sharpe Ratio],"&gt;=0.10")/Table3[[#This Row],[Count]]</f>
        <v>0</v>
      </c>
      <c r="W2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29" s="4">
        <f>_xlfn.RANK.AVG(Table3[[#This Row],[Score]],Table3[Score],1)</f>
        <v>30</v>
      </c>
      <c r="Y2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29" s="4">
        <f>_xlfn.RANK.AVG(Table3[[#This Row],[Score 2 ]],Table3[[Score 2 ]],1)</f>
        <v>28</v>
      </c>
    </row>
    <row r="30" spans="1:26" x14ac:dyDescent="0.3">
      <c r="A30" t="s">
        <v>267</v>
      </c>
      <c r="B30">
        <f>COUNTIFS(Table2[Sub-Sector],Table3[[#This Row],[Sub-Sector]])</f>
        <v>7</v>
      </c>
      <c r="C30" s="2">
        <f>COUNTIFS(Table2[Sub-Sector],Table3[[#This Row],[Sub-Sector]],Table2[Uptrend],"Uptrend")/Table3[[#This Row],[Count]]</f>
        <v>1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</v>
      </c>
      <c r="F30" s="2">
        <f>COUNTIFS(Table2[Sub-Sector],Table3[[#This Row],[Sub-Sector]],Table2[6M Return vs Nifty],"&gt;=10")/Table3[[#This Row],[Count]]</f>
        <v>0.7142857142857143</v>
      </c>
      <c r="G30" s="2">
        <f>COUNTIFS(Table2[Sub-Sector],Table3[[#This Row],[Sub-Sector]],Table2[1Y Return vs Nifty],"&gt;=10")/Table3[[#This Row],[Count]]</f>
        <v>0.7142857142857143</v>
      </c>
      <c r="H30" s="2">
        <f>COUNTIFS(Table2[Sub-Sector],Table3[[#This Row],[Sub-Sector]],Table2[RSI Exponential â€“ 14D],"&gt;=50")/Table3[[#This Row],[Count]]</f>
        <v>0.5714285714285714</v>
      </c>
      <c r="I30" s="2">
        <f>COUNTIFS(Table2[Sub-Sector],Table3[[#This Row],[Sub-Sector]],Table2[Relative Volume],"&gt;=1")/Table3[[#This Row],[Count]]</f>
        <v>0.5714285714285714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</v>
      </c>
      <c r="O30" s="2">
        <f>COUNTIFS(Table2[Sub-Sector],Table3[[#This Row],[Sub-Sector]],Table2[% Away From Current Month High],"&lt;=0.05")/Table3[[#This Row],[Count]]</f>
        <v>1</v>
      </c>
      <c r="P30" s="2">
        <f>COUNTIFS(Table2[Sub-Sector],Table3[[#This Row],[Sub-Sector]],Table2[% Away From 52W High],"&lt;=10")/Table3[[#This Row],[Count]]</f>
        <v>0.8571428571428571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0.8571428571428571</v>
      </c>
      <c r="S30" s="2">
        <f>COUNTIFS(Table2[Sub-Sector],Table3[[#This Row],[Sub-Sector]],Table2[% Price above 50 EMA],"&gt;=0")/Table3[[#This Row],[Count]]</f>
        <v>1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0.8571428571428571</v>
      </c>
      <c r="V30" s="2">
        <f>COUNTIFS(Table2[Sub-Sector],Table3[[#This Row],[Sub-Sector]],Table2[Sharpe Ratio],"&gt;=0.10")/Table3[[#This Row],[Count]]</f>
        <v>0.2857142857142857</v>
      </c>
      <c r="W3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30" s="4">
        <f>_xlfn.RANK.AVG(Table3[[#This Row],[Score]],Table3[Score],1)</f>
        <v>46</v>
      </c>
      <c r="Y3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0" s="4">
        <f>_xlfn.RANK.AVG(Table3[[#This Row],[Score 2 ]],Table3[[Score 2 ]],1)</f>
        <v>29</v>
      </c>
    </row>
    <row r="31" spans="1:26" x14ac:dyDescent="0.3">
      <c r="A31" t="s">
        <v>378</v>
      </c>
      <c r="B31">
        <f>COUNTIFS(Table2[Sub-Sector],Table3[[#This Row],[Sub-Sector]])</f>
        <v>14</v>
      </c>
      <c r="C31" s="2">
        <f>COUNTIFS(Table2[Sub-Sector],Table3[[#This Row],[Sub-Sector]],Table2[Uptrend],"Uptrend")/Table3[[#This Row],[Count]]</f>
        <v>0.8571428571428571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0.7142857142857143</v>
      </c>
      <c r="F31" s="2">
        <f>COUNTIFS(Table2[Sub-Sector],Table3[[#This Row],[Sub-Sector]],Table2[6M Return vs Nifty],"&gt;=10")/Table3[[#This Row],[Count]]</f>
        <v>0.5</v>
      </c>
      <c r="G31" s="2">
        <f>COUNTIFS(Table2[Sub-Sector],Table3[[#This Row],[Sub-Sector]],Table2[1Y Return vs Nifty],"&gt;=10")/Table3[[#This Row],[Count]]</f>
        <v>0.6428571428571429</v>
      </c>
      <c r="H31" s="2">
        <f>COUNTIFS(Table2[Sub-Sector],Table3[[#This Row],[Sub-Sector]],Table2[RSI Exponential â€“ 14D],"&gt;=50")/Table3[[#This Row],[Count]]</f>
        <v>0.9285714285714286</v>
      </c>
      <c r="I31" s="2">
        <f>COUNTIFS(Table2[Sub-Sector],Table3[[#This Row],[Sub-Sector]],Table2[Relative Volume],"&gt;=1")/Table3[[#This Row],[Count]]</f>
        <v>0.8571428571428571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</v>
      </c>
      <c r="O31" s="2">
        <f>COUNTIFS(Table2[Sub-Sector],Table3[[#This Row],[Sub-Sector]],Table2[% Away From Current Month High],"&lt;=0.05")/Table3[[#This Row],[Count]]</f>
        <v>1</v>
      </c>
      <c r="P31" s="2">
        <f>COUNTIFS(Table2[Sub-Sector],Table3[[#This Row],[Sub-Sector]],Table2[% Away From 52W High],"&lt;=10")/Table3[[#This Row],[Count]]</f>
        <v>0.42857142857142855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0.9285714285714286</v>
      </c>
      <c r="S31" s="2">
        <f>COUNTIFS(Table2[Sub-Sector],Table3[[#This Row],[Sub-Sector]],Table2[% Price above 50 EMA],"&gt;=0")/Table3[[#This Row],[Count]]</f>
        <v>0.9285714285714286</v>
      </c>
      <c r="T31" s="2">
        <f>COUNTIFS(Table2[Sub-Sector],Table3[[#This Row],[Sub-Sector]],Table2[% Price above 200 EMA],"&gt;=0")/Table3[[#This Row],[Count]]</f>
        <v>0.9285714285714286</v>
      </c>
      <c r="U31" s="2">
        <f>COUNTIFS(Table2[Sub-Sector],Table3[[#This Row],[Sub-Sector]],Table2[Rate of Change - Zone],"Positive")/Table3[[#This Row],[Count]]</f>
        <v>0.8571428571428571</v>
      </c>
      <c r="V31" s="2">
        <f>COUNTIFS(Table2[Sub-Sector],Table3[[#This Row],[Sub-Sector]],Table2[Sharpe Ratio],"&gt;=0.10")/Table3[[#This Row],[Count]]</f>
        <v>7.1428571428571425E-2</v>
      </c>
      <c r="W3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31" s="4">
        <f>_xlfn.RANK.AVG(Table3[[#This Row],[Score]],Table3[Score],1)</f>
        <v>26</v>
      </c>
      <c r="Y3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31" s="4">
        <f>_xlfn.RANK.AVG(Table3[[#This Row],[Score 2 ]],Table3[[Score 2 ]],1)</f>
        <v>30</v>
      </c>
    </row>
    <row r="32" spans="1:26" x14ac:dyDescent="0.3">
      <c r="A32" t="s">
        <v>507</v>
      </c>
      <c r="B32">
        <f>COUNTIFS(Table2[Sub-Sector],Table3[[#This Row],[Sub-Sector]])</f>
        <v>4</v>
      </c>
      <c r="C32" s="2">
        <f>COUNTIFS(Table2[Sub-Sector],Table3[[#This Row],[Sub-Sector]],Table2[Uptrend],"Uptrend")/Table3[[#This Row],[Count]]</f>
        <v>1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0.25</v>
      </c>
      <c r="F32" s="2">
        <f>COUNTIFS(Table2[Sub-Sector],Table3[[#This Row],[Sub-Sector]],Table2[6M Return vs Nifty],"&gt;=10")/Table3[[#This Row],[Count]]</f>
        <v>0.5</v>
      </c>
      <c r="G32" s="2">
        <f>COUNTIFS(Table2[Sub-Sector],Table3[[#This Row],[Sub-Sector]],Table2[1Y Return vs Nifty],"&gt;=10")/Table3[[#This Row],[Count]]</f>
        <v>0.75</v>
      </c>
      <c r="H32" s="2">
        <f>COUNTIFS(Table2[Sub-Sector],Table3[[#This Row],[Sub-Sector]],Table2[RSI Exponential â€“ 14D],"&gt;=50")/Table3[[#This Row],[Count]]</f>
        <v>0.75</v>
      </c>
      <c r="I32" s="2">
        <f>COUNTIFS(Table2[Sub-Sector],Table3[[#This Row],[Sub-Sector]],Table2[Relative Volume],"&gt;=1")/Table3[[#This Row],[Count]]</f>
        <v>0.75</v>
      </c>
      <c r="J32" s="2">
        <f>COUNTIFS(Table2[Sub-Sector],Table3[[#This Row],[Sub-Sector]],Table2[% Away From Day Low],"&gt;=0.05")/Table3[[#This Row],[Count]]</f>
        <v>0.25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0.25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0.25</v>
      </c>
      <c r="O32" s="2">
        <f>COUNTIFS(Table2[Sub-Sector],Table3[[#This Row],[Sub-Sector]],Table2[% Away From Current Month High],"&lt;=0.05")/Table3[[#This Row],[Count]]</f>
        <v>1</v>
      </c>
      <c r="P32" s="2">
        <f>COUNTIFS(Table2[Sub-Sector],Table3[[#This Row],[Sub-Sector]],Table2[% Away From 52W High],"&lt;=10")/Table3[[#This Row],[Count]]</f>
        <v>0.75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1</v>
      </c>
      <c r="S32" s="2">
        <f>COUNTIFS(Table2[Sub-Sector],Table3[[#This Row],[Sub-Sector]],Table2[% Price above 50 EMA],"&gt;=0")/Table3[[#This Row],[Count]]</f>
        <v>1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0.75</v>
      </c>
      <c r="V32" s="2">
        <f>COUNTIFS(Table2[Sub-Sector],Table3[[#This Row],[Sub-Sector]],Table2[Sharpe Ratio],"&gt;=0.10")/Table3[[#This Row],[Count]]</f>
        <v>0.5</v>
      </c>
      <c r="W3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354.5</v>
      </c>
      <c r="X32" s="4">
        <f>_xlfn.RANK.AVG(Table3[[#This Row],[Score]],Table3[Score],1)</f>
        <v>33</v>
      </c>
      <c r="Y3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2" s="4">
        <f>_xlfn.RANK.AVG(Table3[[#This Row],[Score 2 ]],Table3[[Score 2 ]],1)</f>
        <v>31</v>
      </c>
    </row>
    <row r="33" spans="1:26" x14ac:dyDescent="0.3">
      <c r="A33" t="s">
        <v>169</v>
      </c>
      <c r="B33">
        <f>COUNTIFS(Table2[Sub-Sector],Table3[[#This Row],[Sub-Sector]])</f>
        <v>2</v>
      </c>
      <c r="C33" s="2">
        <f>COUNTIFS(Table2[Sub-Sector],Table3[[#This Row],[Sub-Sector]],Table2[Uptrend],"Uptrend")/Table3[[#This Row],[Count]]</f>
        <v>1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</v>
      </c>
      <c r="F33" s="2">
        <f>COUNTIFS(Table2[Sub-Sector],Table3[[#This Row],[Sub-Sector]],Table2[6M Return vs Nifty],"&gt;=10")/Table3[[#This Row],[Count]]</f>
        <v>0.5</v>
      </c>
      <c r="G33" s="2">
        <f>COUNTIFS(Table2[Sub-Sector],Table3[[#This Row],[Sub-Sector]],Table2[1Y Return vs Nifty],"&gt;=10")/Table3[[#This Row],[Count]]</f>
        <v>1</v>
      </c>
      <c r="H33" s="2">
        <f>COUNTIFS(Table2[Sub-Sector],Table3[[#This Row],[Sub-Sector]],Table2[RSI Exponential â€“ 14D],"&gt;=50")/Table3[[#This Row],[Count]]</f>
        <v>0.5</v>
      </c>
      <c r="I33" s="2">
        <f>COUNTIFS(Table2[Sub-Sector],Table3[[#This Row],[Sub-Sector]],Table2[Relative Volume],"&gt;=1")/Table3[[#This Row],[Count]]</f>
        <v>0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</v>
      </c>
      <c r="O33" s="2">
        <f>COUNTIFS(Table2[Sub-Sector],Table3[[#This Row],[Sub-Sector]],Table2[% Away From Current Month High],"&lt;=0.05")/Table3[[#This Row],[Count]]</f>
        <v>1</v>
      </c>
      <c r="P33" s="2">
        <f>COUNTIFS(Table2[Sub-Sector],Table3[[#This Row],[Sub-Sector]],Table2[% Away From 52W High],"&lt;=10")/Table3[[#This Row],[Count]]</f>
        <v>1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1</v>
      </c>
      <c r="S33" s="2">
        <f>COUNTIFS(Table2[Sub-Sector],Table3[[#This Row],[Sub-Sector]],Table2[% Price above 50 EMA],"&gt;=0")/Table3[[#This Row],[Count]]</f>
        <v>1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1</v>
      </c>
      <c r="V33" s="2">
        <f>COUNTIFS(Table2[Sub-Sector],Table3[[#This Row],[Sub-Sector]],Table2[Sharpe Ratio],"&gt;=0.10")/Table3[[#This Row],[Count]]</f>
        <v>0</v>
      </c>
      <c r="W3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404.5</v>
      </c>
      <c r="X33" s="4">
        <f>_xlfn.RANK.AVG(Table3[[#This Row],[Score]],Table3[Score],1)</f>
        <v>50</v>
      </c>
      <c r="Y3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33" s="4">
        <f>_xlfn.RANK.AVG(Table3[[#This Row],[Score 2 ]],Table3[[Score 2 ]],1)</f>
        <v>33</v>
      </c>
    </row>
    <row r="34" spans="1:26" x14ac:dyDescent="0.3">
      <c r="A34" t="s">
        <v>56</v>
      </c>
      <c r="B34">
        <f>COUNTIFS(Table2[Sub-Sector],Table3[[#This Row],[Sub-Sector]])</f>
        <v>4</v>
      </c>
      <c r="C34" s="2">
        <f>COUNTIFS(Table2[Sub-Sector],Table3[[#This Row],[Sub-Sector]],Table2[Uptrend],"Uptrend")/Table3[[#This Row],[Count]]</f>
        <v>0.75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</v>
      </c>
      <c r="F34" s="2">
        <f>COUNTIFS(Table2[Sub-Sector],Table3[[#This Row],[Sub-Sector]],Table2[6M Return vs Nifty],"&gt;=10")/Table3[[#This Row],[Count]]</f>
        <v>0.75</v>
      </c>
      <c r="G34" s="2">
        <f>COUNTIFS(Table2[Sub-Sector],Table3[[#This Row],[Sub-Sector]],Table2[1Y Return vs Nifty],"&gt;=10")/Table3[[#This Row],[Count]]</f>
        <v>0.75</v>
      </c>
      <c r="H34" s="2">
        <f>COUNTIFS(Table2[Sub-Sector],Table3[[#This Row],[Sub-Sector]],Table2[RSI Exponential â€“ 14D],"&gt;=50")/Table3[[#This Row],[Count]]</f>
        <v>0.5</v>
      </c>
      <c r="I34" s="2">
        <f>COUNTIFS(Table2[Sub-Sector],Table3[[#This Row],[Sub-Sector]],Table2[Relative Volume],"&gt;=1")/Table3[[#This Row],[Count]]</f>
        <v>0.5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</v>
      </c>
      <c r="O34" s="2">
        <f>COUNTIFS(Table2[Sub-Sector],Table3[[#This Row],[Sub-Sector]],Table2[% Away From Current Month High],"&lt;=0.05")/Table3[[#This Row],[Count]]</f>
        <v>1</v>
      </c>
      <c r="P34" s="2">
        <f>COUNTIFS(Table2[Sub-Sector],Table3[[#This Row],[Sub-Sector]],Table2[% Away From 52W High],"&lt;=10")/Table3[[#This Row],[Count]]</f>
        <v>1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0.75</v>
      </c>
      <c r="S34" s="2">
        <f>COUNTIFS(Table2[Sub-Sector],Table3[[#This Row],[Sub-Sector]],Table2[% Price above 50 EMA],"&gt;=0")/Table3[[#This Row],[Count]]</f>
        <v>0.75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0.75</v>
      </c>
      <c r="V34" s="2">
        <f>COUNTIFS(Table2[Sub-Sector],Table3[[#This Row],[Sub-Sector]],Table2[Sharpe Ratio],"&gt;=0.10")/Table3[[#This Row],[Count]]</f>
        <v>0.75</v>
      </c>
      <c r="W3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34" s="4">
        <f>_xlfn.RANK.AVG(Table3[[#This Row],[Score]],Table3[Score],1)</f>
        <v>62</v>
      </c>
      <c r="Y3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34" s="4">
        <f>_xlfn.RANK.AVG(Table3[[#This Row],[Score 2 ]],Table3[[Score 2 ]],1)</f>
        <v>33</v>
      </c>
    </row>
    <row r="35" spans="1:26" x14ac:dyDescent="0.3">
      <c r="A35" t="s">
        <v>662</v>
      </c>
      <c r="B35">
        <f>COUNTIFS(Table2[Sub-Sector],Table3[[#This Row],[Sub-Sector]])</f>
        <v>4</v>
      </c>
      <c r="C35" s="2">
        <f>COUNTIFS(Table2[Sub-Sector],Table3[[#This Row],[Sub-Sector]],Table2[Uptrend],"Uptrend")/Table3[[#This Row],[Count]]</f>
        <v>0.5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</v>
      </c>
      <c r="F35" s="2">
        <f>COUNTIFS(Table2[Sub-Sector],Table3[[#This Row],[Sub-Sector]],Table2[6M Return vs Nifty],"&gt;=10")/Table3[[#This Row],[Count]]</f>
        <v>0.75</v>
      </c>
      <c r="G35" s="2">
        <f>COUNTIFS(Table2[Sub-Sector],Table3[[#This Row],[Sub-Sector]],Table2[1Y Return vs Nifty],"&gt;=10")/Table3[[#This Row],[Count]]</f>
        <v>0.75</v>
      </c>
      <c r="H35" s="2">
        <f>COUNTIFS(Table2[Sub-Sector],Table3[[#This Row],[Sub-Sector]],Table2[RSI Exponential â€“ 14D],"&gt;=50")/Table3[[#This Row],[Count]]</f>
        <v>0</v>
      </c>
      <c r="I35" s="2">
        <f>COUNTIFS(Table2[Sub-Sector],Table3[[#This Row],[Sub-Sector]],Table2[Relative Volume],"&gt;=1")/Table3[[#This Row],[Count]]</f>
        <v>0.5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0</v>
      </c>
      <c r="O35" s="2">
        <f>COUNTIFS(Table2[Sub-Sector],Table3[[#This Row],[Sub-Sector]],Table2[% Away From Current Month High],"&lt;=0.05")/Table3[[#This Row],[Count]]</f>
        <v>1</v>
      </c>
      <c r="P35" s="2">
        <f>COUNTIFS(Table2[Sub-Sector],Table3[[#This Row],[Sub-Sector]],Table2[% Away From 52W High],"&lt;=10")/Table3[[#This Row],[Count]]</f>
        <v>0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0.75</v>
      </c>
      <c r="S35" s="2">
        <f>COUNTIFS(Table2[Sub-Sector],Table3[[#This Row],[Sub-Sector]],Table2[% Price above 50 EMA],"&gt;=0")/Table3[[#This Row],[Count]]</f>
        <v>0.75</v>
      </c>
      <c r="T35" s="2">
        <f>COUNTIFS(Table2[Sub-Sector],Table3[[#This Row],[Sub-Sector]],Table2[% Price above 200 EMA],"&gt;=0")/Table3[[#This Row],[Count]]</f>
        <v>0.75</v>
      </c>
      <c r="U35" s="2">
        <f>COUNTIFS(Table2[Sub-Sector],Table3[[#This Row],[Sub-Sector]],Table2[Rate of Change - Zone],"Positive")/Table3[[#This Row],[Count]]</f>
        <v>0.75</v>
      </c>
      <c r="V35" s="2">
        <f>COUNTIFS(Table2[Sub-Sector],Table3[[#This Row],[Sub-Sector]],Table2[Sharpe Ratio],"&gt;=0.10")/Table3[[#This Row],[Count]]</f>
        <v>0.25</v>
      </c>
      <c r="W3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478.5</v>
      </c>
      <c r="X35" s="4">
        <f>_xlfn.RANK.AVG(Table3[[#This Row],[Score]],Table3[Score],1)</f>
        <v>77</v>
      </c>
      <c r="Y3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35" s="4">
        <f>_xlfn.RANK.AVG(Table3[[#This Row],[Score 2 ]],Table3[[Score 2 ]],1)</f>
        <v>33</v>
      </c>
    </row>
    <row r="36" spans="1:26" x14ac:dyDescent="0.3">
      <c r="A36" t="s">
        <v>855</v>
      </c>
      <c r="B36">
        <f>COUNTIFS(Table2[Sub-Sector],Table3[[#This Row],[Sub-Sector]])</f>
        <v>3</v>
      </c>
      <c r="C36" s="2">
        <f>COUNTIFS(Table2[Sub-Sector],Table3[[#This Row],[Sub-Sector]],Table2[Uptrend],"Uptrend")/Table3[[#This Row],[Count]]</f>
        <v>0.66666666666666663</v>
      </c>
      <c r="D36" s="2">
        <f>COUNTIFS(Table2[Sub-Sector],Table3[[#This Row],[Sub-Sector]],Table2[1W Return vs Nifty],"&gt;=5")/Table3[[#This Row],[Count]]</f>
        <v>0.33333333333333331</v>
      </c>
      <c r="E36" s="2">
        <f>COUNTIFS(Table2[Sub-Sector],Table3[[#This Row],[Sub-Sector]],Table2[1M Return vs Nifty],"&gt;=5")/Table3[[#This Row],[Count]]</f>
        <v>0.66666666666666663</v>
      </c>
      <c r="F36" s="2">
        <f>COUNTIFS(Table2[Sub-Sector],Table3[[#This Row],[Sub-Sector]],Table2[6M Return vs Nifty],"&gt;=10")/Table3[[#This Row],[Count]]</f>
        <v>0.33333333333333331</v>
      </c>
      <c r="G36" s="2">
        <f>COUNTIFS(Table2[Sub-Sector],Table3[[#This Row],[Sub-Sector]],Table2[1Y Return vs Nifty],"&gt;=10")/Table3[[#This Row],[Count]]</f>
        <v>0.33333333333333331</v>
      </c>
      <c r="H36" s="2">
        <f>COUNTIFS(Table2[Sub-Sector],Table3[[#This Row],[Sub-Sector]],Table2[RSI Exponential â€“ 14D],"&gt;=50")/Table3[[#This Row],[Count]]</f>
        <v>1</v>
      </c>
      <c r="I36" s="2">
        <f>COUNTIFS(Table2[Sub-Sector],Table3[[#This Row],[Sub-Sector]],Table2[Relative Volume],"&gt;=1")/Table3[[#This Row],[Count]]</f>
        <v>1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</v>
      </c>
      <c r="O36" s="2">
        <f>COUNTIFS(Table2[Sub-Sector],Table3[[#This Row],[Sub-Sector]],Table2[% Away From Current Month High],"&lt;=0.05")/Table3[[#This Row],[Count]]</f>
        <v>1</v>
      </c>
      <c r="P36" s="2">
        <f>COUNTIFS(Table2[Sub-Sector],Table3[[#This Row],[Sub-Sector]],Table2[% Away From 52W High],"&lt;=10")/Table3[[#This Row],[Count]]</f>
        <v>0.33333333333333331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1</v>
      </c>
      <c r="S36" s="2">
        <f>COUNTIFS(Table2[Sub-Sector],Table3[[#This Row],[Sub-Sector]],Table2[% Price above 50 EMA],"&gt;=0")/Table3[[#This Row],[Count]]</f>
        <v>1</v>
      </c>
      <c r="T36" s="2">
        <f>COUNTIFS(Table2[Sub-Sector],Table3[[#This Row],[Sub-Sector]],Table2[% Price above 200 EMA],"&gt;=0")/Table3[[#This Row],[Count]]</f>
        <v>0.66666666666666663</v>
      </c>
      <c r="U36" s="2">
        <f>COUNTIFS(Table2[Sub-Sector],Table3[[#This Row],[Sub-Sector]],Table2[Rate of Change - Zone],"Positive")/Table3[[#This Row],[Count]]</f>
        <v>1</v>
      </c>
      <c r="V36" s="2">
        <f>COUNTIFS(Table2[Sub-Sector],Table3[[#This Row],[Sub-Sector]],Table2[Sharpe Ratio],"&gt;=0.10")/Table3[[#This Row],[Count]]</f>
        <v>0</v>
      </c>
      <c r="W3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36" s="4">
        <f>_xlfn.RANK.AVG(Table3[[#This Row],[Score]],Table3[Score],1)</f>
        <v>20</v>
      </c>
      <c r="Y3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36" s="4">
        <f>_xlfn.RANK.AVG(Table3[[#This Row],[Score 2 ]],Table3[[Score 2 ]],1)</f>
        <v>35</v>
      </c>
    </row>
    <row r="37" spans="1:26" x14ac:dyDescent="0.3">
      <c r="A37" t="s">
        <v>347</v>
      </c>
      <c r="B37">
        <f>COUNTIFS(Table2[Sub-Sector],Table3[[#This Row],[Sub-Sector]])</f>
        <v>10</v>
      </c>
      <c r="C37" s="2">
        <f>COUNTIFS(Table2[Sub-Sector],Table3[[#This Row],[Sub-Sector]],Table2[Uptrend],"Uptrend")/Table3[[#This Row],[Count]]</f>
        <v>0.9</v>
      </c>
      <c r="D37" s="2">
        <f>COUNTIFS(Table2[Sub-Sector],Table3[[#This Row],[Sub-Sector]],Table2[1W Return vs Nifty],"&gt;=5")/Table3[[#This Row],[Count]]</f>
        <v>0.4</v>
      </c>
      <c r="E37" s="2">
        <f>COUNTIFS(Table2[Sub-Sector],Table3[[#This Row],[Sub-Sector]],Table2[1M Return vs Nifty],"&gt;=5")/Table3[[#This Row],[Count]]</f>
        <v>0.6</v>
      </c>
      <c r="F37" s="2">
        <f>COUNTIFS(Table2[Sub-Sector],Table3[[#This Row],[Sub-Sector]],Table2[6M Return vs Nifty],"&gt;=10")/Table3[[#This Row],[Count]]</f>
        <v>0.8</v>
      </c>
      <c r="G37" s="2">
        <f>COUNTIFS(Table2[Sub-Sector],Table3[[#This Row],[Sub-Sector]],Table2[1Y Return vs Nifty],"&gt;=10")/Table3[[#This Row],[Count]]</f>
        <v>0.7</v>
      </c>
      <c r="H37" s="2">
        <f>COUNTIFS(Table2[Sub-Sector],Table3[[#This Row],[Sub-Sector]],Table2[RSI Exponential â€“ 14D],"&gt;=50")/Table3[[#This Row],[Count]]</f>
        <v>0.6</v>
      </c>
      <c r="I37" s="2">
        <f>COUNTIFS(Table2[Sub-Sector],Table3[[#This Row],[Sub-Sector]],Table2[Relative Volume],"&gt;=1")/Table3[[#This Row],[Count]]</f>
        <v>0.6</v>
      </c>
      <c r="J37" s="2">
        <f>COUNTIFS(Table2[Sub-Sector],Table3[[#This Row],[Sub-Sector]],Table2[% Away From Day Low],"&gt;=0.05")/Table3[[#This Row],[Count]]</f>
        <v>0.2</v>
      </c>
      <c r="K37" s="2">
        <f>COUNTIFS(Table2[Sub-Sector],Table3[[#This Row],[Sub-Sector]],Table2[% Away From Day High],"&lt;=0.05")/Table3[[#This Row],[Count]]</f>
        <v>0.9</v>
      </c>
      <c r="L37" s="2">
        <f>COUNTIFS(Table2[Sub-Sector],Table3[[#This Row],[Sub-Sector]],Table2[% Away From Current Week Low],"&gt;=0.05")/Table3[[#This Row],[Count]]</f>
        <v>0.2</v>
      </c>
      <c r="M37" s="2">
        <f>COUNTIFS(Table2[Sub-Sector],Table3[[#This Row],[Sub-Sector]],Table2[% Away From Current Week High],"&lt;=0.05")/Table3[[#This Row],[Count]]</f>
        <v>0.9</v>
      </c>
      <c r="N37" s="2">
        <f>COUNTIFS(Table2[Sub-Sector],Table3[[#This Row],[Sub-Sector]],Table2[% Away From Current Month Low],"&gt;=0.05")/Table3[[#This Row],[Count]]</f>
        <v>0.2</v>
      </c>
      <c r="O37" s="2">
        <f>COUNTIFS(Table2[Sub-Sector],Table3[[#This Row],[Sub-Sector]],Table2[% Away From Current Month High],"&lt;=0.05")/Table3[[#This Row],[Count]]</f>
        <v>0.9</v>
      </c>
      <c r="P37" s="2">
        <f>COUNTIFS(Table2[Sub-Sector],Table3[[#This Row],[Sub-Sector]],Table2[% Away From 52W High],"&lt;=10")/Table3[[#This Row],[Count]]</f>
        <v>0.8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0.8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0.6</v>
      </c>
      <c r="V37" s="2">
        <f>COUNTIFS(Table2[Sub-Sector],Table3[[#This Row],[Sub-Sector]],Table2[Sharpe Ratio],"&gt;=0.10")/Table3[[#This Row],[Count]]</f>
        <v>0.2</v>
      </c>
      <c r="W3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37" s="4">
        <f>_xlfn.RANK.AVG(Table3[[#This Row],[Score]],Table3[Score],1)</f>
        <v>15.5</v>
      </c>
      <c r="Y3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37" s="4">
        <f>_xlfn.RANK.AVG(Table3[[#This Row],[Score 2 ]],Table3[[Score 2 ]],1)</f>
        <v>36</v>
      </c>
    </row>
    <row r="38" spans="1:26" x14ac:dyDescent="0.3">
      <c r="A38" t="s">
        <v>388</v>
      </c>
      <c r="B38">
        <f>COUNTIFS(Table2[Sub-Sector],Table3[[#This Row],[Sub-Sector]])</f>
        <v>6</v>
      </c>
      <c r="C38" s="2">
        <f>COUNTIFS(Table2[Sub-Sector],Table3[[#This Row],[Sub-Sector]],Table2[Uptrend],"Uptrend")/Table3[[#This Row],[Count]]</f>
        <v>0.66666666666666663</v>
      </c>
      <c r="D38" s="2">
        <f>COUNTIFS(Table2[Sub-Sector],Table3[[#This Row],[Sub-Sector]],Table2[1W Return vs Nifty],"&gt;=5")/Table3[[#This Row],[Count]]</f>
        <v>0.66666666666666663</v>
      </c>
      <c r="E38" s="2">
        <f>COUNTIFS(Table2[Sub-Sector],Table3[[#This Row],[Sub-Sector]],Table2[1M Return vs Nifty],"&gt;=5")/Table3[[#This Row],[Count]]</f>
        <v>0.5</v>
      </c>
      <c r="F38" s="2">
        <f>COUNTIFS(Table2[Sub-Sector],Table3[[#This Row],[Sub-Sector]],Table2[6M Return vs Nifty],"&gt;=10")/Table3[[#This Row],[Count]]</f>
        <v>0.33333333333333331</v>
      </c>
      <c r="G38" s="2">
        <f>COUNTIFS(Table2[Sub-Sector],Table3[[#This Row],[Sub-Sector]],Table2[1Y Return vs Nifty],"&gt;=10")/Table3[[#This Row],[Count]]</f>
        <v>0.83333333333333337</v>
      </c>
      <c r="H38" s="2">
        <f>COUNTIFS(Table2[Sub-Sector],Table3[[#This Row],[Sub-Sector]],Table2[RSI Exponential â€“ 14D],"&gt;=50")/Table3[[#This Row],[Count]]</f>
        <v>1</v>
      </c>
      <c r="I38" s="2">
        <f>COUNTIFS(Table2[Sub-Sector],Table3[[#This Row],[Sub-Sector]],Table2[Relative Volume],"&gt;=1")/Table3[[#This Row],[Count]]</f>
        <v>0.66666666666666663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</v>
      </c>
      <c r="O38" s="2">
        <f>COUNTIFS(Table2[Sub-Sector],Table3[[#This Row],[Sub-Sector]],Table2[% Away From Current Month High],"&lt;=0.05")/Table3[[#This Row],[Count]]</f>
        <v>1</v>
      </c>
      <c r="P38" s="2">
        <f>COUNTIFS(Table2[Sub-Sector],Table3[[#This Row],[Sub-Sector]],Table2[% Away From 52W High],"&lt;=10")/Table3[[#This Row],[Count]]</f>
        <v>0.66666666666666663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1</v>
      </c>
      <c r="S38" s="2">
        <f>COUNTIFS(Table2[Sub-Sector],Table3[[#This Row],[Sub-Sector]],Table2[% Price above 50 EMA],"&gt;=0")/Table3[[#This Row],[Count]]</f>
        <v>1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0.83333333333333337</v>
      </c>
      <c r="V38" s="2">
        <f>COUNTIFS(Table2[Sub-Sector],Table3[[#This Row],[Sub-Sector]],Table2[Sharpe Ratio],"&gt;=0.10")/Table3[[#This Row],[Count]]</f>
        <v>0.33333333333333331</v>
      </c>
      <c r="W3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38" s="4">
        <f>_xlfn.RANK.AVG(Table3[[#This Row],[Score]],Table3[Score],1)</f>
        <v>23</v>
      </c>
      <c r="Y3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38" s="4">
        <f>_xlfn.RANK.AVG(Table3[[#This Row],[Score 2 ]],Table3[[Score 2 ]],1)</f>
        <v>37</v>
      </c>
    </row>
    <row r="39" spans="1:26" x14ac:dyDescent="0.3">
      <c r="A39" t="s">
        <v>59</v>
      </c>
      <c r="B39">
        <f>COUNTIFS(Table2[Sub-Sector],Table3[[#This Row],[Sub-Sector]])</f>
        <v>6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0.16666666666666666</v>
      </c>
      <c r="E39" s="2">
        <f>COUNTIFS(Table2[Sub-Sector],Table3[[#This Row],[Sub-Sector]],Table2[1M Return vs Nifty],"&gt;=5")/Table3[[#This Row],[Count]]</f>
        <v>0.33333333333333331</v>
      </c>
      <c r="F39" s="2">
        <f>COUNTIFS(Table2[Sub-Sector],Table3[[#This Row],[Sub-Sector]],Table2[6M Return vs Nifty],"&gt;=10")/Table3[[#This Row],[Count]]</f>
        <v>0.66666666666666663</v>
      </c>
      <c r="G39" s="2">
        <f>COUNTIFS(Table2[Sub-Sector],Table3[[#This Row],[Sub-Sector]],Table2[1Y Return vs Nifty],"&gt;=10")/Table3[[#This Row],[Count]]</f>
        <v>1</v>
      </c>
      <c r="H39" s="2">
        <f>COUNTIFS(Table2[Sub-Sector],Table3[[#This Row],[Sub-Sector]],Table2[RSI Exponential â€“ 14D],"&gt;=50")/Table3[[#This Row],[Count]]</f>
        <v>0.66666666666666663</v>
      </c>
      <c r="I39" s="2">
        <f>COUNTIFS(Table2[Sub-Sector],Table3[[#This Row],[Sub-Sector]],Table2[Relative Volume],"&gt;=1")/Table3[[#This Row],[Count]]</f>
        <v>0.5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1</v>
      </c>
      <c r="N39" s="2">
        <f>COUNTIFS(Table2[Sub-Sector],Table3[[#This Row],[Sub-Sector]],Table2[% Away From Current Month Low],"&gt;=0.05")/Table3[[#This Row],[Count]]</f>
        <v>0</v>
      </c>
      <c r="O39" s="2">
        <f>COUNTIFS(Table2[Sub-Sector],Table3[[#This Row],[Sub-Sector]],Table2[% Away From Current Month High],"&lt;=0.05")/Table3[[#This Row],[Count]]</f>
        <v>1</v>
      </c>
      <c r="P39" s="2">
        <f>COUNTIFS(Table2[Sub-Sector],Table3[[#This Row],[Sub-Sector]],Table2[% Away From 52W High],"&lt;=10")/Table3[[#This Row],[Count]]</f>
        <v>0.5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0.83333333333333337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0.5</v>
      </c>
      <c r="V39" s="2">
        <f>COUNTIFS(Table2[Sub-Sector],Table3[[#This Row],[Sub-Sector]],Table2[Sharpe Ratio],"&gt;=0.10")/Table3[[#This Row],[Count]]</f>
        <v>0.5</v>
      </c>
      <c r="W3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296.5</v>
      </c>
      <c r="X39" s="4">
        <f>_xlfn.RANK.AVG(Table3[[#This Row],[Score]],Table3[Score],1)</f>
        <v>19</v>
      </c>
      <c r="Y3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39" s="4">
        <f>_xlfn.RANK.AVG(Table3[[#This Row],[Score 2 ]],Table3[[Score 2 ]],1)</f>
        <v>38</v>
      </c>
    </row>
    <row r="40" spans="1:26" x14ac:dyDescent="0.3">
      <c r="A40" t="s">
        <v>278</v>
      </c>
      <c r="B40">
        <f>COUNTIFS(Table2[Sub-Sector],Table3[[#This Row],[Sub-Sector]])</f>
        <v>21</v>
      </c>
      <c r="C40" s="2">
        <f>COUNTIFS(Table2[Sub-Sector],Table3[[#This Row],[Sub-Sector]],Table2[Uptrend],"Uptrend")/Table3[[#This Row],[Count]]</f>
        <v>0.76190476190476186</v>
      </c>
      <c r="D40" s="2">
        <f>COUNTIFS(Table2[Sub-Sector],Table3[[#This Row],[Sub-Sector]],Table2[1W Return vs Nifty],"&gt;=5")/Table3[[#This Row],[Count]]</f>
        <v>0.14285714285714285</v>
      </c>
      <c r="E40" s="2">
        <f>COUNTIFS(Table2[Sub-Sector],Table3[[#This Row],[Sub-Sector]],Table2[1M Return vs Nifty],"&gt;=5")/Table3[[#This Row],[Count]]</f>
        <v>0.42857142857142855</v>
      </c>
      <c r="F40" s="2">
        <f>COUNTIFS(Table2[Sub-Sector],Table3[[#This Row],[Sub-Sector]],Table2[6M Return vs Nifty],"&gt;=10")/Table3[[#This Row],[Count]]</f>
        <v>0.38095238095238093</v>
      </c>
      <c r="G40" s="2">
        <f>COUNTIFS(Table2[Sub-Sector],Table3[[#This Row],[Sub-Sector]],Table2[1Y Return vs Nifty],"&gt;=10")/Table3[[#This Row],[Count]]</f>
        <v>0.52380952380952384</v>
      </c>
      <c r="H40" s="2">
        <f>COUNTIFS(Table2[Sub-Sector],Table3[[#This Row],[Sub-Sector]],Table2[RSI Exponential â€“ 14D],"&gt;=50")/Table3[[#This Row],[Count]]</f>
        <v>0.61904761904761907</v>
      </c>
      <c r="I40" s="2">
        <f>COUNTIFS(Table2[Sub-Sector],Table3[[#This Row],[Sub-Sector]],Table2[Relative Volume],"&gt;=1")/Table3[[#This Row],[Count]]</f>
        <v>0.7142857142857143</v>
      </c>
      <c r="J40" s="2">
        <f>COUNTIFS(Table2[Sub-Sector],Table3[[#This Row],[Sub-Sector]],Table2[% Away From Day Low],"&gt;=0.05")/Table3[[#This Row],[Count]]</f>
        <v>0.14285714285714285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0.14285714285714285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0.14285714285714285</v>
      </c>
      <c r="O40" s="2">
        <f>COUNTIFS(Table2[Sub-Sector],Table3[[#This Row],[Sub-Sector]],Table2[% Away From Current Month High],"&lt;=0.05")/Table3[[#This Row],[Count]]</f>
        <v>1</v>
      </c>
      <c r="P40" s="2">
        <f>COUNTIFS(Table2[Sub-Sector],Table3[[#This Row],[Sub-Sector]],Table2[% Away From 52W High],"&lt;=10")/Table3[[#This Row],[Count]]</f>
        <v>0.61904761904761907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0.90476190476190477</v>
      </c>
      <c r="S40" s="2">
        <f>COUNTIFS(Table2[Sub-Sector],Table3[[#This Row],[Sub-Sector]],Table2[% Price above 50 EMA],"&gt;=0")/Table3[[#This Row],[Count]]</f>
        <v>0.95238095238095233</v>
      </c>
      <c r="T40" s="2">
        <f>COUNTIFS(Table2[Sub-Sector],Table3[[#This Row],[Sub-Sector]],Table2[% Price above 200 EMA],"&gt;=0")/Table3[[#This Row],[Count]]</f>
        <v>0.95238095238095233</v>
      </c>
      <c r="U40" s="2">
        <f>COUNTIFS(Table2[Sub-Sector],Table3[[#This Row],[Sub-Sector]],Table2[Rate of Change - Zone],"Positive")/Table3[[#This Row],[Count]]</f>
        <v>0.8571428571428571</v>
      </c>
      <c r="V40" s="2">
        <f>COUNTIFS(Table2[Sub-Sector],Table3[[#This Row],[Sub-Sector]],Table2[Sharpe Ratio],"&gt;=0.10")/Table3[[#This Row],[Count]]</f>
        <v>0.23809523809523808</v>
      </c>
      <c r="W4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</v>
      </c>
      <c r="X40" s="4">
        <f>_xlfn.RANK.AVG(Table3[[#This Row],[Score]],Table3[Score],1)</f>
        <v>28</v>
      </c>
      <c r="Y4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0" s="4">
        <f>_xlfn.RANK.AVG(Table3[[#This Row],[Score 2 ]],Table3[[Score 2 ]],1)</f>
        <v>39</v>
      </c>
    </row>
    <row r="41" spans="1:26" x14ac:dyDescent="0.3">
      <c r="A41" t="s">
        <v>46</v>
      </c>
      <c r="B41">
        <f>COUNTIFS(Table2[Sub-Sector],Table3[[#This Row],[Sub-Sector]])</f>
        <v>27</v>
      </c>
      <c r="C41" s="2">
        <f>COUNTIFS(Table2[Sub-Sector],Table3[[#This Row],[Sub-Sector]],Table2[Uptrend],"Uptrend")/Table3[[#This Row],[Count]]</f>
        <v>0.88888888888888884</v>
      </c>
      <c r="D41" s="2">
        <f>COUNTIFS(Table2[Sub-Sector],Table3[[#This Row],[Sub-Sector]],Table2[1W Return vs Nifty],"&gt;=5")/Table3[[#This Row],[Count]]</f>
        <v>0.1111111111111111</v>
      </c>
      <c r="E41" s="2">
        <f>COUNTIFS(Table2[Sub-Sector],Table3[[#This Row],[Sub-Sector]],Table2[1M Return vs Nifty],"&gt;=5")/Table3[[#This Row],[Count]]</f>
        <v>0.25925925925925924</v>
      </c>
      <c r="F41" s="2">
        <f>COUNTIFS(Table2[Sub-Sector],Table3[[#This Row],[Sub-Sector]],Table2[6M Return vs Nifty],"&gt;=10")/Table3[[#This Row],[Count]]</f>
        <v>0.7407407407407407</v>
      </c>
      <c r="G41" s="2">
        <f>COUNTIFS(Table2[Sub-Sector],Table3[[#This Row],[Sub-Sector]],Table2[1Y Return vs Nifty],"&gt;=10")/Table3[[#This Row],[Count]]</f>
        <v>0.88888888888888884</v>
      </c>
      <c r="H41" s="2">
        <f>COUNTIFS(Table2[Sub-Sector],Table3[[#This Row],[Sub-Sector]],Table2[RSI Exponential â€“ 14D],"&gt;=50")/Table3[[#This Row],[Count]]</f>
        <v>0.59259259259259256</v>
      </c>
      <c r="I41" s="2">
        <f>COUNTIFS(Table2[Sub-Sector],Table3[[#This Row],[Sub-Sector]],Table2[Relative Volume],"&gt;=1")/Table3[[#This Row],[Count]]</f>
        <v>0.48148148148148145</v>
      </c>
      <c r="J41" s="2">
        <f>COUNTIFS(Table2[Sub-Sector],Table3[[#This Row],[Sub-Sector]],Table2[% Away From Day Low],"&gt;=0.05")/Table3[[#This Row],[Count]]</f>
        <v>0.1111111111111111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0.1111111111111111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0.1111111111111111</v>
      </c>
      <c r="O41" s="2">
        <f>COUNTIFS(Table2[Sub-Sector],Table3[[#This Row],[Sub-Sector]],Table2[% Away From Current Month High],"&lt;=0.05")/Table3[[#This Row],[Count]]</f>
        <v>1</v>
      </c>
      <c r="P41" s="2">
        <f>COUNTIFS(Table2[Sub-Sector],Table3[[#This Row],[Sub-Sector]],Table2[% Away From 52W High],"&lt;=10")/Table3[[#This Row],[Count]]</f>
        <v>0.48148148148148145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0.81481481481481477</v>
      </c>
      <c r="S41" s="2">
        <f>COUNTIFS(Table2[Sub-Sector],Table3[[#This Row],[Sub-Sector]],Table2[% Price above 50 EMA],"&gt;=0")/Table3[[#This Row],[Count]]</f>
        <v>0.85185185185185186</v>
      </c>
      <c r="T41" s="2">
        <f>COUNTIFS(Table2[Sub-Sector],Table3[[#This Row],[Sub-Sector]],Table2[% Price above 200 EMA],"&gt;=0")/Table3[[#This Row],[Count]]</f>
        <v>0.96296296296296291</v>
      </c>
      <c r="U41" s="2">
        <f>COUNTIFS(Table2[Sub-Sector],Table3[[#This Row],[Sub-Sector]],Table2[Rate of Change - Zone],"Positive")/Table3[[#This Row],[Count]]</f>
        <v>0.62962962962962965</v>
      </c>
      <c r="V41" s="2">
        <f>COUNTIFS(Table2[Sub-Sector],Table3[[#This Row],[Sub-Sector]],Table2[Sharpe Ratio],"&gt;=0.10")/Table3[[#This Row],[Count]]</f>
        <v>0.59259259259259256</v>
      </c>
      <c r="W4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41" s="4">
        <f>_xlfn.RANK.AVG(Table3[[#This Row],[Score]],Table3[Score],1)</f>
        <v>29</v>
      </c>
      <c r="Y4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1" s="4">
        <f>_xlfn.RANK.AVG(Table3[[#This Row],[Score 2 ]],Table3[[Score 2 ]],1)</f>
        <v>40</v>
      </c>
    </row>
    <row r="42" spans="1:26" x14ac:dyDescent="0.3">
      <c r="A42" t="s">
        <v>620</v>
      </c>
      <c r="B42">
        <f>COUNTIFS(Table2[Sub-Sector],Table3[[#This Row],[Sub-Sector]])</f>
        <v>4</v>
      </c>
      <c r="C42" s="2">
        <f>COUNTIFS(Table2[Sub-Sector],Table3[[#This Row],[Sub-Sector]],Table2[Uptrend],"Uptrend")/Table3[[#This Row],[Count]]</f>
        <v>0.75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0.25</v>
      </c>
      <c r="F42" s="2">
        <f>COUNTIFS(Table2[Sub-Sector],Table3[[#This Row],[Sub-Sector]],Table2[6M Return vs Nifty],"&gt;=10")/Table3[[#This Row],[Count]]</f>
        <v>0.5</v>
      </c>
      <c r="G42" s="2">
        <f>COUNTIFS(Table2[Sub-Sector],Table3[[#This Row],[Sub-Sector]],Table2[1Y Return vs Nifty],"&gt;=10")/Table3[[#This Row],[Count]]</f>
        <v>0.75</v>
      </c>
      <c r="H42" s="2">
        <f>COUNTIFS(Table2[Sub-Sector],Table3[[#This Row],[Sub-Sector]],Table2[RSI Exponential â€“ 14D],"&gt;=50")/Table3[[#This Row],[Count]]</f>
        <v>0.75</v>
      </c>
      <c r="I42" s="2">
        <f>COUNTIFS(Table2[Sub-Sector],Table3[[#This Row],[Sub-Sector]],Table2[Relative Volume],"&gt;=1")/Table3[[#This Row],[Count]]</f>
        <v>0.25</v>
      </c>
      <c r="J42" s="2">
        <f>COUNTIFS(Table2[Sub-Sector],Table3[[#This Row],[Sub-Sector]],Table2[% Away From Day Low],"&gt;=0.05")/Table3[[#This Row],[Count]]</f>
        <v>0.25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0.25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0.25</v>
      </c>
      <c r="O42" s="2">
        <f>COUNTIFS(Table2[Sub-Sector],Table3[[#This Row],[Sub-Sector]],Table2[% Away From Current Month High],"&lt;=0.05")/Table3[[#This Row],[Count]]</f>
        <v>1</v>
      </c>
      <c r="P42" s="2">
        <f>COUNTIFS(Table2[Sub-Sector],Table3[[#This Row],[Sub-Sector]],Table2[% Away From 52W High],"&lt;=10")/Table3[[#This Row],[Count]]</f>
        <v>0.25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1</v>
      </c>
      <c r="S42" s="2">
        <f>COUNTIFS(Table2[Sub-Sector],Table3[[#This Row],[Sub-Sector]],Table2[% Price above 50 EMA],"&gt;=0")/Table3[[#This Row],[Count]]</f>
        <v>1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1</v>
      </c>
      <c r="V42" s="2">
        <f>COUNTIFS(Table2[Sub-Sector],Table3[[#This Row],[Sub-Sector]],Table2[Sharpe Ratio],"&gt;=0.10")/Table3[[#This Row],[Count]]</f>
        <v>0.25</v>
      </c>
      <c r="W4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42" s="4">
        <f>_xlfn.RANK.AVG(Table3[[#This Row],[Score]],Table3[Score],1)</f>
        <v>55.5</v>
      </c>
      <c r="Y4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2" s="4">
        <f>_xlfn.RANK.AVG(Table3[[#This Row],[Score 2 ]],Table3[[Score 2 ]],1)</f>
        <v>41.5</v>
      </c>
    </row>
    <row r="43" spans="1:26" x14ac:dyDescent="0.3">
      <c r="A43" t="s">
        <v>613</v>
      </c>
      <c r="B43">
        <f>COUNTIFS(Table2[Sub-Sector],Table3[[#This Row],[Sub-Sector]])</f>
        <v>13</v>
      </c>
      <c r="C43" s="2">
        <f>COUNTIFS(Table2[Sub-Sector],Table3[[#This Row],[Sub-Sector]],Table2[Uptrend],"Uptrend")/Table3[[#This Row],[Count]]</f>
        <v>0.84615384615384615</v>
      </c>
      <c r="D43" s="2">
        <f>COUNTIFS(Table2[Sub-Sector],Table3[[#This Row],[Sub-Sector]],Table2[1W Return vs Nifty],"&gt;=5")/Table3[[#This Row],[Count]]</f>
        <v>7.6923076923076927E-2</v>
      </c>
      <c r="E43" s="2">
        <f>COUNTIFS(Table2[Sub-Sector],Table3[[#This Row],[Sub-Sector]],Table2[1M Return vs Nifty],"&gt;=5")/Table3[[#This Row],[Count]]</f>
        <v>0.46153846153846156</v>
      </c>
      <c r="F43" s="2">
        <f>COUNTIFS(Table2[Sub-Sector],Table3[[#This Row],[Sub-Sector]],Table2[6M Return vs Nifty],"&gt;=10")/Table3[[#This Row],[Count]]</f>
        <v>0.38461538461538464</v>
      </c>
      <c r="G43" s="2">
        <f>COUNTIFS(Table2[Sub-Sector],Table3[[#This Row],[Sub-Sector]],Table2[1Y Return vs Nifty],"&gt;=10")/Table3[[#This Row],[Count]]</f>
        <v>0.69230769230769229</v>
      </c>
      <c r="H43" s="2">
        <f>COUNTIFS(Table2[Sub-Sector],Table3[[#This Row],[Sub-Sector]],Table2[RSI Exponential â€“ 14D],"&gt;=50")/Table3[[#This Row],[Count]]</f>
        <v>0.69230769230769229</v>
      </c>
      <c r="I43" s="2">
        <f>COUNTIFS(Table2[Sub-Sector],Table3[[#This Row],[Sub-Sector]],Table2[Relative Volume],"&gt;=1")/Table3[[#This Row],[Count]]</f>
        <v>0.69230769230769229</v>
      </c>
      <c r="J43" s="2">
        <f>COUNTIFS(Table2[Sub-Sector],Table3[[#This Row],[Sub-Sector]],Table2[% Away From Day Low],"&gt;=0.05")/Table3[[#This Row],[Count]]</f>
        <v>0.23076923076923078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0.23076923076923078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0.23076923076923078</v>
      </c>
      <c r="O43" s="2">
        <f>COUNTIFS(Table2[Sub-Sector],Table3[[#This Row],[Sub-Sector]],Table2[% Away From Current Month High],"&lt;=0.05")/Table3[[#This Row],[Count]]</f>
        <v>1</v>
      </c>
      <c r="P43" s="2">
        <f>COUNTIFS(Table2[Sub-Sector],Table3[[#This Row],[Sub-Sector]],Table2[% Away From 52W High],"&lt;=10")/Table3[[#This Row],[Count]]</f>
        <v>0.46153846153846156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0.76923076923076927</v>
      </c>
      <c r="S43" s="2">
        <f>COUNTIFS(Table2[Sub-Sector],Table3[[#This Row],[Sub-Sector]],Table2[% Price above 50 EMA],"&gt;=0")/Table3[[#This Row],[Count]]</f>
        <v>0.92307692307692313</v>
      </c>
      <c r="T43" s="2">
        <f>COUNTIFS(Table2[Sub-Sector],Table3[[#This Row],[Sub-Sector]],Table2[% Price above 200 EMA],"&gt;=0")/Table3[[#This Row],[Count]]</f>
        <v>0.92307692307692313</v>
      </c>
      <c r="U43" s="2">
        <f>COUNTIFS(Table2[Sub-Sector],Table3[[#This Row],[Sub-Sector]],Table2[Rate of Change - Zone],"Positive")/Table3[[#This Row],[Count]]</f>
        <v>0.76923076923076927</v>
      </c>
      <c r="V43" s="2">
        <f>COUNTIFS(Table2[Sub-Sector],Table3[[#This Row],[Sub-Sector]],Table2[Sharpe Ratio],"&gt;=0.10")/Table3[[#This Row],[Count]]</f>
        <v>0.30769230769230771</v>
      </c>
      <c r="W4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43" s="4">
        <f>_xlfn.RANK.AVG(Table3[[#This Row],[Score]],Table3[Score],1)</f>
        <v>27</v>
      </c>
      <c r="Y4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3" s="4">
        <f>_xlfn.RANK.AVG(Table3[[#This Row],[Score 2 ]],Table3[[Score 2 ]],1)</f>
        <v>41.5</v>
      </c>
    </row>
    <row r="44" spans="1:26" x14ac:dyDescent="0.3">
      <c r="A44" t="s">
        <v>866</v>
      </c>
      <c r="B44">
        <f>COUNTIFS(Table2[Sub-Sector],Table3[[#This Row],[Sub-Sector]])</f>
        <v>2</v>
      </c>
      <c r="C44" s="2">
        <f>COUNTIFS(Table2[Sub-Sector],Table3[[#This Row],[Sub-Sector]],Table2[Uptrend],"Uptrend")/Table3[[#This Row],[Count]]</f>
        <v>1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0.5</v>
      </c>
      <c r="F44" s="2">
        <f>COUNTIFS(Table2[Sub-Sector],Table3[[#This Row],[Sub-Sector]],Table2[6M Return vs Nifty],"&gt;=10")/Table3[[#This Row],[Count]]</f>
        <v>0.5</v>
      </c>
      <c r="G44" s="2">
        <f>COUNTIFS(Table2[Sub-Sector],Table3[[#This Row],[Sub-Sector]],Table2[1Y Return vs Nifty],"&gt;=10")/Table3[[#This Row],[Count]]</f>
        <v>0.5</v>
      </c>
      <c r="H44" s="2">
        <f>COUNTIFS(Table2[Sub-Sector],Table3[[#This Row],[Sub-Sector]],Table2[RSI Exponential â€“ 14D],"&gt;=50")/Table3[[#This Row],[Count]]</f>
        <v>1</v>
      </c>
      <c r="I44" s="2">
        <f>COUNTIFS(Table2[Sub-Sector],Table3[[#This Row],[Sub-Sector]],Table2[Relative Volume],"&gt;=1")/Table3[[#This Row],[Count]]</f>
        <v>0.5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</v>
      </c>
      <c r="O44" s="2">
        <f>COUNTIFS(Table2[Sub-Sector],Table3[[#This Row],[Sub-Sector]],Table2[% Away From Current Month High],"&lt;=0.05")/Table3[[#This Row],[Count]]</f>
        <v>1</v>
      </c>
      <c r="P44" s="2">
        <f>COUNTIFS(Table2[Sub-Sector],Table3[[#This Row],[Sub-Sector]],Table2[% Away From 52W High],"&lt;=10")/Table3[[#This Row],[Count]]</f>
        <v>0.5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1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1</v>
      </c>
      <c r="V44" s="2">
        <f>COUNTIFS(Table2[Sub-Sector],Table3[[#This Row],[Sub-Sector]],Table2[Sharpe Ratio],"&gt;=0.10")/Table3[[#This Row],[Count]]</f>
        <v>0</v>
      </c>
      <c r="W4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44" s="4">
        <f>_xlfn.RANK.AVG(Table3[[#This Row],[Score]],Table3[Score],1)</f>
        <v>31</v>
      </c>
      <c r="Y4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4" s="4">
        <f>_xlfn.RANK.AVG(Table3[[#This Row],[Score 2 ]],Table3[[Score 2 ]],1)</f>
        <v>43</v>
      </c>
    </row>
    <row r="45" spans="1:26" x14ac:dyDescent="0.3">
      <c r="A45" t="s">
        <v>230</v>
      </c>
      <c r="B45">
        <f>COUNTIFS(Table2[Sub-Sector],Table3[[#This Row],[Sub-Sector]])</f>
        <v>23</v>
      </c>
      <c r="C45" s="2">
        <f>COUNTIFS(Table2[Sub-Sector],Table3[[#This Row],[Sub-Sector]],Table2[Uptrend],"Uptrend")/Table3[[#This Row],[Count]]</f>
        <v>0.78260869565217395</v>
      </c>
      <c r="D45" s="2">
        <f>COUNTIFS(Table2[Sub-Sector],Table3[[#This Row],[Sub-Sector]],Table2[1W Return vs Nifty],"&gt;=5")/Table3[[#This Row],[Count]]</f>
        <v>8.6956521739130432E-2</v>
      </c>
      <c r="E45" s="2">
        <f>COUNTIFS(Table2[Sub-Sector],Table3[[#This Row],[Sub-Sector]],Table2[1M Return vs Nifty],"&gt;=5")/Table3[[#This Row],[Count]]</f>
        <v>0.30434782608695654</v>
      </c>
      <c r="F45" s="2">
        <f>COUNTIFS(Table2[Sub-Sector],Table3[[#This Row],[Sub-Sector]],Table2[6M Return vs Nifty],"&gt;=10")/Table3[[#This Row],[Count]]</f>
        <v>0.52173913043478259</v>
      </c>
      <c r="G45" s="2">
        <f>COUNTIFS(Table2[Sub-Sector],Table3[[#This Row],[Sub-Sector]],Table2[1Y Return vs Nifty],"&gt;=10")/Table3[[#This Row],[Count]]</f>
        <v>0.56521739130434778</v>
      </c>
      <c r="H45" s="2">
        <f>COUNTIFS(Table2[Sub-Sector],Table3[[#This Row],[Sub-Sector]],Table2[RSI Exponential â€“ 14D],"&gt;=50")/Table3[[#This Row],[Count]]</f>
        <v>0.65217391304347827</v>
      </c>
      <c r="I45" s="2">
        <f>COUNTIFS(Table2[Sub-Sector],Table3[[#This Row],[Sub-Sector]],Table2[Relative Volume],"&gt;=1")/Table3[[#This Row],[Count]]</f>
        <v>0.52173913043478259</v>
      </c>
      <c r="J45" s="2">
        <f>COUNTIFS(Table2[Sub-Sector],Table3[[#This Row],[Sub-Sector]],Table2[% Away From Day Low],"&gt;=0.05")/Table3[[#This Row],[Count]]</f>
        <v>8.6956521739130432E-2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8.6956521739130432E-2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8.6956521739130432E-2</v>
      </c>
      <c r="O45" s="2">
        <f>COUNTIFS(Table2[Sub-Sector],Table3[[#This Row],[Sub-Sector]],Table2[% Away From Current Month High],"&lt;=0.05")/Table3[[#This Row],[Count]]</f>
        <v>1</v>
      </c>
      <c r="P45" s="2">
        <f>COUNTIFS(Table2[Sub-Sector],Table3[[#This Row],[Sub-Sector]],Table2[% Away From 52W High],"&lt;=10")/Table3[[#This Row],[Count]]</f>
        <v>0.60869565217391308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0.86956521739130432</v>
      </c>
      <c r="S45" s="2">
        <f>COUNTIFS(Table2[Sub-Sector],Table3[[#This Row],[Sub-Sector]],Table2[% Price above 50 EMA],"&gt;=0")/Table3[[#This Row],[Count]]</f>
        <v>0.91304347826086951</v>
      </c>
      <c r="T45" s="2">
        <f>COUNTIFS(Table2[Sub-Sector],Table3[[#This Row],[Sub-Sector]],Table2[% Price above 200 EMA],"&gt;=0")/Table3[[#This Row],[Count]]</f>
        <v>0.82608695652173914</v>
      </c>
      <c r="U45" s="2">
        <f>COUNTIFS(Table2[Sub-Sector],Table3[[#This Row],[Sub-Sector]],Table2[Rate of Change - Zone],"Positive")/Table3[[#This Row],[Count]]</f>
        <v>0.82608695652173914</v>
      </c>
      <c r="V45" s="2">
        <f>COUNTIFS(Table2[Sub-Sector],Table3[[#This Row],[Sub-Sector]],Table2[Sharpe Ratio],"&gt;=0.10")/Table3[[#This Row],[Count]]</f>
        <v>0.52173913043478259</v>
      </c>
      <c r="W4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45" s="4">
        <f>_xlfn.RANK.AVG(Table3[[#This Row],[Score]],Table3[Score],1)</f>
        <v>41.5</v>
      </c>
      <c r="Y4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45" s="4">
        <f>_xlfn.RANK.AVG(Table3[[#This Row],[Score 2 ]],Table3[[Score 2 ]],1)</f>
        <v>44</v>
      </c>
    </row>
    <row r="46" spans="1:26" x14ac:dyDescent="0.3">
      <c r="A46" t="s">
        <v>218</v>
      </c>
      <c r="B46">
        <f>COUNTIFS(Table2[Sub-Sector],Table3[[#This Row],[Sub-Sector]])</f>
        <v>9</v>
      </c>
      <c r="C46" s="2">
        <f>COUNTIFS(Table2[Sub-Sector],Table3[[#This Row],[Sub-Sector]],Table2[Uptrend],"Uptrend")/Table3[[#This Row],[Count]]</f>
        <v>0.77777777777777779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0.1111111111111111</v>
      </c>
      <c r="F46" s="2">
        <f>COUNTIFS(Table2[Sub-Sector],Table3[[#This Row],[Sub-Sector]],Table2[6M Return vs Nifty],"&gt;=10")/Table3[[#This Row],[Count]]</f>
        <v>0.66666666666666663</v>
      </c>
      <c r="G46" s="2">
        <f>COUNTIFS(Table2[Sub-Sector],Table3[[#This Row],[Sub-Sector]],Table2[1Y Return vs Nifty],"&gt;=10")/Table3[[#This Row],[Count]]</f>
        <v>0.77777777777777779</v>
      </c>
      <c r="H46" s="2">
        <f>COUNTIFS(Table2[Sub-Sector],Table3[[#This Row],[Sub-Sector]],Table2[RSI Exponential â€“ 14D],"&gt;=50")/Table3[[#This Row],[Count]]</f>
        <v>0.44444444444444442</v>
      </c>
      <c r="I46" s="2">
        <f>COUNTIFS(Table2[Sub-Sector],Table3[[#This Row],[Sub-Sector]],Table2[Relative Volume],"&gt;=1")/Table3[[#This Row],[Count]]</f>
        <v>0.44444444444444442</v>
      </c>
      <c r="J46" s="2">
        <f>COUNTIFS(Table2[Sub-Sector],Table3[[#This Row],[Sub-Sector]],Table2[% Away From Day Low],"&gt;=0.05")/Table3[[#This Row],[Count]]</f>
        <v>0.1111111111111111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0.1111111111111111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0.1111111111111111</v>
      </c>
      <c r="O46" s="2">
        <f>COUNTIFS(Table2[Sub-Sector],Table3[[#This Row],[Sub-Sector]],Table2[% Away From Current Month High],"&lt;=0.05")/Table3[[#This Row],[Count]]</f>
        <v>1</v>
      </c>
      <c r="P46" s="2">
        <f>COUNTIFS(Table2[Sub-Sector],Table3[[#This Row],[Sub-Sector]],Table2[% Away From 52W High],"&lt;=10")/Table3[[#This Row],[Count]]</f>
        <v>0.55555555555555558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0.55555555555555558</v>
      </c>
      <c r="S46" s="2">
        <f>COUNTIFS(Table2[Sub-Sector],Table3[[#This Row],[Sub-Sector]],Table2[% Price above 50 EMA],"&gt;=0")/Table3[[#This Row],[Count]]</f>
        <v>0.77777777777777779</v>
      </c>
      <c r="T46" s="2">
        <f>COUNTIFS(Table2[Sub-Sector],Table3[[#This Row],[Sub-Sector]],Table2[% Price above 200 EMA],"&gt;=0")/Table3[[#This Row],[Count]]</f>
        <v>0.88888888888888884</v>
      </c>
      <c r="U46" s="2">
        <f>COUNTIFS(Table2[Sub-Sector],Table3[[#This Row],[Sub-Sector]],Table2[Rate of Change - Zone],"Positive")/Table3[[#This Row],[Count]]</f>
        <v>0.66666666666666663</v>
      </c>
      <c r="V46" s="2">
        <f>COUNTIFS(Table2[Sub-Sector],Table3[[#This Row],[Sub-Sector]],Table2[Sharpe Ratio],"&gt;=0.10")/Table3[[#This Row],[Count]]</f>
        <v>0.33333333333333331</v>
      </c>
      <c r="W4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46" s="4">
        <f>_xlfn.RANK.AVG(Table3[[#This Row],[Score]],Table3[Score],1)</f>
        <v>58</v>
      </c>
      <c r="Y4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46" s="4">
        <f>_xlfn.RANK.AVG(Table3[[#This Row],[Score 2 ]],Table3[[Score 2 ]],1)</f>
        <v>45</v>
      </c>
    </row>
    <row r="47" spans="1:26" x14ac:dyDescent="0.3">
      <c r="A47" t="s">
        <v>998</v>
      </c>
      <c r="B47">
        <f>COUNTIFS(Table2[Sub-Sector],Table3[[#This Row],[Sub-Sector]])</f>
        <v>2</v>
      </c>
      <c r="C47" s="2">
        <f>COUNTIFS(Table2[Sub-Sector],Table3[[#This Row],[Sub-Sector]],Table2[Uptrend],"Uptrend")/Table3[[#This Row],[Count]]</f>
        <v>0.5</v>
      </c>
      <c r="D47" s="2">
        <f>COUNTIFS(Table2[Sub-Sector],Table3[[#This Row],[Sub-Sector]],Table2[1W Return vs Nifty],"&gt;=5")/Table3[[#This Row],[Count]]</f>
        <v>0.5</v>
      </c>
      <c r="E47" s="2">
        <f>COUNTIFS(Table2[Sub-Sector],Table3[[#This Row],[Sub-Sector]],Table2[1M Return vs Nifty],"&gt;=5")/Table3[[#This Row],[Count]]</f>
        <v>0.5</v>
      </c>
      <c r="F47" s="2">
        <f>COUNTIFS(Table2[Sub-Sector],Table3[[#This Row],[Sub-Sector]],Table2[6M Return vs Nifty],"&gt;=10")/Table3[[#This Row],[Count]]</f>
        <v>0.5</v>
      </c>
      <c r="G47" s="2">
        <f>COUNTIFS(Table2[Sub-Sector],Table3[[#This Row],[Sub-Sector]],Table2[1Y Return vs Nifty],"&gt;=10")/Table3[[#This Row],[Count]]</f>
        <v>0.5</v>
      </c>
      <c r="H47" s="2">
        <f>COUNTIFS(Table2[Sub-Sector],Table3[[#This Row],[Sub-Sector]],Table2[RSI Exponential â€“ 14D],"&gt;=50")/Table3[[#This Row],[Count]]</f>
        <v>0.5</v>
      </c>
      <c r="I47" s="2">
        <f>COUNTIFS(Table2[Sub-Sector],Table3[[#This Row],[Sub-Sector]],Table2[Relative Volume],"&gt;=1")/Table3[[#This Row],[Count]]</f>
        <v>1</v>
      </c>
      <c r="J47" s="2">
        <f>COUNTIFS(Table2[Sub-Sector],Table3[[#This Row],[Sub-Sector]],Table2[% Away From Day Low],"&gt;=0.05")/Table3[[#This Row],[Count]]</f>
        <v>0.5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0.5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0.5</v>
      </c>
      <c r="O47" s="2">
        <f>COUNTIFS(Table2[Sub-Sector],Table3[[#This Row],[Sub-Sector]],Table2[% Away From Current Month High],"&lt;=0.05")/Table3[[#This Row],[Count]]</f>
        <v>1</v>
      </c>
      <c r="P47" s="2">
        <f>COUNTIFS(Table2[Sub-Sector],Table3[[#This Row],[Sub-Sector]],Table2[% Away From 52W High],"&lt;=10")/Table3[[#This Row],[Count]]</f>
        <v>0.5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0.5</v>
      </c>
      <c r="S47" s="2">
        <f>COUNTIFS(Table2[Sub-Sector],Table3[[#This Row],[Sub-Sector]],Table2[% Price above 50 EMA],"&gt;=0")/Table3[[#This Row],[Count]]</f>
        <v>0.5</v>
      </c>
      <c r="T47" s="2">
        <f>COUNTIFS(Table2[Sub-Sector],Table3[[#This Row],[Sub-Sector]],Table2[% Price above 200 EMA],"&gt;=0")/Table3[[#This Row],[Count]]</f>
        <v>0.5</v>
      </c>
      <c r="U47" s="2">
        <f>COUNTIFS(Table2[Sub-Sector],Table3[[#This Row],[Sub-Sector]],Table2[Rate of Change - Zone],"Positive")/Table3[[#This Row],[Count]]</f>
        <v>0.5</v>
      </c>
      <c r="V47" s="2">
        <f>COUNTIFS(Table2[Sub-Sector],Table3[[#This Row],[Sub-Sector]],Table2[Sharpe Ratio],"&gt;=0.10")/Table3[[#This Row],[Count]]</f>
        <v>0</v>
      </c>
      <c r="W4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</v>
      </c>
      <c r="X47" s="4">
        <f>_xlfn.RANK.AVG(Table3[[#This Row],[Score]],Table3[Score],1)</f>
        <v>39</v>
      </c>
      <c r="Y4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47" s="4">
        <f>_xlfn.RANK.AVG(Table3[[#This Row],[Score 2 ]],Table3[[Score 2 ]],1)</f>
        <v>46.5</v>
      </c>
    </row>
    <row r="48" spans="1:26" x14ac:dyDescent="0.3">
      <c r="A48" t="s">
        <v>43</v>
      </c>
      <c r="B48">
        <f>COUNTIFS(Table2[Sub-Sector],Table3[[#This Row],[Sub-Sector]])</f>
        <v>2</v>
      </c>
      <c r="C48" s="2">
        <f>COUNTIFS(Table2[Sub-Sector],Table3[[#This Row],[Sub-Sector]],Table2[Uptrend],"Uptrend")/Table3[[#This Row],[Count]]</f>
        <v>0.5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</v>
      </c>
      <c r="F48" s="2">
        <f>COUNTIFS(Table2[Sub-Sector],Table3[[#This Row],[Sub-Sector]],Table2[6M Return vs Nifty],"&gt;=10")/Table3[[#This Row],[Count]]</f>
        <v>0.5</v>
      </c>
      <c r="G48" s="2">
        <f>COUNTIFS(Table2[Sub-Sector],Table3[[#This Row],[Sub-Sector]],Table2[1Y Return vs Nifty],"&gt;=10")/Table3[[#This Row],[Count]]</f>
        <v>0.5</v>
      </c>
      <c r="H48" s="2">
        <f>COUNTIFS(Table2[Sub-Sector],Table3[[#This Row],[Sub-Sector]],Table2[RSI Exponential â€“ 14D],"&gt;=50")/Table3[[#This Row],[Count]]</f>
        <v>0</v>
      </c>
      <c r="I48" s="2">
        <f>COUNTIFS(Table2[Sub-Sector],Table3[[#This Row],[Sub-Sector]],Table2[Relative Volume],"&gt;=1")/Table3[[#This Row],[Count]]</f>
        <v>1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</v>
      </c>
      <c r="O48" s="2">
        <f>COUNTIFS(Table2[Sub-Sector],Table3[[#This Row],[Sub-Sector]],Table2[% Away From Current Month High],"&lt;=0.05")/Table3[[#This Row],[Count]]</f>
        <v>1</v>
      </c>
      <c r="P48" s="2">
        <f>COUNTIFS(Table2[Sub-Sector],Table3[[#This Row],[Sub-Sector]],Table2[% Away From 52W High],"&lt;=10")/Table3[[#This Row],[Count]]</f>
        <v>0.5</v>
      </c>
      <c r="Q48" s="2">
        <f>COUNTIFS(Table2[Sub-Sector],Table3[[#This Row],[Sub-Sector]],Table2[% Away From 52W Low],"&gt;=10")/Table3[[#This Row],[Count]]</f>
        <v>0.5</v>
      </c>
      <c r="R48" s="2">
        <f>COUNTIFS(Table2[Sub-Sector],Table3[[#This Row],[Sub-Sector]],Table2[% Price above 20 EMA],"&gt;=0")/Table3[[#This Row],[Count]]</f>
        <v>1</v>
      </c>
      <c r="S48" s="2">
        <f>COUNTIFS(Table2[Sub-Sector],Table3[[#This Row],[Sub-Sector]],Table2[% Price above 50 EMA],"&gt;=0")/Table3[[#This Row],[Count]]</f>
        <v>1</v>
      </c>
      <c r="T48" s="2">
        <f>COUNTIFS(Table2[Sub-Sector],Table3[[#This Row],[Sub-Sector]],Table2[% Price above 200 EMA],"&gt;=0")/Table3[[#This Row],[Count]]</f>
        <v>0.5</v>
      </c>
      <c r="U48" s="2">
        <f>COUNTIFS(Table2[Sub-Sector],Table3[[#This Row],[Sub-Sector]],Table2[Rate of Change - Zone],"Positive")/Table3[[#This Row],[Count]]</f>
        <v>0.5</v>
      </c>
      <c r="V48" s="2">
        <f>COUNTIFS(Table2[Sub-Sector],Table3[[#This Row],[Sub-Sector]],Table2[Sharpe Ratio],"&gt;=0.10")/Table3[[#This Row],[Count]]</f>
        <v>0.5</v>
      </c>
      <c r="W4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48" s="4">
        <f>_xlfn.RANK.AVG(Table3[[#This Row],[Score]],Table3[Score],1)</f>
        <v>90</v>
      </c>
      <c r="Y4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48" s="4">
        <f>_xlfn.RANK.AVG(Table3[[#This Row],[Score 2 ]],Table3[[Score 2 ]],1)</f>
        <v>46.5</v>
      </c>
    </row>
    <row r="49" spans="1:26" x14ac:dyDescent="0.3">
      <c r="A49" t="s">
        <v>903</v>
      </c>
      <c r="B49">
        <f>COUNTIFS(Table2[Sub-Sector],Table3[[#This Row],[Sub-Sector]])</f>
        <v>3</v>
      </c>
      <c r="C49" s="2">
        <f>COUNTIFS(Table2[Sub-Sector],Table3[[#This Row],[Sub-Sector]],Table2[Uptrend],"Uptrend")/Table3[[#This Row],[Count]]</f>
        <v>0.66666666666666663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0.66666666666666663</v>
      </c>
      <c r="F49" s="2">
        <f>COUNTIFS(Table2[Sub-Sector],Table3[[#This Row],[Sub-Sector]],Table2[6M Return vs Nifty],"&gt;=10")/Table3[[#This Row],[Count]]</f>
        <v>0</v>
      </c>
      <c r="G49" s="2">
        <f>COUNTIFS(Table2[Sub-Sector],Table3[[#This Row],[Sub-Sector]],Table2[1Y Return vs Nifty],"&gt;=10")/Table3[[#This Row],[Count]]</f>
        <v>1</v>
      </c>
      <c r="H49" s="2">
        <f>COUNTIFS(Table2[Sub-Sector],Table3[[#This Row],[Sub-Sector]],Table2[RSI Exponential â€“ 14D],"&gt;=50")/Table3[[#This Row],[Count]]</f>
        <v>0.66666666666666663</v>
      </c>
      <c r="I49" s="2">
        <f>COUNTIFS(Table2[Sub-Sector],Table3[[#This Row],[Sub-Sector]],Table2[Relative Volume],"&gt;=1")/Table3[[#This Row],[Count]]</f>
        <v>0.66666666666666663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</v>
      </c>
      <c r="O49" s="2">
        <f>COUNTIFS(Table2[Sub-Sector],Table3[[#This Row],[Sub-Sector]],Table2[% Away From Current Month High],"&lt;=0.05")/Table3[[#This Row],[Count]]</f>
        <v>1</v>
      </c>
      <c r="P49" s="2">
        <f>COUNTIFS(Table2[Sub-Sector],Table3[[#This Row],[Sub-Sector]],Table2[% Away From 52W High],"&lt;=10")/Table3[[#This Row],[Count]]</f>
        <v>0.33333333333333331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0.66666666666666663</v>
      </c>
      <c r="S49" s="2">
        <f>COUNTIFS(Table2[Sub-Sector],Table3[[#This Row],[Sub-Sector]],Table2[% Price above 50 EMA],"&gt;=0")/Table3[[#This Row],[Count]]</f>
        <v>0.66666666666666663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0.66666666666666663</v>
      </c>
      <c r="V49" s="2">
        <f>COUNTIFS(Table2[Sub-Sector],Table3[[#This Row],[Sub-Sector]],Table2[Sharpe Ratio],"&gt;=0.10")/Table3[[#This Row],[Count]]</f>
        <v>0</v>
      </c>
      <c r="W4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49" s="4">
        <f>_xlfn.RANK.AVG(Table3[[#This Row],[Score]],Table3[Score],1)</f>
        <v>52</v>
      </c>
      <c r="Y4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49" s="4">
        <f>_xlfn.RANK.AVG(Table3[[#This Row],[Score 2 ]],Table3[[Score 2 ]],1)</f>
        <v>48</v>
      </c>
    </row>
    <row r="50" spans="1:26" x14ac:dyDescent="0.3">
      <c r="A50" t="s">
        <v>86</v>
      </c>
      <c r="B50">
        <f>COUNTIFS(Table2[Sub-Sector],Table3[[#This Row],[Sub-Sector]])</f>
        <v>3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</v>
      </c>
      <c r="F50" s="2">
        <f>COUNTIFS(Table2[Sub-Sector],Table3[[#This Row],[Sub-Sector]],Table2[6M Return vs Nifty],"&gt;=10")/Table3[[#This Row],[Count]]</f>
        <v>1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0.66666666666666663</v>
      </c>
      <c r="I50" s="2">
        <f>COUNTIFS(Table2[Sub-Sector],Table3[[#This Row],[Sub-Sector]],Table2[Relative Volume],"&gt;=1")/Table3[[#This Row],[Count]]</f>
        <v>0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</v>
      </c>
      <c r="O50" s="2">
        <f>COUNTIFS(Table2[Sub-Sector],Table3[[#This Row],[Sub-Sector]],Table2[% Away From Current Month High],"&lt;=0.05")/Table3[[#This Row],[Count]]</f>
        <v>1</v>
      </c>
      <c r="P50" s="2">
        <f>COUNTIFS(Table2[Sub-Sector],Table3[[#This Row],[Sub-Sector]],Table2[% Away From 52W High],"&lt;=10")/Table3[[#This Row],[Count]]</f>
        <v>0.66666666666666663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0.33333333333333331</v>
      </c>
      <c r="S50" s="2">
        <f>COUNTIFS(Table2[Sub-Sector],Table3[[#This Row],[Sub-Sector]],Table2[% Price above 50 EMA],"&gt;=0")/Table3[[#This Row],[Count]]</f>
        <v>0.66666666666666663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0.33333333333333331</v>
      </c>
      <c r="V50" s="2">
        <f>COUNTIFS(Table2[Sub-Sector],Table3[[#This Row],[Sub-Sector]],Table2[Sharpe Ratio],"&gt;=0.10")/Table3[[#This Row],[Count]]</f>
        <v>1</v>
      </c>
      <c r="W5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50" s="4">
        <f>_xlfn.RANK.AVG(Table3[[#This Row],[Score]],Table3[Score],1)</f>
        <v>59</v>
      </c>
      <c r="Y5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50" s="4">
        <f>_xlfn.RANK.AVG(Table3[[#This Row],[Score 2 ]],Table3[[Score 2 ]],1)</f>
        <v>49</v>
      </c>
    </row>
    <row r="51" spans="1:26" x14ac:dyDescent="0.3">
      <c r="A51" t="s">
        <v>1113</v>
      </c>
      <c r="B51">
        <f>COUNTIFS(Table2[Sub-Sector],Table3[[#This Row],[Sub-Sector]])</f>
        <v>3</v>
      </c>
      <c r="C51" s="2">
        <f>COUNTIFS(Table2[Sub-Sector],Table3[[#This Row],[Sub-Sector]],Table2[Uptrend],"Uptrend")/Table3[[#This Row],[Count]]</f>
        <v>0.33333333333333331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0.66666666666666663</v>
      </c>
      <c r="G51" s="2">
        <f>COUNTIFS(Table2[Sub-Sector],Table3[[#This Row],[Sub-Sector]],Table2[1Y Return vs Nifty],"&gt;=10")/Table3[[#This Row],[Count]]</f>
        <v>0.66666666666666663</v>
      </c>
      <c r="H51" s="2">
        <f>COUNTIFS(Table2[Sub-Sector],Table3[[#This Row],[Sub-Sector]],Table2[RSI Exponential â€“ 14D],"&gt;=50")/Table3[[#This Row],[Count]]</f>
        <v>0.33333333333333331</v>
      </c>
      <c r="I51" s="2">
        <f>COUNTIFS(Table2[Sub-Sector],Table3[[#This Row],[Sub-Sector]],Table2[Relative Volume],"&gt;=1")/Table3[[#This Row],[Count]]</f>
        <v>0.66666666666666663</v>
      </c>
      <c r="J51" s="2">
        <f>COUNTIFS(Table2[Sub-Sector],Table3[[#This Row],[Sub-Sector]],Table2[% Away From Day Low],"&gt;=0.05")/Table3[[#This Row],[Count]]</f>
        <v>0.33333333333333331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0.33333333333333331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0.33333333333333331</v>
      </c>
      <c r="O51" s="2">
        <f>COUNTIFS(Table2[Sub-Sector],Table3[[#This Row],[Sub-Sector]],Table2[% Away From Current Month High],"&lt;=0.05")/Table3[[#This Row],[Count]]</f>
        <v>1</v>
      </c>
      <c r="P51" s="2">
        <f>COUNTIFS(Table2[Sub-Sector],Table3[[#This Row],[Sub-Sector]],Table2[% Away From 52W High],"&lt;=10")/Table3[[#This Row],[Count]]</f>
        <v>0.33333333333333331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0.66666666666666663</v>
      </c>
      <c r="S51" s="2">
        <f>COUNTIFS(Table2[Sub-Sector],Table3[[#This Row],[Sub-Sector]],Table2[% Price above 50 EMA],"&gt;=0")/Table3[[#This Row],[Count]]</f>
        <v>0.33333333333333331</v>
      </c>
      <c r="T51" s="2">
        <f>COUNTIFS(Table2[Sub-Sector],Table3[[#This Row],[Sub-Sector]],Table2[% Price above 200 EMA],"&gt;=0")/Table3[[#This Row],[Count]]</f>
        <v>0.66666666666666663</v>
      </c>
      <c r="U51" s="2">
        <f>COUNTIFS(Table2[Sub-Sector],Table3[[#This Row],[Sub-Sector]],Table2[Rate of Change - Zone],"Positive")/Table3[[#This Row],[Count]]</f>
        <v>0.33333333333333331</v>
      </c>
      <c r="V51" s="2">
        <f>COUNTIFS(Table2[Sub-Sector],Table3[[#This Row],[Sub-Sector]],Table2[Sharpe Ratio],"&gt;=0.10")/Table3[[#This Row],[Count]]</f>
        <v>0.33333333333333331</v>
      </c>
      <c r="W5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51" s="4">
        <f>_xlfn.RANK.AVG(Table3[[#This Row],[Score]],Table3[Score],1)</f>
        <v>98</v>
      </c>
      <c r="Y5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51" s="4">
        <f>_xlfn.RANK.AVG(Table3[[#This Row],[Score 2 ]],Table3[[Score 2 ]],1)</f>
        <v>50</v>
      </c>
    </row>
    <row r="52" spans="1:26" x14ac:dyDescent="0.3">
      <c r="A52" t="s">
        <v>302</v>
      </c>
      <c r="B52">
        <f>COUNTIFS(Table2[Sub-Sector],Table3[[#This Row],[Sub-Sector]])</f>
        <v>14</v>
      </c>
      <c r="C52" s="2">
        <f>COUNTIFS(Table2[Sub-Sector],Table3[[#This Row],[Sub-Sector]],Table2[Uptrend],"Uptrend")/Table3[[#This Row],[Count]]</f>
        <v>0.7142857142857143</v>
      </c>
      <c r="D52" s="2">
        <f>COUNTIFS(Table2[Sub-Sector],Table3[[#This Row],[Sub-Sector]],Table2[1W Return vs Nifty],"&gt;=5")/Table3[[#This Row],[Count]]</f>
        <v>7.1428571428571425E-2</v>
      </c>
      <c r="E52" s="2">
        <f>COUNTIFS(Table2[Sub-Sector],Table3[[#This Row],[Sub-Sector]],Table2[1M Return vs Nifty],"&gt;=5")/Table3[[#This Row],[Count]]</f>
        <v>0.35714285714285715</v>
      </c>
      <c r="F52" s="2">
        <f>COUNTIFS(Table2[Sub-Sector],Table3[[#This Row],[Sub-Sector]],Table2[6M Return vs Nifty],"&gt;=10")/Table3[[#This Row],[Count]]</f>
        <v>0.5</v>
      </c>
      <c r="G52" s="2">
        <f>COUNTIFS(Table2[Sub-Sector],Table3[[#This Row],[Sub-Sector]],Table2[1Y Return vs Nifty],"&gt;=10")/Table3[[#This Row],[Count]]</f>
        <v>0.5</v>
      </c>
      <c r="H52" s="2">
        <f>COUNTIFS(Table2[Sub-Sector],Table3[[#This Row],[Sub-Sector]],Table2[RSI Exponential â€“ 14D],"&gt;=50")/Table3[[#This Row],[Count]]</f>
        <v>0.8571428571428571</v>
      </c>
      <c r="I52" s="2">
        <f>COUNTIFS(Table2[Sub-Sector],Table3[[#This Row],[Sub-Sector]],Table2[Relative Volume],"&gt;=1")/Table3[[#This Row],[Count]]</f>
        <v>0.5</v>
      </c>
      <c r="J52" s="2">
        <f>COUNTIFS(Table2[Sub-Sector],Table3[[#This Row],[Sub-Sector]],Table2[% Away From Day Low],"&gt;=0.05")/Table3[[#This Row],[Count]]</f>
        <v>7.1428571428571425E-2</v>
      </c>
      <c r="K52" s="2">
        <f>COUNTIFS(Table2[Sub-Sector],Table3[[#This Row],[Sub-Sector]],Table2[% Away From Day High],"&lt;=0.05")/Table3[[#This Row],[Count]]</f>
        <v>0.9285714285714286</v>
      </c>
      <c r="L52" s="2">
        <f>COUNTIFS(Table2[Sub-Sector],Table3[[#This Row],[Sub-Sector]],Table2[% Away From Current Week Low],"&gt;=0.05")/Table3[[#This Row],[Count]]</f>
        <v>7.1428571428571425E-2</v>
      </c>
      <c r="M52" s="2">
        <f>COUNTIFS(Table2[Sub-Sector],Table3[[#This Row],[Sub-Sector]],Table2[% Away From Current Week High],"&lt;=0.05")/Table3[[#This Row],[Count]]</f>
        <v>0.9285714285714286</v>
      </c>
      <c r="N52" s="2">
        <f>COUNTIFS(Table2[Sub-Sector],Table3[[#This Row],[Sub-Sector]],Table2[% Away From Current Month Low],"&gt;=0.05")/Table3[[#This Row],[Count]]</f>
        <v>7.1428571428571425E-2</v>
      </c>
      <c r="O52" s="2">
        <f>COUNTIFS(Table2[Sub-Sector],Table3[[#This Row],[Sub-Sector]],Table2[% Away From Current Month High],"&lt;=0.05")/Table3[[#This Row],[Count]]</f>
        <v>0.9285714285714286</v>
      </c>
      <c r="P52" s="2">
        <f>COUNTIFS(Table2[Sub-Sector],Table3[[#This Row],[Sub-Sector]],Table2[% Away From 52W High],"&lt;=10")/Table3[[#This Row],[Count]]</f>
        <v>0.35714285714285715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0.8571428571428571</v>
      </c>
      <c r="S52" s="2">
        <f>COUNTIFS(Table2[Sub-Sector],Table3[[#This Row],[Sub-Sector]],Table2[% Price above 50 EMA],"&gt;=0")/Table3[[#This Row],[Count]]</f>
        <v>0.8571428571428571</v>
      </c>
      <c r="T52" s="2">
        <f>COUNTIFS(Table2[Sub-Sector],Table3[[#This Row],[Sub-Sector]],Table2[% Price above 200 EMA],"&gt;=0")/Table3[[#This Row],[Count]]</f>
        <v>0.9285714285714286</v>
      </c>
      <c r="U52" s="2">
        <f>COUNTIFS(Table2[Sub-Sector],Table3[[#This Row],[Sub-Sector]],Table2[Rate of Change - Zone],"Positive")/Table3[[#This Row],[Count]]</f>
        <v>0.8571428571428571</v>
      </c>
      <c r="V52" s="2">
        <f>COUNTIFS(Table2[Sub-Sector],Table3[[#This Row],[Sub-Sector]],Table2[Sharpe Ratio],"&gt;=0.10")/Table3[[#This Row],[Count]]</f>
        <v>0.21428571428571427</v>
      </c>
      <c r="W5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52" s="4">
        <f>_xlfn.RANK.AVG(Table3[[#This Row],[Score]],Table3[Score],1)</f>
        <v>43</v>
      </c>
      <c r="Y5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52" s="4">
        <f>_xlfn.RANK.AVG(Table3[[#This Row],[Score 2 ]],Table3[[Score 2 ]],1)</f>
        <v>51</v>
      </c>
    </row>
    <row r="53" spans="1:26" x14ac:dyDescent="0.3">
      <c r="A53" t="s">
        <v>98</v>
      </c>
      <c r="B53">
        <f>COUNTIFS(Table2[Sub-Sector],Table3[[#This Row],[Sub-Sector]])</f>
        <v>5</v>
      </c>
      <c r="C53" s="2">
        <f>COUNTIFS(Table2[Sub-Sector],Table3[[#This Row],[Sub-Sector]],Table2[Uptrend],"Uptrend")/Table3[[#This Row],[Count]]</f>
        <v>0.8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</v>
      </c>
      <c r="F53" s="2">
        <f>COUNTIFS(Table2[Sub-Sector],Table3[[#This Row],[Sub-Sector]],Table2[6M Return vs Nifty],"&gt;=10")/Table3[[#This Row],[Count]]</f>
        <v>0.8</v>
      </c>
      <c r="G53" s="2">
        <f>COUNTIFS(Table2[Sub-Sector],Table3[[#This Row],[Sub-Sector]],Table2[1Y Return vs Nifty],"&gt;=10")/Table3[[#This Row],[Count]]</f>
        <v>1</v>
      </c>
      <c r="H53" s="2">
        <f>COUNTIFS(Table2[Sub-Sector],Table3[[#This Row],[Sub-Sector]],Table2[RSI Exponential â€“ 14D],"&gt;=50")/Table3[[#This Row],[Count]]</f>
        <v>0.6</v>
      </c>
      <c r="I53" s="2">
        <f>COUNTIFS(Table2[Sub-Sector],Table3[[#This Row],[Sub-Sector]],Table2[Relative Volume],"&gt;=1")/Table3[[#This Row],[Count]]</f>
        <v>0.2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0.2</v>
      </c>
      <c r="S53" s="2">
        <f>COUNTIFS(Table2[Sub-Sector],Table3[[#This Row],[Sub-Sector]],Table2[% Price above 50 EMA],"&gt;=0")/Table3[[#This Row],[Count]]</f>
        <v>0.6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0.2</v>
      </c>
      <c r="V53" s="2">
        <f>COUNTIFS(Table2[Sub-Sector],Table3[[#This Row],[Sub-Sector]],Table2[Sharpe Ratio],"&gt;=0.10")/Table3[[#This Row],[Count]]</f>
        <v>0.8</v>
      </c>
      <c r="W5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53" s="4">
        <f>_xlfn.RANK.AVG(Table3[[#This Row],[Score]],Table3[Score],1)</f>
        <v>80</v>
      </c>
      <c r="Y5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53" s="4">
        <f>_xlfn.RANK.AVG(Table3[[#This Row],[Score 2 ]],Table3[[Score 2 ]],1)</f>
        <v>52</v>
      </c>
    </row>
    <row r="54" spans="1:26" x14ac:dyDescent="0.3">
      <c r="A54" t="s">
        <v>414</v>
      </c>
      <c r="B54">
        <f>COUNTIFS(Table2[Sub-Sector],Table3[[#This Row],[Sub-Sector]])</f>
        <v>6</v>
      </c>
      <c r="C54" s="2">
        <f>COUNTIFS(Table2[Sub-Sector],Table3[[#This Row],[Sub-Sector]],Table2[Uptrend],"Uptrend")/Table3[[#This Row],[Count]]</f>
        <v>0.5</v>
      </c>
      <c r="D54" s="2">
        <f>COUNTIFS(Table2[Sub-Sector],Table3[[#This Row],[Sub-Sector]],Table2[1W Return vs Nifty],"&gt;=5")/Table3[[#This Row],[Count]]</f>
        <v>0.16666666666666666</v>
      </c>
      <c r="E54" s="2">
        <f>COUNTIFS(Table2[Sub-Sector],Table3[[#This Row],[Sub-Sector]],Table2[1M Return vs Nifty],"&gt;=5")/Table3[[#This Row],[Count]]</f>
        <v>0.33333333333333331</v>
      </c>
      <c r="F54" s="2">
        <f>COUNTIFS(Table2[Sub-Sector],Table3[[#This Row],[Sub-Sector]],Table2[6M Return vs Nifty],"&gt;=10")/Table3[[#This Row],[Count]]</f>
        <v>0.33333333333333331</v>
      </c>
      <c r="G54" s="2">
        <f>COUNTIFS(Table2[Sub-Sector],Table3[[#This Row],[Sub-Sector]],Table2[1Y Return vs Nifty],"&gt;=10")/Table3[[#This Row],[Count]]</f>
        <v>0.5</v>
      </c>
      <c r="H54" s="2">
        <f>COUNTIFS(Table2[Sub-Sector],Table3[[#This Row],[Sub-Sector]],Table2[RSI Exponential â€“ 14D],"&gt;=50")/Table3[[#This Row],[Count]]</f>
        <v>0.33333333333333331</v>
      </c>
      <c r="I54" s="2">
        <f>COUNTIFS(Table2[Sub-Sector],Table3[[#This Row],[Sub-Sector]],Table2[Relative Volume],"&gt;=1")/Table3[[#This Row],[Count]]</f>
        <v>0.66666666666666663</v>
      </c>
      <c r="J54" s="2">
        <f>COUNTIFS(Table2[Sub-Sector],Table3[[#This Row],[Sub-Sector]],Table2[% Away From Day Low],"&gt;=0.05")/Table3[[#This Row],[Count]]</f>
        <v>0.33333333333333331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0.33333333333333331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0.33333333333333331</v>
      </c>
      <c r="O54" s="2">
        <f>COUNTIFS(Table2[Sub-Sector],Table3[[#This Row],[Sub-Sector]],Table2[% Away From Current Month High],"&lt;=0.05")/Table3[[#This Row],[Count]]</f>
        <v>1</v>
      </c>
      <c r="P54" s="2">
        <f>COUNTIFS(Table2[Sub-Sector],Table3[[#This Row],[Sub-Sector]],Table2[% Away From 52W High],"&lt;=10")/Table3[[#This Row],[Count]]</f>
        <v>0.5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0.83333333333333337</v>
      </c>
      <c r="S54" s="2">
        <f>COUNTIFS(Table2[Sub-Sector],Table3[[#This Row],[Sub-Sector]],Table2[% Price above 50 EMA],"&gt;=0")/Table3[[#This Row],[Count]]</f>
        <v>0.83333333333333337</v>
      </c>
      <c r="T54" s="2">
        <f>COUNTIFS(Table2[Sub-Sector],Table3[[#This Row],[Sub-Sector]],Table2[% Price above 200 EMA],"&gt;=0")/Table3[[#This Row],[Count]]</f>
        <v>0.66666666666666663</v>
      </c>
      <c r="U54" s="2">
        <f>COUNTIFS(Table2[Sub-Sector],Table3[[#This Row],[Sub-Sector]],Table2[Rate of Change - Zone],"Positive")/Table3[[#This Row],[Count]]</f>
        <v>0.83333333333333337</v>
      </c>
      <c r="V54" s="2">
        <f>COUNTIFS(Table2[Sub-Sector],Table3[[#This Row],[Sub-Sector]],Table2[Sharpe Ratio],"&gt;=0.10")/Table3[[#This Row],[Count]]</f>
        <v>0.16666666666666666</v>
      </c>
      <c r="W5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54" s="4">
        <f>_xlfn.RANK.AVG(Table3[[#This Row],[Score]],Table3[Score],1)</f>
        <v>51</v>
      </c>
      <c r="Y5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54" s="4">
        <f>_xlfn.RANK.AVG(Table3[[#This Row],[Score 2 ]],Table3[[Score 2 ]],1)</f>
        <v>53</v>
      </c>
    </row>
    <row r="55" spans="1:26" x14ac:dyDescent="0.3">
      <c r="A55" t="s">
        <v>140</v>
      </c>
      <c r="B55">
        <f>COUNTIFS(Table2[Sub-Sector],Table3[[#This Row],[Sub-Sector]])</f>
        <v>19</v>
      </c>
      <c r="C55" s="2">
        <f>COUNTIFS(Table2[Sub-Sector],Table3[[#This Row],[Sub-Sector]],Table2[Uptrend],"Uptrend")/Table3[[#This Row],[Count]]</f>
        <v>0.78947368421052633</v>
      </c>
      <c r="D55" s="2">
        <f>COUNTIFS(Table2[Sub-Sector],Table3[[#This Row],[Sub-Sector]],Table2[1W Return vs Nifty],"&gt;=5")/Table3[[#This Row],[Count]]</f>
        <v>5.2631578947368418E-2</v>
      </c>
      <c r="E55" s="2">
        <f>COUNTIFS(Table2[Sub-Sector],Table3[[#This Row],[Sub-Sector]],Table2[1M Return vs Nifty],"&gt;=5")/Table3[[#This Row],[Count]]</f>
        <v>0.15789473684210525</v>
      </c>
      <c r="F55" s="2">
        <f>COUNTIFS(Table2[Sub-Sector],Table3[[#This Row],[Sub-Sector]],Table2[6M Return vs Nifty],"&gt;=10")/Table3[[#This Row],[Count]]</f>
        <v>0.73684210526315785</v>
      </c>
      <c r="G55" s="2">
        <f>COUNTIFS(Table2[Sub-Sector],Table3[[#This Row],[Sub-Sector]],Table2[1Y Return vs Nifty],"&gt;=10")/Table3[[#This Row],[Count]]</f>
        <v>0.89473684210526316</v>
      </c>
      <c r="H55" s="2">
        <f>COUNTIFS(Table2[Sub-Sector],Table3[[#This Row],[Sub-Sector]],Table2[RSI Exponential â€“ 14D],"&gt;=50")/Table3[[#This Row],[Count]]</f>
        <v>0.42105263157894735</v>
      </c>
      <c r="I55" s="2">
        <f>COUNTIFS(Table2[Sub-Sector],Table3[[#This Row],[Sub-Sector]],Table2[Relative Volume],"&gt;=1")/Table3[[#This Row],[Count]]</f>
        <v>0.36842105263157893</v>
      </c>
      <c r="J55" s="2">
        <f>COUNTIFS(Table2[Sub-Sector],Table3[[#This Row],[Sub-Sector]],Table2[% Away From Day Low],"&gt;=0.05")/Table3[[#This Row],[Count]]</f>
        <v>0.10526315789473684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0.10526315789473684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0.10526315789473684</v>
      </c>
      <c r="O55" s="2">
        <f>COUNTIFS(Table2[Sub-Sector],Table3[[#This Row],[Sub-Sector]],Table2[% Away From Current Month High],"&lt;=0.05")/Table3[[#This Row],[Count]]</f>
        <v>1</v>
      </c>
      <c r="P55" s="2">
        <f>COUNTIFS(Table2[Sub-Sector],Table3[[#This Row],[Sub-Sector]],Table2[% Away From 52W High],"&lt;=10")/Table3[[#This Row],[Count]]</f>
        <v>0.42105263157894735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0.63157894736842102</v>
      </c>
      <c r="S55" s="2">
        <f>COUNTIFS(Table2[Sub-Sector],Table3[[#This Row],[Sub-Sector]],Table2[% Price above 50 EMA],"&gt;=0")/Table3[[#This Row],[Count]]</f>
        <v>0.73684210526315785</v>
      </c>
      <c r="T55" s="2">
        <f>COUNTIFS(Table2[Sub-Sector],Table3[[#This Row],[Sub-Sector]],Table2[% Price above 200 EMA],"&gt;=0")/Table3[[#This Row],[Count]]</f>
        <v>0.94736842105263153</v>
      </c>
      <c r="U55" s="2">
        <f>COUNTIFS(Table2[Sub-Sector],Table3[[#This Row],[Sub-Sector]],Table2[Rate of Change - Zone],"Positive")/Table3[[#This Row],[Count]]</f>
        <v>0.47368421052631576</v>
      </c>
      <c r="V55" s="2">
        <f>COUNTIFS(Table2[Sub-Sector],Table3[[#This Row],[Sub-Sector]],Table2[Sharpe Ratio],"&gt;=0.10")/Table3[[#This Row],[Count]]</f>
        <v>0.68421052631578949</v>
      </c>
      <c r="W5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55" s="4">
        <f>_xlfn.RANK.AVG(Table3[[#This Row],[Score]],Table3[Score],1)</f>
        <v>53</v>
      </c>
      <c r="Y5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55" s="4">
        <f>_xlfn.RANK.AVG(Table3[[#This Row],[Score 2 ]],Table3[[Score 2 ]],1)</f>
        <v>54</v>
      </c>
    </row>
    <row r="56" spans="1:26" x14ac:dyDescent="0.3">
      <c r="A56" t="s">
        <v>101</v>
      </c>
      <c r="B56">
        <f>COUNTIFS(Table2[Sub-Sector],Table3[[#This Row],[Sub-Sector]])</f>
        <v>3</v>
      </c>
      <c r="C56" s="2">
        <f>COUNTIFS(Table2[Sub-Sector],Table3[[#This Row],[Sub-Sector]],Table2[Uptrend],"Uptrend")/Table3[[#This Row],[Count]]</f>
        <v>0.66666666666666663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0.33333333333333331</v>
      </c>
      <c r="F56" s="2">
        <f>COUNTIFS(Table2[Sub-Sector],Table3[[#This Row],[Sub-Sector]],Table2[6M Return vs Nifty],"&gt;=10")/Table3[[#This Row],[Count]]</f>
        <v>0.33333333333333331</v>
      </c>
      <c r="G56" s="2">
        <f>COUNTIFS(Table2[Sub-Sector],Table3[[#This Row],[Sub-Sector]],Table2[1Y Return vs Nifty],"&gt;=10")/Table3[[#This Row],[Count]]</f>
        <v>1</v>
      </c>
      <c r="H56" s="2">
        <f>COUNTIFS(Table2[Sub-Sector],Table3[[#This Row],[Sub-Sector]],Table2[RSI Exponential â€“ 14D],"&gt;=50")/Table3[[#This Row],[Count]]</f>
        <v>0.66666666666666663</v>
      </c>
      <c r="I56" s="2">
        <f>COUNTIFS(Table2[Sub-Sector],Table3[[#This Row],[Sub-Sector]],Table2[Relative Volume],"&gt;=1")/Table3[[#This Row],[Count]]</f>
        <v>0.33333333333333331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</v>
      </c>
      <c r="O56" s="2">
        <f>COUNTIFS(Table2[Sub-Sector],Table3[[#This Row],[Sub-Sector]],Table2[% Away From Current Month High],"&lt;=0.05")/Table3[[#This Row],[Count]]</f>
        <v>1</v>
      </c>
      <c r="P56" s="2">
        <f>COUNTIFS(Table2[Sub-Sector],Table3[[#This Row],[Sub-Sector]],Table2[% Away From 52W High],"&lt;=10")/Table3[[#This Row],[Count]]</f>
        <v>0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0.33333333333333331</v>
      </c>
      <c r="S56" s="2">
        <f>COUNTIFS(Table2[Sub-Sector],Table3[[#This Row],[Sub-Sector]],Table2[% Price above 50 EMA],"&gt;=0")/Table3[[#This Row],[Count]]</f>
        <v>0.66666666666666663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0.66666666666666663</v>
      </c>
      <c r="V56" s="2">
        <f>COUNTIFS(Table2[Sub-Sector],Table3[[#This Row],[Sub-Sector]],Table2[Sharpe Ratio],"&gt;=0.10")/Table3[[#This Row],[Count]]</f>
        <v>0.33333333333333331</v>
      </c>
      <c r="W5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</v>
      </c>
      <c r="X56" s="4">
        <f>_xlfn.RANK.AVG(Table3[[#This Row],[Score]],Table3[Score],1)</f>
        <v>63</v>
      </c>
      <c r="Y5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56" s="4">
        <f>_xlfn.RANK.AVG(Table3[[#This Row],[Score 2 ]],Table3[[Score 2 ]],1)</f>
        <v>55</v>
      </c>
    </row>
    <row r="57" spans="1:26" x14ac:dyDescent="0.3">
      <c r="A57" t="s">
        <v>126</v>
      </c>
      <c r="B57">
        <f>COUNTIFS(Table2[Sub-Sector],Table3[[#This Row],[Sub-Sector]])</f>
        <v>7</v>
      </c>
      <c r="C57" s="2">
        <f>COUNTIFS(Table2[Sub-Sector],Table3[[#This Row],[Sub-Sector]],Table2[Uptrend],"Uptrend")/Table3[[#This Row],[Count]]</f>
        <v>0.8571428571428571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0.8571428571428571</v>
      </c>
      <c r="G57" s="2">
        <f>COUNTIFS(Table2[Sub-Sector],Table3[[#This Row],[Sub-Sector]],Table2[1Y Return vs Nifty],"&gt;=10")/Table3[[#This Row],[Count]]</f>
        <v>0.8571428571428571</v>
      </c>
      <c r="H57" s="2">
        <f>COUNTIFS(Table2[Sub-Sector],Table3[[#This Row],[Sub-Sector]],Table2[RSI Exponential â€“ 14D],"&gt;=50")/Table3[[#This Row],[Count]]</f>
        <v>0.5714285714285714</v>
      </c>
      <c r="I57" s="2">
        <f>COUNTIFS(Table2[Sub-Sector],Table3[[#This Row],[Sub-Sector]],Table2[Relative Volume],"&gt;=1")/Table3[[#This Row],[Count]]</f>
        <v>0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</v>
      </c>
      <c r="O57" s="2">
        <f>COUNTIFS(Table2[Sub-Sector],Table3[[#This Row],[Sub-Sector]],Table2[% Away From Current Month High],"&lt;=0.05")/Table3[[#This Row],[Count]]</f>
        <v>1</v>
      </c>
      <c r="P57" s="2">
        <f>COUNTIFS(Table2[Sub-Sector],Table3[[#This Row],[Sub-Sector]],Table2[% Away From 52W High],"&lt;=10")/Table3[[#This Row],[Count]]</f>
        <v>0.2857142857142857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0.7142857142857143</v>
      </c>
      <c r="S57" s="2">
        <f>COUNTIFS(Table2[Sub-Sector],Table3[[#This Row],[Sub-Sector]],Table2[% Price above 50 EMA],"&gt;=0")/Table3[[#This Row],[Count]]</f>
        <v>0.8571428571428571</v>
      </c>
      <c r="T57" s="2">
        <f>COUNTIFS(Table2[Sub-Sector],Table3[[#This Row],[Sub-Sector]],Table2[% Price above 200 EMA],"&gt;=0")/Table3[[#This Row],[Count]]</f>
        <v>0.8571428571428571</v>
      </c>
      <c r="U57" s="2">
        <f>COUNTIFS(Table2[Sub-Sector],Table3[[#This Row],[Sub-Sector]],Table2[Rate of Change - Zone],"Positive")/Table3[[#This Row],[Count]]</f>
        <v>0.5714285714285714</v>
      </c>
      <c r="V57" s="2">
        <f>COUNTIFS(Table2[Sub-Sector],Table3[[#This Row],[Sub-Sector]],Table2[Sharpe Ratio],"&gt;=0.10")/Table3[[#This Row],[Count]]</f>
        <v>0.8571428571428571</v>
      </c>
      <c r="W5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</v>
      </c>
      <c r="X57" s="4">
        <f>_xlfn.RANK.AVG(Table3[[#This Row],[Score]],Table3[Score],1)</f>
        <v>78.5</v>
      </c>
      <c r="Y5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57" s="4">
        <f>_xlfn.RANK.AVG(Table3[[#This Row],[Score 2 ]],Table3[[Score 2 ]],1)</f>
        <v>61.5</v>
      </c>
    </row>
    <row r="58" spans="1:26" x14ac:dyDescent="0.3">
      <c r="A58" t="s">
        <v>18</v>
      </c>
      <c r="B58">
        <f>COUNTIFS(Table2[Sub-Sector],Table3[[#This Row],[Sub-Sector]])</f>
        <v>6</v>
      </c>
      <c r="C58" s="2">
        <f>COUNTIFS(Table2[Sub-Sector],Table3[[#This Row],[Sub-Sector]],Table2[Uptrend],"Uptrend")/Table3[[#This Row],[Count]]</f>
        <v>0.83333333333333337</v>
      </c>
      <c r="D58" s="2">
        <f>COUNTIFS(Table2[Sub-Sector],Table3[[#This Row],[Sub-Sector]],Table2[1W Return vs Nifty],"&gt;=5")/Table3[[#This Row],[Count]]</f>
        <v>0.16666666666666666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0.83333333333333337</v>
      </c>
      <c r="G58" s="2">
        <f>COUNTIFS(Table2[Sub-Sector],Table3[[#This Row],[Sub-Sector]],Table2[1Y Return vs Nifty],"&gt;=10")/Table3[[#This Row],[Count]]</f>
        <v>0.83333333333333337</v>
      </c>
      <c r="H58" s="2">
        <f>COUNTIFS(Table2[Sub-Sector],Table3[[#This Row],[Sub-Sector]],Table2[RSI Exponential â€“ 14D],"&gt;=50")/Table3[[#This Row],[Count]]</f>
        <v>0.33333333333333331</v>
      </c>
      <c r="I58" s="2">
        <f>COUNTIFS(Table2[Sub-Sector],Table3[[#This Row],[Sub-Sector]],Table2[Relative Volume],"&gt;=1")/Table3[[#This Row],[Count]]</f>
        <v>0.16666666666666666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</v>
      </c>
      <c r="O58" s="2">
        <f>COUNTIFS(Table2[Sub-Sector],Table3[[#This Row],[Sub-Sector]],Table2[% Away From Current Month High],"&lt;=0.05")/Table3[[#This Row],[Count]]</f>
        <v>1</v>
      </c>
      <c r="P58" s="2">
        <f>COUNTIFS(Table2[Sub-Sector],Table3[[#This Row],[Sub-Sector]],Table2[% Away From 52W High],"&lt;=10")/Table3[[#This Row],[Count]]</f>
        <v>0.16666666666666666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0.66666666666666663</v>
      </c>
      <c r="S58" s="2">
        <f>COUNTIFS(Table2[Sub-Sector],Table3[[#This Row],[Sub-Sector]],Table2[% Price above 50 EMA],"&gt;=0")/Table3[[#This Row],[Count]]</f>
        <v>0.66666666666666663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0.5</v>
      </c>
      <c r="V58" s="2">
        <f>COUNTIFS(Table2[Sub-Sector],Table3[[#This Row],[Sub-Sector]],Table2[Sharpe Ratio],"&gt;=0.10")/Table3[[#This Row],[Count]]</f>
        <v>0.33333333333333331</v>
      </c>
      <c r="W5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58" s="4">
        <f>_xlfn.RANK.AVG(Table3[[#This Row],[Score]],Table3[Score],1)</f>
        <v>57</v>
      </c>
      <c r="Y5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58" s="4">
        <f>_xlfn.RANK.AVG(Table3[[#This Row],[Score 2 ]],Table3[[Score 2 ]],1)</f>
        <v>61.5</v>
      </c>
    </row>
    <row r="59" spans="1:26" x14ac:dyDescent="0.3">
      <c r="A59" t="s">
        <v>806</v>
      </c>
      <c r="B59">
        <f>COUNTIFS(Table2[Sub-Sector],Table3[[#This Row],[Sub-Sector]])</f>
        <v>1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1</v>
      </c>
      <c r="F59" s="2">
        <f>COUNTIFS(Table2[Sub-Sector],Table3[[#This Row],[Sub-Sector]],Table2[6M Return vs Nifty],"&gt;=10")/Table3[[#This Row],[Count]]</f>
        <v>0</v>
      </c>
      <c r="G59" s="2">
        <f>COUNTIFS(Table2[Sub-Sector],Table3[[#This Row],[Sub-Sector]],Table2[1Y Return vs Nifty],"&gt;=10")/Table3[[#This Row],[Count]]</f>
        <v>0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Volume],"&gt;=1")/Table3[[#This Row],[Count]]</f>
        <v>1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0</v>
      </c>
      <c r="W5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361.5</v>
      </c>
      <c r="X59" s="4">
        <f>_xlfn.RANK.AVG(Table3[[#This Row],[Score]],Table3[Score],1)</f>
        <v>37</v>
      </c>
      <c r="Y5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59" s="4">
        <f>_xlfn.RANK.AVG(Table3[[#This Row],[Score 2 ]],Table3[[Score 2 ]],1)</f>
        <v>61.5</v>
      </c>
    </row>
    <row r="60" spans="1:26" x14ac:dyDescent="0.3">
      <c r="A60" t="s">
        <v>716</v>
      </c>
      <c r="B60">
        <f>COUNTIFS(Table2[Sub-Sector],Table3[[#This Row],[Sub-Sector]])</f>
        <v>2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1</v>
      </c>
      <c r="F60" s="2">
        <f>COUNTIFS(Table2[Sub-Sector],Table3[[#This Row],[Sub-Sector]],Table2[6M Return vs Nifty],"&gt;=10")/Table3[[#This Row],[Count]]</f>
        <v>0</v>
      </c>
      <c r="G60" s="2">
        <f>COUNTIFS(Table2[Sub-Sector],Table3[[#This Row],[Sub-Sector]],Table2[1Y Return vs Nifty],"&gt;=10")/Table3[[#This Row],[Count]]</f>
        <v>0</v>
      </c>
      <c r="H60" s="2">
        <f>COUNTIFS(Table2[Sub-Sector],Table3[[#This Row],[Sub-Sector]],Table2[RSI Exponential â€“ 14D],"&gt;=50")/Table3[[#This Row],[Count]]</f>
        <v>1</v>
      </c>
      <c r="I60" s="2">
        <f>COUNTIFS(Table2[Sub-Sector],Table3[[#This Row],[Sub-Sector]],Table2[Relative Volume],"&gt;=1")/Table3[[#This Row],[Count]]</f>
        <v>1</v>
      </c>
      <c r="J60" s="2">
        <f>COUNTIFS(Table2[Sub-Sector],Table3[[#This Row],[Sub-Sector]],Table2[% Away From Day Low],"&gt;=0.05")/Table3[[#This Row],[Count]]</f>
        <v>0.5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0.5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0.5</v>
      </c>
      <c r="O60" s="2">
        <f>COUNTIFS(Table2[Sub-Sector],Table3[[#This Row],[Sub-Sector]],Table2[% Away From Current Month High],"&lt;=0.05")/Table3[[#This Row],[Count]]</f>
        <v>1</v>
      </c>
      <c r="P60" s="2">
        <f>COUNTIFS(Table2[Sub-Sector],Table3[[#This Row],[Sub-Sector]],Table2[% Away From 52W High],"&lt;=10")/Table3[[#This Row],[Count]]</f>
        <v>0.5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1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1</v>
      </c>
      <c r="V60" s="2">
        <f>COUNTIFS(Table2[Sub-Sector],Table3[[#This Row],[Sub-Sector]],Table2[Sharpe Ratio],"&gt;=0.10")/Table3[[#This Row],[Count]]</f>
        <v>0</v>
      </c>
      <c r="W6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361.5</v>
      </c>
      <c r="X60" s="4">
        <f>_xlfn.RANK.AVG(Table3[[#This Row],[Score]],Table3[Score],1)</f>
        <v>37</v>
      </c>
      <c r="Y6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0" s="4">
        <f>_xlfn.RANK.AVG(Table3[[#This Row],[Score 2 ]],Table3[[Score 2 ]],1)</f>
        <v>61.5</v>
      </c>
    </row>
    <row r="61" spans="1:26" x14ac:dyDescent="0.3">
      <c r="A61" t="s">
        <v>309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1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0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1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1</v>
      </c>
      <c r="W6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361.5</v>
      </c>
      <c r="X61" s="4">
        <f>_xlfn.RANK.AVG(Table3[[#This Row],[Score]],Table3[Score],1)</f>
        <v>37</v>
      </c>
      <c r="Y6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1" s="4">
        <f>_xlfn.RANK.AVG(Table3[[#This Row],[Score 2 ]],Table3[[Score 2 ]],1)</f>
        <v>61.5</v>
      </c>
    </row>
    <row r="62" spans="1:26" x14ac:dyDescent="0.3">
      <c r="A62" t="s">
        <v>445</v>
      </c>
      <c r="B62">
        <f>COUNTIFS(Table2[Sub-Sector],Table3[[#This Row],[Sub-Sector]])</f>
        <v>1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0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0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</v>
      </c>
      <c r="W6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62" s="4">
        <f>_xlfn.RANK.AVG(Table3[[#This Row],[Score]],Table3[Score],1)</f>
        <v>64.5</v>
      </c>
      <c r="Y6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2" s="4">
        <f>_xlfn.RANK.AVG(Table3[[#This Row],[Score 2 ]],Table3[[Score 2 ]],1)</f>
        <v>61.5</v>
      </c>
    </row>
    <row r="63" spans="1:26" x14ac:dyDescent="0.3">
      <c r="A63" t="s">
        <v>1258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1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0</v>
      </c>
      <c r="V63" s="2">
        <f>COUNTIFS(Table2[Sub-Sector],Table3[[#This Row],[Sub-Sector]],Table2[Sharpe Ratio],"&gt;=0.10")/Table3[[#This Row],[Count]]</f>
        <v>0</v>
      </c>
      <c r="W6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63" s="4">
        <f>_xlfn.RANK.AVG(Table3[[#This Row],[Score]],Table3[Score],1)</f>
        <v>64.5</v>
      </c>
      <c r="Y6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3" s="4">
        <f>_xlfn.RANK.AVG(Table3[[#This Row],[Score 2 ]],Table3[[Score 2 ]],1)</f>
        <v>61.5</v>
      </c>
    </row>
    <row r="64" spans="1:26" x14ac:dyDescent="0.3">
      <c r="A64" t="s">
        <v>568</v>
      </c>
      <c r="B64">
        <f>COUNTIFS(Table2[Sub-Sector],Table3[[#This Row],[Sub-Sector]])</f>
        <v>2</v>
      </c>
      <c r="C64" s="2">
        <f>COUNTIFS(Table2[Sub-Sector],Table3[[#This Row],[Sub-Sector]],Table2[Uptrend],"Uptrend")/Table3[[#This Row],[Count]]</f>
        <v>0.5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0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0.5</v>
      </c>
      <c r="W6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64" s="4">
        <f>_xlfn.RANK.AVG(Table3[[#This Row],[Score]],Table3[Score],1)</f>
        <v>96</v>
      </c>
      <c r="Y6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4" s="4">
        <f>_xlfn.RANK.AVG(Table3[[#This Row],[Score 2 ]],Table3[[Score 2 ]],1)</f>
        <v>61.5</v>
      </c>
    </row>
    <row r="65" spans="1:26" x14ac:dyDescent="0.3">
      <c r="A65" t="s">
        <v>1462</v>
      </c>
      <c r="B65">
        <f>COUNTIFS(Table2[Sub-Sector],Table3[[#This Row],[Sub-Sector]])</f>
        <v>2</v>
      </c>
      <c r="C65" s="2">
        <f>COUNTIFS(Table2[Sub-Sector],Table3[[#This Row],[Sub-Sector]],Table2[Uptrend],"Uptrend")/Table3[[#This Row],[Count]]</f>
        <v>0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0</v>
      </c>
      <c r="H65" s="2">
        <f>COUNTIFS(Table2[Sub-Sector],Table3[[#This Row],[Sub-Sector]],Table2[RSI Exponential â€“ 14D],"&gt;=50")/Table3[[#This Row],[Count]]</f>
        <v>0.5</v>
      </c>
      <c r="I65" s="2">
        <f>COUNTIFS(Table2[Sub-Sector],Table3[[#This Row],[Sub-Sector]],Table2[Relative Volume],"&gt;=1")/Table3[[#This Row],[Count]]</f>
        <v>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0.5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</v>
      </c>
      <c r="W6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65" s="4">
        <f>_xlfn.RANK.AVG(Table3[[#This Row],[Score]],Table3[Score],1)</f>
        <v>104.5</v>
      </c>
      <c r="Y6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5" s="4">
        <f>_xlfn.RANK.AVG(Table3[[#This Row],[Score 2 ]],Table3[[Score 2 ]],1)</f>
        <v>61.5</v>
      </c>
    </row>
    <row r="66" spans="1:26" x14ac:dyDescent="0.3">
      <c r="A66" t="s">
        <v>970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0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0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Volume],"&gt;=1")/Table3[[#This Row],[Count]]</f>
        <v>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1</v>
      </c>
      <c r="V66" s="2">
        <f>COUNTIFS(Table2[Sub-Sector],Table3[[#This Row],[Sub-Sector]],Table2[Sharpe Ratio],"&gt;=0.10")/Table3[[#This Row],[Count]]</f>
        <v>0</v>
      </c>
      <c r="W6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66" s="4">
        <f>_xlfn.RANK.AVG(Table3[[#This Row],[Score]],Table3[Score],1)</f>
        <v>104.5</v>
      </c>
      <c r="Y6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6" s="4">
        <f>_xlfn.RANK.AVG(Table3[[#This Row],[Score 2 ]],Table3[[Score 2 ]],1)</f>
        <v>61.5</v>
      </c>
    </row>
    <row r="67" spans="1:26" x14ac:dyDescent="0.3">
      <c r="A67" t="s">
        <v>1514</v>
      </c>
      <c r="B67">
        <f>COUNTIFS(Table2[Sub-Sector],Table3[[#This Row],[Sub-Sector]])</f>
        <v>1</v>
      </c>
      <c r="C67" s="2">
        <f>COUNTIFS(Table2[Sub-Sector],Table3[[#This Row],[Sub-Sector]],Table2[Uptrend],"Uptrend")/Table3[[#This Row],[Count]]</f>
        <v>0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0</v>
      </c>
      <c r="H67" s="2">
        <f>COUNTIFS(Table2[Sub-Sector],Table3[[#This Row],[Sub-Sector]],Table2[RSI Exponential â€“ 14D],"&gt;=50")/Table3[[#This Row],[Count]]</f>
        <v>0</v>
      </c>
      <c r="I67" s="2">
        <f>COUNTIFS(Table2[Sub-Sector],Table3[[#This Row],[Sub-Sector]],Table2[Relative Volume],"&gt;=1")/Table3[[#This Row],[Count]]</f>
        <v>1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1</v>
      </c>
      <c r="S67" s="2">
        <f>COUNTIFS(Table2[Sub-Sector],Table3[[#This Row],[Sub-Sector]],Table2[% Price above 50 EMA],"&gt;=0")/Table3[[#This Row],[Count]]</f>
        <v>0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1</v>
      </c>
      <c r="V67" s="2">
        <f>COUNTIFS(Table2[Sub-Sector],Table3[[#This Row],[Sub-Sector]],Table2[Sharpe Ratio],"&gt;=0.10")/Table3[[#This Row],[Count]]</f>
        <v>0</v>
      </c>
      <c r="W6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67" s="4">
        <f>_xlfn.RANK.AVG(Table3[[#This Row],[Score]],Table3[Score],1)</f>
        <v>104.5</v>
      </c>
      <c r="Y6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7" s="4">
        <f>_xlfn.RANK.AVG(Table3[[#This Row],[Score 2 ]],Table3[[Score 2 ]],1)</f>
        <v>61.5</v>
      </c>
    </row>
    <row r="68" spans="1:26" x14ac:dyDescent="0.3">
      <c r="A68" t="s">
        <v>1549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0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</v>
      </c>
      <c r="G68" s="2">
        <f>COUNTIFS(Table2[Sub-Sector],Table3[[#This Row],[Sub-Sector]],Table2[1Y Return vs Nifty],"&gt;=10")/Table3[[#This Row],[Count]]</f>
        <v>0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1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0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0</v>
      </c>
      <c r="T68" s="2">
        <f>COUNTIFS(Table2[Sub-Sector],Table3[[#This Row],[Sub-Sector]],Table2[% Price above 200 EMA],"&gt;=0")/Table3[[#This Row],[Count]]</f>
        <v>0</v>
      </c>
      <c r="U68" s="2">
        <f>COUNTIFS(Table2[Sub-Sector],Table3[[#This Row],[Sub-Sector]],Table2[Rate of Change - Zone],"Positive")/Table3[[#This Row],[Count]]</f>
        <v>1</v>
      </c>
      <c r="V68" s="2">
        <f>COUNTIFS(Table2[Sub-Sector],Table3[[#This Row],[Sub-Sector]],Table2[Sharpe Ratio],"&gt;=0.10")/Table3[[#This Row],[Count]]</f>
        <v>0</v>
      </c>
      <c r="W6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68" s="4">
        <f>_xlfn.RANK.AVG(Table3[[#This Row],[Score]],Table3[Score],1)</f>
        <v>104.5</v>
      </c>
      <c r="Y6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8" s="4">
        <f>_xlfn.RANK.AVG(Table3[[#This Row],[Score 2 ]],Table3[[Score 2 ]],1)</f>
        <v>61.5</v>
      </c>
    </row>
    <row r="69" spans="1:26" x14ac:dyDescent="0.3">
      <c r="A69" t="s">
        <v>89</v>
      </c>
      <c r="B69">
        <f>COUNTIFS(Table2[Sub-Sector],Table3[[#This Row],[Sub-Sector]])</f>
        <v>3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0.33333333333333331</v>
      </c>
      <c r="F69" s="2">
        <f>COUNTIFS(Table2[Sub-Sector],Table3[[#This Row],[Sub-Sector]],Table2[6M Return vs Nifty],"&gt;=10")/Table3[[#This Row],[Count]]</f>
        <v>0.33333333333333331</v>
      </c>
      <c r="G69" s="2">
        <f>COUNTIFS(Table2[Sub-Sector],Table3[[#This Row],[Sub-Sector]],Table2[1Y Return vs Nifty],"&gt;=10")/Table3[[#This Row],[Count]]</f>
        <v>0</v>
      </c>
      <c r="H69" s="2">
        <f>COUNTIFS(Table2[Sub-Sector],Table3[[#This Row],[Sub-Sector]],Table2[RSI Exponential â€“ 14D],"&gt;=50")/Table3[[#This Row],[Count]]</f>
        <v>0.66666666666666663</v>
      </c>
      <c r="I69" s="2">
        <f>COUNTIFS(Table2[Sub-Sector],Table3[[#This Row],[Sub-Sector]],Table2[Relative Volume],"&gt;=1")/Table3[[#This Row],[Count]]</f>
        <v>0.66666666666666663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1</v>
      </c>
      <c r="P69" s="2">
        <f>COUNTIFS(Table2[Sub-Sector],Table3[[#This Row],[Sub-Sector]],Table2[% Away From 52W High],"&lt;=10")/Table3[[#This Row],[Count]]</f>
        <v>0.33333333333333331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0.66666666666666663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1</v>
      </c>
      <c r="V69" s="2">
        <f>COUNTIFS(Table2[Sub-Sector],Table3[[#This Row],[Sub-Sector]],Table2[Sharpe Ratio],"&gt;=0.10")/Table3[[#This Row],[Count]]</f>
        <v>0.33333333333333331</v>
      </c>
      <c r="W6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</v>
      </c>
      <c r="X69" s="4">
        <f>_xlfn.RANK.AVG(Table3[[#This Row],[Score]],Table3[Score],1)</f>
        <v>48</v>
      </c>
      <c r="Y6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9" s="4">
        <f>_xlfn.RANK.AVG(Table3[[#This Row],[Score 2 ]],Table3[[Score 2 ]],1)</f>
        <v>68</v>
      </c>
    </row>
    <row r="70" spans="1:26" x14ac:dyDescent="0.3">
      <c r="A70" t="s">
        <v>177</v>
      </c>
      <c r="B70">
        <f>COUNTIFS(Table2[Sub-Sector],Table3[[#This Row],[Sub-Sector]])</f>
        <v>6</v>
      </c>
      <c r="C70" s="2">
        <f>COUNTIFS(Table2[Sub-Sector],Table3[[#This Row],[Sub-Sector]],Table2[Uptrend],"Uptrend")/Table3[[#This Row],[Count]]</f>
        <v>0.66666666666666663</v>
      </c>
      <c r="D70" s="2">
        <f>COUNTIFS(Table2[Sub-Sector],Table3[[#This Row],[Sub-Sector]],Table2[1W Return vs Nifty],"&gt;=5")/Table3[[#This Row],[Count]]</f>
        <v>0.16666666666666666</v>
      </c>
      <c r="E70" s="2">
        <f>COUNTIFS(Table2[Sub-Sector],Table3[[#This Row],[Sub-Sector]],Table2[1M Return vs Nifty],"&gt;=5")/Table3[[#This Row],[Count]]</f>
        <v>0.33333333333333331</v>
      </c>
      <c r="F70" s="2">
        <f>COUNTIFS(Table2[Sub-Sector],Table3[[#This Row],[Sub-Sector]],Table2[6M Return vs Nifty],"&gt;=10")/Table3[[#This Row],[Count]]</f>
        <v>0.66666666666666663</v>
      </c>
      <c r="G70" s="2">
        <f>COUNTIFS(Table2[Sub-Sector],Table3[[#This Row],[Sub-Sector]],Table2[1Y Return vs Nifty],"&gt;=10")/Table3[[#This Row],[Count]]</f>
        <v>0.5</v>
      </c>
      <c r="H70" s="2">
        <f>COUNTIFS(Table2[Sub-Sector],Table3[[#This Row],[Sub-Sector]],Table2[RSI Exponential â€“ 14D],"&gt;=50")/Table3[[#This Row],[Count]]</f>
        <v>0.66666666666666663</v>
      </c>
      <c r="I70" s="2">
        <f>COUNTIFS(Table2[Sub-Sector],Table3[[#This Row],[Sub-Sector]],Table2[Relative Volume],"&gt;=1")/Table3[[#This Row],[Count]]</f>
        <v>0.33333333333333331</v>
      </c>
      <c r="J70" s="2">
        <f>COUNTIFS(Table2[Sub-Sector],Table3[[#This Row],[Sub-Sector]],Table2[% Away From Day Low],"&gt;=0.05")/Table3[[#This Row],[Count]]</f>
        <v>0.16666666666666666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0.16666666666666666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0.16666666666666666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0.66666666666666663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0.83333333333333337</v>
      </c>
      <c r="S70" s="2">
        <f>COUNTIFS(Table2[Sub-Sector],Table3[[#This Row],[Sub-Sector]],Table2[% Price above 50 EMA],"&gt;=0")/Table3[[#This Row],[Count]]</f>
        <v>0.66666666666666663</v>
      </c>
      <c r="T70" s="2">
        <f>COUNTIFS(Table2[Sub-Sector],Table3[[#This Row],[Sub-Sector]],Table2[% Price above 200 EMA],"&gt;=0")/Table3[[#This Row],[Count]]</f>
        <v>0.66666666666666663</v>
      </c>
      <c r="U70" s="2">
        <f>COUNTIFS(Table2[Sub-Sector],Table3[[#This Row],[Sub-Sector]],Table2[Rate of Change - Zone],"Positive")/Table3[[#This Row],[Count]]</f>
        <v>0.83333333333333337</v>
      </c>
      <c r="V70" s="2">
        <f>COUNTIFS(Table2[Sub-Sector],Table3[[#This Row],[Sub-Sector]],Table2[Sharpe Ratio],"&gt;=0.10")/Table3[[#This Row],[Count]]</f>
        <v>0</v>
      </c>
      <c r="W7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70" s="4">
        <f>_xlfn.RANK.AVG(Table3[[#This Row],[Score]],Table3[Score],1)</f>
        <v>47</v>
      </c>
      <c r="Y7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0" s="4">
        <f>_xlfn.RANK.AVG(Table3[[#This Row],[Score 2 ]],Table3[[Score 2 ]],1)</f>
        <v>69</v>
      </c>
    </row>
    <row r="71" spans="1:26" x14ac:dyDescent="0.3">
      <c r="A71" t="s">
        <v>495</v>
      </c>
      <c r="B71">
        <f>COUNTIFS(Table2[Sub-Sector],Table3[[#This Row],[Sub-Sector]])</f>
        <v>1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1</v>
      </c>
      <c r="G71" s="2">
        <f>COUNTIFS(Table2[Sub-Sector],Table3[[#This Row],[Sub-Sector]],Table2[1Y Return vs Nifty],"&gt;=10")/Table3[[#This Row],[Count]]</f>
        <v>0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Volume],"&gt;=1")/Table3[[#This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0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1</v>
      </c>
      <c r="V71" s="2">
        <f>COUNTIFS(Table2[Sub-Sector],Table3[[#This Row],[Sub-Sector]],Table2[Sharpe Ratio],"&gt;=0.10")/Table3[[#This Row],[Count]]</f>
        <v>0</v>
      </c>
      <c r="W7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71" s="4">
        <f>_xlfn.RANK.AVG(Table3[[#This Row],[Score]],Table3[Score],1)</f>
        <v>68</v>
      </c>
      <c r="Y7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1" s="4">
        <f>_xlfn.RANK.AVG(Table3[[#This Row],[Score 2 ]],Table3[[Score 2 ]],1)</f>
        <v>72.5</v>
      </c>
    </row>
    <row r="72" spans="1:26" x14ac:dyDescent="0.3">
      <c r="A72" t="s">
        <v>1657</v>
      </c>
      <c r="B72">
        <f>COUNTIFS(Table2[Sub-Sector],Table3[[#This Row],[Sub-Sector]])</f>
        <v>1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1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0</v>
      </c>
      <c r="I72" s="2">
        <f>COUNTIFS(Table2[Sub-Sector],Table3[[#This Row],[Sub-Sector]],Table2[Relative Volume],"&gt;=1")/Table3[[#This Row],[Count]]</f>
        <v>0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0</v>
      </c>
      <c r="O72" s="2">
        <f>COUNTIFS(Table2[Sub-Sector],Table3[[#This Row],[Sub-Sector]],Table2[% Away From Current Month High],"&lt;=0.05")/Table3[[#This Row],[Count]]</f>
        <v>1</v>
      </c>
      <c r="P72" s="2">
        <f>COUNTIFS(Table2[Sub-Sector],Table3[[#This Row],[Sub-Sector]],Table2[% Away From 52W High],"&lt;=10")/Table3[[#This Row],[Count]]</f>
        <v>0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1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</v>
      </c>
      <c r="V72" s="2">
        <f>COUNTIFS(Table2[Sub-Sector],Table3[[#This Row],[Sub-Sector]],Table2[Sharpe Ratio],"&gt;=0.10")/Table3[[#This Row],[Count]]</f>
        <v>0</v>
      </c>
      <c r="W7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72" s="4">
        <f>_xlfn.RANK.AVG(Table3[[#This Row],[Score]],Table3[Score],1)</f>
        <v>68</v>
      </c>
      <c r="Y7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2" s="4">
        <f>_xlfn.RANK.AVG(Table3[[#This Row],[Score 2 ]],Table3[[Score 2 ]],1)</f>
        <v>72.5</v>
      </c>
    </row>
    <row r="73" spans="1:26" x14ac:dyDescent="0.3">
      <c r="A73" t="s">
        <v>95</v>
      </c>
      <c r="B73">
        <f>COUNTIFS(Table2[Sub-Sector],Table3[[#This Row],[Sub-Sector]])</f>
        <v>1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</v>
      </c>
      <c r="F73" s="2">
        <f>COUNTIFS(Table2[Sub-Sector],Table3[[#This Row],[Sub-Sector]],Table2[6M Return vs Nifty],"&gt;=10")/Table3[[#This Row],[Count]]</f>
        <v>1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0</v>
      </c>
      <c r="I73" s="2">
        <f>COUNTIFS(Table2[Sub-Sector],Table3[[#This Row],[Sub-Sector]],Table2[Relative Volume],"&gt;=1")/Table3[[#This Row],[Count]]</f>
        <v>0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</v>
      </c>
      <c r="O73" s="2">
        <f>COUNTIFS(Table2[Sub-Sector],Table3[[#This Row],[Sub-Sector]],Table2[% Away From Current Month High],"&lt;=0.05")/Table3[[#This Row],[Count]]</f>
        <v>1</v>
      </c>
      <c r="P73" s="2">
        <f>COUNTIFS(Table2[Sub-Sector],Table3[[#This Row],[Sub-Sector]],Table2[% Away From 52W High],"&lt;=10")/Table3[[#This Row],[Count]]</f>
        <v>0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</v>
      </c>
      <c r="S73" s="2">
        <f>COUNTIFS(Table2[Sub-Sector],Table3[[#This Row],[Sub-Sector]],Table2[% Price above 50 EMA],"&gt;=0")/Table3[[#This Row],[Count]]</f>
        <v>1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</v>
      </c>
      <c r="V73" s="2">
        <f>COUNTIFS(Table2[Sub-Sector],Table3[[#This Row],[Sub-Sector]],Table2[Sharpe Ratio],"&gt;=0.10")/Table3[[#This Row],[Count]]</f>
        <v>1</v>
      </c>
      <c r="W7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73" s="4">
        <f>_xlfn.RANK.AVG(Table3[[#This Row],[Score]],Table3[Score],1)</f>
        <v>68</v>
      </c>
      <c r="Y7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3" s="4">
        <f>_xlfn.RANK.AVG(Table3[[#This Row],[Score 2 ]],Table3[[Score 2 ]],1)</f>
        <v>72.5</v>
      </c>
    </row>
    <row r="74" spans="1:26" x14ac:dyDescent="0.3">
      <c r="A74" t="s">
        <v>159</v>
      </c>
      <c r="B74">
        <f>COUNTIFS(Table2[Sub-Sector],Table3[[#This Row],[Sub-Sector]])</f>
        <v>1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</v>
      </c>
      <c r="F74" s="2">
        <f>COUNTIFS(Table2[Sub-Sector],Table3[[#This Row],[Sub-Sector]],Table2[6M Return vs Nifty],"&gt;=10")/Table3[[#This Row],[Count]]</f>
        <v>1</v>
      </c>
      <c r="G74" s="2">
        <f>COUNTIFS(Table2[Sub-Sector],Table3[[#This Row],[Sub-Sector]],Table2[1Y Return vs Nifty],"&gt;=10")/Table3[[#This Row],[Count]]</f>
        <v>1</v>
      </c>
      <c r="H74" s="2">
        <f>COUNTIFS(Table2[Sub-Sector],Table3[[#This Row],[Sub-Sector]],Table2[RSI Exponential â€“ 14D],"&gt;=50")/Table3[[#This Row],[Count]]</f>
        <v>0</v>
      </c>
      <c r="I74" s="2">
        <f>COUNTIFS(Table2[Sub-Sector],Table3[[#This Row],[Sub-Sector]],Table2[Relative Volume],"&gt;=1")/Table3[[#This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</v>
      </c>
      <c r="O74" s="2">
        <f>COUNTIFS(Table2[Sub-Sector],Table3[[#This Row],[Sub-Sector]],Table2[% Away From Current Month High],"&lt;=0.05")/Table3[[#This Row],[Count]]</f>
        <v>1</v>
      </c>
      <c r="P74" s="2">
        <f>COUNTIFS(Table2[Sub-Sector],Table3[[#This Row],[Sub-Sector]],Table2[% Away From 52W High],"&lt;=10")/Table3[[#This Row],[Count]]</f>
        <v>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</v>
      </c>
      <c r="V74" s="2">
        <f>COUNTIFS(Table2[Sub-Sector],Table3[[#This Row],[Sub-Sector]],Table2[Sharpe Ratio],"&gt;=0.10")/Table3[[#This Row],[Count]]</f>
        <v>0</v>
      </c>
      <c r="W7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74" s="4">
        <f>_xlfn.RANK.AVG(Table3[[#This Row],[Score]],Table3[Score],1)</f>
        <v>68</v>
      </c>
      <c r="Y7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4" s="4">
        <f>_xlfn.RANK.AVG(Table3[[#This Row],[Score 2 ]],Table3[[Score 2 ]],1)</f>
        <v>72.5</v>
      </c>
    </row>
    <row r="75" spans="1:26" x14ac:dyDescent="0.3">
      <c r="A75" t="s">
        <v>281</v>
      </c>
      <c r="B75">
        <f>COUNTIFS(Table2[Sub-Sector],Table3[[#This Row],[Sub-Sector]])</f>
        <v>1</v>
      </c>
      <c r="C75" s="2">
        <f>COUNTIFS(Table2[Sub-Sector],Table3[[#This Row],[Sub-Sector]],Table2[Uptrend],"Uptrend")/Table3[[#This Row],[Count]]</f>
        <v>0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1</v>
      </c>
      <c r="G75" s="2">
        <f>COUNTIFS(Table2[Sub-Sector],Table3[[#This Row],[Sub-Sector]],Table2[1Y Return vs Nifty],"&gt;=10")/Table3[[#This Row],[Count]]</f>
        <v>1</v>
      </c>
      <c r="H75" s="2">
        <f>COUNTIFS(Table2[Sub-Sector],Table3[[#This Row],[Sub-Sector]],Table2[RSI Exponential â€“ 14D],"&gt;=50")/Table3[[#This Row],[Count]]</f>
        <v>0</v>
      </c>
      <c r="I75" s="2">
        <f>COUNTIFS(Table2[Sub-Sector],Table3[[#This Row],[Sub-Sector]],Table2[Relative Volume],"&gt;=1")/Table3[[#This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</v>
      </c>
      <c r="S75" s="2">
        <f>COUNTIFS(Table2[Sub-Sector],Table3[[#This Row],[Sub-Sector]],Table2[% Price above 50 EMA],"&gt;=0")/Table3[[#This Row],[Count]]</f>
        <v>0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0</v>
      </c>
      <c r="V75" s="2">
        <f>COUNTIFS(Table2[Sub-Sector],Table3[[#This Row],[Sub-Sector]],Table2[Sharpe Ratio],"&gt;=0.10")/Table3[[#This Row],[Count]]</f>
        <v>0</v>
      </c>
      <c r="W7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75" s="4">
        <f>_xlfn.RANK.AVG(Table3[[#This Row],[Score]],Table3[Score],1)</f>
        <v>107</v>
      </c>
      <c r="Y7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5" s="4">
        <f>_xlfn.RANK.AVG(Table3[[#This Row],[Score 2 ]],Table3[[Score 2 ]],1)</f>
        <v>72.5</v>
      </c>
    </row>
    <row r="76" spans="1:26" x14ac:dyDescent="0.3">
      <c r="A76" t="s">
        <v>75</v>
      </c>
      <c r="B76">
        <f>COUNTIFS(Table2[Sub-Sector],Table3[[#This Row],[Sub-Sector]])</f>
        <v>3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0.66666666666666663</v>
      </c>
      <c r="G76" s="2">
        <f>COUNTIFS(Table2[Sub-Sector],Table3[[#This Row],[Sub-Sector]],Table2[1Y Return vs Nifty],"&gt;=10")/Table3[[#This Row],[Count]]</f>
        <v>0.66666666666666663</v>
      </c>
      <c r="H76" s="2">
        <f>COUNTIFS(Table2[Sub-Sector],Table3[[#This Row],[Sub-Sector]],Table2[RSI Exponential â€“ 14D],"&gt;=50")/Table3[[#This Row],[Count]]</f>
        <v>1</v>
      </c>
      <c r="I76" s="2">
        <f>COUNTIFS(Table2[Sub-Sector],Table3[[#This Row],[Sub-Sector]],Table2[Relative Volume],"&gt;=1")/Table3[[#This Row],[Count]]</f>
        <v>0.33333333333333331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</v>
      </c>
      <c r="O76" s="2">
        <f>COUNTIFS(Table2[Sub-Sector],Table3[[#This Row],[Sub-Sector]],Table2[% Away From Current Month High],"&lt;=0.05")/Table3[[#This Row],[Count]]</f>
        <v>1</v>
      </c>
      <c r="P76" s="2">
        <f>COUNTIFS(Table2[Sub-Sector],Table3[[#This Row],[Sub-Sector]],Table2[% Away From 52W High],"&lt;=10")/Table3[[#This Row],[Count]]</f>
        <v>0.66666666666666663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1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0.66666666666666663</v>
      </c>
      <c r="V76" s="2">
        <f>COUNTIFS(Table2[Sub-Sector],Table3[[#This Row],[Sub-Sector]],Table2[Sharpe Ratio],"&gt;=0.10")/Table3[[#This Row],[Count]]</f>
        <v>0.33333333333333331</v>
      </c>
      <c r="W7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76" s="4">
        <f>_xlfn.RANK.AVG(Table3[[#This Row],[Score]],Table3[Score],1)</f>
        <v>68</v>
      </c>
      <c r="Y7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6" s="4">
        <f>_xlfn.RANK.AVG(Table3[[#This Row],[Score 2 ]],Table3[[Score 2 ]],1)</f>
        <v>72.5</v>
      </c>
    </row>
    <row r="77" spans="1:26" x14ac:dyDescent="0.3">
      <c r="A77" t="s">
        <v>498</v>
      </c>
      <c r="B77">
        <f>COUNTIFS(Table2[Sub-Sector],Table3[[#This Row],[Sub-Sector]])</f>
        <v>1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0</v>
      </c>
      <c r="G77" s="2">
        <f>COUNTIFS(Table2[Sub-Sector],Table3[[#This Row],[Sub-Sector]],Table2[1Y Return vs Nifty],"&gt;=10")/Table3[[#This Row],[Count]]</f>
        <v>1</v>
      </c>
      <c r="H77" s="2">
        <f>COUNTIFS(Table2[Sub-Sector],Table3[[#This Row],[Sub-Sector]],Table2[RSI Exponential â€“ 14D],"&gt;=50")/Table3[[#This Row],[Count]]</f>
        <v>1</v>
      </c>
      <c r="I77" s="2">
        <f>COUNTIFS(Table2[Sub-Sector],Table3[[#This Row],[Sub-Sector]],Table2[Relative Volume],"&gt;=1")/Table3[[#This Row],[Count]]</f>
        <v>0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</v>
      </c>
      <c r="O77" s="2">
        <f>COUNTIFS(Table2[Sub-Sector],Table3[[#This Row],[Sub-Sector]],Table2[% Away From Current Month High],"&lt;=0.05")/Table3[[#This Row],[Count]]</f>
        <v>1</v>
      </c>
      <c r="P77" s="2">
        <f>COUNTIFS(Table2[Sub-Sector],Table3[[#This Row],[Sub-Sector]],Table2[% Away From 52W High],"&lt;=10")/Table3[[#This Row],[Count]]</f>
        <v>1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1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1</v>
      </c>
      <c r="V77" s="2">
        <f>COUNTIFS(Table2[Sub-Sector],Table3[[#This Row],[Sub-Sector]],Table2[Sharpe Ratio],"&gt;=0.10")/Table3[[#This Row],[Count]]</f>
        <v>0</v>
      </c>
      <c r="W7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77" s="4">
        <f>_xlfn.RANK.AVG(Table3[[#This Row],[Score]],Table3[Score],1)</f>
        <v>71</v>
      </c>
      <c r="Y7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7" s="4">
        <f>_xlfn.RANK.AVG(Table3[[#This Row],[Score 2 ]],Table3[[Score 2 ]],1)</f>
        <v>76</v>
      </c>
    </row>
    <row r="78" spans="1:26" x14ac:dyDescent="0.3">
      <c r="A78" t="s">
        <v>535</v>
      </c>
      <c r="B78">
        <f>COUNTIFS(Table2[Sub-Sector],Table3[[#This Row],[Sub-Sector]])</f>
        <v>9</v>
      </c>
      <c r="C78" s="2">
        <f>COUNTIFS(Table2[Sub-Sector],Table3[[#This Row],[Sub-Sector]],Table2[Uptrend],"Uptrend")/Table3[[#This Row],[Count]]</f>
        <v>0.55555555555555558</v>
      </c>
      <c r="D78" s="2">
        <f>COUNTIFS(Table2[Sub-Sector],Table3[[#This Row],[Sub-Sector]],Table2[1W Return vs Nifty],"&gt;=5")/Table3[[#This Row],[Count]]</f>
        <v>0.22222222222222221</v>
      </c>
      <c r="E78" s="2">
        <f>COUNTIFS(Table2[Sub-Sector],Table3[[#This Row],[Sub-Sector]],Table2[1M Return vs Nifty],"&gt;=5")/Table3[[#This Row],[Count]]</f>
        <v>0.33333333333333331</v>
      </c>
      <c r="F78" s="2">
        <f>COUNTIFS(Table2[Sub-Sector],Table3[[#This Row],[Sub-Sector]],Table2[6M Return vs Nifty],"&gt;=10")/Table3[[#This Row],[Count]]</f>
        <v>0.33333333333333331</v>
      </c>
      <c r="G78" s="2">
        <f>COUNTIFS(Table2[Sub-Sector],Table3[[#This Row],[Sub-Sector]],Table2[1Y Return vs Nifty],"&gt;=10")/Table3[[#This Row],[Count]]</f>
        <v>0.55555555555555558</v>
      </c>
      <c r="H78" s="2">
        <f>COUNTIFS(Table2[Sub-Sector],Table3[[#This Row],[Sub-Sector]],Table2[RSI Exponential â€“ 14D],"&gt;=50")/Table3[[#This Row],[Count]]</f>
        <v>0.88888888888888884</v>
      </c>
      <c r="I78" s="2">
        <f>COUNTIFS(Table2[Sub-Sector],Table3[[#This Row],[Sub-Sector]],Table2[Relative Volume],"&gt;=1")/Table3[[#This Row],[Count]]</f>
        <v>0.55555555555555558</v>
      </c>
      <c r="J78" s="2">
        <f>COUNTIFS(Table2[Sub-Sector],Table3[[#This Row],[Sub-Sector]],Table2[% Away From Day Low],"&gt;=0.05")/Table3[[#This Row],[Count]]</f>
        <v>0.33333333333333331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0.33333333333333331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0.33333333333333331</v>
      </c>
      <c r="O78" s="2">
        <f>COUNTIFS(Table2[Sub-Sector],Table3[[#This Row],[Sub-Sector]],Table2[% Away From Current Month High],"&lt;=0.05")/Table3[[#This Row],[Count]]</f>
        <v>1</v>
      </c>
      <c r="P78" s="2">
        <f>COUNTIFS(Table2[Sub-Sector],Table3[[#This Row],[Sub-Sector]],Table2[% Away From 52W High],"&lt;=10")/Table3[[#This Row],[Count]]</f>
        <v>0.33333333333333331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0.77777777777777779</v>
      </c>
      <c r="S78" s="2">
        <f>COUNTIFS(Table2[Sub-Sector],Table3[[#This Row],[Sub-Sector]],Table2[% Price above 50 EMA],"&gt;=0")/Table3[[#This Row],[Count]]</f>
        <v>0.77777777777777779</v>
      </c>
      <c r="T78" s="2">
        <f>COUNTIFS(Table2[Sub-Sector],Table3[[#This Row],[Sub-Sector]],Table2[% Price above 200 EMA],"&gt;=0")/Table3[[#This Row],[Count]]</f>
        <v>0.77777777777777779</v>
      </c>
      <c r="U78" s="2">
        <f>COUNTIFS(Table2[Sub-Sector],Table3[[#This Row],[Sub-Sector]],Table2[Rate of Change - Zone],"Positive")/Table3[[#This Row],[Count]]</f>
        <v>0.77777777777777779</v>
      </c>
      <c r="V78" s="2">
        <f>COUNTIFS(Table2[Sub-Sector],Table3[[#This Row],[Sub-Sector]],Table2[Sharpe Ratio],"&gt;=0.10")/Table3[[#This Row],[Count]]</f>
        <v>0.33333333333333331</v>
      </c>
      <c r="W7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403.5</v>
      </c>
      <c r="X78" s="4">
        <f>_xlfn.RANK.AVG(Table3[[#This Row],[Score]],Table3[Score],1)</f>
        <v>49</v>
      </c>
      <c r="Y7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8" s="4">
        <f>_xlfn.RANK.AVG(Table3[[#This Row],[Score 2 ]],Table3[[Score 2 ]],1)</f>
        <v>77</v>
      </c>
    </row>
    <row r="79" spans="1:26" x14ac:dyDescent="0.3">
      <c r="A79" t="s">
        <v>32</v>
      </c>
      <c r="B79">
        <f>COUNTIFS(Table2[Sub-Sector],Table3[[#This Row],[Sub-Sector]])</f>
        <v>11</v>
      </c>
      <c r="C79" s="2">
        <f>COUNTIFS(Table2[Sub-Sector],Table3[[#This Row],[Sub-Sector]],Table2[Uptrend],"Uptrend")/Table3[[#This Row],[Count]]</f>
        <v>0.72727272727272729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0.72727272727272729</v>
      </c>
      <c r="G79" s="2">
        <f>COUNTIFS(Table2[Sub-Sector],Table3[[#This Row],[Sub-Sector]],Table2[1Y Return vs Nifty],"&gt;=10")/Table3[[#This Row],[Count]]</f>
        <v>1</v>
      </c>
      <c r="H79" s="2">
        <f>COUNTIFS(Table2[Sub-Sector],Table3[[#This Row],[Sub-Sector]],Table2[RSI Exponential â€“ 14D],"&gt;=50")/Table3[[#This Row],[Count]]</f>
        <v>0.27272727272727271</v>
      </c>
      <c r="I79" s="2">
        <f>COUNTIFS(Table2[Sub-Sector],Table3[[#This Row],[Sub-Sector]],Table2[Relative Volume],"&gt;=1")/Table3[[#This Row],[Count]]</f>
        <v>9.0909090909090912E-2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0.90909090909090906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0.90909090909090906</v>
      </c>
      <c r="N79" s="2">
        <f>COUNTIFS(Table2[Sub-Sector],Table3[[#This Row],[Sub-Sector]],Table2[% Away From Current Month Low],"&gt;=0.05")/Table3[[#This Row],[Count]]</f>
        <v>0</v>
      </c>
      <c r="O79" s="2">
        <f>COUNTIFS(Table2[Sub-Sector],Table3[[#This Row],[Sub-Sector]],Table2[% Away From Current Month High],"&lt;=0.05")/Table3[[#This Row],[Count]]</f>
        <v>0.90909090909090906</v>
      </c>
      <c r="P79" s="2">
        <f>COUNTIFS(Table2[Sub-Sector],Table3[[#This Row],[Sub-Sector]],Table2[% Away From 52W High],"&lt;=10")/Table3[[#This Row],[Count]]</f>
        <v>0.18181818181818182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0.18181818181818182</v>
      </c>
      <c r="S79" s="2">
        <f>COUNTIFS(Table2[Sub-Sector],Table3[[#This Row],[Sub-Sector]],Table2[% Price above 50 EMA],"&gt;=0")/Table3[[#This Row],[Count]]</f>
        <v>0.36363636363636365</v>
      </c>
      <c r="T79" s="2">
        <f>COUNTIFS(Table2[Sub-Sector],Table3[[#This Row],[Sub-Sector]],Table2[% Price above 200 EMA],"&gt;=0")/Table3[[#This Row],[Count]]</f>
        <v>0.90909090909090906</v>
      </c>
      <c r="U79" s="2">
        <f>COUNTIFS(Table2[Sub-Sector],Table3[[#This Row],[Sub-Sector]],Table2[Rate of Change - Zone],"Positive")/Table3[[#This Row],[Count]]</f>
        <v>0.18181818181818182</v>
      </c>
      <c r="V79" s="2">
        <f>COUNTIFS(Table2[Sub-Sector],Table3[[#This Row],[Sub-Sector]],Table2[Sharpe Ratio],"&gt;=0.10")/Table3[[#This Row],[Count]]</f>
        <v>0.54545454545454541</v>
      </c>
      <c r="W7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79" s="4">
        <f>_xlfn.RANK.AVG(Table3[[#This Row],[Score]],Table3[Score],1)</f>
        <v>89</v>
      </c>
      <c r="Y7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79" s="4">
        <f>_xlfn.RANK.AVG(Table3[[#This Row],[Score 2 ]],Table3[[Score 2 ]],1)</f>
        <v>78.5</v>
      </c>
    </row>
    <row r="80" spans="1:26" x14ac:dyDescent="0.3">
      <c r="A80" t="s">
        <v>477</v>
      </c>
      <c r="B80">
        <f>COUNTIFS(Table2[Sub-Sector],Table3[[#This Row],[Sub-Sector]])</f>
        <v>7</v>
      </c>
      <c r="C80" s="2">
        <f>COUNTIFS(Table2[Sub-Sector],Table3[[#This Row],[Sub-Sector]],Table2[Uptrend],"Uptrend")/Table3[[#This Row],[Count]]</f>
        <v>1</v>
      </c>
      <c r="D80" s="2">
        <f>COUNTIFS(Table2[Sub-Sector],Table3[[#This Row],[Sub-Sector]],Table2[1W Return vs Nifty],"&gt;=5")/Table3[[#This Row],[Count]]</f>
        <v>0.14285714285714285</v>
      </c>
      <c r="E80" s="2">
        <f>COUNTIFS(Table2[Sub-Sector],Table3[[#This Row],[Sub-Sector]],Table2[1M Return vs Nifty],"&gt;=5")/Table3[[#This Row],[Count]]</f>
        <v>0.5714285714285714</v>
      </c>
      <c r="F80" s="2">
        <f>COUNTIFS(Table2[Sub-Sector],Table3[[#This Row],[Sub-Sector]],Table2[6M Return vs Nifty],"&gt;=10")/Table3[[#This Row],[Count]]</f>
        <v>0.14285714285714285</v>
      </c>
      <c r="G80" s="2">
        <f>COUNTIFS(Table2[Sub-Sector],Table3[[#This Row],[Sub-Sector]],Table2[1Y Return vs Nifty],"&gt;=10")/Table3[[#This Row],[Count]]</f>
        <v>0.7142857142857143</v>
      </c>
      <c r="H80" s="2">
        <f>COUNTIFS(Table2[Sub-Sector],Table3[[#This Row],[Sub-Sector]],Table2[RSI Exponential â€“ 14D],"&gt;=50")/Table3[[#This Row],[Count]]</f>
        <v>0.5714285714285714</v>
      </c>
      <c r="I80" s="2">
        <f>COUNTIFS(Table2[Sub-Sector],Table3[[#This Row],[Sub-Sector]],Table2[Relative Volume],"&gt;=1")/Table3[[#This Row],[Count]]</f>
        <v>0.7142857142857143</v>
      </c>
      <c r="J80" s="2">
        <f>COUNTIFS(Table2[Sub-Sector],Table3[[#This Row],[Sub-Sector]],Table2[% Away From Day Low],"&gt;=0.05")/Table3[[#This Row],[Count]]</f>
        <v>0.14285714285714285</v>
      </c>
      <c r="K80" s="2">
        <f>COUNTIFS(Table2[Sub-Sector],Table3[[#This Row],[Sub-Sector]],Table2[% Away From Day High],"&lt;=0.05")/Table3[[#This Row],[Count]]</f>
        <v>0.8571428571428571</v>
      </c>
      <c r="L80" s="2">
        <f>COUNTIFS(Table2[Sub-Sector],Table3[[#This Row],[Sub-Sector]],Table2[% Away From Current Week Low],"&gt;=0.05")/Table3[[#This Row],[Count]]</f>
        <v>0.14285714285714285</v>
      </c>
      <c r="M80" s="2">
        <f>COUNTIFS(Table2[Sub-Sector],Table3[[#This Row],[Sub-Sector]],Table2[% Away From Current Week High],"&lt;=0.05")/Table3[[#This Row],[Count]]</f>
        <v>0.8571428571428571</v>
      </c>
      <c r="N80" s="2">
        <f>COUNTIFS(Table2[Sub-Sector],Table3[[#This Row],[Sub-Sector]],Table2[% Away From Current Month Low],"&gt;=0.05")/Table3[[#This Row],[Count]]</f>
        <v>0.14285714285714285</v>
      </c>
      <c r="O80" s="2">
        <f>COUNTIFS(Table2[Sub-Sector],Table3[[#This Row],[Sub-Sector]],Table2[% Away From Current Month High],"&lt;=0.05")/Table3[[#This Row],[Count]]</f>
        <v>0.8571428571428571</v>
      </c>
      <c r="P80" s="2">
        <f>COUNTIFS(Table2[Sub-Sector],Table3[[#This Row],[Sub-Sector]],Table2[% Away From 52W High],"&lt;=10")/Table3[[#This Row],[Count]]</f>
        <v>0.5714285714285714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1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0.5714285714285714</v>
      </c>
      <c r="V80" s="2">
        <f>COUNTIFS(Table2[Sub-Sector],Table3[[#This Row],[Sub-Sector]],Table2[Sharpe Ratio],"&gt;=0.10")/Table3[[#This Row],[Count]]</f>
        <v>0</v>
      </c>
      <c r="W8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</v>
      </c>
      <c r="X80" s="4">
        <f>_xlfn.RANK.AVG(Table3[[#This Row],[Score]],Table3[Score],1)</f>
        <v>24</v>
      </c>
      <c r="Y8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80" s="4">
        <f>_xlfn.RANK.AVG(Table3[[#This Row],[Score 2 ]],Table3[[Score 2 ]],1)</f>
        <v>78.5</v>
      </c>
    </row>
    <row r="81" spans="1:26" x14ac:dyDescent="0.3">
      <c r="A81" t="s">
        <v>151</v>
      </c>
      <c r="B81">
        <f>COUNTIFS(Table2[Sub-Sector],Table3[[#This Row],[Sub-Sector]])</f>
        <v>8</v>
      </c>
      <c r="C81" s="2">
        <f>COUNTIFS(Table2[Sub-Sector],Table3[[#This Row],[Sub-Sector]],Table2[Uptrend],"Uptrend")/Table3[[#This Row],[Count]]</f>
        <v>0.625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0.125</v>
      </c>
      <c r="F81" s="2">
        <f>COUNTIFS(Table2[Sub-Sector],Table3[[#This Row],[Sub-Sector]],Table2[6M Return vs Nifty],"&gt;=10")/Table3[[#This Row],[Count]]</f>
        <v>0.5</v>
      </c>
      <c r="G81" s="2">
        <f>COUNTIFS(Table2[Sub-Sector],Table3[[#This Row],[Sub-Sector]],Table2[1Y Return vs Nifty],"&gt;=10")/Table3[[#This Row],[Count]]</f>
        <v>0.75</v>
      </c>
      <c r="H81" s="2">
        <f>COUNTIFS(Table2[Sub-Sector],Table3[[#This Row],[Sub-Sector]],Table2[RSI Exponential â€“ 14D],"&gt;=50")/Table3[[#This Row],[Count]]</f>
        <v>0.625</v>
      </c>
      <c r="I81" s="2">
        <f>COUNTIFS(Table2[Sub-Sector],Table3[[#This Row],[Sub-Sector]],Table2[Relative Volume],"&gt;=1")/Table3[[#This Row],[Count]]</f>
        <v>0.375</v>
      </c>
      <c r="J81" s="2">
        <f>COUNTIFS(Table2[Sub-Sector],Table3[[#This Row],[Sub-Sector]],Table2[% Away From Day Low],"&gt;=0.05")/Table3[[#This Row],[Count]]</f>
        <v>0.125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0.125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0.125</v>
      </c>
      <c r="O81" s="2">
        <f>COUNTIFS(Table2[Sub-Sector],Table3[[#This Row],[Sub-Sector]],Table2[% Away From Current Month High],"&lt;=0.05")/Table3[[#This Row],[Count]]</f>
        <v>1</v>
      </c>
      <c r="P81" s="2">
        <f>COUNTIFS(Table2[Sub-Sector],Table3[[#This Row],[Sub-Sector]],Table2[% Away From 52W High],"&lt;=10")/Table3[[#This Row],[Count]]</f>
        <v>0.375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0.625</v>
      </c>
      <c r="S81" s="2">
        <f>COUNTIFS(Table2[Sub-Sector],Table3[[#This Row],[Sub-Sector]],Table2[% Price above 50 EMA],"&gt;=0")/Table3[[#This Row],[Count]]</f>
        <v>0.625</v>
      </c>
      <c r="T81" s="2">
        <f>COUNTIFS(Table2[Sub-Sector],Table3[[#This Row],[Sub-Sector]],Table2[% Price above 200 EMA],"&gt;=0")/Table3[[#This Row],[Count]]</f>
        <v>0.875</v>
      </c>
      <c r="U81" s="2">
        <f>COUNTIFS(Table2[Sub-Sector],Table3[[#This Row],[Sub-Sector]],Table2[Rate of Change - Zone],"Positive")/Table3[[#This Row],[Count]]</f>
        <v>0.625</v>
      </c>
      <c r="V81" s="2">
        <f>COUNTIFS(Table2[Sub-Sector],Table3[[#This Row],[Sub-Sector]],Table2[Sharpe Ratio],"&gt;=0.10")/Table3[[#This Row],[Count]]</f>
        <v>0</v>
      </c>
      <c r="W8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81" s="4">
        <f>_xlfn.RANK.AVG(Table3[[#This Row],[Score]],Table3[Score],1)</f>
        <v>83.5</v>
      </c>
      <c r="Y8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81" s="4">
        <f>_xlfn.RANK.AVG(Table3[[#This Row],[Score 2 ]],Table3[[Score 2 ]],1)</f>
        <v>80</v>
      </c>
    </row>
    <row r="82" spans="1:26" x14ac:dyDescent="0.3">
      <c r="A82" t="s">
        <v>1219</v>
      </c>
      <c r="B82">
        <f>COUNTIFS(Table2[Sub-Sector],Table3[[#This Row],[Sub-Sector]])</f>
        <v>2</v>
      </c>
      <c r="C82" s="2">
        <f>COUNTIFS(Table2[Sub-Sector],Table3[[#This Row],[Sub-Sector]],Table2[Uptrend],"Uptrend")/Table3[[#This Row],[Count]]</f>
        <v>0.5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</v>
      </c>
      <c r="F82" s="2">
        <f>COUNTIFS(Table2[Sub-Sector],Table3[[#This Row],[Sub-Sector]],Table2[6M Return vs Nifty],"&gt;=10")/Table3[[#This Row],[Count]]</f>
        <v>0.5</v>
      </c>
      <c r="G82" s="2">
        <f>COUNTIFS(Table2[Sub-Sector],Table3[[#This Row],[Sub-Sector]],Table2[1Y Return vs Nifty],"&gt;=10")/Table3[[#This Row],[Count]]</f>
        <v>0.5</v>
      </c>
      <c r="H82" s="2">
        <f>COUNTIFS(Table2[Sub-Sector],Table3[[#This Row],[Sub-Sector]],Table2[RSI Exponential â€“ 14D],"&gt;=50")/Table3[[#This Row],[Count]]</f>
        <v>0.5</v>
      </c>
      <c r="I82" s="2">
        <f>COUNTIFS(Table2[Sub-Sector],Table3[[#This Row],[Sub-Sector]],Table2[Relative Volume],"&gt;=1")/Table3[[#This Row],[Count]]</f>
        <v>0</v>
      </c>
      <c r="J82" s="2">
        <f>COUNTIFS(Table2[Sub-Sector],Table3[[#This Row],[Sub-Sector]],Table2[% Away From Day Low],"&gt;=0.05")/Table3[[#This Row],[Count]]</f>
        <v>0.5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0.5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0.5</v>
      </c>
      <c r="O82" s="2">
        <f>COUNTIFS(Table2[Sub-Sector],Table3[[#This Row],[Sub-Sector]],Table2[% Away From Current Month High],"&lt;=0.05")/Table3[[#This Row],[Count]]</f>
        <v>1</v>
      </c>
      <c r="P82" s="2">
        <f>COUNTIFS(Table2[Sub-Sector],Table3[[#This Row],[Sub-Sector]],Table2[% Away From 52W High],"&lt;=10")/Table3[[#This Row],[Count]]</f>
        <v>0.5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1</v>
      </c>
      <c r="S82" s="2">
        <f>COUNTIFS(Table2[Sub-Sector],Table3[[#This Row],[Sub-Sector]],Table2[% Price above 50 EMA],"&gt;=0")/Table3[[#This Row],[Count]]</f>
        <v>0.5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1</v>
      </c>
      <c r="V82" s="2">
        <f>COUNTIFS(Table2[Sub-Sector],Table3[[#This Row],[Sub-Sector]],Table2[Sharpe Ratio],"&gt;=0.10")/Table3[[#This Row],[Count]]</f>
        <v>0</v>
      </c>
      <c r="W8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82" s="4">
        <f>_xlfn.RANK.AVG(Table3[[#This Row],[Score]],Table3[Score],1)</f>
        <v>101</v>
      </c>
      <c r="Y8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82" s="4">
        <f>_xlfn.RANK.AVG(Table3[[#This Row],[Score 2 ]],Table3[[Score 2 ]],1)</f>
        <v>81</v>
      </c>
    </row>
    <row r="83" spans="1:26" x14ac:dyDescent="0.3">
      <c r="A83" t="s">
        <v>545</v>
      </c>
      <c r="B83">
        <f>COUNTIFS(Table2[Sub-Sector],Table3[[#This Row],[Sub-Sector]])</f>
        <v>5</v>
      </c>
      <c r="C83" s="2">
        <f>COUNTIFS(Table2[Sub-Sector],Table3[[#This Row],[Sub-Sector]],Table2[Uptrend],"Uptrend")/Table3[[#This Row],[Count]]</f>
        <v>0.4</v>
      </c>
      <c r="D83" s="2">
        <f>COUNTIFS(Table2[Sub-Sector],Table3[[#This Row],[Sub-Sector]],Table2[1W Return vs Nifty],"&gt;=5")/Table3[[#This Row],[Count]]</f>
        <v>0.2</v>
      </c>
      <c r="E83" s="2">
        <f>COUNTIFS(Table2[Sub-Sector],Table3[[#This Row],[Sub-Sector]],Table2[1M Return vs Nifty],"&gt;=5")/Table3[[#This Row],[Count]]</f>
        <v>0.2</v>
      </c>
      <c r="F83" s="2">
        <f>COUNTIFS(Table2[Sub-Sector],Table3[[#This Row],[Sub-Sector]],Table2[6M Return vs Nifty],"&gt;=10")/Table3[[#This Row],[Count]]</f>
        <v>0.4</v>
      </c>
      <c r="G83" s="2">
        <f>COUNTIFS(Table2[Sub-Sector],Table3[[#This Row],[Sub-Sector]],Table2[1Y Return vs Nifty],"&gt;=10")/Table3[[#This Row],[Count]]</f>
        <v>0.8</v>
      </c>
      <c r="H83" s="2">
        <f>COUNTIFS(Table2[Sub-Sector],Table3[[#This Row],[Sub-Sector]],Table2[RSI Exponential â€“ 14D],"&gt;=50")/Table3[[#This Row],[Count]]</f>
        <v>0.8</v>
      </c>
      <c r="I83" s="2">
        <f>COUNTIFS(Table2[Sub-Sector],Table3[[#This Row],[Sub-Sector]],Table2[Relative Volume],"&gt;=1")/Table3[[#This Row],[Count]]</f>
        <v>0.4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</v>
      </c>
      <c r="O83" s="2">
        <f>COUNTIFS(Table2[Sub-Sector],Table3[[#This Row],[Sub-Sector]],Table2[% Away From Current Month High],"&lt;=0.05")/Table3[[#This Row],[Count]]</f>
        <v>1</v>
      </c>
      <c r="P83" s="2">
        <f>COUNTIFS(Table2[Sub-Sector],Table3[[#This Row],[Sub-Sector]],Table2[% Away From 52W High],"&lt;=10")/Table3[[#This Row],[Count]]</f>
        <v>0.4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0.8</v>
      </c>
      <c r="S83" s="2">
        <f>COUNTIFS(Table2[Sub-Sector],Table3[[#This Row],[Sub-Sector]],Table2[% Price above 50 EMA],"&gt;=0")/Table3[[#This Row],[Count]]</f>
        <v>0.8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0.6</v>
      </c>
      <c r="V83" s="2">
        <f>COUNTIFS(Table2[Sub-Sector],Table3[[#This Row],[Sub-Sector]],Table2[Sharpe Ratio],"&gt;=0.10")/Table3[[#This Row],[Count]]</f>
        <v>0.2</v>
      </c>
      <c r="W8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83" s="4">
        <f>_xlfn.RANK.AVG(Table3[[#This Row],[Score]],Table3[Score],1)</f>
        <v>61</v>
      </c>
      <c r="Y8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83" s="4">
        <f>_xlfn.RANK.AVG(Table3[[#This Row],[Score 2 ]],Table3[[Score 2 ]],1)</f>
        <v>82</v>
      </c>
    </row>
    <row r="84" spans="1:26" x14ac:dyDescent="0.3">
      <c r="A84" t="s">
        <v>542</v>
      </c>
      <c r="B84">
        <f>COUNTIFS(Table2[Sub-Sector],Table3[[#This Row],[Sub-Sector]])</f>
        <v>17</v>
      </c>
      <c r="C84" s="2">
        <f>COUNTIFS(Table2[Sub-Sector],Table3[[#This Row],[Sub-Sector]],Table2[Uptrend],"Uptrend")/Table3[[#This Row],[Count]]</f>
        <v>0.35294117647058826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0.17647058823529413</v>
      </c>
      <c r="F84" s="2">
        <f>COUNTIFS(Table2[Sub-Sector],Table3[[#This Row],[Sub-Sector]],Table2[6M Return vs Nifty],"&gt;=10")/Table3[[#This Row],[Count]]</f>
        <v>5.8823529411764705E-2</v>
      </c>
      <c r="G84" s="2">
        <f>COUNTIFS(Table2[Sub-Sector],Table3[[#This Row],[Sub-Sector]],Table2[1Y Return vs Nifty],"&gt;=10")/Table3[[#This Row],[Count]]</f>
        <v>0.11764705882352941</v>
      </c>
      <c r="H84" s="2">
        <f>COUNTIFS(Table2[Sub-Sector],Table3[[#This Row],[Sub-Sector]],Table2[RSI Exponential â€“ 14D],"&gt;=50")/Table3[[#This Row],[Count]]</f>
        <v>0.70588235294117652</v>
      </c>
      <c r="I84" s="2">
        <f>COUNTIFS(Table2[Sub-Sector],Table3[[#This Row],[Sub-Sector]],Table2[Relative Volume],"&gt;=1")/Table3[[#This Row],[Count]]</f>
        <v>0.76470588235294112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</v>
      </c>
      <c r="O84" s="2">
        <f>COUNTIFS(Table2[Sub-Sector],Table3[[#This Row],[Sub-Sector]],Table2[% Away From Current Month High],"&lt;=0.05")/Table3[[#This Row],[Count]]</f>
        <v>1</v>
      </c>
      <c r="P84" s="2">
        <f>COUNTIFS(Table2[Sub-Sector],Table3[[#This Row],[Sub-Sector]],Table2[% Away From 52W High],"&lt;=10")/Table3[[#This Row],[Count]]</f>
        <v>0.41176470588235292</v>
      </c>
      <c r="Q84" s="2">
        <f>COUNTIFS(Table2[Sub-Sector],Table3[[#This Row],[Sub-Sector]],Table2[% Away From 52W Low],"&gt;=10")/Table3[[#This Row],[Count]]</f>
        <v>0.94117647058823528</v>
      </c>
      <c r="R84" s="2">
        <f>COUNTIFS(Table2[Sub-Sector],Table3[[#This Row],[Sub-Sector]],Table2[% Price above 20 EMA],"&gt;=0")/Table3[[#This Row],[Count]]</f>
        <v>0.82352941176470584</v>
      </c>
      <c r="S84" s="2">
        <f>COUNTIFS(Table2[Sub-Sector],Table3[[#This Row],[Sub-Sector]],Table2[% Price above 50 EMA],"&gt;=0")/Table3[[#This Row],[Count]]</f>
        <v>0.94117647058823528</v>
      </c>
      <c r="T84" s="2">
        <f>COUNTIFS(Table2[Sub-Sector],Table3[[#This Row],[Sub-Sector]],Table2[% Price above 200 EMA],"&gt;=0")/Table3[[#This Row],[Count]]</f>
        <v>0.82352941176470584</v>
      </c>
      <c r="U84" s="2">
        <f>COUNTIFS(Table2[Sub-Sector],Table3[[#This Row],[Sub-Sector]],Table2[Rate of Change - Zone],"Positive")/Table3[[#This Row],[Count]]</f>
        <v>0.88235294117647056</v>
      </c>
      <c r="V84" s="2">
        <f>COUNTIFS(Table2[Sub-Sector],Table3[[#This Row],[Sub-Sector]],Table2[Sharpe Ratio],"&gt;=0.10")/Table3[[#This Row],[Count]]</f>
        <v>5.8823529411764705E-2</v>
      </c>
      <c r="W8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84" s="4">
        <f>_xlfn.RANK.AVG(Table3[[#This Row],[Score]],Table3[Score],1)</f>
        <v>92</v>
      </c>
      <c r="Y8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84" s="4">
        <f>_xlfn.RANK.AVG(Table3[[#This Row],[Score 2 ]],Table3[[Score 2 ]],1)</f>
        <v>83</v>
      </c>
    </row>
    <row r="85" spans="1:26" x14ac:dyDescent="0.3">
      <c r="A85" t="s">
        <v>1453</v>
      </c>
      <c r="B85">
        <f>COUNTIFS(Table2[Sub-Sector],Table3[[#This Row],[Sub-Sector]])</f>
        <v>3</v>
      </c>
      <c r="C85" s="2">
        <f>COUNTIFS(Table2[Sub-Sector],Table3[[#This Row],[Sub-Sector]],Table2[Uptrend],"Uptrend")/Table3[[#This Row],[Count]]</f>
        <v>0.33333333333333331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0.33333333333333331</v>
      </c>
      <c r="F85" s="2">
        <f>COUNTIFS(Table2[Sub-Sector],Table3[[#This Row],[Sub-Sector]],Table2[6M Return vs Nifty],"&gt;=10")/Table3[[#This Row],[Count]]</f>
        <v>0</v>
      </c>
      <c r="G85" s="2">
        <f>COUNTIFS(Table2[Sub-Sector],Table3[[#This Row],[Sub-Sector]],Table2[1Y Return vs Nifty],"&gt;=10")/Table3[[#This Row],[Count]]</f>
        <v>0.33333333333333331</v>
      </c>
      <c r="H85" s="2">
        <f>COUNTIFS(Table2[Sub-Sector],Table3[[#This Row],[Sub-Sector]],Table2[RSI Exponential â€“ 14D],"&gt;=50")/Table3[[#This Row],[Count]]</f>
        <v>0.66666666666666663</v>
      </c>
      <c r="I85" s="2">
        <f>COUNTIFS(Table2[Sub-Sector],Table3[[#This Row],[Sub-Sector]],Table2[Relative Volume],"&gt;=1")/Table3[[#This Row],[Count]]</f>
        <v>0.66666666666666663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</v>
      </c>
      <c r="O85" s="2">
        <f>COUNTIFS(Table2[Sub-Sector],Table3[[#This Row],[Sub-Sector]],Table2[% Away From Current Month High],"&lt;=0.05")/Table3[[#This Row],[Count]]</f>
        <v>1</v>
      </c>
      <c r="P85" s="2">
        <f>COUNTIFS(Table2[Sub-Sector],Table3[[#This Row],[Sub-Sector]],Table2[% Away From 52W High],"&lt;=10")/Table3[[#This Row],[Count]]</f>
        <v>0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1</v>
      </c>
      <c r="S85" s="2">
        <f>COUNTIFS(Table2[Sub-Sector],Table3[[#This Row],[Sub-Sector]],Table2[% Price above 50 EMA],"&gt;=0")/Table3[[#This Row],[Count]]</f>
        <v>1</v>
      </c>
      <c r="T85" s="2">
        <f>COUNTIFS(Table2[Sub-Sector],Table3[[#This Row],[Sub-Sector]],Table2[% Price above 200 EMA],"&gt;=0")/Table3[[#This Row],[Count]]</f>
        <v>0.66666666666666663</v>
      </c>
      <c r="U85" s="2">
        <f>COUNTIFS(Table2[Sub-Sector],Table3[[#This Row],[Sub-Sector]],Table2[Rate of Change - Zone],"Positive")/Table3[[#This Row],[Count]]</f>
        <v>1</v>
      </c>
      <c r="V85" s="2">
        <f>COUNTIFS(Table2[Sub-Sector],Table3[[#This Row],[Sub-Sector]],Table2[Sharpe Ratio],"&gt;=0.10")/Table3[[#This Row],[Count]]</f>
        <v>0.33333333333333331</v>
      </c>
      <c r="W8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85" s="4">
        <f>_xlfn.RANK.AVG(Table3[[#This Row],[Score]],Table3[Score],1)</f>
        <v>87</v>
      </c>
      <c r="Y8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85" s="4">
        <f>_xlfn.RANK.AVG(Table3[[#This Row],[Score 2 ]],Table3[[Score 2 ]],1)</f>
        <v>84</v>
      </c>
    </row>
    <row r="86" spans="1:26" x14ac:dyDescent="0.3">
      <c r="A86" t="s">
        <v>129</v>
      </c>
      <c r="B86">
        <f>COUNTIFS(Table2[Sub-Sector],Table3[[#This Row],[Sub-Sector]])</f>
        <v>21</v>
      </c>
      <c r="C86" s="2">
        <f>COUNTIFS(Table2[Sub-Sector],Table3[[#This Row],[Sub-Sector]],Table2[Uptrend],"Uptrend")/Table3[[#This Row],[Count]]</f>
        <v>0.76190476190476186</v>
      </c>
      <c r="D86" s="2">
        <f>COUNTIFS(Table2[Sub-Sector],Table3[[#This Row],[Sub-Sector]],Table2[1W Return vs Nifty],"&gt;=5")/Table3[[#This Row],[Count]]</f>
        <v>4.7619047619047616E-2</v>
      </c>
      <c r="E86" s="2">
        <f>COUNTIFS(Table2[Sub-Sector],Table3[[#This Row],[Sub-Sector]],Table2[1M Return vs Nifty],"&gt;=5")/Table3[[#This Row],[Count]]</f>
        <v>4.7619047619047616E-2</v>
      </c>
      <c r="F86" s="2">
        <f>COUNTIFS(Table2[Sub-Sector],Table3[[#This Row],[Sub-Sector]],Table2[6M Return vs Nifty],"&gt;=10")/Table3[[#This Row],[Count]]</f>
        <v>0.42857142857142855</v>
      </c>
      <c r="G86" s="2">
        <f>COUNTIFS(Table2[Sub-Sector],Table3[[#This Row],[Sub-Sector]],Table2[1Y Return vs Nifty],"&gt;=10")/Table3[[#This Row],[Count]]</f>
        <v>0.7142857142857143</v>
      </c>
      <c r="H86" s="2">
        <f>COUNTIFS(Table2[Sub-Sector],Table3[[#This Row],[Sub-Sector]],Table2[RSI Exponential â€“ 14D],"&gt;=50")/Table3[[#This Row],[Count]]</f>
        <v>0.52380952380952384</v>
      </c>
      <c r="I86" s="2">
        <f>COUNTIFS(Table2[Sub-Sector],Table3[[#This Row],[Sub-Sector]],Table2[Relative Volume],"&gt;=1")/Table3[[#This Row],[Count]]</f>
        <v>0.33333333333333331</v>
      </c>
      <c r="J86" s="2">
        <f>COUNTIFS(Table2[Sub-Sector],Table3[[#This Row],[Sub-Sector]],Table2[% Away From Day Low],"&gt;=0.05")/Table3[[#This Row],[Count]]</f>
        <v>0.14285714285714285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0.14285714285714285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0.14285714285714285</v>
      </c>
      <c r="O86" s="2">
        <f>COUNTIFS(Table2[Sub-Sector],Table3[[#This Row],[Sub-Sector]],Table2[% Away From Current Month High],"&lt;=0.05")/Table3[[#This Row],[Count]]</f>
        <v>1</v>
      </c>
      <c r="P86" s="2">
        <f>COUNTIFS(Table2[Sub-Sector],Table3[[#This Row],[Sub-Sector]],Table2[% Away From 52W High],"&lt;=10")/Table3[[#This Row],[Count]]</f>
        <v>0.47619047619047616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0.76190476190476186</v>
      </c>
      <c r="S86" s="2">
        <f>COUNTIFS(Table2[Sub-Sector],Table3[[#This Row],[Sub-Sector]],Table2[% Price above 50 EMA],"&gt;=0")/Table3[[#This Row],[Count]]</f>
        <v>0.80952380952380953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0.7142857142857143</v>
      </c>
      <c r="V86" s="2">
        <f>COUNTIFS(Table2[Sub-Sector],Table3[[#This Row],[Sub-Sector]],Table2[Sharpe Ratio],"&gt;=0.10")/Table3[[#This Row],[Count]]</f>
        <v>0.47619047619047616</v>
      </c>
      <c r="W8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86" s="4">
        <f>_xlfn.RANK.AVG(Table3[[#This Row],[Score]],Table3[Score],1)</f>
        <v>60</v>
      </c>
      <c r="Y8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86" s="4">
        <f>_xlfn.RANK.AVG(Table3[[#This Row],[Score 2 ]],Table3[[Score 2 ]],1)</f>
        <v>85</v>
      </c>
    </row>
    <row r="87" spans="1:26" x14ac:dyDescent="0.3">
      <c r="A87" t="s">
        <v>375</v>
      </c>
      <c r="B87">
        <f>COUNTIFS(Table2[Sub-Sector],Table3[[#This Row],[Sub-Sector]])</f>
        <v>9</v>
      </c>
      <c r="C87" s="2">
        <f>COUNTIFS(Table2[Sub-Sector],Table3[[#This Row],[Sub-Sector]],Table2[Uptrend],"Uptrend")/Table3[[#This Row],[Count]]</f>
        <v>0.88888888888888884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0.44444444444444442</v>
      </c>
      <c r="G87" s="2">
        <f>COUNTIFS(Table2[Sub-Sector],Table3[[#This Row],[Sub-Sector]],Table2[1Y Return vs Nifty],"&gt;=10")/Table3[[#This Row],[Count]]</f>
        <v>0.55555555555555558</v>
      </c>
      <c r="H87" s="2">
        <f>COUNTIFS(Table2[Sub-Sector],Table3[[#This Row],[Sub-Sector]],Table2[RSI Exponential â€“ 14D],"&gt;=50")/Table3[[#This Row],[Count]]</f>
        <v>0.33333333333333331</v>
      </c>
      <c r="I87" s="2">
        <f>COUNTIFS(Table2[Sub-Sector],Table3[[#This Row],[Sub-Sector]],Table2[Relative Volume],"&gt;=1")/Table3[[#This Row],[Count]]</f>
        <v>0.55555555555555558</v>
      </c>
      <c r="J87" s="2">
        <f>COUNTIFS(Table2[Sub-Sector],Table3[[#This Row],[Sub-Sector]],Table2[% Away From Day Low],"&gt;=0.05")/Table3[[#This Row],[Count]]</f>
        <v>0.1111111111111111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0.1111111111111111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0.1111111111111111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0.44444444444444442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0.77777777777777779</v>
      </c>
      <c r="S87" s="2">
        <f>COUNTIFS(Table2[Sub-Sector],Table3[[#This Row],[Sub-Sector]],Table2[% Price above 50 EMA],"&gt;=0")/Table3[[#This Row],[Count]]</f>
        <v>0.88888888888888884</v>
      </c>
      <c r="T87" s="2">
        <f>COUNTIFS(Table2[Sub-Sector],Table3[[#This Row],[Sub-Sector]],Table2[% Price above 200 EMA],"&gt;=0")/Table3[[#This Row],[Count]]</f>
        <v>0.88888888888888884</v>
      </c>
      <c r="U87" s="2">
        <f>COUNTIFS(Table2[Sub-Sector],Table3[[#This Row],[Sub-Sector]],Table2[Rate of Change - Zone],"Positive")/Table3[[#This Row],[Count]]</f>
        <v>0.55555555555555558</v>
      </c>
      <c r="V87" s="2">
        <f>COUNTIFS(Table2[Sub-Sector],Table3[[#This Row],[Sub-Sector]],Table2[Sharpe Ratio],"&gt;=0.10")/Table3[[#This Row],[Count]]</f>
        <v>0.44444444444444442</v>
      </c>
      <c r="W8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</v>
      </c>
      <c r="X87" s="4">
        <f>_xlfn.RANK.AVG(Table3[[#This Row],[Score]],Table3[Score],1)</f>
        <v>86</v>
      </c>
      <c r="Y8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87" s="4">
        <f>_xlfn.RANK.AVG(Table3[[#This Row],[Score 2 ]],Table3[[Score 2 ]],1)</f>
        <v>86</v>
      </c>
    </row>
    <row r="88" spans="1:26" x14ac:dyDescent="0.3">
      <c r="A88" t="s">
        <v>80</v>
      </c>
      <c r="B88">
        <f>COUNTIFS(Table2[Sub-Sector],Table3[[#This Row],[Sub-Sector]])</f>
        <v>19</v>
      </c>
      <c r="C88" s="2">
        <f>COUNTIFS(Table2[Sub-Sector],Table3[[#This Row],[Sub-Sector]],Table2[Uptrend],"Uptrend")/Table3[[#This Row],[Count]]</f>
        <v>0.63157894736842102</v>
      </c>
      <c r="D88" s="2">
        <f>COUNTIFS(Table2[Sub-Sector],Table3[[#This Row],[Sub-Sector]],Table2[1W Return vs Nifty],"&gt;=5")/Table3[[#This Row],[Count]]</f>
        <v>0.21052631578947367</v>
      </c>
      <c r="E88" s="2">
        <f>COUNTIFS(Table2[Sub-Sector],Table3[[#This Row],[Sub-Sector]],Table2[1M Return vs Nifty],"&gt;=5")/Table3[[#This Row],[Count]]</f>
        <v>0.31578947368421051</v>
      </c>
      <c r="F88" s="2">
        <f>COUNTIFS(Table2[Sub-Sector],Table3[[#This Row],[Sub-Sector]],Table2[6M Return vs Nifty],"&gt;=10")/Table3[[#This Row],[Count]]</f>
        <v>0.15789473684210525</v>
      </c>
      <c r="G88" s="2">
        <f>COUNTIFS(Table2[Sub-Sector],Table3[[#This Row],[Sub-Sector]],Table2[1Y Return vs Nifty],"&gt;=10")/Table3[[#This Row],[Count]]</f>
        <v>0.36842105263157893</v>
      </c>
      <c r="H88" s="2">
        <f>COUNTIFS(Table2[Sub-Sector],Table3[[#This Row],[Sub-Sector]],Table2[RSI Exponential â€“ 14D],"&gt;=50")/Table3[[#This Row],[Count]]</f>
        <v>0.73684210526315785</v>
      </c>
      <c r="I88" s="2">
        <f>COUNTIFS(Table2[Sub-Sector],Table3[[#This Row],[Sub-Sector]],Table2[Relative Volume],"&gt;=1")/Table3[[#This Row],[Count]]</f>
        <v>0.84210526315789469</v>
      </c>
      <c r="J88" s="2">
        <f>COUNTIFS(Table2[Sub-Sector],Table3[[#This Row],[Sub-Sector]],Table2[% Away From Day Low],"&gt;=0.05")/Table3[[#This Row],[Count]]</f>
        <v>5.2631578947368418E-2</v>
      </c>
      <c r="K88" s="2">
        <f>COUNTIFS(Table2[Sub-Sector],Table3[[#This Row],[Sub-Sector]],Table2[% Away From Day High],"&lt;=0.05")/Table3[[#This Row],[Count]]</f>
        <v>0.94736842105263153</v>
      </c>
      <c r="L88" s="2">
        <f>COUNTIFS(Table2[Sub-Sector],Table3[[#This Row],[Sub-Sector]],Table2[% Away From Current Week Low],"&gt;=0.05")/Table3[[#This Row],[Count]]</f>
        <v>5.2631578947368418E-2</v>
      </c>
      <c r="M88" s="2">
        <f>COUNTIFS(Table2[Sub-Sector],Table3[[#This Row],[Sub-Sector]],Table2[% Away From Current Week High],"&lt;=0.05")/Table3[[#This Row],[Count]]</f>
        <v>0.94736842105263153</v>
      </c>
      <c r="N88" s="2">
        <f>COUNTIFS(Table2[Sub-Sector],Table3[[#This Row],[Sub-Sector]],Table2[% Away From Current Month Low],"&gt;=0.05")/Table3[[#This Row],[Count]]</f>
        <v>5.2631578947368418E-2</v>
      </c>
      <c r="O88" s="2">
        <f>COUNTIFS(Table2[Sub-Sector],Table3[[#This Row],[Sub-Sector]],Table2[% Away From Current Month High],"&lt;=0.05")/Table3[[#This Row],[Count]]</f>
        <v>0.94736842105263153</v>
      </c>
      <c r="P88" s="2">
        <f>COUNTIFS(Table2[Sub-Sector],Table3[[#This Row],[Sub-Sector]],Table2[% Away From 52W High],"&lt;=10")/Table3[[#This Row],[Count]]</f>
        <v>0.52631578947368418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0.89473684210526316</v>
      </c>
      <c r="S88" s="2">
        <f>COUNTIFS(Table2[Sub-Sector],Table3[[#This Row],[Sub-Sector]],Table2[% Price above 50 EMA],"&gt;=0")/Table3[[#This Row],[Count]]</f>
        <v>0.89473684210526316</v>
      </c>
      <c r="T88" s="2">
        <f>COUNTIFS(Table2[Sub-Sector],Table3[[#This Row],[Sub-Sector]],Table2[% Price above 200 EMA],"&gt;=0")/Table3[[#This Row],[Count]]</f>
        <v>0.78947368421052633</v>
      </c>
      <c r="U88" s="2">
        <f>COUNTIFS(Table2[Sub-Sector],Table3[[#This Row],[Sub-Sector]],Table2[Rate of Change - Zone],"Positive")/Table3[[#This Row],[Count]]</f>
        <v>0.73684210526315785</v>
      </c>
      <c r="V88" s="2">
        <f>COUNTIFS(Table2[Sub-Sector],Table3[[#This Row],[Sub-Sector]],Table2[Sharpe Ratio],"&gt;=0.10")/Table3[[#This Row],[Count]]</f>
        <v>0</v>
      </c>
      <c r="W8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88" s="4">
        <f>_xlfn.RANK.AVG(Table3[[#This Row],[Score]],Table3[Score],1)</f>
        <v>54</v>
      </c>
      <c r="Y8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88" s="4">
        <f>_xlfn.RANK.AVG(Table3[[#This Row],[Score 2 ]],Table3[[Score 2 ]],1)</f>
        <v>87</v>
      </c>
    </row>
    <row r="89" spans="1:26" x14ac:dyDescent="0.3">
      <c r="A89" t="s">
        <v>62</v>
      </c>
      <c r="B89">
        <f>COUNTIFS(Table2[Sub-Sector],Table3[[#This Row],[Sub-Sector]])</f>
        <v>43</v>
      </c>
      <c r="C89" s="2">
        <f>COUNTIFS(Table2[Sub-Sector],Table3[[#This Row],[Sub-Sector]],Table2[Uptrend],"Uptrend")/Table3[[#This Row],[Count]]</f>
        <v>0.81395348837209303</v>
      </c>
      <c r="D89" s="2">
        <f>COUNTIFS(Table2[Sub-Sector],Table3[[#This Row],[Sub-Sector]],Table2[1W Return vs Nifty],"&gt;=5")/Table3[[#This Row],[Count]]</f>
        <v>6.9767441860465115E-2</v>
      </c>
      <c r="E89" s="2">
        <f>COUNTIFS(Table2[Sub-Sector],Table3[[#This Row],[Sub-Sector]],Table2[1M Return vs Nifty],"&gt;=5")/Table3[[#This Row],[Count]]</f>
        <v>0.23255813953488372</v>
      </c>
      <c r="F89" s="2">
        <f>COUNTIFS(Table2[Sub-Sector],Table3[[#This Row],[Sub-Sector]],Table2[6M Return vs Nifty],"&gt;=10")/Table3[[#This Row],[Count]]</f>
        <v>0.34883720930232559</v>
      </c>
      <c r="G89" s="2">
        <f>COUNTIFS(Table2[Sub-Sector],Table3[[#This Row],[Sub-Sector]],Table2[1Y Return vs Nifty],"&gt;=10")/Table3[[#This Row],[Count]]</f>
        <v>0.76744186046511631</v>
      </c>
      <c r="H89" s="2">
        <f>COUNTIFS(Table2[Sub-Sector],Table3[[#This Row],[Sub-Sector]],Table2[RSI Exponential â€“ 14D],"&gt;=50")/Table3[[#This Row],[Count]]</f>
        <v>0.58139534883720934</v>
      </c>
      <c r="I89" s="2">
        <f>COUNTIFS(Table2[Sub-Sector],Table3[[#This Row],[Sub-Sector]],Table2[Relative Volume],"&gt;=1")/Table3[[#This Row],[Count]]</f>
        <v>0.41860465116279072</v>
      </c>
      <c r="J89" s="2">
        <f>COUNTIFS(Table2[Sub-Sector],Table3[[#This Row],[Sub-Sector]],Table2[% Away From Day Low],"&gt;=0.05")/Table3[[#This Row],[Count]]</f>
        <v>2.3255813953488372E-2</v>
      </c>
      <c r="K89" s="2">
        <f>COUNTIFS(Table2[Sub-Sector],Table3[[#This Row],[Sub-Sector]],Table2[% Away From Day High],"&lt;=0.05")/Table3[[#This Row],[Count]]</f>
        <v>0.97674418604651159</v>
      </c>
      <c r="L89" s="2">
        <f>COUNTIFS(Table2[Sub-Sector],Table3[[#This Row],[Sub-Sector]],Table2[% Away From Current Week Low],"&gt;=0.05")/Table3[[#This Row],[Count]]</f>
        <v>2.3255813953488372E-2</v>
      </c>
      <c r="M89" s="2">
        <f>COUNTIFS(Table2[Sub-Sector],Table3[[#This Row],[Sub-Sector]],Table2[% Away From Current Week High],"&lt;=0.05")/Table3[[#This Row],[Count]]</f>
        <v>0.97674418604651159</v>
      </c>
      <c r="N89" s="2">
        <f>COUNTIFS(Table2[Sub-Sector],Table3[[#This Row],[Sub-Sector]],Table2[% Away From Current Month Low],"&gt;=0.05")/Table3[[#This Row],[Count]]</f>
        <v>2.3255813953488372E-2</v>
      </c>
      <c r="O89" s="2">
        <f>COUNTIFS(Table2[Sub-Sector],Table3[[#This Row],[Sub-Sector]],Table2[% Away From Current Month High],"&lt;=0.05")/Table3[[#This Row],[Count]]</f>
        <v>0.97674418604651159</v>
      </c>
      <c r="P89" s="2">
        <f>COUNTIFS(Table2[Sub-Sector],Table3[[#This Row],[Sub-Sector]],Table2[% Away From 52W High],"&lt;=10")/Table3[[#This Row],[Count]]</f>
        <v>0.62790697674418605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0.76744186046511631</v>
      </c>
      <c r="S89" s="2">
        <f>COUNTIFS(Table2[Sub-Sector],Table3[[#This Row],[Sub-Sector]],Table2[% Price above 50 EMA],"&gt;=0")/Table3[[#This Row],[Count]]</f>
        <v>0.83720930232558144</v>
      </c>
      <c r="T89" s="2">
        <f>COUNTIFS(Table2[Sub-Sector],Table3[[#This Row],[Sub-Sector]],Table2[% Price above 200 EMA],"&gt;=0")/Table3[[#This Row],[Count]]</f>
        <v>0.95348837209302328</v>
      </c>
      <c r="U89" s="2">
        <f>COUNTIFS(Table2[Sub-Sector],Table3[[#This Row],[Sub-Sector]],Table2[Rate of Change - Zone],"Positive")/Table3[[#This Row],[Count]]</f>
        <v>0.58139534883720934</v>
      </c>
      <c r="V89" s="2">
        <f>COUNTIFS(Table2[Sub-Sector],Table3[[#This Row],[Sub-Sector]],Table2[Sharpe Ratio],"&gt;=0.10")/Table3[[#This Row],[Count]]</f>
        <v>2.3255813953488372E-2</v>
      </c>
      <c r="W8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89" s="4">
        <f>_xlfn.RANK.AVG(Table3[[#This Row],[Score]],Table3[Score],1)</f>
        <v>55.5</v>
      </c>
      <c r="Y8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9" s="4">
        <f>_xlfn.RANK.AVG(Table3[[#This Row],[Score 2 ]],Table3[[Score 2 ]],1)</f>
        <v>88</v>
      </c>
    </row>
    <row r="90" spans="1:26" x14ac:dyDescent="0.3">
      <c r="A90" t="s">
        <v>452</v>
      </c>
      <c r="B90">
        <f>COUNTIFS(Table2[Sub-Sector],Table3[[#This Row],[Sub-Sector]])</f>
        <v>3</v>
      </c>
      <c r="C90" s="2">
        <f>COUNTIFS(Table2[Sub-Sector],Table3[[#This Row],[Sub-Sector]],Table2[Uptrend],"Uptrend")/Table3[[#This Row],[Count]]</f>
        <v>0.66666666666666663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</v>
      </c>
      <c r="F90" s="2">
        <f>COUNTIFS(Table2[Sub-Sector],Table3[[#This Row],[Sub-Sector]],Table2[6M Return vs Nifty],"&gt;=10")/Table3[[#This Row],[Count]]</f>
        <v>0.66666666666666663</v>
      </c>
      <c r="G90" s="2">
        <f>COUNTIFS(Table2[Sub-Sector],Table3[[#This Row],[Sub-Sector]],Table2[1Y Return vs Nifty],"&gt;=10")/Table3[[#This Row],[Count]]</f>
        <v>0.66666666666666663</v>
      </c>
      <c r="H90" s="2">
        <f>COUNTIFS(Table2[Sub-Sector],Table3[[#This Row],[Sub-Sector]],Table2[RSI Exponential â€“ 14D],"&gt;=50")/Table3[[#This Row],[Count]]</f>
        <v>0.66666666666666663</v>
      </c>
      <c r="I90" s="2">
        <f>COUNTIFS(Table2[Sub-Sector],Table3[[#This Row],[Sub-Sector]],Table2[Relative Volume],"&gt;=1")/Table3[[#This Row],[Count]]</f>
        <v>0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</v>
      </c>
      <c r="O90" s="2">
        <f>COUNTIFS(Table2[Sub-Sector],Table3[[#This Row],[Sub-Sector]],Table2[% Away From Current Month High],"&lt;=0.05")/Table3[[#This Row],[Count]]</f>
        <v>1</v>
      </c>
      <c r="P90" s="2">
        <f>COUNTIFS(Table2[Sub-Sector],Table3[[#This Row],[Sub-Sector]],Table2[% Away From 52W High],"&lt;=10")/Table3[[#This Row],[Count]]</f>
        <v>0.66666666666666663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0.66666666666666663</v>
      </c>
      <c r="S90" s="2">
        <f>COUNTIFS(Table2[Sub-Sector],Table3[[#This Row],[Sub-Sector]],Table2[% Price above 50 EMA],"&gt;=0")/Table3[[#This Row],[Count]]</f>
        <v>0.66666666666666663</v>
      </c>
      <c r="T90" s="2">
        <f>COUNTIFS(Table2[Sub-Sector],Table3[[#This Row],[Sub-Sector]],Table2[% Price above 200 EMA],"&gt;=0")/Table3[[#This Row],[Count]]</f>
        <v>0.66666666666666663</v>
      </c>
      <c r="U90" s="2">
        <f>COUNTIFS(Table2[Sub-Sector],Table3[[#This Row],[Sub-Sector]],Table2[Rate of Change - Zone],"Positive")/Table3[[#This Row],[Count]]</f>
        <v>0.66666666666666663</v>
      </c>
      <c r="V90" s="2">
        <f>COUNTIFS(Table2[Sub-Sector],Table3[[#This Row],[Sub-Sector]],Table2[Sharpe Ratio],"&gt;=0.10")/Table3[[#This Row],[Count]]</f>
        <v>0.33333333333333331</v>
      </c>
      <c r="W9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</v>
      </c>
      <c r="X90" s="4">
        <f>_xlfn.RANK.AVG(Table3[[#This Row],[Score]],Table3[Score],1)</f>
        <v>99</v>
      </c>
      <c r="Y9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90" s="4">
        <f>_xlfn.RANK.AVG(Table3[[#This Row],[Score 2 ]],Table3[[Score 2 ]],1)</f>
        <v>89</v>
      </c>
    </row>
    <row r="91" spans="1:26" x14ac:dyDescent="0.3">
      <c r="A91" t="s">
        <v>480</v>
      </c>
      <c r="B91">
        <f>COUNTIFS(Table2[Sub-Sector],Table3[[#This Row],[Sub-Sector]])</f>
        <v>11</v>
      </c>
      <c r="C91" s="2">
        <f>COUNTIFS(Table2[Sub-Sector],Table3[[#This Row],[Sub-Sector]],Table2[Uptrend],"Uptrend")/Table3[[#This Row],[Count]]</f>
        <v>0.63636363636363635</v>
      </c>
      <c r="D91" s="2">
        <f>COUNTIFS(Table2[Sub-Sector],Table3[[#This Row],[Sub-Sector]],Table2[1W Return vs Nifty],"&gt;=5")/Table3[[#This Row],[Count]]</f>
        <v>9.0909090909090912E-2</v>
      </c>
      <c r="E91" s="2">
        <f>COUNTIFS(Table2[Sub-Sector],Table3[[#This Row],[Sub-Sector]],Table2[1M Return vs Nifty],"&gt;=5")/Table3[[#This Row],[Count]]</f>
        <v>9.0909090909090912E-2</v>
      </c>
      <c r="F91" s="2">
        <f>COUNTIFS(Table2[Sub-Sector],Table3[[#This Row],[Sub-Sector]],Table2[6M Return vs Nifty],"&gt;=10")/Table3[[#This Row],[Count]]</f>
        <v>0.27272727272727271</v>
      </c>
      <c r="G91" s="2">
        <f>COUNTIFS(Table2[Sub-Sector],Table3[[#This Row],[Sub-Sector]],Table2[1Y Return vs Nifty],"&gt;=10")/Table3[[#This Row],[Count]]</f>
        <v>0.36363636363636365</v>
      </c>
      <c r="H91" s="2">
        <f>COUNTIFS(Table2[Sub-Sector],Table3[[#This Row],[Sub-Sector]],Table2[RSI Exponential â€“ 14D],"&gt;=50")/Table3[[#This Row],[Count]]</f>
        <v>0.45454545454545453</v>
      </c>
      <c r="I91" s="2">
        <f>COUNTIFS(Table2[Sub-Sector],Table3[[#This Row],[Sub-Sector]],Table2[Relative Volume],"&gt;=1")/Table3[[#This Row],[Count]]</f>
        <v>0.63636363636363635</v>
      </c>
      <c r="J91" s="2">
        <f>COUNTIFS(Table2[Sub-Sector],Table3[[#This Row],[Sub-Sector]],Table2[% Away From Day Low],"&gt;=0.05")/Table3[[#This Row],[Count]]</f>
        <v>9.0909090909090912E-2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9.0909090909090912E-2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9.0909090909090912E-2</v>
      </c>
      <c r="O91" s="2">
        <f>COUNTIFS(Table2[Sub-Sector],Table3[[#This Row],[Sub-Sector]],Table2[% Away From Current Month High],"&lt;=0.05")/Table3[[#This Row],[Count]]</f>
        <v>1</v>
      </c>
      <c r="P91" s="2">
        <f>COUNTIFS(Table2[Sub-Sector],Table3[[#This Row],[Sub-Sector]],Table2[% Away From 52W High],"&lt;=10")/Table3[[#This Row],[Count]]</f>
        <v>0.45454545454545453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0.81818181818181823</v>
      </c>
      <c r="S91" s="2">
        <f>COUNTIFS(Table2[Sub-Sector],Table3[[#This Row],[Sub-Sector]],Table2[% Price above 50 EMA],"&gt;=0")/Table3[[#This Row],[Count]]</f>
        <v>0.81818181818181823</v>
      </c>
      <c r="T91" s="2">
        <f>COUNTIFS(Table2[Sub-Sector],Table3[[#This Row],[Sub-Sector]],Table2[% Price above 200 EMA],"&gt;=0")/Table3[[#This Row],[Count]]</f>
        <v>0.72727272727272729</v>
      </c>
      <c r="U91" s="2">
        <f>COUNTIFS(Table2[Sub-Sector],Table3[[#This Row],[Sub-Sector]],Table2[Rate of Change - Zone],"Positive")/Table3[[#This Row],[Count]]</f>
        <v>0.81818181818181823</v>
      </c>
      <c r="V91" s="2">
        <f>COUNTIFS(Table2[Sub-Sector],Table3[[#This Row],[Sub-Sector]],Table2[Sharpe Ratio],"&gt;=0.10")/Table3[[#This Row],[Count]]</f>
        <v>0.36363636363636365</v>
      </c>
      <c r="W9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91" s="4">
        <f>_xlfn.RANK.AVG(Table3[[#This Row],[Score]],Table3[Score],1)</f>
        <v>73.5</v>
      </c>
      <c r="Y9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91" s="4">
        <f>_xlfn.RANK.AVG(Table3[[#This Row],[Score 2 ]],Table3[[Score 2 ]],1)</f>
        <v>90</v>
      </c>
    </row>
    <row r="92" spans="1:26" x14ac:dyDescent="0.3">
      <c r="A92" t="s">
        <v>114</v>
      </c>
      <c r="B92">
        <f>COUNTIFS(Table2[Sub-Sector],Table3[[#This Row],[Sub-Sector]])</f>
        <v>3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0.66666666666666663</v>
      </c>
      <c r="G92" s="2">
        <f>COUNTIFS(Table2[Sub-Sector],Table3[[#This Row],[Sub-Sector]],Table2[1Y Return vs Nifty],"&gt;=10")/Table3[[#This Row],[Count]]</f>
        <v>1</v>
      </c>
      <c r="H92" s="2">
        <f>COUNTIFS(Table2[Sub-Sector],Table3[[#This Row],[Sub-Sector]],Table2[RSI Exponential â€“ 14D],"&gt;=50")/Table3[[#This Row],[Count]]</f>
        <v>0.33333333333333331</v>
      </c>
      <c r="I92" s="2">
        <f>COUNTIFS(Table2[Sub-Sector],Table3[[#This Row],[Sub-Sector]],Table2[Relative Volume],"&gt;=1")/Table3[[#This Row],[Count]]</f>
        <v>0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</v>
      </c>
      <c r="O92" s="2">
        <f>COUNTIFS(Table2[Sub-Sector],Table3[[#This Row],[Sub-Sector]],Table2[% Away From Current Month High],"&lt;=0.05")/Table3[[#This Row],[Count]]</f>
        <v>1</v>
      </c>
      <c r="P92" s="2">
        <f>COUNTIFS(Table2[Sub-Sector],Table3[[#This Row],[Sub-Sector]],Table2[% Away From 52W High],"&lt;=10")/Table3[[#This Row],[Count]]</f>
        <v>1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0.33333333333333331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</v>
      </c>
      <c r="V92" s="2">
        <f>COUNTIFS(Table2[Sub-Sector],Table3[[#This Row],[Sub-Sector]],Table2[Sharpe Ratio],"&gt;=0.10")/Table3[[#This Row],[Count]]</f>
        <v>0.33333333333333331</v>
      </c>
      <c r="W9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</v>
      </c>
      <c r="X92" s="4">
        <f>_xlfn.RANK.AVG(Table3[[#This Row],[Score]],Table3[Score],1)</f>
        <v>78.5</v>
      </c>
      <c r="Y9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92" s="4">
        <f>_xlfn.RANK.AVG(Table3[[#This Row],[Score 2 ]],Table3[[Score 2 ]],1)</f>
        <v>91</v>
      </c>
    </row>
    <row r="93" spans="1:26" x14ac:dyDescent="0.3">
      <c r="A93" t="s">
        <v>27</v>
      </c>
      <c r="B93">
        <f>COUNTIFS(Table2[Sub-Sector],Table3[[#This Row],[Sub-Sector]])</f>
        <v>4</v>
      </c>
      <c r="C93" s="2">
        <f>COUNTIFS(Table2[Sub-Sector],Table3[[#This Row],[Sub-Sector]],Table2[Uptrend],"Uptrend")/Table3[[#This Row],[Count]]</f>
        <v>0.75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0.25</v>
      </c>
      <c r="F93" s="2">
        <f>COUNTIFS(Table2[Sub-Sector],Table3[[#This Row],[Sub-Sector]],Table2[6M Return vs Nifty],"&gt;=10")/Table3[[#This Row],[Count]]</f>
        <v>0.25</v>
      </c>
      <c r="G93" s="2">
        <f>COUNTIFS(Table2[Sub-Sector],Table3[[#This Row],[Sub-Sector]],Table2[1Y Return vs Nifty],"&gt;=10")/Table3[[#This Row],[Count]]</f>
        <v>0.5</v>
      </c>
      <c r="H93" s="2">
        <f>COUNTIFS(Table2[Sub-Sector],Table3[[#This Row],[Sub-Sector]],Table2[RSI Exponential â€“ 14D],"&gt;=50")/Table3[[#This Row],[Count]]</f>
        <v>0.75</v>
      </c>
      <c r="I93" s="2">
        <f>COUNTIFS(Table2[Sub-Sector],Table3[[#This Row],[Sub-Sector]],Table2[Relative Volume],"&gt;=1")/Table3[[#This Row],[Count]]</f>
        <v>0.75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</v>
      </c>
      <c r="O93" s="2">
        <f>COUNTIFS(Table2[Sub-Sector],Table3[[#This Row],[Sub-Sector]],Table2[% Away From Current Month High],"&lt;=0.05")/Table3[[#This Row],[Count]]</f>
        <v>1</v>
      </c>
      <c r="P93" s="2">
        <f>COUNTIFS(Table2[Sub-Sector],Table3[[#This Row],[Sub-Sector]],Table2[% Away From 52W High],"&lt;=10")/Table3[[#This Row],[Count]]</f>
        <v>0.5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1</v>
      </c>
      <c r="S93" s="2">
        <f>COUNTIFS(Table2[Sub-Sector],Table3[[#This Row],[Sub-Sector]],Table2[% Price above 50 EMA],"&gt;=0")/Table3[[#This Row],[Count]]</f>
        <v>0.75</v>
      </c>
      <c r="T93" s="2">
        <f>COUNTIFS(Table2[Sub-Sector],Table3[[#This Row],[Sub-Sector]],Table2[% Price above 200 EMA],"&gt;=0")/Table3[[#This Row],[Count]]</f>
        <v>0.75</v>
      </c>
      <c r="U93" s="2">
        <f>COUNTIFS(Table2[Sub-Sector],Table3[[#This Row],[Sub-Sector]],Table2[Rate of Change - Zone],"Positive")/Table3[[#This Row],[Count]]</f>
        <v>0.5</v>
      </c>
      <c r="V93" s="2">
        <f>COUNTIFS(Table2[Sub-Sector],Table3[[#This Row],[Sub-Sector]],Table2[Sharpe Ratio],"&gt;=0.10")/Table3[[#This Row],[Count]]</f>
        <v>0.25</v>
      </c>
      <c r="W9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93" s="4">
        <f>_xlfn.RANK.AVG(Table3[[#This Row],[Score]],Table3[Score],1)</f>
        <v>81</v>
      </c>
      <c r="Y9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93" s="4">
        <f>_xlfn.RANK.AVG(Table3[[#This Row],[Score 2 ]],Table3[[Score 2 ]],1)</f>
        <v>92</v>
      </c>
    </row>
    <row r="94" spans="1:26" x14ac:dyDescent="0.3">
      <c r="A94" t="s">
        <v>1489</v>
      </c>
      <c r="B94">
        <f>COUNTIFS(Table2[Sub-Sector],Table3[[#This Row],[Sub-Sector]])</f>
        <v>3</v>
      </c>
      <c r="C94" s="2">
        <f>COUNTIFS(Table2[Sub-Sector],Table3[[#This Row],[Sub-Sector]],Table2[Uptrend],"Uptrend")/Table3[[#This Row],[Count]]</f>
        <v>0.33333333333333331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0.33333333333333331</v>
      </c>
      <c r="F94" s="2">
        <f>COUNTIFS(Table2[Sub-Sector],Table3[[#This Row],[Sub-Sector]],Table2[6M Return vs Nifty],"&gt;=10")/Table3[[#This Row],[Count]]</f>
        <v>0</v>
      </c>
      <c r="G94" s="2">
        <f>COUNTIFS(Table2[Sub-Sector],Table3[[#This Row],[Sub-Sector]],Table2[1Y Return vs Nifty],"&gt;=10")/Table3[[#This Row],[Count]]</f>
        <v>0</v>
      </c>
      <c r="H94" s="2">
        <f>COUNTIFS(Table2[Sub-Sector],Table3[[#This Row],[Sub-Sector]],Table2[RSI Exponential â€“ 14D],"&gt;=50")/Table3[[#This Row],[Count]]</f>
        <v>1</v>
      </c>
      <c r="I94" s="2">
        <f>COUNTIFS(Table2[Sub-Sector],Table3[[#This Row],[Sub-Sector]],Table2[Relative Volume],"&gt;=1")/Table3[[#This Row],[Count]]</f>
        <v>0.66666666666666663</v>
      </c>
      <c r="J94" s="2">
        <f>COUNTIFS(Table2[Sub-Sector],Table3[[#This Row],[Sub-Sector]],Table2[% Away From Day Low],"&gt;=0.05")/Table3[[#This Row],[Count]]</f>
        <v>0.33333333333333331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0.33333333333333331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0.33333333333333331</v>
      </c>
      <c r="O94" s="2">
        <f>COUNTIFS(Table2[Sub-Sector],Table3[[#This Row],[Sub-Sector]],Table2[% Away From Current Month High],"&lt;=0.05")/Table3[[#This Row],[Count]]</f>
        <v>1</v>
      </c>
      <c r="P94" s="2">
        <f>COUNTIFS(Table2[Sub-Sector],Table3[[#This Row],[Sub-Sector]],Table2[% Away From 52W High],"&lt;=10")/Table3[[#This Row],[Count]]</f>
        <v>0.33333333333333331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1</v>
      </c>
      <c r="S94" s="2">
        <f>COUNTIFS(Table2[Sub-Sector],Table3[[#This Row],[Sub-Sector]],Table2[% Price above 50 EMA],"&gt;=0")/Table3[[#This Row],[Count]]</f>
        <v>1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1</v>
      </c>
      <c r="V94" s="2">
        <f>COUNTIFS(Table2[Sub-Sector],Table3[[#This Row],[Sub-Sector]],Table2[Sharpe Ratio],"&gt;=0.10")/Table3[[#This Row],[Count]]</f>
        <v>0</v>
      </c>
      <c r="W9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515.5</v>
      </c>
      <c r="X94" s="4">
        <f>_xlfn.RANK.AVG(Table3[[#This Row],[Score]],Table3[Score],1)</f>
        <v>91</v>
      </c>
      <c r="Y9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94" s="4">
        <f>_xlfn.RANK.AVG(Table3[[#This Row],[Score 2 ]],Table3[[Score 2 ]],1)</f>
        <v>93</v>
      </c>
    </row>
    <row r="95" spans="1:26" x14ac:dyDescent="0.3">
      <c r="A95" t="s">
        <v>49</v>
      </c>
      <c r="B95">
        <f>COUNTIFS(Table2[Sub-Sector],Table3[[#This Row],[Sub-Sector]])</f>
        <v>17</v>
      </c>
      <c r="C95" s="2">
        <f>COUNTIFS(Table2[Sub-Sector],Table3[[#This Row],[Sub-Sector]],Table2[Uptrend],"Uptrend")/Table3[[#This Row],[Count]]</f>
        <v>0.58823529411764708</v>
      </c>
      <c r="D95" s="2">
        <f>COUNTIFS(Table2[Sub-Sector],Table3[[#This Row],[Sub-Sector]],Table2[1W Return vs Nifty],"&gt;=5")/Table3[[#This Row],[Count]]</f>
        <v>5.8823529411764705E-2</v>
      </c>
      <c r="E95" s="2">
        <f>COUNTIFS(Table2[Sub-Sector],Table3[[#This Row],[Sub-Sector]],Table2[1M Return vs Nifty],"&gt;=5")/Table3[[#This Row],[Count]]</f>
        <v>0.29411764705882354</v>
      </c>
      <c r="F95" s="2">
        <f>COUNTIFS(Table2[Sub-Sector],Table3[[#This Row],[Sub-Sector]],Table2[6M Return vs Nifty],"&gt;=10")/Table3[[#This Row],[Count]]</f>
        <v>0.35294117647058826</v>
      </c>
      <c r="G95" s="2">
        <f>COUNTIFS(Table2[Sub-Sector],Table3[[#This Row],[Sub-Sector]],Table2[1Y Return vs Nifty],"&gt;=10")/Table3[[#This Row],[Count]]</f>
        <v>0.41176470588235292</v>
      </c>
      <c r="H95" s="2">
        <f>COUNTIFS(Table2[Sub-Sector],Table3[[#This Row],[Sub-Sector]],Table2[RSI Exponential â€“ 14D],"&gt;=50")/Table3[[#This Row],[Count]]</f>
        <v>0.58823529411764708</v>
      </c>
      <c r="I95" s="2">
        <f>COUNTIFS(Table2[Sub-Sector],Table3[[#This Row],[Sub-Sector]],Table2[Relative Volume],"&gt;=1")/Table3[[#This Row],[Count]]</f>
        <v>0.58823529411764708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</v>
      </c>
      <c r="O95" s="2">
        <f>COUNTIFS(Table2[Sub-Sector],Table3[[#This Row],[Sub-Sector]],Table2[% Away From Current Month High],"&lt;=0.05")/Table3[[#This Row],[Count]]</f>
        <v>1</v>
      </c>
      <c r="P95" s="2">
        <f>COUNTIFS(Table2[Sub-Sector],Table3[[#This Row],[Sub-Sector]],Table2[% Away From 52W High],"&lt;=10")/Table3[[#This Row],[Count]]</f>
        <v>0.41176470588235292</v>
      </c>
      <c r="Q95" s="2">
        <f>COUNTIFS(Table2[Sub-Sector],Table3[[#This Row],[Sub-Sector]],Table2[% Away From 52W Low],"&gt;=10")/Table3[[#This Row],[Count]]</f>
        <v>0.88235294117647056</v>
      </c>
      <c r="R95" s="2">
        <f>COUNTIFS(Table2[Sub-Sector],Table3[[#This Row],[Sub-Sector]],Table2[% Price above 20 EMA],"&gt;=0")/Table3[[#This Row],[Count]]</f>
        <v>0.58823529411764708</v>
      </c>
      <c r="S95" s="2">
        <f>COUNTIFS(Table2[Sub-Sector],Table3[[#This Row],[Sub-Sector]],Table2[% Price above 50 EMA],"&gt;=0")/Table3[[#This Row],[Count]]</f>
        <v>0.6470588235294118</v>
      </c>
      <c r="T95" s="2">
        <f>COUNTIFS(Table2[Sub-Sector],Table3[[#This Row],[Sub-Sector]],Table2[% Price above 200 EMA],"&gt;=0")/Table3[[#This Row],[Count]]</f>
        <v>0.76470588235294112</v>
      </c>
      <c r="U95" s="2">
        <f>COUNTIFS(Table2[Sub-Sector],Table3[[#This Row],[Sub-Sector]],Table2[Rate of Change - Zone],"Positive")/Table3[[#This Row],[Count]]</f>
        <v>0.6470588235294118</v>
      </c>
      <c r="V95" s="2">
        <f>COUNTIFS(Table2[Sub-Sector],Table3[[#This Row],[Sub-Sector]],Table2[Sharpe Ratio],"&gt;=0.10")/Table3[[#This Row],[Count]]</f>
        <v>5.8823529411764705E-2</v>
      </c>
      <c r="W9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95" s="4">
        <f>_xlfn.RANK.AVG(Table3[[#This Row],[Score]],Table3[Score],1)</f>
        <v>73.5</v>
      </c>
      <c r="Y9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95" s="4">
        <f>_xlfn.RANK.AVG(Table3[[#This Row],[Score 2 ]],Table3[[Score 2 ]],1)</f>
        <v>94</v>
      </c>
    </row>
    <row r="96" spans="1:26" x14ac:dyDescent="0.3">
      <c r="A96" t="s">
        <v>67</v>
      </c>
      <c r="B96">
        <f>COUNTIFS(Table2[Sub-Sector],Table3[[#This Row],[Sub-Sector]])</f>
        <v>3</v>
      </c>
      <c r="C96" s="2">
        <f>COUNTIFS(Table2[Sub-Sector],Table3[[#This Row],[Sub-Sector]],Table2[Uptrend],"Uptrend")/Table3[[#This Row],[Count]]</f>
        <v>0.66666666666666663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0.66666666666666663</v>
      </c>
      <c r="G96" s="2">
        <f>COUNTIFS(Table2[Sub-Sector],Table3[[#This Row],[Sub-Sector]],Table2[1Y Return vs Nifty],"&gt;=10")/Table3[[#This Row],[Count]]</f>
        <v>0.66666666666666663</v>
      </c>
      <c r="H96" s="2">
        <f>COUNTIFS(Table2[Sub-Sector],Table3[[#This Row],[Sub-Sector]],Table2[RSI Exponential â€“ 14D],"&gt;=50")/Table3[[#This Row],[Count]]</f>
        <v>0</v>
      </c>
      <c r="I96" s="2">
        <f>COUNTIFS(Table2[Sub-Sector],Table3[[#This Row],[Sub-Sector]],Table2[Relative Volume],"&gt;=1")/Table3[[#This Row],[Count]]</f>
        <v>0.33333333333333331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</v>
      </c>
      <c r="O96" s="2">
        <f>COUNTIFS(Table2[Sub-Sector],Table3[[#This Row],[Sub-Sector]],Table2[% Away From Current Month High],"&lt;=0.05")/Table3[[#This Row],[Count]]</f>
        <v>1</v>
      </c>
      <c r="P96" s="2">
        <f>COUNTIFS(Table2[Sub-Sector],Table3[[#This Row],[Sub-Sector]],Table2[% Away From 52W High],"&lt;=10")/Table3[[#This Row],[Count]]</f>
        <v>0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0.33333333333333331</v>
      </c>
      <c r="S96" s="2">
        <f>COUNTIFS(Table2[Sub-Sector],Table3[[#This Row],[Sub-Sector]],Table2[% Price above 50 EMA],"&gt;=0")/Table3[[#This Row],[Count]]</f>
        <v>0.66666666666666663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0.33333333333333331</v>
      </c>
      <c r="V96" s="2">
        <f>COUNTIFS(Table2[Sub-Sector],Table3[[#This Row],[Sub-Sector]],Table2[Sharpe Ratio],"&gt;=0.10")/Table3[[#This Row],[Count]]</f>
        <v>0.33333333333333331</v>
      </c>
      <c r="W9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96" s="4">
        <f>_xlfn.RANK.AVG(Table3[[#This Row],[Score]],Table3[Score],1)</f>
        <v>102</v>
      </c>
      <c r="Y9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</v>
      </c>
      <c r="Z96" s="4">
        <f>_xlfn.RANK.AVG(Table3[[#This Row],[Score 2 ]],Table3[[Score 2 ]],1)</f>
        <v>95</v>
      </c>
    </row>
    <row r="97" spans="1:26" x14ac:dyDescent="0.3">
      <c r="A97" t="s">
        <v>745</v>
      </c>
      <c r="B97">
        <f>COUNTIFS(Table2[Sub-Sector],Table3[[#This Row],[Sub-Sector]])</f>
        <v>2</v>
      </c>
      <c r="C97" s="2">
        <f>COUNTIFS(Table2[Sub-Sector],Table3[[#This Row],[Sub-Sector]],Table2[Uptrend],"Uptrend")/Table3[[#This Row],[Count]]</f>
        <v>0.5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0.5</v>
      </c>
      <c r="F97" s="2">
        <f>COUNTIFS(Table2[Sub-Sector],Table3[[#This Row],[Sub-Sector]],Table2[6M Return vs Nifty],"&gt;=10")/Table3[[#This Row],[Count]]</f>
        <v>0.5</v>
      </c>
      <c r="G97" s="2">
        <f>COUNTIFS(Table2[Sub-Sector],Table3[[#This Row],[Sub-Sector]],Table2[1Y Return vs Nifty],"&gt;=10")/Table3[[#This Row],[Count]]</f>
        <v>0.5</v>
      </c>
      <c r="H97" s="2">
        <f>COUNTIFS(Table2[Sub-Sector],Table3[[#This Row],[Sub-Sector]],Table2[RSI Exponential â€“ 14D],"&gt;=50")/Table3[[#This Row],[Count]]</f>
        <v>0.5</v>
      </c>
      <c r="I97" s="2">
        <f>COUNTIFS(Table2[Sub-Sector],Table3[[#This Row],[Sub-Sector]],Table2[Relative Volume],"&gt;=1")/Table3[[#This Row],[Count]]</f>
        <v>0.5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</v>
      </c>
      <c r="O97" s="2">
        <f>COUNTIFS(Table2[Sub-Sector],Table3[[#This Row],[Sub-Sector]],Table2[% Away From Current Month High],"&lt;=0.05")/Table3[[#This Row],[Count]]</f>
        <v>1</v>
      </c>
      <c r="P97" s="2">
        <f>COUNTIFS(Table2[Sub-Sector],Table3[[#This Row],[Sub-Sector]],Table2[% Away From 52W High],"&lt;=10")/Table3[[#This Row],[Count]]</f>
        <v>0.5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0.5</v>
      </c>
      <c r="S97" s="2">
        <f>COUNTIFS(Table2[Sub-Sector],Table3[[#This Row],[Sub-Sector]],Table2[% Price above 50 EMA],"&gt;=0")/Table3[[#This Row],[Count]]</f>
        <v>0.5</v>
      </c>
      <c r="T97" s="2">
        <f>COUNTIFS(Table2[Sub-Sector],Table3[[#This Row],[Sub-Sector]],Table2[% Price above 200 EMA],"&gt;=0")/Table3[[#This Row],[Count]]</f>
        <v>0.5</v>
      </c>
      <c r="U97" s="2">
        <f>COUNTIFS(Table2[Sub-Sector],Table3[[#This Row],[Sub-Sector]],Table2[Rate of Change - Zone],"Positive")/Table3[[#This Row],[Count]]</f>
        <v>0.5</v>
      </c>
      <c r="V97" s="2">
        <f>COUNTIFS(Table2[Sub-Sector],Table3[[#This Row],[Sub-Sector]],Table2[Sharpe Ratio],"&gt;=0.10")/Table3[[#This Row],[Count]]</f>
        <v>0.5</v>
      </c>
      <c r="W9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97" s="4">
        <f>_xlfn.RANK.AVG(Table3[[#This Row],[Score]],Table3[Score],1)</f>
        <v>83.5</v>
      </c>
      <c r="Y9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97" s="4">
        <f>_xlfn.RANK.AVG(Table3[[#This Row],[Score 2 ]],Table3[[Score 2 ]],1)</f>
        <v>96</v>
      </c>
    </row>
    <row r="98" spans="1:26" x14ac:dyDescent="0.3">
      <c r="A98" t="s">
        <v>381</v>
      </c>
      <c r="B98">
        <f>COUNTIFS(Table2[Sub-Sector],Table3[[#This Row],[Sub-Sector]])</f>
        <v>10</v>
      </c>
      <c r="C98" s="2">
        <f>COUNTIFS(Table2[Sub-Sector],Table3[[#This Row],[Sub-Sector]],Table2[Uptrend],"Uptrend")/Table3[[#This Row],[Count]]</f>
        <v>0.4</v>
      </c>
      <c r="D98" s="2">
        <f>COUNTIFS(Table2[Sub-Sector],Table3[[#This Row],[Sub-Sector]],Table2[1W Return vs Nifty],"&gt;=5")/Table3[[#This Row],[Count]]</f>
        <v>0.1</v>
      </c>
      <c r="E98" s="2">
        <f>COUNTIFS(Table2[Sub-Sector],Table3[[#This Row],[Sub-Sector]],Table2[1M Return vs Nifty],"&gt;=5")/Table3[[#This Row],[Count]]</f>
        <v>0.1</v>
      </c>
      <c r="F98" s="2">
        <f>COUNTIFS(Table2[Sub-Sector],Table3[[#This Row],[Sub-Sector]],Table2[6M Return vs Nifty],"&gt;=10")/Table3[[#This Row],[Count]]</f>
        <v>0.2</v>
      </c>
      <c r="G98" s="2">
        <f>COUNTIFS(Table2[Sub-Sector],Table3[[#This Row],[Sub-Sector]],Table2[1Y Return vs Nifty],"&gt;=10")/Table3[[#This Row],[Count]]</f>
        <v>0.4</v>
      </c>
      <c r="H98" s="2">
        <f>COUNTIFS(Table2[Sub-Sector],Table3[[#This Row],[Sub-Sector]],Table2[RSI Exponential â€“ 14D],"&gt;=50")/Table3[[#This Row],[Count]]</f>
        <v>0.5</v>
      </c>
      <c r="I98" s="2">
        <f>COUNTIFS(Table2[Sub-Sector],Table3[[#This Row],[Sub-Sector]],Table2[Relative Volume],"&gt;=1")/Table3[[#This Row],[Count]]</f>
        <v>0.7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</v>
      </c>
      <c r="O98" s="2">
        <f>COUNTIFS(Table2[Sub-Sector],Table3[[#This Row],[Sub-Sector]],Table2[% Away From Current Month High],"&lt;=0.05")/Table3[[#This Row],[Count]]</f>
        <v>1</v>
      </c>
      <c r="P98" s="2">
        <f>COUNTIFS(Table2[Sub-Sector],Table3[[#This Row],[Sub-Sector]],Table2[% Away From 52W High],"&lt;=10")/Table3[[#This Row],[Count]]</f>
        <v>0.2</v>
      </c>
      <c r="Q98" s="2">
        <f>COUNTIFS(Table2[Sub-Sector],Table3[[#This Row],[Sub-Sector]],Table2[% Away From 52W Low],"&gt;=10")/Table3[[#This Row],[Count]]</f>
        <v>0.9</v>
      </c>
      <c r="R98" s="2">
        <f>COUNTIFS(Table2[Sub-Sector],Table3[[#This Row],[Sub-Sector]],Table2[% Price above 20 EMA],"&gt;=0")/Table3[[#This Row],[Count]]</f>
        <v>0.8</v>
      </c>
      <c r="S98" s="2">
        <f>COUNTIFS(Table2[Sub-Sector],Table3[[#This Row],[Sub-Sector]],Table2[% Price above 50 EMA],"&gt;=0")/Table3[[#This Row],[Count]]</f>
        <v>0.5</v>
      </c>
      <c r="T98" s="2">
        <f>COUNTIFS(Table2[Sub-Sector],Table3[[#This Row],[Sub-Sector]],Table2[% Price above 200 EMA],"&gt;=0")/Table3[[#This Row],[Count]]</f>
        <v>0.5</v>
      </c>
      <c r="U98" s="2">
        <f>COUNTIFS(Table2[Sub-Sector],Table3[[#This Row],[Sub-Sector]],Table2[Rate of Change - Zone],"Positive")/Table3[[#This Row],[Count]]</f>
        <v>0.6</v>
      </c>
      <c r="V98" s="2">
        <f>COUNTIFS(Table2[Sub-Sector],Table3[[#This Row],[Sub-Sector]],Table2[Sharpe Ratio],"&gt;=0.10")/Table3[[#This Row],[Count]]</f>
        <v>0.1</v>
      </c>
      <c r="W9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</v>
      </c>
      <c r="X98" s="4">
        <f>_xlfn.RANK.AVG(Table3[[#This Row],[Score]],Table3[Score],1)</f>
        <v>82</v>
      </c>
      <c r="Y9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98" s="4">
        <f>_xlfn.RANK.AVG(Table3[[#This Row],[Score 2 ]],Table3[[Score 2 ]],1)</f>
        <v>97</v>
      </c>
    </row>
    <row r="99" spans="1:26" x14ac:dyDescent="0.3">
      <c r="A99" t="s">
        <v>21</v>
      </c>
      <c r="B99">
        <f>COUNTIFS(Table2[Sub-Sector],Table3[[#This Row],[Sub-Sector]])</f>
        <v>20</v>
      </c>
      <c r="C99" s="2">
        <f>COUNTIFS(Table2[Sub-Sector],Table3[[#This Row],[Sub-Sector]],Table2[Uptrend],"Uptrend")/Table3[[#This Row],[Count]]</f>
        <v>0.65</v>
      </c>
      <c r="D99" s="2">
        <f>COUNTIFS(Table2[Sub-Sector],Table3[[#This Row],[Sub-Sector]],Table2[1W Return vs Nifty],"&gt;=5")/Table3[[#This Row],[Count]]</f>
        <v>0.05</v>
      </c>
      <c r="E99" s="2">
        <f>COUNTIFS(Table2[Sub-Sector],Table3[[#This Row],[Sub-Sector]],Table2[1M Return vs Nifty],"&gt;=5")/Table3[[#This Row],[Count]]</f>
        <v>0.3</v>
      </c>
      <c r="F99" s="2">
        <f>COUNTIFS(Table2[Sub-Sector],Table3[[#This Row],[Sub-Sector]],Table2[6M Return vs Nifty],"&gt;=10")/Table3[[#This Row],[Count]]</f>
        <v>0.2</v>
      </c>
      <c r="G99" s="2">
        <f>COUNTIFS(Table2[Sub-Sector],Table3[[#This Row],[Sub-Sector]],Table2[1Y Return vs Nifty],"&gt;=10")/Table3[[#This Row],[Count]]</f>
        <v>0.35</v>
      </c>
      <c r="H99" s="2">
        <f>COUNTIFS(Table2[Sub-Sector],Table3[[#This Row],[Sub-Sector]],Table2[RSI Exponential â€“ 14D],"&gt;=50")/Table3[[#This Row],[Count]]</f>
        <v>0.85</v>
      </c>
      <c r="I99" s="2">
        <f>COUNTIFS(Table2[Sub-Sector],Table3[[#This Row],[Sub-Sector]],Table2[Relative Volume],"&gt;=1")/Table3[[#This Row],[Count]]</f>
        <v>0.5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</v>
      </c>
      <c r="O99" s="2">
        <f>COUNTIFS(Table2[Sub-Sector],Table3[[#This Row],[Sub-Sector]],Table2[% Away From Current Month High],"&lt;=0.05")/Table3[[#This Row],[Count]]</f>
        <v>1</v>
      </c>
      <c r="P99" s="2">
        <f>COUNTIFS(Table2[Sub-Sector],Table3[[#This Row],[Sub-Sector]],Table2[% Away From 52W High],"&lt;=10")/Table3[[#This Row],[Count]]</f>
        <v>0.45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0.9</v>
      </c>
      <c r="S99" s="2">
        <f>COUNTIFS(Table2[Sub-Sector],Table3[[#This Row],[Sub-Sector]],Table2[% Price above 50 EMA],"&gt;=0")/Table3[[#This Row],[Count]]</f>
        <v>0.9</v>
      </c>
      <c r="T99" s="2">
        <f>COUNTIFS(Table2[Sub-Sector],Table3[[#This Row],[Sub-Sector]],Table2[% Price above 200 EMA],"&gt;=0")/Table3[[#This Row],[Count]]</f>
        <v>0.9</v>
      </c>
      <c r="U99" s="2">
        <f>COUNTIFS(Table2[Sub-Sector],Table3[[#This Row],[Sub-Sector]],Table2[Rate of Change - Zone],"Positive")/Table3[[#This Row],[Count]]</f>
        <v>0.85</v>
      </c>
      <c r="V99" s="2">
        <f>COUNTIFS(Table2[Sub-Sector],Table3[[#This Row],[Sub-Sector]],Table2[Sharpe Ratio],"&gt;=0.10")/Table3[[#This Row],[Count]]</f>
        <v>0.15</v>
      </c>
      <c r="W9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468.5</v>
      </c>
      <c r="X99" s="4">
        <f>_xlfn.RANK.AVG(Table3[[#This Row],[Score]],Table3[Score],1)</f>
        <v>75</v>
      </c>
      <c r="Y9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99" s="4">
        <f>_xlfn.RANK.AVG(Table3[[#This Row],[Score 2 ]],Table3[[Score 2 ]],1)</f>
        <v>98</v>
      </c>
    </row>
    <row r="100" spans="1:26" x14ac:dyDescent="0.3">
      <c r="A100" t="s">
        <v>207</v>
      </c>
      <c r="B100">
        <f>COUNTIFS(Table2[Sub-Sector],Table3[[#This Row],[Sub-Sector]])</f>
        <v>4</v>
      </c>
      <c r="C100" s="2">
        <f>COUNTIFS(Table2[Sub-Sector],Table3[[#This Row],[Sub-Sector]],Table2[Uptrend],"Uptrend")/Table3[[#This Row],[Count]]</f>
        <v>0.5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</v>
      </c>
      <c r="F100" s="2">
        <f>COUNTIFS(Table2[Sub-Sector],Table3[[#This Row],[Sub-Sector]],Table2[6M Return vs Nifty],"&gt;=10")/Table3[[#This Row],[Count]]</f>
        <v>0.25</v>
      </c>
      <c r="G100" s="2">
        <f>COUNTIFS(Table2[Sub-Sector],Table3[[#This Row],[Sub-Sector]],Table2[1Y Return vs Nifty],"&gt;=10")/Table3[[#This Row],[Count]]</f>
        <v>0.25</v>
      </c>
      <c r="H100" s="2">
        <f>COUNTIFS(Table2[Sub-Sector],Table3[[#This Row],[Sub-Sector]],Table2[RSI Exponential â€“ 14D],"&gt;=50")/Table3[[#This Row],[Count]]</f>
        <v>0.75</v>
      </c>
      <c r="I100" s="2">
        <f>COUNTIFS(Table2[Sub-Sector],Table3[[#This Row],[Sub-Sector]],Table2[Relative Volume],"&gt;=1")/Table3[[#This Row],[Count]]</f>
        <v>0.25</v>
      </c>
      <c r="J100" s="2">
        <f>COUNTIFS(Table2[Sub-Sector],Table3[[#This Row],[Sub-Sector]],Table2[% Away From Day Low],"&gt;=0.05")/Table3[[#This Row],[Count]]</f>
        <v>0.25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0.25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0.25</v>
      </c>
      <c r="O100" s="2">
        <f>COUNTIFS(Table2[Sub-Sector],Table3[[#This Row],[Sub-Sector]],Table2[% Away From Current Month High],"&lt;=0.05")/Table3[[#This Row],[Count]]</f>
        <v>1</v>
      </c>
      <c r="P100" s="2">
        <f>COUNTIFS(Table2[Sub-Sector],Table3[[#This Row],[Sub-Sector]],Table2[% Away From 52W High],"&lt;=10")/Table3[[#This Row],[Count]]</f>
        <v>0.5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1</v>
      </c>
      <c r="S100" s="2">
        <f>COUNTIFS(Table2[Sub-Sector],Table3[[#This Row],[Sub-Sector]],Table2[% Price above 50 EMA],"&gt;=0")/Table3[[#This Row],[Count]]</f>
        <v>0.75</v>
      </c>
      <c r="T100" s="2">
        <f>COUNTIFS(Table2[Sub-Sector],Table3[[#This Row],[Sub-Sector]],Table2[% Price above 200 EMA],"&gt;=0")/Table3[[#This Row],[Count]]</f>
        <v>0.75</v>
      </c>
      <c r="U100" s="2">
        <f>COUNTIFS(Table2[Sub-Sector],Table3[[#This Row],[Sub-Sector]],Table2[Rate of Change - Zone],"Positive")/Table3[[#This Row],[Count]]</f>
        <v>1</v>
      </c>
      <c r="V100" s="2">
        <f>COUNTIFS(Table2[Sub-Sector],Table3[[#This Row],[Sub-Sector]],Table2[Sharpe Ratio],"&gt;=0.10")/Table3[[#This Row],[Count]]</f>
        <v>0</v>
      </c>
      <c r="W10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575.5</v>
      </c>
      <c r="X100" s="4">
        <f>_xlfn.RANK.AVG(Table3[[#This Row],[Score]],Table3[Score],1)</f>
        <v>110</v>
      </c>
      <c r="Y10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100" s="4">
        <f>_xlfn.RANK.AVG(Table3[[#This Row],[Score 2 ]],Table3[[Score 2 ]],1)</f>
        <v>99</v>
      </c>
    </row>
    <row r="101" spans="1:26" x14ac:dyDescent="0.3">
      <c r="A101" t="s">
        <v>1152</v>
      </c>
      <c r="B101">
        <f>COUNTIFS(Table2[Sub-Sector],Table3[[#This Row],[Sub-Sector]])</f>
        <v>2</v>
      </c>
      <c r="C101" s="2">
        <f>COUNTIFS(Table2[Sub-Sector],Table3[[#This Row],[Sub-Sector]],Table2[Uptrend],"Uptrend")/Table3[[#This Row],[Count]]</f>
        <v>0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0.5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</v>
      </c>
      <c r="H101" s="2">
        <f>COUNTIFS(Table2[Sub-Sector],Table3[[#This Row],[Sub-Sector]],Table2[RSI Exponential â€“ 14D],"&gt;=50")/Table3[[#This Row],[Count]]</f>
        <v>0.5</v>
      </c>
      <c r="I101" s="2">
        <f>COUNTIFS(Table2[Sub-Sector],Table3[[#This Row],[Sub-Sector]],Table2[Relative Volume],"&gt;=1")/Table3[[#This Row],[Count]]</f>
        <v>0.5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</v>
      </c>
      <c r="O101" s="2">
        <f>COUNTIFS(Table2[Sub-Sector],Table3[[#This Row],[Sub-Sector]],Table2[% Away From Current Month High],"&lt;=0.05")/Table3[[#This Row],[Count]]</f>
        <v>1</v>
      </c>
      <c r="P101" s="2">
        <f>COUNTIFS(Table2[Sub-Sector],Table3[[#This Row],[Sub-Sector]],Table2[% Away From 52W High],"&lt;=10")/Table3[[#This Row],[Count]]</f>
        <v>0</v>
      </c>
      <c r="Q101" s="2">
        <f>COUNTIFS(Table2[Sub-Sector],Table3[[#This Row],[Sub-Sector]],Table2[% Away From 52W Low],"&gt;=10")/Table3[[#This Row],[Count]]</f>
        <v>0.5</v>
      </c>
      <c r="R101" s="2">
        <f>COUNTIFS(Table2[Sub-Sector],Table3[[#This Row],[Sub-Sector]],Table2[% Price above 20 EMA],"&gt;=0")/Table3[[#This Row],[Count]]</f>
        <v>1</v>
      </c>
      <c r="S101" s="2">
        <f>COUNTIFS(Table2[Sub-Sector],Table3[[#This Row],[Sub-Sector]],Table2[% Price above 50 EMA],"&gt;=0")/Table3[[#This Row],[Count]]</f>
        <v>1</v>
      </c>
      <c r="T101" s="2">
        <f>COUNTIFS(Table2[Sub-Sector],Table3[[#This Row],[Sub-Sector]],Table2[% Price above 200 EMA],"&gt;=0")/Table3[[#This Row],[Count]]</f>
        <v>0.5</v>
      </c>
      <c r="U101" s="2">
        <f>COUNTIFS(Table2[Sub-Sector],Table3[[#This Row],[Sub-Sector]],Table2[Rate of Change - Zone],"Positive")/Table3[[#This Row],[Count]]</f>
        <v>1</v>
      </c>
      <c r="V101" s="2">
        <f>COUNTIFS(Table2[Sub-Sector],Table3[[#This Row],[Sub-Sector]],Table2[Sharpe Ratio],"&gt;=0.10")/Table3[[#This Row],[Count]]</f>
        <v>0</v>
      </c>
      <c r="W10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528.5</v>
      </c>
      <c r="X101" s="4">
        <f>_xlfn.RANK.AVG(Table3[[#This Row],[Score]],Table3[Score],1)</f>
        <v>97</v>
      </c>
      <c r="Y10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101" s="4">
        <f>_xlfn.RANK.AVG(Table3[[#This Row],[Score 2 ]],Table3[[Score 2 ]],1)</f>
        <v>100</v>
      </c>
    </row>
    <row r="102" spans="1:26" x14ac:dyDescent="0.3">
      <c r="A102" t="s">
        <v>37</v>
      </c>
      <c r="B102">
        <f>COUNTIFS(Table2[Sub-Sector],Table3[[#This Row],[Sub-Sector]])</f>
        <v>10</v>
      </c>
      <c r="C102" s="2">
        <f>COUNTIFS(Table2[Sub-Sector],Table3[[#This Row],[Sub-Sector]],Table2[Uptrend],"Uptrend")/Table3[[#This Row],[Count]]</f>
        <v>0.6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0.2</v>
      </c>
      <c r="G102" s="2">
        <f>COUNTIFS(Table2[Sub-Sector],Table3[[#This Row],[Sub-Sector]],Table2[1Y Return vs Nifty],"&gt;=10")/Table3[[#This Row],[Count]]</f>
        <v>0.3</v>
      </c>
      <c r="H102" s="2">
        <f>COUNTIFS(Table2[Sub-Sector],Table3[[#This Row],[Sub-Sector]],Table2[RSI Exponential â€“ 14D],"&gt;=50")/Table3[[#This Row],[Count]]</f>
        <v>0.6</v>
      </c>
      <c r="I102" s="2">
        <f>COUNTIFS(Table2[Sub-Sector],Table3[[#This Row],[Sub-Sector]],Table2[Relative Volume],"&gt;=1")/Table3[[#This Row],[Count]]</f>
        <v>0.5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0</v>
      </c>
      <c r="O102" s="2">
        <f>COUNTIFS(Table2[Sub-Sector],Table3[[#This Row],[Sub-Sector]],Table2[% Away From Current Month High],"&lt;=0.05")/Table3[[#This Row],[Count]]</f>
        <v>1</v>
      </c>
      <c r="P102" s="2">
        <f>COUNTIFS(Table2[Sub-Sector],Table3[[#This Row],[Sub-Sector]],Table2[% Away From 52W High],"&lt;=10")/Table3[[#This Row],[Count]]</f>
        <v>0.4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0.8</v>
      </c>
      <c r="S102" s="2">
        <f>COUNTIFS(Table2[Sub-Sector],Table3[[#This Row],[Sub-Sector]],Table2[% Price above 50 EMA],"&gt;=0")/Table3[[#This Row],[Count]]</f>
        <v>0.9</v>
      </c>
      <c r="T102" s="2">
        <f>COUNTIFS(Table2[Sub-Sector],Table3[[#This Row],[Sub-Sector]],Table2[% Price above 200 EMA],"&gt;=0")/Table3[[#This Row],[Count]]</f>
        <v>0.9</v>
      </c>
      <c r="U102" s="2">
        <f>COUNTIFS(Table2[Sub-Sector],Table3[[#This Row],[Sub-Sector]],Table2[Rate of Change - Zone],"Positive")/Table3[[#This Row],[Count]]</f>
        <v>0.8</v>
      </c>
      <c r="V102" s="2">
        <f>COUNTIFS(Table2[Sub-Sector],Table3[[#This Row],[Sub-Sector]],Table2[Sharpe Ratio],"&gt;=0.10")/Table3[[#This Row],[Count]]</f>
        <v>0</v>
      </c>
      <c r="W10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</v>
      </c>
      <c r="X102" s="4">
        <f>_xlfn.RANK.AVG(Table3[[#This Row],[Score]],Table3[Score],1)</f>
        <v>111</v>
      </c>
      <c r="Y10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102" s="4">
        <f>_xlfn.RANK.AVG(Table3[[#This Row],[Score 2 ]],Table3[[Score 2 ]],1)</f>
        <v>101</v>
      </c>
    </row>
    <row r="103" spans="1:26" x14ac:dyDescent="0.3">
      <c r="A103" t="s">
        <v>391</v>
      </c>
      <c r="B103">
        <f>COUNTIFS(Table2[Sub-Sector],Table3[[#This Row],[Sub-Sector]])</f>
        <v>10</v>
      </c>
      <c r="C103" s="2">
        <f>COUNTIFS(Table2[Sub-Sector],Table3[[#This Row],[Sub-Sector]],Table2[Uptrend],"Uptrend")/Table3[[#This Row],[Count]]</f>
        <v>0.7</v>
      </c>
      <c r="D103" s="2">
        <f>COUNTIFS(Table2[Sub-Sector],Table3[[#This Row],[Sub-Sector]],Table2[1W Return vs Nifty],"&gt;=5")/Table3[[#This Row],[Count]]</f>
        <v>0.1</v>
      </c>
      <c r="E103" s="2">
        <f>COUNTIFS(Table2[Sub-Sector],Table3[[#This Row],[Sub-Sector]],Table2[1M Return vs Nifty],"&gt;=5")/Table3[[#This Row],[Count]]</f>
        <v>0.2</v>
      </c>
      <c r="F103" s="2">
        <f>COUNTIFS(Table2[Sub-Sector],Table3[[#This Row],[Sub-Sector]],Table2[6M Return vs Nifty],"&gt;=10")/Table3[[#This Row],[Count]]</f>
        <v>0.5</v>
      </c>
      <c r="G103" s="2">
        <f>COUNTIFS(Table2[Sub-Sector],Table3[[#This Row],[Sub-Sector]],Table2[1Y Return vs Nifty],"&gt;=10")/Table3[[#This Row],[Count]]</f>
        <v>0.4</v>
      </c>
      <c r="H103" s="2">
        <f>COUNTIFS(Table2[Sub-Sector],Table3[[#This Row],[Sub-Sector]],Table2[RSI Exponential â€“ 14D],"&gt;=50")/Table3[[#This Row],[Count]]</f>
        <v>0.5</v>
      </c>
      <c r="I103" s="2">
        <f>COUNTIFS(Table2[Sub-Sector],Table3[[#This Row],[Sub-Sector]],Table2[Relative Volume],"&gt;=1")/Table3[[#This Row],[Count]]</f>
        <v>0.4</v>
      </c>
      <c r="J103" s="2">
        <f>COUNTIFS(Table2[Sub-Sector],Table3[[#This Row],[Sub-Sector]],Table2[% Away From Day Low],"&gt;=0.05")/Table3[[#This Row],[Count]]</f>
        <v>0.1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0.1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0.1</v>
      </c>
      <c r="O103" s="2">
        <f>COUNTIFS(Table2[Sub-Sector],Table3[[#This Row],[Sub-Sector]],Table2[% Away From Current Month High],"&lt;=0.05")/Table3[[#This Row],[Count]]</f>
        <v>1</v>
      </c>
      <c r="P103" s="2">
        <f>COUNTIFS(Table2[Sub-Sector],Table3[[#This Row],[Sub-Sector]],Table2[% Away From 52W High],"&lt;=10")/Table3[[#This Row],[Count]]</f>
        <v>0.3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0.6</v>
      </c>
      <c r="S103" s="2">
        <f>COUNTIFS(Table2[Sub-Sector],Table3[[#This Row],[Sub-Sector]],Table2[% Price above 50 EMA],"&gt;=0")/Table3[[#This Row],[Count]]</f>
        <v>0.7</v>
      </c>
      <c r="T103" s="2">
        <f>COUNTIFS(Table2[Sub-Sector],Table3[[#This Row],[Sub-Sector]],Table2[% Price above 200 EMA],"&gt;=0")/Table3[[#This Row],[Count]]</f>
        <v>0.7</v>
      </c>
      <c r="U103" s="2">
        <f>COUNTIFS(Table2[Sub-Sector],Table3[[#This Row],[Sub-Sector]],Table2[Rate of Change - Zone],"Positive")/Table3[[#This Row],[Count]]</f>
        <v>0.5</v>
      </c>
      <c r="V103" s="2">
        <f>COUNTIFS(Table2[Sub-Sector],Table3[[#This Row],[Sub-Sector]],Table2[Sharpe Ratio],"&gt;=0.10")/Table3[[#This Row],[Count]]</f>
        <v>0.2</v>
      </c>
      <c r="W10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103" s="4">
        <f>_xlfn.RANK.AVG(Table3[[#This Row],[Score]],Table3[Score],1)</f>
        <v>76</v>
      </c>
      <c r="Y10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103" s="4">
        <f>_xlfn.RANK.AVG(Table3[[#This Row],[Score 2 ]],Table3[[Score 2 ]],1)</f>
        <v>102</v>
      </c>
    </row>
    <row r="104" spans="1:26" x14ac:dyDescent="0.3">
      <c r="A104" t="s">
        <v>109</v>
      </c>
      <c r="B104">
        <f>COUNTIFS(Table2[Sub-Sector],Table3[[#This Row],[Sub-Sector]])</f>
        <v>4</v>
      </c>
      <c r="C104" s="2">
        <f>COUNTIFS(Table2[Sub-Sector],Table3[[#This Row],[Sub-Sector]],Table2[Uptrend],"Uptrend")/Table3[[#This Row],[Count]]</f>
        <v>0.5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0.5</v>
      </c>
      <c r="G104" s="2">
        <f>COUNTIFS(Table2[Sub-Sector],Table3[[#This Row],[Sub-Sector]],Table2[1Y Return vs Nifty],"&gt;=10")/Table3[[#This Row],[Count]]</f>
        <v>0.5</v>
      </c>
      <c r="H104" s="2">
        <f>COUNTIFS(Table2[Sub-Sector],Table3[[#This Row],[Sub-Sector]],Table2[RSI Exponential â€“ 14D],"&gt;=50")/Table3[[#This Row],[Count]]</f>
        <v>0.5</v>
      </c>
      <c r="I104" s="2">
        <f>COUNTIFS(Table2[Sub-Sector],Table3[[#This Row],[Sub-Sector]],Table2[Relative Volume],"&gt;=1")/Table3[[#This Row],[Count]]</f>
        <v>0.25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0.75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0.75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0.75</v>
      </c>
      <c r="P104" s="2">
        <f>COUNTIFS(Table2[Sub-Sector],Table3[[#This Row],[Sub-Sector]],Table2[% Away From 52W High],"&lt;=10")/Table3[[#This Row],[Count]]</f>
        <v>0.25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0.5</v>
      </c>
      <c r="S104" s="2">
        <f>COUNTIFS(Table2[Sub-Sector],Table3[[#This Row],[Sub-Sector]],Table2[% Price above 50 EMA],"&gt;=0")/Table3[[#This Row],[Count]]</f>
        <v>0.5</v>
      </c>
      <c r="T104" s="2">
        <f>COUNTIFS(Table2[Sub-Sector],Table3[[#This Row],[Sub-Sector]],Table2[% Price above 200 EMA],"&gt;=0")/Table3[[#This Row],[Count]]</f>
        <v>0.5</v>
      </c>
      <c r="U104" s="2">
        <f>COUNTIFS(Table2[Sub-Sector],Table3[[#This Row],[Sub-Sector]],Table2[Rate of Change - Zone],"Positive")/Table3[[#This Row],[Count]]</f>
        <v>0.5</v>
      </c>
      <c r="V104" s="2">
        <f>COUNTIFS(Table2[Sub-Sector],Table3[[#This Row],[Sub-Sector]],Table2[Sharpe Ratio],"&gt;=0.10")/Table3[[#This Row],[Count]]</f>
        <v>0.25</v>
      </c>
      <c r="W10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</v>
      </c>
      <c r="X104" s="4">
        <f>_xlfn.RANK.AVG(Table3[[#This Row],[Score]],Table3[Score],1)</f>
        <v>113</v>
      </c>
      <c r="Y10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104" s="4">
        <f>_xlfn.RANK.AVG(Table3[[#This Row],[Score 2 ]],Table3[[Score 2 ]],1)</f>
        <v>103</v>
      </c>
    </row>
    <row r="105" spans="1:26" x14ac:dyDescent="0.3">
      <c r="A105" t="s">
        <v>24</v>
      </c>
      <c r="B105">
        <f>COUNTIFS(Table2[Sub-Sector],Table3[[#This Row],[Sub-Sector]])</f>
        <v>20</v>
      </c>
      <c r="C105" s="2">
        <f>COUNTIFS(Table2[Sub-Sector],Table3[[#This Row],[Sub-Sector]],Table2[Uptrend],"Uptrend")/Table3[[#This Row],[Count]]</f>
        <v>0.5</v>
      </c>
      <c r="D105" s="2">
        <f>COUNTIFS(Table2[Sub-Sector],Table3[[#This Row],[Sub-Sector]],Table2[1W Return vs Nifty],"&gt;=5")/Table3[[#This Row],[Count]]</f>
        <v>0.05</v>
      </c>
      <c r="E105" s="2">
        <f>COUNTIFS(Table2[Sub-Sector],Table3[[#This Row],[Sub-Sector]],Table2[1M Return vs Nifty],"&gt;=5")/Table3[[#This Row],[Count]]</f>
        <v>0.1</v>
      </c>
      <c r="F105" s="2">
        <f>COUNTIFS(Table2[Sub-Sector],Table3[[#This Row],[Sub-Sector]],Table2[6M Return vs Nifty],"&gt;=10")/Table3[[#This Row],[Count]]</f>
        <v>0.1</v>
      </c>
      <c r="G105" s="2">
        <f>COUNTIFS(Table2[Sub-Sector],Table3[[#This Row],[Sub-Sector]],Table2[1Y Return vs Nifty],"&gt;=10")/Table3[[#This Row],[Count]]</f>
        <v>0.3</v>
      </c>
      <c r="H105" s="2">
        <f>COUNTIFS(Table2[Sub-Sector],Table3[[#This Row],[Sub-Sector]],Table2[RSI Exponential â€“ 14D],"&gt;=50")/Table3[[#This Row],[Count]]</f>
        <v>0.7</v>
      </c>
      <c r="I105" s="2">
        <f>COUNTIFS(Table2[Sub-Sector],Table3[[#This Row],[Sub-Sector]],Table2[Relative Volume],"&gt;=1")/Table3[[#This Row],[Count]]</f>
        <v>0.65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0.35</v>
      </c>
      <c r="Q105" s="2">
        <f>COUNTIFS(Table2[Sub-Sector],Table3[[#This Row],[Sub-Sector]],Table2[% Away From 52W Low],"&gt;=10")/Table3[[#This Row],[Count]]</f>
        <v>0.95</v>
      </c>
      <c r="R105" s="2">
        <f>COUNTIFS(Table2[Sub-Sector],Table3[[#This Row],[Sub-Sector]],Table2[% Price above 20 EMA],"&gt;=0")/Table3[[#This Row],[Count]]</f>
        <v>0.7</v>
      </c>
      <c r="S105" s="2">
        <f>COUNTIFS(Table2[Sub-Sector],Table3[[#This Row],[Sub-Sector]],Table2[% Price above 50 EMA],"&gt;=0")/Table3[[#This Row],[Count]]</f>
        <v>0.7</v>
      </c>
      <c r="T105" s="2">
        <f>COUNTIFS(Table2[Sub-Sector],Table3[[#This Row],[Sub-Sector]],Table2[% Price above 200 EMA],"&gt;=0")/Table3[[#This Row],[Count]]</f>
        <v>0.75</v>
      </c>
      <c r="U105" s="2">
        <f>COUNTIFS(Table2[Sub-Sector],Table3[[#This Row],[Sub-Sector]],Table2[Rate of Change - Zone],"Positive")/Table3[[#This Row],[Count]]</f>
        <v>0.65</v>
      </c>
      <c r="V105" s="2">
        <f>COUNTIFS(Table2[Sub-Sector],Table3[[#This Row],[Sub-Sector]],Table2[Sharpe Ratio],"&gt;=0.10")/Table3[[#This Row],[Count]]</f>
        <v>0.15</v>
      </c>
      <c r="W10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</v>
      </c>
      <c r="X105" s="4">
        <f>_xlfn.RANK.AVG(Table3[[#This Row],[Score]],Table3[Score],1)</f>
        <v>94</v>
      </c>
      <c r="Y10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5" s="4">
        <f>_xlfn.RANK.AVG(Table3[[#This Row],[Score 2 ]],Table3[[Score 2 ]],1)</f>
        <v>104</v>
      </c>
    </row>
    <row r="106" spans="1:26" x14ac:dyDescent="0.3">
      <c r="A106" t="s">
        <v>162</v>
      </c>
      <c r="B106">
        <f>COUNTIFS(Table2[Sub-Sector],Table3[[#This Row],[Sub-Sector]])</f>
        <v>9</v>
      </c>
      <c r="C106" s="2">
        <f>COUNTIFS(Table2[Sub-Sector],Table3[[#This Row],[Sub-Sector]],Table2[Uptrend],"Uptrend")/Table3[[#This Row],[Count]]</f>
        <v>0.88888888888888884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0.33333333333333331</v>
      </c>
      <c r="F106" s="2">
        <f>COUNTIFS(Table2[Sub-Sector],Table3[[#This Row],[Sub-Sector]],Table2[6M Return vs Nifty],"&gt;=10")/Table3[[#This Row],[Count]]</f>
        <v>0.22222222222222221</v>
      </c>
      <c r="G106" s="2">
        <f>COUNTIFS(Table2[Sub-Sector],Table3[[#This Row],[Sub-Sector]],Table2[1Y Return vs Nifty],"&gt;=10")/Table3[[#This Row],[Count]]</f>
        <v>0.33333333333333331</v>
      </c>
      <c r="H106" s="2">
        <f>COUNTIFS(Table2[Sub-Sector],Table3[[#This Row],[Sub-Sector]],Table2[RSI Exponential â€“ 14D],"&gt;=50")/Table3[[#This Row],[Count]]</f>
        <v>1</v>
      </c>
      <c r="I106" s="2">
        <f>COUNTIFS(Table2[Sub-Sector],Table3[[#This Row],[Sub-Sector]],Table2[Relative Volume],"&gt;=1")/Table3[[#This Row],[Count]]</f>
        <v>0.22222222222222221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0.88888888888888884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0.88888888888888884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0.88888888888888884</v>
      </c>
      <c r="P106" s="2">
        <f>COUNTIFS(Table2[Sub-Sector],Table3[[#This Row],[Sub-Sector]],Table2[% Away From 52W High],"&lt;=10")/Table3[[#This Row],[Count]]</f>
        <v>0.55555555555555558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0.88888888888888884</v>
      </c>
      <c r="V106" s="2">
        <f>COUNTIFS(Table2[Sub-Sector],Table3[[#This Row],[Sub-Sector]],Table2[Sharpe Ratio],"&gt;=0.10")/Table3[[#This Row],[Count]]</f>
        <v>0</v>
      </c>
      <c r="W10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</v>
      </c>
      <c r="X106" s="4">
        <f>_xlfn.RANK.AVG(Table3[[#This Row],[Score]],Table3[Score],1)</f>
        <v>85</v>
      </c>
      <c r="Y10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6" s="4">
        <f>_xlfn.RANK.AVG(Table3[[#This Row],[Score 2 ]],Table3[[Score 2 ]],1)</f>
        <v>105</v>
      </c>
    </row>
    <row r="107" spans="1:26" x14ac:dyDescent="0.3">
      <c r="A107" t="s">
        <v>227</v>
      </c>
      <c r="B107">
        <f>COUNTIFS(Table2[Sub-Sector],Table3[[#This Row],[Sub-Sector]])</f>
        <v>3</v>
      </c>
      <c r="C107" s="2">
        <f>COUNTIFS(Table2[Sub-Sector],Table3[[#This Row],[Sub-Sector]],Table2[Uptrend],"Uptrend")/Table3[[#This Row],[Count]]</f>
        <v>0.33333333333333331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0.33333333333333331</v>
      </c>
      <c r="F107" s="2">
        <f>COUNTIFS(Table2[Sub-Sector],Table3[[#This Row],[Sub-Sector]],Table2[6M Return vs Nifty],"&gt;=10")/Table3[[#This Row],[Count]]</f>
        <v>0.33333333333333331</v>
      </c>
      <c r="G107" s="2">
        <f>COUNTIFS(Table2[Sub-Sector],Table3[[#This Row],[Sub-Sector]],Table2[1Y Return vs Nifty],"&gt;=10")/Table3[[#This Row],[Count]]</f>
        <v>0.33333333333333331</v>
      </c>
      <c r="H107" s="2">
        <f>COUNTIFS(Table2[Sub-Sector],Table3[[#This Row],[Sub-Sector]],Table2[RSI Exponential â€“ 14D],"&gt;=50")/Table3[[#This Row],[Count]]</f>
        <v>0.33333333333333331</v>
      </c>
      <c r="I107" s="2">
        <f>COUNTIFS(Table2[Sub-Sector],Table3[[#This Row],[Sub-Sector]],Table2[Relative Volume],"&gt;=1")/Table3[[#This Row],[Count]]</f>
        <v>0.66666666666666663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0</v>
      </c>
      <c r="S107" s="2">
        <f>COUNTIFS(Table2[Sub-Sector],Table3[[#This Row],[Sub-Sector]],Table2[% Price above 50 EMA],"&gt;=0")/Table3[[#This Row],[Count]]</f>
        <v>0</v>
      </c>
      <c r="T107" s="2">
        <f>COUNTIFS(Table2[Sub-Sector],Table3[[#This Row],[Sub-Sector]],Table2[% Price above 200 EMA],"&gt;=0")/Table3[[#This Row],[Count]]</f>
        <v>0.33333333333333331</v>
      </c>
      <c r="U107" s="2">
        <f>COUNTIFS(Table2[Sub-Sector],Table3[[#This Row],[Sub-Sector]],Table2[Rate of Change - Zone],"Positive")/Table3[[#This Row],[Count]]</f>
        <v>0</v>
      </c>
      <c r="V107" s="2">
        <f>COUNTIFS(Table2[Sub-Sector],Table3[[#This Row],[Sub-Sector]],Table2[Sharpe Ratio],"&gt;=0.10")/Table3[[#This Row],[Count]]</f>
        <v>0.33333333333333331</v>
      </c>
      <c r="W10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107" s="4">
        <f>_xlfn.RANK.AVG(Table3[[#This Row],[Score]],Table3[Score],1)</f>
        <v>109</v>
      </c>
      <c r="Y10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7" s="4">
        <f>_xlfn.RANK.AVG(Table3[[#This Row],[Score 2 ]],Table3[[Score 2 ]],1)</f>
        <v>106</v>
      </c>
    </row>
    <row r="108" spans="1:26" x14ac:dyDescent="0.3">
      <c r="A108" t="s">
        <v>526</v>
      </c>
      <c r="B108">
        <f>COUNTIFS(Table2[Sub-Sector],Table3[[#This Row],[Sub-Sector]])</f>
        <v>6</v>
      </c>
      <c r="C108" s="2">
        <f>COUNTIFS(Table2[Sub-Sector],Table3[[#This Row],[Sub-Sector]],Table2[Uptrend],"Uptrend")/Table3[[#This Row],[Count]]</f>
        <v>0.5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0.66666666666666663</v>
      </c>
      <c r="I108" s="2">
        <f>COUNTIFS(Table2[Sub-Sector],Table3[[#This Row],[Sub-Sector]],Table2[Relative Volume],"&gt;=1")/Table3[[#This Row],[Count]]</f>
        <v>0.66666666666666663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0.33333333333333331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0.5</v>
      </c>
      <c r="S108" s="2">
        <f>COUNTIFS(Table2[Sub-Sector],Table3[[#This Row],[Sub-Sector]],Table2[% Price above 50 EMA],"&gt;=0")/Table3[[#This Row],[Count]]</f>
        <v>0.66666666666666663</v>
      </c>
      <c r="T108" s="2">
        <f>COUNTIFS(Table2[Sub-Sector],Table3[[#This Row],[Sub-Sector]],Table2[% Price above 200 EMA],"&gt;=0")/Table3[[#This Row],[Count]]</f>
        <v>0.5</v>
      </c>
      <c r="U108" s="2">
        <f>COUNTIFS(Table2[Sub-Sector],Table3[[#This Row],[Sub-Sector]],Table2[Rate of Change - Zone],"Positive")/Table3[[#This Row],[Count]]</f>
        <v>0.66666666666666663</v>
      </c>
      <c r="V108" s="2">
        <f>COUNTIFS(Table2[Sub-Sector],Table3[[#This Row],[Sub-Sector]],Table2[Sharpe Ratio],"&gt;=0.10")/Table3[[#This Row],[Count]]</f>
        <v>0</v>
      </c>
      <c r="W10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607.5</v>
      </c>
      <c r="X108" s="4">
        <f>_xlfn.RANK.AVG(Table3[[#This Row],[Score]],Table3[Score],1)</f>
        <v>115</v>
      </c>
      <c r="Y10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8" s="4">
        <f>_xlfn.RANK.AVG(Table3[[#This Row],[Score 2 ]],Table3[[Score 2 ]],1)</f>
        <v>107</v>
      </c>
    </row>
    <row r="109" spans="1:26" x14ac:dyDescent="0.3">
      <c r="A109" t="s">
        <v>202</v>
      </c>
      <c r="B109">
        <f>COUNTIFS(Table2[Sub-Sector],Table3[[#This Row],[Sub-Sector]])</f>
        <v>2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0.5</v>
      </c>
      <c r="G109" s="2">
        <f>COUNTIFS(Table2[Sub-Sector],Table3[[#This Row],[Sub-Sector]],Table2[1Y Return vs Nifty],"&gt;=10")/Table3[[#This Row],[Count]]</f>
        <v>0.5</v>
      </c>
      <c r="H109" s="2">
        <f>COUNTIFS(Table2[Sub-Sector],Table3[[#This Row],[Sub-Sector]],Table2[RSI Exponential â€“ 14D],"&gt;=50")/Table3[[#This Row],[Count]]</f>
        <v>0.5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1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0.5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0.5</v>
      </c>
      <c r="V109" s="2">
        <f>COUNTIFS(Table2[Sub-Sector],Table3[[#This Row],[Sub-Sector]],Table2[Sharpe Ratio],"&gt;=0.10")/Table3[[#This Row],[Count]]</f>
        <v>0</v>
      </c>
      <c r="W10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534.5</v>
      </c>
      <c r="X109" s="4">
        <f>_xlfn.RANK.AVG(Table3[[#This Row],[Score]],Table3[Score],1)</f>
        <v>100</v>
      </c>
      <c r="Y10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9" s="4">
        <f>_xlfn.RANK.AVG(Table3[[#This Row],[Score 2 ]],Table3[[Score 2 ]],1)</f>
        <v>108</v>
      </c>
    </row>
    <row r="110" spans="1:26" x14ac:dyDescent="0.3">
      <c r="A110" t="s">
        <v>119</v>
      </c>
      <c r="B110">
        <f>COUNTIFS(Table2[Sub-Sector],Table3[[#This Row],[Sub-Sector]])</f>
        <v>8</v>
      </c>
      <c r="C110" s="2">
        <f>COUNTIFS(Table2[Sub-Sector],Table3[[#This Row],[Sub-Sector]],Table2[Uptrend],"Uptrend")/Table3[[#This Row],[Count]]</f>
        <v>0.875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0.375</v>
      </c>
      <c r="F110" s="2">
        <f>COUNTIFS(Table2[Sub-Sector],Table3[[#This Row],[Sub-Sector]],Table2[6M Return vs Nifty],"&gt;=10")/Table3[[#This Row],[Count]]</f>
        <v>0.375</v>
      </c>
      <c r="G110" s="2">
        <f>COUNTIFS(Table2[Sub-Sector],Table3[[#This Row],[Sub-Sector]],Table2[1Y Return vs Nifty],"&gt;=10")/Table3[[#This Row],[Count]]</f>
        <v>0.5</v>
      </c>
      <c r="H110" s="2">
        <f>COUNTIFS(Table2[Sub-Sector],Table3[[#This Row],[Sub-Sector]],Table2[RSI Exponential â€“ 14D],"&gt;=50")/Table3[[#This Row],[Count]]</f>
        <v>0.5</v>
      </c>
      <c r="I110" s="2">
        <f>COUNTIFS(Table2[Sub-Sector],Table3[[#This Row],[Sub-Sector]],Table2[Relative Volume],"&gt;=1")/Table3[[#This Row],[Count]]</f>
        <v>0.125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0.625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0.75</v>
      </c>
      <c r="S110" s="2">
        <f>COUNTIFS(Table2[Sub-Sector],Table3[[#This Row],[Sub-Sector]],Table2[% Price above 50 EMA],"&gt;=0")/Table3[[#This Row],[Count]]</f>
        <v>0.875</v>
      </c>
      <c r="T110" s="2">
        <f>COUNTIFS(Table2[Sub-Sector],Table3[[#This Row],[Sub-Sector]],Table2[% Price above 200 EMA],"&gt;=0")/Table3[[#This Row],[Count]]</f>
        <v>0.875</v>
      </c>
      <c r="U110" s="2">
        <f>COUNTIFS(Table2[Sub-Sector],Table3[[#This Row],[Sub-Sector]],Table2[Rate of Change - Zone],"Positive")/Table3[[#This Row],[Count]]</f>
        <v>0.5</v>
      </c>
      <c r="V110" s="2">
        <f>COUNTIFS(Table2[Sub-Sector],Table3[[#This Row],[Sub-Sector]],Table2[Sharpe Ratio],"&gt;=0.10")/Table3[[#This Row],[Count]]</f>
        <v>0.125</v>
      </c>
      <c r="W11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</v>
      </c>
      <c r="X110" s="4">
        <f>_xlfn.RANK.AVG(Table3[[#This Row],[Score]],Table3[Score],1)</f>
        <v>88</v>
      </c>
      <c r="Y11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340.5</v>
      </c>
      <c r="Z110" s="4">
        <f>_xlfn.RANK.AVG(Table3[[#This Row],[Score 2 ]],Table3[[Score 2 ]],1)</f>
        <v>109</v>
      </c>
    </row>
    <row r="111" spans="1:26" x14ac:dyDescent="0.3">
      <c r="A111" t="s">
        <v>184</v>
      </c>
      <c r="B111">
        <f>COUNTIFS(Table2[Sub-Sector],Table3[[#This Row],[Sub-Sector]])</f>
        <v>8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0.125</v>
      </c>
      <c r="F111" s="2">
        <f>COUNTIFS(Table2[Sub-Sector],Table3[[#This Row],[Sub-Sector]],Table2[6M Return vs Nifty],"&gt;=10")/Table3[[#This Row],[Count]]</f>
        <v>0.25</v>
      </c>
      <c r="G111" s="2">
        <f>COUNTIFS(Table2[Sub-Sector],Table3[[#This Row],[Sub-Sector]],Table2[1Y Return vs Nifty],"&gt;=10")/Table3[[#This Row],[Count]]</f>
        <v>0.5</v>
      </c>
      <c r="H111" s="2">
        <f>COUNTIFS(Table2[Sub-Sector],Table3[[#This Row],[Sub-Sector]],Table2[RSI Exponential â€“ 14D],"&gt;=50")/Table3[[#This Row],[Count]]</f>
        <v>0.375</v>
      </c>
      <c r="I111" s="2">
        <f>COUNTIFS(Table2[Sub-Sector],Table3[[#This Row],[Sub-Sector]],Table2[Relative Volume],"&gt;=1")/Table3[[#This Row],[Count]]</f>
        <v>0.375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0.875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0.875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0.875</v>
      </c>
      <c r="P111" s="2">
        <f>COUNTIFS(Table2[Sub-Sector],Table3[[#This Row],[Sub-Sector]],Table2[% Away From 52W High],"&lt;=10")/Table3[[#This Row],[Count]]</f>
        <v>0.875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0.875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0.25</v>
      </c>
      <c r="V111" s="2">
        <f>COUNTIFS(Table2[Sub-Sector],Table3[[#This Row],[Sub-Sector]],Table2[Sharpe Ratio],"&gt;=0.10")/Table3[[#This Row],[Count]]</f>
        <v>0</v>
      </c>
      <c r="W11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111" s="4">
        <f>_xlfn.RANK.AVG(Table3[[#This Row],[Score]],Table3[Score],1)</f>
        <v>93</v>
      </c>
      <c r="Y11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1" s="4">
        <f>_xlfn.RANK.AVG(Table3[[#This Row],[Score 2 ]],Table3[[Score 2 ]],1)</f>
        <v>110</v>
      </c>
    </row>
    <row r="112" spans="1:26" x14ac:dyDescent="0.3">
      <c r="A112" t="s">
        <v>1626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1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</v>
      </c>
      <c r="W11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112" s="4">
        <f>_xlfn.RANK.AVG(Table3[[#This Row],[Score]],Table3[Score],1)</f>
        <v>72</v>
      </c>
      <c r="Y11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2" s="4">
        <f>_xlfn.RANK.AVG(Table3[[#This Row],[Score 2 ]],Table3[[Score 2 ]],1)</f>
        <v>113</v>
      </c>
    </row>
    <row r="113" spans="1:26" x14ac:dyDescent="0.3">
      <c r="A113" t="s">
        <v>337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1</v>
      </c>
      <c r="H113" s="2">
        <f>COUNTIFS(Table2[Sub-Sector],Table3[[#This Row],[Sub-Sector]],Table2[RSI Exponential â€“ 14D],"&gt;=50")/Table3[[#This Row],[Count]]</f>
        <v>0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</v>
      </c>
      <c r="S113" s="2">
        <f>COUNTIFS(Table2[Sub-Sector],Table3[[#This Row],[Sub-Sector]],Table2[% Price above 50 EMA],"&gt;=0")/Table3[[#This Row],[Count]]</f>
        <v>0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</v>
      </c>
      <c r="W11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113" s="4">
        <f>_xlfn.RANK.AVG(Table3[[#This Row],[Score]],Table3[Score],1)</f>
        <v>108</v>
      </c>
      <c r="Y11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3" s="4">
        <f>_xlfn.RANK.AVG(Table3[[#This Row],[Score 2 ]],Table3[[Score 2 ]],1)</f>
        <v>113</v>
      </c>
    </row>
    <row r="114" spans="1:26" x14ac:dyDescent="0.3">
      <c r="A114" t="s">
        <v>358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0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0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1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1</v>
      </c>
      <c r="S114" s="2">
        <f>COUNTIFS(Table2[Sub-Sector],Table3[[#This Row],[Sub-Sector]],Table2[% Price above 50 EMA],"&gt;=0")/Table3[[#This Row],[Count]]</f>
        <v>1</v>
      </c>
      <c r="T114" s="2">
        <f>COUNTIFS(Table2[Sub-Sector],Table3[[#This Row],[Sub-Sector]],Table2[% Price above 200 EMA],"&gt;=0")/Table3[[#This Row],[Count]]</f>
        <v>0</v>
      </c>
      <c r="U114" s="2">
        <f>COUNTIFS(Table2[Sub-Sector],Table3[[#This Row],[Sub-Sector]],Table2[Rate of Change - Zone],"Positive")/Table3[[#This Row],[Count]]</f>
        <v>1</v>
      </c>
      <c r="V114" s="2">
        <f>COUNTIFS(Table2[Sub-Sector],Table3[[#This Row],[Sub-Sector]],Table2[Sharpe Ratio],"&gt;=0.10")/Table3[[#This Row],[Count]]</f>
        <v>0</v>
      </c>
      <c r="W11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646.5</v>
      </c>
      <c r="X114" s="4">
        <f>_xlfn.RANK.AVG(Table3[[#This Row],[Score]],Table3[Score],1)</f>
        <v>117.5</v>
      </c>
      <c r="Y11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4" s="4">
        <f>_xlfn.RANK.AVG(Table3[[#This Row],[Score 2 ]],Table3[[Score 2 ]],1)</f>
        <v>113</v>
      </c>
    </row>
    <row r="115" spans="1:26" x14ac:dyDescent="0.3">
      <c r="A115" t="s">
        <v>599</v>
      </c>
      <c r="B115">
        <f>COUNTIFS(Table2[Sub-Sector],Table3[[#This Row],[Sub-Sector]])</f>
        <v>1</v>
      </c>
      <c r="C115" s="2">
        <f>COUNTIFS(Table2[Sub-Sector],Table3[[#This Row],[Sub-Sector]],Table2[Uptrend],"Uptrend")/Table3[[#This Row],[Count]]</f>
        <v>0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1</v>
      </c>
      <c r="H115" s="2">
        <f>COUNTIFS(Table2[Sub-Sector],Table3[[#This Row],[Sub-Sector]],Table2[RSI Exponential â€“ 14D],"&gt;=50")/Table3[[#This Row],[Count]]</f>
        <v>0</v>
      </c>
      <c r="I115" s="2">
        <f>COUNTIFS(Table2[Sub-Sector],Table3[[#This Row],[Sub-Sector]],Table2[Relative Volume],"&gt;=1")/Table3[[#This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1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</v>
      </c>
      <c r="S115" s="2">
        <f>COUNTIFS(Table2[Sub-Sector],Table3[[#This Row],[Sub-Sector]],Table2[% Price above 50 EMA],"&gt;=0")/Table3[[#This Row],[Count]]</f>
        <v>0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0</v>
      </c>
      <c r="V115" s="2">
        <f>COUNTIFS(Table2[Sub-Sector],Table3[[#This Row],[Sub-Sector]],Table2[Sharpe Ratio],"&gt;=0.10")/Table3[[#This Row],[Count]]</f>
        <v>0</v>
      </c>
      <c r="W11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646.5</v>
      </c>
      <c r="X115" s="4">
        <f>_xlfn.RANK.AVG(Table3[[#This Row],[Score]],Table3[Score],1)</f>
        <v>117.5</v>
      </c>
      <c r="Y11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5" s="4">
        <f>_xlfn.RANK.AVG(Table3[[#This Row],[Score 2 ]],Table3[[Score 2 ]],1)</f>
        <v>113</v>
      </c>
    </row>
    <row r="116" spans="1:26" x14ac:dyDescent="0.3">
      <c r="A116" t="s">
        <v>275</v>
      </c>
      <c r="B116">
        <f>COUNTIFS(Table2[Sub-Sector],Table3[[#This Row],[Sub-Sector]])</f>
        <v>13</v>
      </c>
      <c r="C116" s="2">
        <f>COUNTIFS(Table2[Sub-Sector],Table3[[#This Row],[Sub-Sector]],Table2[Uptrend],"Uptrend")/Table3[[#This Row],[Count]]</f>
        <v>0.53846153846153844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0.15384615384615385</v>
      </c>
      <c r="F116" s="2">
        <f>COUNTIFS(Table2[Sub-Sector],Table3[[#This Row],[Sub-Sector]],Table2[6M Return vs Nifty],"&gt;=10")/Table3[[#This Row],[Count]]</f>
        <v>0.23076923076923078</v>
      </c>
      <c r="G116" s="2">
        <f>COUNTIFS(Table2[Sub-Sector],Table3[[#This Row],[Sub-Sector]],Table2[1Y Return vs Nifty],"&gt;=10")/Table3[[#This Row],[Count]]</f>
        <v>0.38461538461538464</v>
      </c>
      <c r="H116" s="2">
        <f>COUNTIFS(Table2[Sub-Sector],Table3[[#This Row],[Sub-Sector]],Table2[RSI Exponential â€“ 14D],"&gt;=50")/Table3[[#This Row],[Count]]</f>
        <v>0.46153846153846156</v>
      </c>
      <c r="I116" s="2">
        <f>COUNTIFS(Table2[Sub-Sector],Table3[[#This Row],[Sub-Sector]],Table2[Relative Volume],"&gt;=1")/Table3[[#This Row],[Count]]</f>
        <v>0.46153846153846156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</v>
      </c>
      <c r="O116" s="2">
        <f>COUNTIFS(Table2[Sub-Sector],Table3[[#This Row],[Sub-Sector]],Table2[% Away From Current Month High],"&lt;=0.05")/Table3[[#This Row],[Count]]</f>
        <v>1</v>
      </c>
      <c r="P116" s="2">
        <f>COUNTIFS(Table2[Sub-Sector],Table3[[#This Row],[Sub-Sector]],Table2[% Away From 52W High],"&lt;=10")/Table3[[#This Row],[Count]]</f>
        <v>0.30769230769230771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0.46153846153846156</v>
      </c>
      <c r="S116" s="2">
        <f>COUNTIFS(Table2[Sub-Sector],Table3[[#This Row],[Sub-Sector]],Table2[% Price above 50 EMA],"&gt;=0")/Table3[[#This Row],[Count]]</f>
        <v>0.61538461538461542</v>
      </c>
      <c r="T116" s="2">
        <f>COUNTIFS(Table2[Sub-Sector],Table3[[#This Row],[Sub-Sector]],Table2[% Price above 200 EMA],"&gt;=0")/Table3[[#This Row],[Count]]</f>
        <v>0.84615384615384615</v>
      </c>
      <c r="U116" s="2">
        <f>COUNTIFS(Table2[Sub-Sector],Table3[[#This Row],[Sub-Sector]],Table2[Rate of Change - Zone],"Positive")/Table3[[#This Row],[Count]]</f>
        <v>0.46153846153846156</v>
      </c>
      <c r="V116" s="2">
        <f>COUNTIFS(Table2[Sub-Sector],Table3[[#This Row],[Sub-Sector]],Table2[Sharpe Ratio],"&gt;=0.10")/Table3[[#This Row],[Count]]</f>
        <v>0.30769230769230771</v>
      </c>
      <c r="W11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116" s="4">
        <f>_xlfn.RANK.AVG(Table3[[#This Row],[Score]],Table3[Score],1)</f>
        <v>112</v>
      </c>
      <c r="Y11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6" s="4">
        <f>_xlfn.RANK.AVG(Table3[[#This Row],[Score 2 ]],Table3[[Score 2 ]],1)</f>
        <v>113</v>
      </c>
    </row>
    <row r="117" spans="1:26" x14ac:dyDescent="0.3">
      <c r="A117" t="s">
        <v>1793</v>
      </c>
      <c r="B117">
        <f>COUNTIFS(Table2[Sub-Sector],Table3[[#This Row],[Sub-Sector]])</f>
        <v>3</v>
      </c>
      <c r="C117" s="2">
        <f>COUNTIFS(Table2[Sub-Sector],Table3[[#This Row],[Sub-Sector]],Table2[Uptrend],"Uptrend")/Table3[[#This Row],[Count]]</f>
        <v>0.66666666666666663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0.66666666666666663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0.33333333333333331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1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1</v>
      </c>
      <c r="S117" s="2">
        <f>COUNTIFS(Table2[Sub-Sector],Table3[[#This Row],[Sub-Sector]],Table2[% Price above 50 EMA],"&gt;=0")/Table3[[#This Row],[Count]]</f>
        <v>0.66666666666666663</v>
      </c>
      <c r="T117" s="2">
        <f>COUNTIFS(Table2[Sub-Sector],Table3[[#This Row],[Sub-Sector]],Table2[% Price above 200 EMA],"&gt;=0")/Table3[[#This Row],[Count]]</f>
        <v>0.66666666666666663</v>
      </c>
      <c r="U117" s="2">
        <f>COUNTIFS(Table2[Sub-Sector],Table3[[#This Row],[Sub-Sector]],Table2[Rate of Change - Zone],"Positive")/Table3[[#This Row],[Count]]</f>
        <v>0.33333333333333331</v>
      </c>
      <c r="V117" s="2">
        <f>COUNTIFS(Table2[Sub-Sector],Table3[[#This Row],[Sub-Sector]],Table2[Sharpe Ratio],"&gt;=0.10")/Table3[[#This Row],[Count]]</f>
        <v>0</v>
      </c>
      <c r="W11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</v>
      </c>
      <c r="X117" s="4">
        <f>_xlfn.RANK.AVG(Table3[[#This Row],[Score]],Table3[Score],1)</f>
        <v>116</v>
      </c>
      <c r="Y11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361.5</v>
      </c>
      <c r="Z117" s="4">
        <f>_xlfn.RANK.AVG(Table3[[#This Row],[Score 2 ]],Table3[[Score 2 ]],1)</f>
        <v>116</v>
      </c>
    </row>
    <row r="118" spans="1:26" x14ac:dyDescent="0.3">
      <c r="A118" t="s">
        <v>623</v>
      </c>
      <c r="B118">
        <f>COUNTIFS(Table2[Sub-Sector],Table3[[#This Row],[Sub-Sector]])</f>
        <v>3</v>
      </c>
      <c r="C118" s="2">
        <f>COUNTIFS(Table2[Sub-Sector],Table3[[#This Row],[Sub-Sector]],Table2[Uptrend],"Uptrend")/Table3[[#This Row],[Count]]</f>
        <v>0.33333333333333331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0.33333333333333331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0.33333333333333331</v>
      </c>
      <c r="H118" s="2">
        <f>COUNTIFS(Table2[Sub-Sector],Table3[[#This Row],[Sub-Sector]],Table2[RSI Exponential â€“ 14D],"&gt;=50")/Table3[[#This Row],[Count]]</f>
        <v>0.33333333333333331</v>
      </c>
      <c r="I118" s="2">
        <f>COUNTIFS(Table2[Sub-Sector],Table3[[#This Row],[Sub-Sector]],Table2[Relative Volume],"&gt;=1")/Table3[[#This Row],[Count]]</f>
        <v>0.66666666666666663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1</v>
      </c>
      <c r="P118" s="2">
        <f>COUNTIFS(Table2[Sub-Sector],Table3[[#This Row],[Sub-Sector]],Table2[% Away From 52W High],"&lt;=10")/Table3[[#This Row],[Count]]</f>
        <v>0.33333333333333331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0.33333333333333331</v>
      </c>
      <c r="S118" s="2">
        <f>COUNTIFS(Table2[Sub-Sector],Table3[[#This Row],[Sub-Sector]],Table2[% Price above 50 EMA],"&gt;=0")/Table3[[#This Row],[Count]]</f>
        <v>0.66666666666666663</v>
      </c>
      <c r="T118" s="2">
        <f>COUNTIFS(Table2[Sub-Sector],Table3[[#This Row],[Sub-Sector]],Table2[% Price above 200 EMA],"&gt;=0")/Table3[[#This Row],[Count]]</f>
        <v>0.33333333333333331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  <c r="W11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</v>
      </c>
      <c r="X118" s="4">
        <f>_xlfn.RANK.AVG(Table3[[#This Row],[Score]],Table3[Score],1)</f>
        <v>114</v>
      </c>
      <c r="Y11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</v>
      </c>
      <c r="Z118" s="4">
        <f>_xlfn.RANK.AVG(Table3[[#This Row],[Score 2 ]],Table3[[Score 2 ]],1)</f>
        <v>117</v>
      </c>
    </row>
    <row r="119" spans="1:26" x14ac:dyDescent="0.3">
      <c r="A119" t="s">
        <v>249</v>
      </c>
      <c r="B119">
        <f>COUNTIFS(Table2[Sub-Sector],Table3[[#This Row],[Sub-Sector]])</f>
        <v>3</v>
      </c>
      <c r="C119" s="2">
        <f>COUNTIFS(Table2[Sub-Sector],Table3[[#This Row],[Sub-Sector]],Table2[Uptrend],"Uptrend")/Table3[[#This Row],[Count]]</f>
        <v>0.33333333333333331</v>
      </c>
      <c r="D119" s="2">
        <f>COUNTIFS(Table2[Sub-Sector],Table3[[#This Row],[Sub-Sector]],Table2[1W Return vs Nifty],"&gt;=5")/Table3[[#This Row],[Count]]</f>
        <v>0.33333333333333331</v>
      </c>
      <c r="E119" s="2">
        <f>COUNTIFS(Table2[Sub-Sector],Table3[[#This Row],[Sub-Sector]],Table2[1M Return vs Nifty],"&gt;=5")/Table3[[#This Row],[Count]]</f>
        <v>0.33333333333333331</v>
      </c>
      <c r="F119" s="2">
        <f>COUNTIFS(Table2[Sub-Sector],Table3[[#This Row],[Sub-Sector]],Table2[6M Return vs Nifty],"&gt;=10")/Table3[[#This Row],[Count]]</f>
        <v>0.33333333333333331</v>
      </c>
      <c r="G119" s="2">
        <f>COUNTIFS(Table2[Sub-Sector],Table3[[#This Row],[Sub-Sector]],Table2[1Y Return vs Nifty],"&gt;=10")/Table3[[#This Row],[Count]]</f>
        <v>0.33333333333333331</v>
      </c>
      <c r="H119" s="2">
        <f>COUNTIFS(Table2[Sub-Sector],Table3[[#This Row],[Sub-Sector]],Table2[RSI Exponential â€“ 14D],"&gt;=50")/Table3[[#This Row],[Count]]</f>
        <v>0.33333333333333331</v>
      </c>
      <c r="I119" s="2">
        <f>COUNTIFS(Table2[Sub-Sector],Table3[[#This Row],[Sub-Sector]],Table2[Relative Volume],"&gt;=1")/Table3[[#This Row],[Count]]</f>
        <v>0.33333333333333331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0.33333333333333331</v>
      </c>
      <c r="Q119" s="2">
        <f>COUNTIFS(Table2[Sub-Sector],Table3[[#This Row],[Sub-Sector]],Table2[% Away From 52W Low],"&gt;=10")/Table3[[#This Row],[Count]]</f>
        <v>0.66666666666666663</v>
      </c>
      <c r="R119" s="2">
        <f>COUNTIFS(Table2[Sub-Sector],Table3[[#This Row],[Sub-Sector]],Table2[% Price above 20 EMA],"&gt;=0")/Table3[[#This Row],[Count]]</f>
        <v>0.66666666666666663</v>
      </c>
      <c r="S119" s="2">
        <f>COUNTIFS(Table2[Sub-Sector],Table3[[#This Row],[Sub-Sector]],Table2[% Price above 50 EMA],"&gt;=0")/Table3[[#This Row],[Count]]</f>
        <v>0.66666666666666663</v>
      </c>
      <c r="T119" s="2">
        <f>COUNTIFS(Table2[Sub-Sector],Table3[[#This Row],[Sub-Sector]],Table2[% Price above 200 EMA],"&gt;=0")/Table3[[#This Row],[Count]]</f>
        <v>0.66666666666666663</v>
      </c>
      <c r="U119" s="2">
        <f>COUNTIFS(Table2[Sub-Sector],Table3[[#This Row],[Sub-Sector]],Table2[Rate of Change - Zone],"Positive")/Table3[[#This Row],[Count]]</f>
        <v>0.33333333333333331</v>
      </c>
      <c r="V119" s="2">
        <f>COUNTIFS(Table2[Sub-Sector],Table3[[#This Row],[Sub-Sector]],Table2[Sharpe Ratio],"&gt;=0.10")/Table3[[#This Row],[Count]]</f>
        <v>0</v>
      </c>
      <c r="W11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119" s="4">
        <f>_xlfn.RANK.AVG(Table3[[#This Row],[Score]],Table3[Score],1)</f>
        <v>95</v>
      </c>
      <c r="Y11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367.5</v>
      </c>
      <c r="Z119" s="4">
        <f>_xlfn.RANK.AVG(Table3[[#This Row],[Score 2 ]],Table3[[Score 2 ]],1)</f>
        <v>118</v>
      </c>
    </row>
    <row r="120" spans="1:26" x14ac:dyDescent="0.3">
      <c r="A120" t="s">
        <v>104</v>
      </c>
      <c r="B120">
        <f>COUNTIFS(Table2[Sub-Sector],Table3[[#This Row],[Sub-Sector]])</f>
        <v>4</v>
      </c>
      <c r="C120" s="2">
        <f>COUNTIFS(Table2[Sub-Sector],Table3[[#This Row],[Sub-Sector]],Table2[Uptrend],"Uptrend")/Table3[[#This Row],[Count]]</f>
        <v>0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0.75</v>
      </c>
      <c r="I120" s="2">
        <f>COUNTIFS(Table2[Sub-Sector],Table3[[#This Row],[Sub-Sector]],Table2[Relative Volume],"&gt;=1")/Table3[[#This Row],[Count]]</f>
        <v>0.25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1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0.5</v>
      </c>
      <c r="R120" s="2">
        <f>COUNTIFS(Table2[Sub-Sector],Table3[[#This Row],[Sub-Sector]],Table2[% Price above 20 EMA],"&gt;=0")/Table3[[#This Row],[Count]]</f>
        <v>0.75</v>
      </c>
      <c r="S120" s="2">
        <f>COUNTIFS(Table2[Sub-Sector],Table3[[#This Row],[Sub-Sector]],Table2[% Price above 50 EMA],"&gt;=0")/Table3[[#This Row],[Count]]</f>
        <v>0.75</v>
      </c>
      <c r="T120" s="2">
        <f>COUNTIFS(Table2[Sub-Sector],Table3[[#This Row],[Sub-Sector]],Table2[% Price above 200 EMA],"&gt;=0")/Table3[[#This Row],[Count]]</f>
        <v>0</v>
      </c>
      <c r="U120" s="2">
        <f>COUNTIFS(Table2[Sub-Sector],Table3[[#This Row],[Sub-Sector]],Table2[Rate of Change - Zone],"Positive")/Table3[[#This Row],[Count]]</f>
        <v>0.75</v>
      </c>
      <c r="V120" s="2">
        <f>COUNTIFS(Table2[Sub-Sector],Table3[[#This Row],[Sub-Sector]],Table2[Sharpe Ratio],"&gt;=0.10")/Table3[[#This Row],[Count]]</f>
        <v>0</v>
      </c>
      <c r="W12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670</v>
      </c>
      <c r="X120" s="4">
        <f>_xlfn.RANK.AVG(Table3[[#This Row],[Score]],Table3[Score],1)</f>
        <v>120</v>
      </c>
      <c r="Y12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378.5</v>
      </c>
      <c r="Z120" s="4">
        <f>_xlfn.RANK.AVG(Table3[[#This Row],[Score 2 ]],Table3[[Score 2 ]],1)</f>
        <v>119</v>
      </c>
    </row>
    <row r="121" spans="1:26" x14ac:dyDescent="0.3">
      <c r="A121" t="s">
        <v>40</v>
      </c>
      <c r="B121">
        <f>COUNTIFS(Table2[Sub-Sector],Table3[[#This Row],[Sub-Sector]])</f>
        <v>2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0.5</v>
      </c>
      <c r="H121" s="2">
        <f>COUNTIFS(Table2[Sub-Sector],Table3[[#This Row],[Sub-Sector]],Table2[RSI Exponential â€“ 14D],"&gt;=50")/Table3[[#This Row],[Count]]</f>
        <v>1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1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1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0.5</v>
      </c>
      <c r="V121" s="2">
        <f>COUNTIFS(Table2[Sub-Sector],Table3[[#This Row],[Sub-Sector]],Table2[Sharpe Ratio],"&gt;=0.10")/Table3[[#This Row],[Count]]</f>
        <v>0</v>
      </c>
      <c r="W12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682</v>
      </c>
      <c r="X121" s="4">
        <f>_xlfn.RANK.AVG(Table3[[#This Row],[Score]],Table3[Score],1)</f>
        <v>121</v>
      </c>
      <c r="Y12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390.5</v>
      </c>
      <c r="Z121" s="4">
        <f>_xlfn.RANK.AVG(Table3[[#This Row],[Score 2 ]],Table3[[Score 2 ]],1)</f>
        <v>120</v>
      </c>
    </row>
    <row r="122" spans="1:26" x14ac:dyDescent="0.3">
      <c r="A122" t="s">
        <v>272</v>
      </c>
      <c r="B122">
        <f>COUNTIFS(Table2[Sub-Sector],Table3[[#This Row],[Sub-Sector]])</f>
        <v>5</v>
      </c>
      <c r="C122" s="2">
        <f>COUNTIFS(Table2[Sub-Sector],Table3[[#This Row],[Sub-Sector]],Table2[Uptrend],"Uptrend")/Table3[[#This Row],[Count]]</f>
        <v>0.6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0.4</v>
      </c>
      <c r="H122" s="2">
        <f>COUNTIFS(Table2[Sub-Sector],Table3[[#This Row],[Sub-Sector]],Table2[RSI Exponential â€“ 14D],"&gt;=50")/Table3[[#This Row],[Count]]</f>
        <v>0.2</v>
      </c>
      <c r="I122" s="2">
        <f>COUNTIFS(Table2[Sub-Sector],Table3[[#This Row],[Sub-Sector]],Table2[Relative Volume],"&gt;=1")/Table3[[#This Row],[Count]]</f>
        <v>0.2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0.4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0.2</v>
      </c>
      <c r="S122" s="2">
        <f>COUNTIFS(Table2[Sub-Sector],Table3[[#This Row],[Sub-Sector]],Table2[% Price above 50 EMA],"&gt;=0")/Table3[[#This Row],[Count]]</f>
        <v>0.6</v>
      </c>
      <c r="T122" s="2">
        <f>COUNTIFS(Table2[Sub-Sector],Table3[[#This Row],[Sub-Sector]],Table2[% Price above 200 EMA],"&gt;=0")/Table3[[#This Row],[Count]]</f>
        <v>0.6</v>
      </c>
      <c r="U122" s="2">
        <f>COUNTIFS(Table2[Sub-Sector],Table3[[#This Row],[Sub-Sector]],Table2[Rate of Change - Zone],"Positive")/Table3[[#This Row],[Count]]</f>
        <v>0.2</v>
      </c>
      <c r="V122" s="2">
        <f>COUNTIFS(Table2[Sub-Sector],Table3[[#This Row],[Sub-Sector]],Table2[Sharpe Ratio],"&gt;=0.10")/Table3[[#This Row],[Count]]</f>
        <v>0.2</v>
      </c>
      <c r="W12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666</v>
      </c>
      <c r="X122" s="4">
        <f>_xlfn.RANK.AVG(Table3[[#This Row],[Score]],Table3[Score],1)</f>
        <v>119</v>
      </c>
      <c r="Y12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405</v>
      </c>
      <c r="Z122" s="4">
        <f>_xlfn.RANK.AVG(Table3[[#This Row],[Score 2 ]],Table3[[Score 2 ]],1)</f>
        <v>121</v>
      </c>
    </row>
  </sheetData>
  <pageMargins left="0.7" right="0.7" top="0.75" bottom="0.75" header="0.3" footer="0.3"/>
  <pageSetup scale="25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56D3-AAA8-4621-B14D-D4EEF904B98A}">
  <sheetPr>
    <pageSetUpPr fitToPage="1"/>
  </sheetPr>
  <dimension ref="A1:AV726"/>
  <sheetViews>
    <sheetView tabSelected="1" topLeftCell="AK705" zoomScaleNormal="100" workbookViewId="0">
      <selection activeCell="AV1" sqref="AV1:AV726"/>
    </sheetView>
  </sheetViews>
  <sheetFormatPr defaultRowHeight="14.4" x14ac:dyDescent="0.3"/>
  <cols>
    <col min="1" max="1" width="50" bestFit="1" customWidth="1"/>
    <col min="2" max="2" width="14.5546875" bestFit="1" customWidth="1"/>
    <col min="3" max="3" width="32.88671875" bestFit="1" customWidth="1"/>
    <col min="4" max="4" width="38.109375" bestFit="1" customWidth="1"/>
    <col min="5" max="5" width="12.44140625" bestFit="1" customWidth="1"/>
    <col min="6" max="6" width="10.6640625" bestFit="1" customWidth="1"/>
    <col min="7" max="7" width="16.88671875" bestFit="1" customWidth="1"/>
    <col min="8" max="8" width="24.109375" bestFit="1" customWidth="1"/>
    <col min="9" max="9" width="17.6640625" bestFit="1" customWidth="1"/>
    <col min="10" max="10" width="24.88671875" bestFit="1" customWidth="1"/>
    <col min="11" max="11" width="17.6640625" bestFit="1" customWidth="1"/>
    <col min="12" max="12" width="24.88671875" bestFit="1" customWidth="1"/>
    <col min="13" max="13" width="17.88671875" bestFit="1" customWidth="1"/>
    <col min="14" max="14" width="25" bestFit="1" customWidth="1"/>
    <col min="15" max="15" width="10.33203125" bestFit="1" customWidth="1"/>
    <col min="16" max="17" width="12.44140625" bestFit="1" customWidth="1"/>
    <col min="18" max="18" width="22.33203125" bestFit="1" customWidth="1"/>
    <col min="19" max="20" width="20.5546875" bestFit="1" customWidth="1"/>
    <col min="21" max="21" width="21.6640625" bestFit="1" customWidth="1"/>
    <col min="22" max="22" width="15.88671875" bestFit="1" customWidth="1"/>
    <col min="23" max="24" width="9.33203125" bestFit="1" customWidth="1"/>
    <col min="25" max="25" width="17.6640625" bestFit="1" customWidth="1"/>
    <col min="26" max="26" width="18.109375" bestFit="1" customWidth="1"/>
    <col min="27" max="27" width="18.44140625" bestFit="1" customWidth="1"/>
    <col min="28" max="28" width="18.88671875" bestFit="1" customWidth="1"/>
    <col min="29" max="29" width="20.88671875" bestFit="1" customWidth="1"/>
    <col min="30" max="30" width="21.44140625" bestFit="1" customWidth="1"/>
    <col min="31" max="31" width="30.44140625" bestFit="1" customWidth="1"/>
    <col min="32" max="32" width="30.88671875" bestFit="1" customWidth="1"/>
    <col min="33" max="33" width="31.109375" bestFit="1" customWidth="1"/>
    <col min="34" max="34" width="31.5546875" bestFit="1" customWidth="1"/>
    <col min="35" max="35" width="22.109375" bestFit="1" customWidth="1"/>
    <col min="36" max="36" width="21.6640625" bestFit="1" customWidth="1"/>
    <col min="37" max="37" width="19.88671875" bestFit="1" customWidth="1"/>
    <col min="38" max="38" width="28.33203125" bestFit="1" customWidth="1"/>
    <col min="39" max="39" width="34.5546875" bestFit="1" customWidth="1"/>
    <col min="40" max="40" width="14.44140625" bestFit="1" customWidth="1"/>
    <col min="41" max="41" width="20.5546875" bestFit="1" customWidth="1"/>
    <col min="42" max="42" width="13" bestFit="1" customWidth="1"/>
    <col min="43" max="43" width="19.44140625" bestFit="1" customWidth="1"/>
    <col min="44" max="44" width="13" bestFit="1" customWidth="1"/>
    <col min="45" max="45" width="7.88671875" bestFit="1" customWidth="1"/>
    <col min="46" max="46" width="8.6640625" bestFit="1" customWidth="1"/>
    <col min="47" max="47" width="11.88671875" bestFit="1" customWidth="1"/>
    <col min="48" max="48" width="12.44140625" bestFit="1" customWidth="1"/>
  </cols>
  <sheetData>
    <row r="1" spans="1:48" x14ac:dyDescent="0.3">
      <c r="A1" t="s">
        <v>0</v>
      </c>
      <c r="B1" t="s">
        <v>1</v>
      </c>
      <c r="C1" t="s">
        <v>10408</v>
      </c>
      <c r="D1" t="s">
        <v>2</v>
      </c>
      <c r="E1" t="s">
        <v>3</v>
      </c>
      <c r="F1" t="s">
        <v>4</v>
      </c>
      <c r="G1" t="s">
        <v>5</v>
      </c>
      <c r="H1" t="s">
        <v>10430</v>
      </c>
      <c r="I1" t="s">
        <v>6</v>
      </c>
      <c r="J1" t="s">
        <v>10431</v>
      </c>
      <c r="K1" t="s">
        <v>7</v>
      </c>
      <c r="L1" t="s">
        <v>10432</v>
      </c>
      <c r="M1" t="s">
        <v>8</v>
      </c>
      <c r="N1" t="s">
        <v>10433</v>
      </c>
      <c r="O1" t="s">
        <v>10434</v>
      </c>
      <c r="P1" t="s">
        <v>9</v>
      </c>
      <c r="Q1" t="s">
        <v>10</v>
      </c>
      <c r="R1" t="s">
        <v>11</v>
      </c>
      <c r="S1" s="2" t="s">
        <v>10435</v>
      </c>
      <c r="T1" s="2" t="s">
        <v>10436</v>
      </c>
      <c r="U1" s="2" t="s">
        <v>10437</v>
      </c>
      <c r="V1" t="s">
        <v>12</v>
      </c>
      <c r="W1" t="s">
        <v>10438</v>
      </c>
      <c r="X1" t="s">
        <v>10439</v>
      </c>
      <c r="Y1" t="s">
        <v>10440</v>
      </c>
      <c r="Z1" t="s">
        <v>10441</v>
      </c>
      <c r="AA1" t="s">
        <v>10442</v>
      </c>
      <c r="AB1" t="s">
        <v>10443</v>
      </c>
      <c r="AC1" s="2" t="s">
        <v>10444</v>
      </c>
      <c r="AD1" s="2" t="s">
        <v>10445</v>
      </c>
      <c r="AE1" s="2" t="s">
        <v>10446</v>
      </c>
      <c r="AF1" s="2" t="s">
        <v>10447</v>
      </c>
      <c r="AG1" s="2" t="s">
        <v>10448</v>
      </c>
      <c r="AH1" s="2" t="s">
        <v>10449</v>
      </c>
      <c r="AI1" t="s">
        <v>13</v>
      </c>
      <c r="AJ1" t="s">
        <v>14</v>
      </c>
      <c r="AK1" t="s">
        <v>10450</v>
      </c>
      <c r="AL1" t="s">
        <v>10451</v>
      </c>
      <c r="AM1" t="s">
        <v>10452</v>
      </c>
      <c r="AN1" t="s">
        <v>10453</v>
      </c>
      <c r="AO1" t="s">
        <v>10454</v>
      </c>
      <c r="AP1" t="s">
        <v>15</v>
      </c>
      <c r="AQ1" t="s">
        <v>10458</v>
      </c>
      <c r="AR1" t="s">
        <v>10459</v>
      </c>
      <c r="AS1" t="s">
        <v>10468</v>
      </c>
      <c r="AT1" t="s">
        <v>10469</v>
      </c>
      <c r="AU1" t="s">
        <v>10470</v>
      </c>
      <c r="AV1" t="s">
        <v>10471</v>
      </c>
    </row>
    <row r="2" spans="1:48" x14ac:dyDescent="0.3">
      <c r="A2" t="s">
        <v>406</v>
      </c>
      <c r="B2" t="s">
        <v>407</v>
      </c>
      <c r="C2" t="s">
        <v>10419</v>
      </c>
      <c r="D2" t="s">
        <v>299</v>
      </c>
      <c r="E2">
        <v>58276.338981699999</v>
      </c>
      <c r="F2">
        <v>2266.0500000000002</v>
      </c>
      <c r="G2">
        <v>670.90155020492398</v>
      </c>
      <c r="H2">
        <f>(Table2[[#This Row],[1Y Return vs Nifty]]-AVERAGE(Table2[1Y Return vs Nifty]))/_xlfn.STDEV.P(Table2[1Y Return vs Nifty])</f>
        <v>7.4064037897889188</v>
      </c>
      <c r="I2">
        <v>1.5684629997841699</v>
      </c>
      <c r="J2">
        <f>(Table2[[#This Row],[1M Return vs Nifty]]-AVERAGE(Table2[1M Return vs Nifty]))/_xlfn.STDEV.P(Table2[1M Return vs Nifty])</f>
        <v>0.18046694454448037</v>
      </c>
      <c r="K2">
        <v>221.593413389566</v>
      </c>
      <c r="L2">
        <f>(Table2[[#This Row],[6M Return vs Nifty]]-AVERAGE(Table2[6M Return vs Nifty]))/_xlfn.STDEV.P(Table2[6M Return vs Nifty])</f>
        <v>6.3750599338573517</v>
      </c>
      <c r="M2">
        <v>1.1946211568603</v>
      </c>
      <c r="N2">
        <f>(Table2[[#This Row],[1W Return vs Nifty]]-AVERAGE(Table2[1W Return vs Nifty]))/_xlfn.STDEV.P(Table2[1W Return vs Nifty])</f>
        <v>0.60408190738349821</v>
      </c>
      <c r="O2">
        <v>2074.91</v>
      </c>
      <c r="P2">
        <v>1768.96234187511</v>
      </c>
      <c r="Q2">
        <v>1101.5964966271399</v>
      </c>
      <c r="R2">
        <v>63.259924687601298</v>
      </c>
      <c r="S2" s="2">
        <f>(Table2[[#This Row],[Close Price]]-Table2[[#This Row],[20D EMA]])/Table2[[#This Row],[20D EMA]]</f>
        <v>9.2119658202042667E-2</v>
      </c>
      <c r="T2" s="2">
        <f>(Table2[[#This Row],[Close Price]]-Table2[[#This Row],[50D EMA]])/Table2[[#This Row],[50D EMA]]</f>
        <v>0.28100522343396772</v>
      </c>
      <c r="U2" s="2">
        <f>(Table2[[#This Row],[Close Price]]-Table2[[#This Row],[200D EMA]])/Table2[[#This Row],[200D EMA]]</f>
        <v>1.0570599188887906</v>
      </c>
      <c r="V2">
        <v>0.86487742975511595</v>
      </c>
      <c r="W2">
        <v>2241</v>
      </c>
      <c r="X2">
        <v>2310</v>
      </c>
      <c r="Y2">
        <v>2241</v>
      </c>
      <c r="Z2">
        <v>2310</v>
      </c>
      <c r="AA2">
        <v>2241</v>
      </c>
      <c r="AB2">
        <v>2310</v>
      </c>
      <c r="AC2" s="2">
        <f>(Table2[[#This Row],[Close Price]]/Table2[[#This Row],[Day Low]])-1</f>
        <v>1.1178045515394919E-2</v>
      </c>
      <c r="AD2" s="2">
        <f>(Table2[[#This Row],[Day High]]/Table2[[#This Row],[Close Price]])-1</f>
        <v>1.9394982458462939E-2</v>
      </c>
      <c r="AE2" s="2">
        <f>(Table2[[#This Row],[Close Price]]/Table2[[#This Row],[Current Week Low]])-1</f>
        <v>1.1178045515394919E-2</v>
      </c>
      <c r="AF2" s="2">
        <f>(Table2[[#This Row],[Current Week High]]/Table2[[#This Row],[Close Price]])-1</f>
        <v>1.9394982458462939E-2</v>
      </c>
      <c r="AG2" s="2">
        <f>(Table2[[#This Row],[Close Price]]/Table2[[#This Row],[Current Month Low]])-1</f>
        <v>1.1178045515394919E-2</v>
      </c>
      <c r="AH2" s="2">
        <f>(Table2[[#This Row],[Current Month High]]/Table2[[#This Row],[Close Price]])-1</f>
        <v>1.9394982458462939E-2</v>
      </c>
      <c r="AI2">
        <v>7.1423843251472796</v>
      </c>
      <c r="AJ2">
        <v>715.41921554516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0.85</v>
      </c>
      <c r="AM2" t="s">
        <v>10455</v>
      </c>
      <c r="AN2">
        <v>19.09</v>
      </c>
      <c r="AO2" t="s">
        <v>10455</v>
      </c>
      <c r="AP2">
        <v>0.223328445169029</v>
      </c>
      <c r="AQ2">
        <f>(Table2[[#This Row],[Sharpe Ratio]]-AVERAGE(Table2[Sharpe Ratio]))/_xlfn.STDEV.P(Table2[Sharpe Ratio])</f>
        <v>1.9131362028000041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16.479148778374253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17</v>
      </c>
      <c r="AV2">
        <f>(Table2[[#This Row],[Rank 1Y]]+Table2[[#This Row],[Rank 6M]]+Table2[[#This Row],[Rank Sharpe]])/3</f>
        <v>6.666666666666667</v>
      </c>
    </row>
    <row r="3" spans="1:48" x14ac:dyDescent="0.3">
      <c r="A3" t="s">
        <v>640</v>
      </c>
      <c r="B3" t="s">
        <v>641</v>
      </c>
      <c r="C3" t="s">
        <v>10419</v>
      </c>
      <c r="D3" t="s">
        <v>642</v>
      </c>
      <c r="E3">
        <v>28417.338103124999</v>
      </c>
      <c r="F3">
        <v>691.95</v>
      </c>
      <c r="G3">
        <v>254.821775305584</v>
      </c>
      <c r="H3">
        <f>(Table2[[#This Row],[1Y Return vs Nifty]]-AVERAGE(Table2[1Y Return vs Nifty]))/_xlfn.STDEV.P(Table2[1Y Return vs Nifty])</f>
        <v>2.4744426556619077</v>
      </c>
      <c r="I3">
        <v>-2.8492680992150601</v>
      </c>
      <c r="J3">
        <f>(Table2[[#This Row],[1M Return vs Nifty]]-AVERAGE(Table2[1M Return vs Nifty]))/_xlfn.STDEV.P(Table2[1M Return vs Nifty])</f>
        <v>-0.24356025858419791</v>
      </c>
      <c r="K3">
        <v>105.34961469541101</v>
      </c>
      <c r="L3">
        <f>(Table2[[#This Row],[6M Return vs Nifty]]-AVERAGE(Table2[6M Return vs Nifty]))/_xlfn.STDEV.P(Table2[6M Return vs Nifty])</f>
        <v>2.8334642492470947</v>
      </c>
      <c r="M3">
        <v>-2.8840320750881201</v>
      </c>
      <c r="N3">
        <f>(Table2[[#This Row],[1W Return vs Nifty]]-AVERAGE(Table2[1W Return vs Nifty]))/_xlfn.STDEV.P(Table2[1W Return vs Nifty])</f>
        <v>-0.21535193349102749</v>
      </c>
      <c r="O3">
        <v>650.39</v>
      </c>
      <c r="P3">
        <v>569.79751557039697</v>
      </c>
      <c r="Q3">
        <v>409.222892889756</v>
      </c>
      <c r="R3">
        <v>61.992925507756503</v>
      </c>
      <c r="S3" s="2">
        <f>(Table2[[#This Row],[Close Price]]-Table2[[#This Row],[20D EMA]])/Table2[[#This Row],[20D EMA]]</f>
        <v>6.3900121465582285E-2</v>
      </c>
      <c r="T3" s="2">
        <f>(Table2[[#This Row],[Close Price]]-Table2[[#This Row],[50D EMA]])/Table2[[#This Row],[50D EMA]]</f>
        <v>0.21437875928139505</v>
      </c>
      <c r="U3" s="2">
        <f>(Table2[[#This Row],[Close Price]]-Table2[[#This Row],[200D EMA]])/Table2[[#This Row],[200D EMA]]</f>
        <v>0.69088780716481146</v>
      </c>
      <c r="V3">
        <v>0.64827280715940505</v>
      </c>
      <c r="W3">
        <v>686.6</v>
      </c>
      <c r="X3">
        <v>706</v>
      </c>
      <c r="Y3">
        <v>686.6</v>
      </c>
      <c r="Z3">
        <v>706</v>
      </c>
      <c r="AA3">
        <v>686.6</v>
      </c>
      <c r="AB3">
        <v>706</v>
      </c>
      <c r="AC3" s="2">
        <f>(Table2[[#This Row],[Close Price]]/Table2[[#This Row],[Day Low]])-1</f>
        <v>7.7920186425866067E-3</v>
      </c>
      <c r="AD3" s="2">
        <f>(Table2[[#This Row],[Day High]]/Table2[[#This Row],[Close Price]])-1</f>
        <v>2.0304935327696949E-2</v>
      </c>
      <c r="AE3" s="2">
        <f>(Table2[[#This Row],[Close Price]]/Table2[[#This Row],[Current Week Low]])-1</f>
        <v>7.7920186425866067E-3</v>
      </c>
      <c r="AF3" s="2">
        <f>(Table2[[#This Row],[Current Week High]]/Table2[[#This Row],[Close Price]])-1</f>
        <v>2.0304935327696949E-2</v>
      </c>
      <c r="AG3" s="2">
        <f>(Table2[[#This Row],[Close Price]]/Table2[[#This Row],[Current Month Low]])-1</f>
        <v>7.7920186425866067E-3</v>
      </c>
      <c r="AH3" s="2">
        <f>(Table2[[#This Row],[Current Month High]]/Table2[[#This Row],[Close Price]])-1</f>
        <v>2.0304935327696949E-2</v>
      </c>
      <c r="AI3">
        <v>5.1882361442300704</v>
      </c>
      <c r="AJ3">
        <v>308.59167404783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0.57999999999999996</v>
      </c>
      <c r="AM3" t="s">
        <v>10455</v>
      </c>
      <c r="AN3">
        <v>-0.42</v>
      </c>
      <c r="AO3" t="s">
        <v>10456</v>
      </c>
      <c r="AP3">
        <v>0.246929168448147</v>
      </c>
      <c r="AQ3">
        <f>(Table2[[#This Row],[Sharpe Ratio]]-AVERAGE(Table2[Sharpe Ratio]))/_xlfn.STDEV.P(Table2[Sharpe Ratio])</f>
        <v>2.1799633638688998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7.0289580767026765</v>
      </c>
      <c r="AS3">
        <f>_xlfn.RANK.AVG(Table2[[#This Row],[1Y Return vs Nifty Z-Score]],Table2[1Y Return vs Nifty Z-Score])</f>
        <v>12</v>
      </c>
      <c r="AT3">
        <f>_xlfn.RANK.AVG(Table2[[#This Row],[6M Return vs Nifty Z-Score]],Table2[6M Return vs Nifty Z-Score])</f>
        <v>12</v>
      </c>
      <c r="AU3">
        <f>_xlfn.RANK.AVG(Table2[[#This Row],[Sharpe Ratio Z-Score]],Table2[Sharpe Ratio Z-Score])</f>
        <v>11</v>
      </c>
      <c r="AV3">
        <f>(Table2[[#This Row],[Rank 1Y]]+Table2[[#This Row],[Rank 6M]]+Table2[[#This Row],[Rank Sharpe]])/3</f>
        <v>11.666666666666666</v>
      </c>
    </row>
    <row r="4" spans="1:48" x14ac:dyDescent="0.3">
      <c r="A4" t="s">
        <v>687</v>
      </c>
      <c r="B4" t="s">
        <v>688</v>
      </c>
      <c r="C4" t="s">
        <v>10419</v>
      </c>
      <c r="D4" t="s">
        <v>299</v>
      </c>
      <c r="E4">
        <v>24045.61032</v>
      </c>
      <c r="F4">
        <v>2306.5</v>
      </c>
      <c r="G4">
        <v>274.42553416322301</v>
      </c>
      <c r="H4">
        <f>(Table2[[#This Row],[1Y Return vs Nifty]]-AVERAGE(Table2[1Y Return vs Nifty]))/_xlfn.STDEV.P(Table2[1Y Return vs Nifty])</f>
        <v>2.7068139041612231</v>
      </c>
      <c r="I4">
        <v>39.512165728670098</v>
      </c>
      <c r="J4">
        <f>(Table2[[#This Row],[1M Return vs Nifty]]-AVERAGE(Table2[1M Return vs Nifty]))/_xlfn.STDEV.P(Table2[1M Return vs Nifty])</f>
        <v>3.8224183861159817</v>
      </c>
      <c r="K4">
        <v>153.00965036546199</v>
      </c>
      <c r="L4">
        <f>(Table2[[#This Row],[6M Return vs Nifty]]-AVERAGE(Table2[6M Return vs Nifty]))/_xlfn.STDEV.P(Table2[6M Return vs Nifty])</f>
        <v>4.2855208626198884</v>
      </c>
      <c r="M4">
        <v>19.345108839128901</v>
      </c>
      <c r="N4">
        <f>(Table2[[#This Row],[1W Return vs Nifty]]-AVERAGE(Table2[1W Return vs Nifty]))/_xlfn.STDEV.P(Table2[1W Return vs Nifty])</f>
        <v>4.2506590958350063</v>
      </c>
      <c r="O4">
        <v>1743.95</v>
      </c>
      <c r="P4">
        <v>1422.96529894633</v>
      </c>
      <c r="Q4">
        <v>1001.7967617114</v>
      </c>
      <c r="R4">
        <v>77.518342017678506</v>
      </c>
      <c r="S4" s="2">
        <f>(Table2[[#This Row],[Close Price]]-Table2[[#This Row],[20D EMA]])/Table2[[#This Row],[20D EMA]]</f>
        <v>0.32257232145417009</v>
      </c>
      <c r="T4" s="2">
        <f>(Table2[[#This Row],[Close Price]]-Table2[[#This Row],[50D EMA]])/Table2[[#This Row],[50D EMA]]</f>
        <v>0.62091092573227558</v>
      </c>
      <c r="U4" s="2">
        <f>(Table2[[#This Row],[Close Price]]-Table2[[#This Row],[200D EMA]])/Table2[[#This Row],[200D EMA]]</f>
        <v>1.3023632019529945</v>
      </c>
      <c r="V4">
        <v>2.5962131657333698</v>
      </c>
      <c r="W4">
        <v>2127.6999999999998</v>
      </c>
      <c r="X4">
        <v>2309</v>
      </c>
      <c r="Y4">
        <v>2127.6999999999998</v>
      </c>
      <c r="Z4">
        <v>2309</v>
      </c>
      <c r="AA4">
        <v>2127.6999999999998</v>
      </c>
      <c r="AB4">
        <v>2309</v>
      </c>
      <c r="AC4" s="2">
        <f>(Table2[[#This Row],[Close Price]]/Table2[[#This Row],[Day Low]])-1</f>
        <v>8.4034403346336495E-2</v>
      </c>
      <c r="AD4" s="2">
        <f>(Table2[[#This Row],[Day High]]/Table2[[#This Row],[Close Price]])-1</f>
        <v>1.0838933448948929E-3</v>
      </c>
      <c r="AE4" s="2">
        <f>(Table2[[#This Row],[Close Price]]/Table2[[#This Row],[Current Week Low]])-1</f>
        <v>8.4034403346336495E-2</v>
      </c>
      <c r="AF4" s="2">
        <f>(Table2[[#This Row],[Current Week High]]/Table2[[#This Row],[Close Price]])-1</f>
        <v>1.0838933448948929E-3</v>
      </c>
      <c r="AG4" s="2">
        <f>(Table2[[#This Row],[Close Price]]/Table2[[#This Row],[Current Month Low]])-1</f>
        <v>8.4034403346336495E-2</v>
      </c>
      <c r="AH4" s="2">
        <f>(Table2[[#This Row],[Current Month High]]/Table2[[#This Row],[Close Price]])-1</f>
        <v>1.0838933448948929E-3</v>
      </c>
      <c r="AI4">
        <v>0.10838933448948899</v>
      </c>
      <c r="AJ4">
        <v>312.61180679785298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1.37</v>
      </c>
      <c r="AM4" t="s">
        <v>10455</v>
      </c>
      <c r="AN4">
        <v>68.94</v>
      </c>
      <c r="AO4" t="s">
        <v>10455</v>
      </c>
      <c r="AP4">
        <v>0.20304175615610201</v>
      </c>
      <c r="AQ4">
        <f>(Table2[[#This Row],[Sharpe Ratio]]-AVERAGE(Table2[Sharpe Ratio]))/_xlfn.STDEV.P(Table2[Sharpe Ratio])</f>
        <v>1.6837771457580388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16.749189394490138</v>
      </c>
      <c r="AS4">
        <f>_xlfn.RANK.AVG(Table2[[#This Row],[1Y Return vs Nifty Z-Score]],Table2[1Y Return vs Nifty Z-Score])</f>
        <v>9</v>
      </c>
      <c r="AT4">
        <f>_xlfn.RANK.AVG(Table2[[#This Row],[6M Return vs Nifty Z-Score]],Table2[6M Return vs Nifty Z-Score])</f>
        <v>3</v>
      </c>
      <c r="AU4">
        <f>_xlfn.RANK.AVG(Table2[[#This Row],[Sharpe Ratio Z-Score]],Table2[Sharpe Ratio Z-Score])</f>
        <v>32</v>
      </c>
      <c r="AV4">
        <f>(Table2[[#This Row],[Rank 1Y]]+Table2[[#This Row],[Rank 6M]]+Table2[[#This Row],[Rank Sharpe]])/3</f>
        <v>14.666666666666666</v>
      </c>
    </row>
    <row r="5" spans="1:48" x14ac:dyDescent="0.3">
      <c r="A5" t="s">
        <v>297</v>
      </c>
      <c r="B5" t="s">
        <v>298</v>
      </c>
      <c r="C5" t="s">
        <v>10419</v>
      </c>
      <c r="D5" t="s">
        <v>299</v>
      </c>
      <c r="E5">
        <v>86352.565050000005</v>
      </c>
      <c r="F5">
        <v>4393.8999999999996</v>
      </c>
      <c r="G5">
        <v>214.524272909243</v>
      </c>
      <c r="H5">
        <f>(Table2[[#This Row],[1Y Return vs Nifty]]-AVERAGE(Table2[1Y Return vs Nifty]))/_xlfn.STDEV.P(Table2[1Y Return vs Nifty])</f>
        <v>1.996780131283679</v>
      </c>
      <c r="I5">
        <v>21.837068045193401</v>
      </c>
      <c r="J5">
        <f>(Table2[[#This Row],[1M Return vs Nifty]]-AVERAGE(Table2[1M Return vs Nifty]))/_xlfn.STDEV.P(Table2[1M Return vs Nifty])</f>
        <v>2.1259090088366315</v>
      </c>
      <c r="K5">
        <v>80.941956936055405</v>
      </c>
      <c r="L5">
        <f>(Table2[[#This Row],[6M Return vs Nifty]]-AVERAGE(Table2[6M Return vs Nifty]))/_xlfn.STDEV.P(Table2[6M Return vs Nifty])</f>
        <v>2.0898370075099892</v>
      </c>
      <c r="M5">
        <v>6.7897833078930399</v>
      </c>
      <c r="N5">
        <f>(Table2[[#This Row],[1W Return vs Nifty]]-AVERAGE(Table2[1W Return vs Nifty]))/_xlfn.STDEV.P(Table2[1W Return vs Nifty])</f>
        <v>1.728194439388649</v>
      </c>
      <c r="O5">
        <v>3763.82</v>
      </c>
      <c r="P5">
        <v>3201.34716227136</v>
      </c>
      <c r="Q5">
        <v>2371.35604599422</v>
      </c>
      <c r="R5">
        <v>70.962610664670606</v>
      </c>
      <c r="S5" s="2">
        <f>(Table2[[#This Row],[Close Price]]-Table2[[#This Row],[20D EMA]])/Table2[[#This Row],[20D EMA]]</f>
        <v>0.16740439234607379</v>
      </c>
      <c r="T5" s="2">
        <f>(Table2[[#This Row],[Close Price]]-Table2[[#This Row],[50D EMA]])/Table2[[#This Row],[50D EMA]]</f>
        <v>0.37251593697277174</v>
      </c>
      <c r="U5" s="2">
        <f>(Table2[[#This Row],[Close Price]]-Table2[[#This Row],[200D EMA]])/Table2[[#This Row],[200D EMA]]</f>
        <v>0.85290606504338884</v>
      </c>
      <c r="V5">
        <v>1.77232975007462</v>
      </c>
      <c r="W5">
        <v>4182.1499999999996</v>
      </c>
      <c r="X5">
        <v>4423.8500000000004</v>
      </c>
      <c r="Y5">
        <v>4182.1499999999996</v>
      </c>
      <c r="Z5">
        <v>4423.8500000000004</v>
      </c>
      <c r="AA5">
        <v>4182.1499999999996</v>
      </c>
      <c r="AB5">
        <v>4423.8500000000004</v>
      </c>
      <c r="AC5" s="2">
        <f>(Table2[[#This Row],[Close Price]]/Table2[[#This Row],[Day Low]])-1</f>
        <v>5.0631852037827496E-2</v>
      </c>
      <c r="AD5" s="2">
        <f>(Table2[[#This Row],[Day High]]/Table2[[#This Row],[Close Price]])-1</f>
        <v>6.8162680079202342E-3</v>
      </c>
      <c r="AE5" s="2">
        <f>(Table2[[#This Row],[Close Price]]/Table2[[#This Row],[Current Week Low]])-1</f>
        <v>5.0631852037827496E-2</v>
      </c>
      <c r="AF5" s="2">
        <f>(Table2[[#This Row],[Current Week High]]/Table2[[#This Row],[Close Price]])-1</f>
        <v>6.8162680079202342E-3</v>
      </c>
      <c r="AG5" s="2">
        <f>(Table2[[#This Row],[Close Price]]/Table2[[#This Row],[Current Month Low]])-1</f>
        <v>5.0631852037827496E-2</v>
      </c>
      <c r="AH5" s="2">
        <f>(Table2[[#This Row],[Current Month High]]/Table2[[#This Row],[Close Price]])-1</f>
        <v>6.8162680079202342E-3</v>
      </c>
      <c r="AI5">
        <v>4.3264525819886703</v>
      </c>
      <c r="AJ5">
        <v>248.100613982966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0.82</v>
      </c>
      <c r="AM5" t="s">
        <v>10455</v>
      </c>
      <c r="AN5">
        <v>37.32</v>
      </c>
      <c r="AO5" t="s">
        <v>10455</v>
      </c>
      <c r="AP5">
        <v>0.26409360181387198</v>
      </c>
      <c r="AQ5">
        <f>(Table2[[#This Row],[Sharpe Ratio]]-AVERAGE(Table2[Sharpe Ratio]))/_xlfn.STDEV.P(Table2[Sharpe Ratio])</f>
        <v>2.3740225446900642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10.314743131709012</v>
      </c>
      <c r="AS5">
        <f>_xlfn.RANK.AVG(Table2[[#This Row],[1Y Return vs Nifty Z-Score]],Table2[1Y Return vs Nifty Z-Score])</f>
        <v>27</v>
      </c>
      <c r="AT5">
        <f>_xlfn.RANK.AVG(Table2[[#This Row],[6M Return vs Nifty Z-Score]],Table2[6M Return vs Nifty Z-Score])</f>
        <v>29</v>
      </c>
      <c r="AU5">
        <f>_xlfn.RANK.AVG(Table2[[#This Row],[Sharpe Ratio Z-Score]],Table2[Sharpe Ratio Z-Score])</f>
        <v>7</v>
      </c>
      <c r="AV5">
        <f>(Table2[[#This Row],[Rank 1Y]]+Table2[[#This Row],[Rank 6M]]+Table2[[#This Row],[Rank Sharpe]])/3</f>
        <v>21</v>
      </c>
    </row>
    <row r="6" spans="1:48" x14ac:dyDescent="0.3">
      <c r="A6" t="s">
        <v>1213</v>
      </c>
      <c r="B6" t="s">
        <v>1214</v>
      </c>
      <c r="C6" t="s">
        <v>10414</v>
      </c>
      <c r="D6" t="s">
        <v>46</v>
      </c>
      <c r="E6">
        <v>9030.0143529600009</v>
      </c>
      <c r="F6">
        <v>563.4</v>
      </c>
      <c r="G6">
        <v>222.16643087911899</v>
      </c>
      <c r="H6">
        <f>(Table2[[#This Row],[1Y Return vs Nifty]]-AVERAGE(Table2[1Y Return vs Nifty]))/_xlfn.STDEV.P(Table2[1Y Return vs Nifty])</f>
        <v>2.0873657073247296</v>
      </c>
      <c r="I6">
        <v>20.687587062956201</v>
      </c>
      <c r="J6">
        <f>(Table2[[#This Row],[1M Return vs Nifty]]-AVERAGE(Table2[1M Return vs Nifty]))/_xlfn.STDEV.P(Table2[1M Return vs Nifty])</f>
        <v>2.0155783447411952</v>
      </c>
      <c r="K6">
        <v>83.223071833517594</v>
      </c>
      <c r="L6">
        <f>(Table2[[#This Row],[6M Return vs Nifty]]-AVERAGE(Table2[6M Return vs Nifty]))/_xlfn.STDEV.P(Table2[6M Return vs Nifty])</f>
        <v>2.1593356540417332</v>
      </c>
      <c r="M6">
        <v>8.3866002638857395</v>
      </c>
      <c r="N6">
        <f>(Table2[[#This Row],[1W Return vs Nifty]]-AVERAGE(Table2[1W Return vs Nifty]))/_xlfn.STDEV.P(Table2[1W Return vs Nifty])</f>
        <v>2.0490076532145247</v>
      </c>
      <c r="O6">
        <v>477.46</v>
      </c>
      <c r="P6">
        <v>428.50087355239202</v>
      </c>
      <c r="Q6">
        <v>328.67502569758102</v>
      </c>
      <c r="R6">
        <v>80.774186200746797</v>
      </c>
      <c r="S6" s="2">
        <f>(Table2[[#This Row],[Close Price]]-Table2[[#This Row],[20D EMA]])/Table2[[#This Row],[20D EMA]]</f>
        <v>0.1799941356343987</v>
      </c>
      <c r="T6" s="2">
        <f>(Table2[[#This Row],[Close Price]]-Table2[[#This Row],[50D EMA]])/Table2[[#This Row],[50D EMA]]</f>
        <v>0.31481645610020931</v>
      </c>
      <c r="U6" s="2">
        <f>(Table2[[#This Row],[Close Price]]-Table2[[#This Row],[200D EMA]])/Table2[[#This Row],[200D EMA]]</f>
        <v>0.71415518658358013</v>
      </c>
      <c r="V6">
        <v>1.4484859374080099</v>
      </c>
      <c r="W6">
        <v>530</v>
      </c>
      <c r="X6">
        <v>570.70000000000005</v>
      </c>
      <c r="Y6">
        <v>530</v>
      </c>
      <c r="Z6">
        <v>570.70000000000005</v>
      </c>
      <c r="AA6">
        <v>530</v>
      </c>
      <c r="AB6">
        <v>570.70000000000005</v>
      </c>
      <c r="AC6" s="2">
        <f>(Table2[[#This Row],[Close Price]]/Table2[[#This Row],[Day Low]])-1</f>
        <v>6.3018867924528266E-2</v>
      </c>
      <c r="AD6" s="2">
        <f>(Table2[[#This Row],[Day High]]/Table2[[#This Row],[Close Price]])-1</f>
        <v>1.2957046503372593E-2</v>
      </c>
      <c r="AE6" s="2">
        <f>(Table2[[#This Row],[Close Price]]/Table2[[#This Row],[Current Week Low]])-1</f>
        <v>6.3018867924528266E-2</v>
      </c>
      <c r="AF6" s="2">
        <f>(Table2[[#This Row],[Current Week High]]/Table2[[#This Row],[Close Price]])-1</f>
        <v>1.2957046503372593E-2</v>
      </c>
      <c r="AG6" s="2">
        <f>(Table2[[#This Row],[Close Price]]/Table2[[#This Row],[Current Month Low]])-1</f>
        <v>6.3018867924528266E-2</v>
      </c>
      <c r="AH6" s="2">
        <f>(Table2[[#This Row],[Current Month High]]/Table2[[#This Row],[Close Price]])-1</f>
        <v>1.2957046503372593E-2</v>
      </c>
      <c r="AI6">
        <v>1.29570465033725</v>
      </c>
      <c r="AJ6">
        <v>251.02803738317701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0.6</v>
      </c>
      <c r="AM6" t="s">
        <v>10455</v>
      </c>
      <c r="AN6">
        <v>25.28</v>
      </c>
      <c r="AO6" t="s">
        <v>10455</v>
      </c>
      <c r="AP6">
        <v>0.20881596944164099</v>
      </c>
      <c r="AQ6">
        <f>(Table2[[#This Row],[Sharpe Ratio]]-AVERAGE(Table2[Sharpe Ratio]))/_xlfn.STDEV.P(Table2[Sharpe Ratio])</f>
        <v>1.7490597610476259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10.060347120369808</v>
      </c>
      <c r="AS6">
        <f>_xlfn.RANK.AVG(Table2[[#This Row],[1Y Return vs Nifty Z-Score]],Table2[1Y Return vs Nifty Z-Score])</f>
        <v>21</v>
      </c>
      <c r="AT6">
        <f>_xlfn.RANK.AVG(Table2[[#This Row],[6M Return vs Nifty Z-Score]],Table2[6M Return vs Nifty Z-Score])</f>
        <v>24</v>
      </c>
      <c r="AU6">
        <f>_xlfn.RANK.AVG(Table2[[#This Row],[Sharpe Ratio Z-Score]],Table2[Sharpe Ratio Z-Score])</f>
        <v>28</v>
      </c>
      <c r="AV6">
        <f>(Table2[[#This Row],[Rank 1Y]]+Table2[[#This Row],[Rank 6M]]+Table2[[#This Row],[Rank Sharpe]])/3</f>
        <v>24.333333333333332</v>
      </c>
    </row>
    <row r="7" spans="1:48" x14ac:dyDescent="0.3">
      <c r="A7" t="s">
        <v>295</v>
      </c>
      <c r="B7" t="s">
        <v>296</v>
      </c>
      <c r="C7" t="s">
        <v>10414</v>
      </c>
      <c r="D7" t="s">
        <v>126</v>
      </c>
      <c r="E7">
        <v>86861.937365999998</v>
      </c>
      <c r="F7">
        <v>415</v>
      </c>
      <c r="G7">
        <v>214.99268379872899</v>
      </c>
      <c r="H7">
        <f>(Table2[[#This Row],[1Y Return vs Nifty]]-AVERAGE(Table2[1Y Return vs Nifty]))/_xlfn.STDEV.P(Table2[1Y Return vs Nifty])</f>
        <v>2.002332394193612</v>
      </c>
      <c r="I7">
        <v>-4.7468998705182504</v>
      </c>
      <c r="J7">
        <f>(Table2[[#This Row],[1M Return vs Nifty]]-AVERAGE(Table2[1M Return vs Nifty]))/_xlfn.STDEV.P(Table2[1M Return vs Nifty])</f>
        <v>-0.4257007000284706</v>
      </c>
      <c r="K7">
        <v>117.06962335196199</v>
      </c>
      <c r="L7">
        <f>(Table2[[#This Row],[6M Return vs Nifty]]-AVERAGE(Table2[6M Return vs Nifty]))/_xlfn.STDEV.P(Table2[6M Return vs Nifty])</f>
        <v>3.1905373365680352</v>
      </c>
      <c r="M7">
        <v>-0.790062988267205</v>
      </c>
      <c r="N7">
        <f>(Table2[[#This Row],[1W Return vs Nifty]]-AVERAGE(Table2[1W Return vs Nifty]))/_xlfn.STDEV.P(Table2[1W Return vs Nifty])</f>
        <v>0.20534309349622509</v>
      </c>
      <c r="O7">
        <v>391.85</v>
      </c>
      <c r="P7">
        <v>351.72866437928201</v>
      </c>
      <c r="Q7">
        <v>256.19831987309999</v>
      </c>
      <c r="R7">
        <v>70.196732935680998</v>
      </c>
      <c r="S7" s="2">
        <f>(Table2[[#This Row],[Close Price]]-Table2[[#This Row],[20D EMA]])/Table2[[#This Row],[20D EMA]]</f>
        <v>5.9078729105525009E-2</v>
      </c>
      <c r="T7" s="2">
        <f>(Table2[[#This Row],[Close Price]]-Table2[[#This Row],[50D EMA]])/Table2[[#This Row],[50D EMA]]</f>
        <v>0.17988677645132206</v>
      </c>
      <c r="U7" s="2">
        <f>(Table2[[#This Row],[Close Price]]-Table2[[#This Row],[200D EMA]])/Table2[[#This Row],[200D EMA]]</f>
        <v>0.61983888186916125</v>
      </c>
      <c r="V7">
        <v>0.95077250105851496</v>
      </c>
      <c r="W7">
        <v>413.5</v>
      </c>
      <c r="X7">
        <v>421.3</v>
      </c>
      <c r="Y7">
        <v>413.5</v>
      </c>
      <c r="Z7">
        <v>421.3</v>
      </c>
      <c r="AA7">
        <v>413.5</v>
      </c>
      <c r="AB7">
        <v>421.3</v>
      </c>
      <c r="AC7" s="2">
        <f>(Table2[[#This Row],[Close Price]]/Table2[[#This Row],[Day Low]])-1</f>
        <v>3.6275695284160303E-3</v>
      </c>
      <c r="AD7" s="2">
        <f>(Table2[[#This Row],[Day High]]/Table2[[#This Row],[Close Price]])-1</f>
        <v>1.5180722891566356E-2</v>
      </c>
      <c r="AE7" s="2">
        <f>(Table2[[#This Row],[Close Price]]/Table2[[#This Row],[Current Week Low]])-1</f>
        <v>3.6275695284160303E-3</v>
      </c>
      <c r="AF7" s="2">
        <f>(Table2[[#This Row],[Current Week High]]/Table2[[#This Row],[Close Price]])-1</f>
        <v>1.5180722891566356E-2</v>
      </c>
      <c r="AG7" s="2">
        <f>(Table2[[#This Row],[Close Price]]/Table2[[#This Row],[Current Month Low]])-1</f>
        <v>3.6275695284160303E-3</v>
      </c>
      <c r="AH7" s="2">
        <f>(Table2[[#This Row],[Current Month High]]/Table2[[#This Row],[Close Price]])-1</f>
        <v>1.5180722891566356E-2</v>
      </c>
      <c r="AI7">
        <v>4.0481927710843397</v>
      </c>
      <c r="AJ7">
        <v>254.54933788979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0.46</v>
      </c>
      <c r="AM7" t="s">
        <v>10455</v>
      </c>
      <c r="AN7">
        <v>5.84</v>
      </c>
      <c r="AO7" t="s">
        <v>10455</v>
      </c>
      <c r="AP7">
        <v>0.196064879127824</v>
      </c>
      <c r="AQ7">
        <f>(Table2[[#This Row],[Sharpe Ratio]]-AVERAGE(Table2[Sharpe Ratio]))/_xlfn.STDEV.P(Table2[Sharpe Ratio])</f>
        <v>1.6048973475177288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6.5774094717471296</v>
      </c>
      <c r="AS7">
        <f>_xlfn.RANK.AVG(Table2[[#This Row],[1Y Return vs Nifty Z-Score]],Table2[1Y Return vs Nifty Z-Score])</f>
        <v>26</v>
      </c>
      <c r="AT7">
        <f>_xlfn.RANK.AVG(Table2[[#This Row],[6M Return vs Nifty Z-Score]],Table2[6M Return vs Nifty Z-Score])</f>
        <v>7</v>
      </c>
      <c r="AU7">
        <f>_xlfn.RANK.AVG(Table2[[#This Row],[Sharpe Ratio Z-Score]],Table2[Sharpe Ratio Z-Score])</f>
        <v>40</v>
      </c>
      <c r="AV7">
        <f>(Table2[[#This Row],[Rank 1Y]]+Table2[[#This Row],[Rank 6M]]+Table2[[#This Row],[Rank Sharpe]])/3</f>
        <v>24.333333333333332</v>
      </c>
    </row>
    <row r="8" spans="1:48" x14ac:dyDescent="0.3">
      <c r="A8" t="s">
        <v>671</v>
      </c>
      <c r="B8" t="s">
        <v>672</v>
      </c>
      <c r="C8" t="s">
        <v>10419</v>
      </c>
      <c r="D8" t="s">
        <v>642</v>
      </c>
      <c r="E8">
        <v>25047.300741479899</v>
      </c>
      <c r="F8">
        <v>1825.55</v>
      </c>
      <c r="G8">
        <v>230.92277548800601</v>
      </c>
      <c r="H8">
        <f>(Table2[[#This Row],[1Y Return vs Nifty]]-AVERAGE(Table2[1Y Return vs Nifty]))/_xlfn.STDEV.P(Table2[1Y Return vs Nifty])</f>
        <v>2.1911581862994671</v>
      </c>
      <c r="I8">
        <v>15.1780458879765</v>
      </c>
      <c r="J8">
        <f>(Table2[[#This Row],[1M Return vs Nifty]]-AVERAGE(Table2[1M Return vs Nifty]))/_xlfn.STDEV.P(Table2[1M Return vs Nifty])</f>
        <v>1.4867559056664936</v>
      </c>
      <c r="K8">
        <v>64.278015842559299</v>
      </c>
      <c r="L8">
        <f>(Table2[[#This Row],[6M Return vs Nifty]]-AVERAGE(Table2[6M Return vs Nifty]))/_xlfn.STDEV.P(Table2[6M Return vs Nifty])</f>
        <v>1.5821373062932151</v>
      </c>
      <c r="M8">
        <v>14.217159948022299</v>
      </c>
      <c r="N8">
        <f>(Table2[[#This Row],[1W Return vs Nifty]]-AVERAGE(Table2[1W Return vs Nifty]))/_xlfn.STDEV.P(Table2[1W Return vs Nifty])</f>
        <v>3.220413419950372</v>
      </c>
      <c r="O8">
        <v>1549.07</v>
      </c>
      <c r="P8">
        <v>1344.83601515236</v>
      </c>
      <c r="Q8">
        <v>1018.66239810258</v>
      </c>
      <c r="R8">
        <v>89.469028635876299</v>
      </c>
      <c r="S8" s="2">
        <f>(Table2[[#This Row],[Close Price]]-Table2[[#This Row],[20D EMA]])/Table2[[#This Row],[20D EMA]]</f>
        <v>0.1784812823177778</v>
      </c>
      <c r="T8" s="2">
        <f>(Table2[[#This Row],[Close Price]]-Table2[[#This Row],[50D EMA]])/Table2[[#This Row],[50D EMA]]</f>
        <v>0.35745174834061727</v>
      </c>
      <c r="U8" s="2">
        <f>(Table2[[#This Row],[Close Price]]-Table2[[#This Row],[200D EMA]])/Table2[[#This Row],[200D EMA]]</f>
        <v>0.79210502262611815</v>
      </c>
      <c r="V8">
        <v>1.52727973025811</v>
      </c>
      <c r="W8">
        <v>1790.05</v>
      </c>
      <c r="X8">
        <v>1853</v>
      </c>
      <c r="Y8">
        <v>1790.05</v>
      </c>
      <c r="Z8">
        <v>1853</v>
      </c>
      <c r="AA8">
        <v>1790.05</v>
      </c>
      <c r="AB8">
        <v>1853</v>
      </c>
      <c r="AC8" s="2">
        <f>(Table2[[#This Row],[Close Price]]/Table2[[#This Row],[Day Low]])-1</f>
        <v>1.9831848272394703E-2</v>
      </c>
      <c r="AD8" s="2">
        <f>(Table2[[#This Row],[Day High]]/Table2[[#This Row],[Close Price]])-1</f>
        <v>1.5036564323080759E-2</v>
      </c>
      <c r="AE8" s="2">
        <f>(Table2[[#This Row],[Close Price]]/Table2[[#This Row],[Current Week Low]])-1</f>
        <v>1.9831848272394703E-2</v>
      </c>
      <c r="AF8" s="2">
        <f>(Table2[[#This Row],[Current Week High]]/Table2[[#This Row],[Close Price]])-1</f>
        <v>1.5036564323080759E-2</v>
      </c>
      <c r="AG8" s="2">
        <f>(Table2[[#This Row],[Close Price]]/Table2[[#This Row],[Current Month Low]])-1</f>
        <v>1.9831848272394703E-2</v>
      </c>
      <c r="AH8" s="2">
        <f>(Table2[[#This Row],[Current Month High]]/Table2[[#This Row],[Close Price]])-1</f>
        <v>1.5036564323080759E-2</v>
      </c>
      <c r="AI8">
        <v>3.9111500643641701</v>
      </c>
      <c r="AJ8">
        <v>278.744813278008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0.67</v>
      </c>
      <c r="AM8" t="s">
        <v>10455</v>
      </c>
      <c r="AN8">
        <v>28.81</v>
      </c>
      <c r="AO8" t="s">
        <v>10455</v>
      </c>
      <c r="AP8">
        <v>0.28678924822524599</v>
      </c>
      <c r="AQ8">
        <f>(Table2[[#This Row],[Sharpe Ratio]]-AVERAGE(Table2[Sharpe Ratio]))/_xlfn.STDEV.P(Table2[Sharpe Ratio])</f>
        <v>2.630617007027098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11.111081825236646</v>
      </c>
      <c r="AS8">
        <f>_xlfn.RANK.AVG(Table2[[#This Row],[1Y Return vs Nifty Z-Score]],Table2[1Y Return vs Nifty Z-Score])</f>
        <v>17</v>
      </c>
      <c r="AT8">
        <f>_xlfn.RANK.AVG(Table2[[#This Row],[6M Return vs Nifty Z-Score]],Table2[6M Return vs Nifty Z-Score])</f>
        <v>57</v>
      </c>
      <c r="AU8">
        <f>_xlfn.RANK.AVG(Table2[[#This Row],[Sharpe Ratio Z-Score]],Table2[Sharpe Ratio Z-Score])</f>
        <v>4</v>
      </c>
      <c r="AV8">
        <f>(Table2[[#This Row],[Rank 1Y]]+Table2[[#This Row],[Rank 6M]]+Table2[[#This Row],[Rank Sharpe]])/3</f>
        <v>26</v>
      </c>
    </row>
    <row r="9" spans="1:48" x14ac:dyDescent="0.3">
      <c r="A9" t="s">
        <v>1101</v>
      </c>
      <c r="B9" t="s">
        <v>1102</v>
      </c>
      <c r="C9" t="s">
        <v>10416</v>
      </c>
      <c r="D9" t="s">
        <v>98</v>
      </c>
      <c r="E9">
        <v>10880.106504879999</v>
      </c>
      <c r="F9">
        <v>1782.8</v>
      </c>
      <c r="G9">
        <v>181.228478752527</v>
      </c>
      <c r="H9">
        <f>(Table2[[#This Row],[1Y Return vs Nifty]]-AVERAGE(Table2[1Y Return vs Nifty]))/_xlfn.STDEV.P(Table2[1Y Return vs Nifty])</f>
        <v>1.6021116743740782</v>
      </c>
      <c r="I9">
        <v>-12.6769280474296</v>
      </c>
      <c r="J9">
        <f>(Table2[[#This Row],[1M Return vs Nifty]]-AVERAGE(Table2[1M Return vs Nifty]))/_xlfn.STDEV.P(Table2[1M Return vs Nifty])</f>
        <v>-1.1868488082392816</v>
      </c>
      <c r="K9">
        <v>76.277218948972504</v>
      </c>
      <c r="L9">
        <f>(Table2[[#This Row],[6M Return vs Nifty]]-AVERAGE(Table2[6M Return vs Nifty]))/_xlfn.STDEV.P(Table2[6M Return vs Nifty])</f>
        <v>1.9477166009981792</v>
      </c>
      <c r="M9">
        <v>7.0402879874701604E-2</v>
      </c>
      <c r="N9">
        <f>(Table2[[#This Row],[1W Return vs Nifty]]-AVERAGE(Table2[1W Return vs Nifty]))/_xlfn.STDEV.P(Table2[1W Return vs Nifty])</f>
        <v>0.37821752316087293</v>
      </c>
      <c r="O9">
        <v>1789.48</v>
      </c>
      <c r="P9">
        <v>1781.52176011187</v>
      </c>
      <c r="Q9">
        <v>1354.2557096380599</v>
      </c>
      <c r="R9">
        <v>56.085239424375303</v>
      </c>
      <c r="S9" s="2">
        <f>(Table2[[#This Row],[Close Price]]-Table2[[#This Row],[20D EMA]])/Table2[[#This Row],[20D EMA]]</f>
        <v>-3.7329280014306186E-3</v>
      </c>
      <c r="T9" s="2">
        <f>(Table2[[#This Row],[Close Price]]-Table2[[#This Row],[50D EMA]])/Table2[[#This Row],[50D EMA]]</f>
        <v>7.1749889153737171E-4</v>
      </c>
      <c r="U9" s="2">
        <f>(Table2[[#This Row],[Close Price]]-Table2[[#This Row],[200D EMA]])/Table2[[#This Row],[200D EMA]]</f>
        <v>0.316442668332167</v>
      </c>
      <c r="V9">
        <v>0.41341713613722703</v>
      </c>
      <c r="W9">
        <v>1764</v>
      </c>
      <c r="X9">
        <v>1849</v>
      </c>
      <c r="Y9">
        <v>1764</v>
      </c>
      <c r="Z9">
        <v>1849</v>
      </c>
      <c r="AA9">
        <v>1764</v>
      </c>
      <c r="AB9">
        <v>1849</v>
      </c>
      <c r="AC9" s="2">
        <f>(Table2[[#This Row],[Close Price]]/Table2[[#This Row],[Day Low]])-1</f>
        <v>1.0657596371882017E-2</v>
      </c>
      <c r="AD9" s="2">
        <f>(Table2[[#This Row],[Day High]]/Table2[[#This Row],[Close Price]])-1</f>
        <v>3.7132600403859017E-2</v>
      </c>
      <c r="AE9" s="2">
        <f>(Table2[[#This Row],[Close Price]]/Table2[[#This Row],[Current Week Low]])-1</f>
        <v>1.0657596371882017E-2</v>
      </c>
      <c r="AF9" s="2">
        <f>(Table2[[#This Row],[Current Week High]]/Table2[[#This Row],[Close Price]])-1</f>
        <v>3.7132600403859017E-2</v>
      </c>
      <c r="AG9" s="2">
        <f>(Table2[[#This Row],[Close Price]]/Table2[[#This Row],[Current Month Low]])-1</f>
        <v>1.0657596371882017E-2</v>
      </c>
      <c r="AH9" s="2">
        <f>(Table2[[#This Row],[Current Month High]]/Table2[[#This Row],[Close Price]])-1</f>
        <v>3.7132600403859017E-2</v>
      </c>
      <c r="AI9">
        <v>18.305474534440201</v>
      </c>
      <c r="AJ9">
        <v>258.47184986595101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-0.03</v>
      </c>
      <c r="AM9" t="s">
        <v>10456</v>
      </c>
      <c r="AN9">
        <v>-5.18</v>
      </c>
      <c r="AO9" t="s">
        <v>10456</v>
      </c>
      <c r="AP9">
        <v>0.29499765229142999</v>
      </c>
      <c r="AQ9">
        <f>(Table2[[#This Row],[Sharpe Ratio]]-AVERAGE(Table2[Sharpe Ratio]))/_xlfn.STDEV.P(Table2[Sharpe Ratio])</f>
        <v>2.7234203134335662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5.4646173037274153</v>
      </c>
      <c r="AS9">
        <f>_xlfn.RANK.AVG(Table2[[#This Row],[1Y Return vs Nifty Z-Score]],Table2[1Y Return vs Nifty Z-Score])</f>
        <v>44</v>
      </c>
      <c r="AT9">
        <f>_xlfn.RANK.AVG(Table2[[#This Row],[6M Return vs Nifty Z-Score]],Table2[6M Return vs Nifty Z-Score])</f>
        <v>38</v>
      </c>
      <c r="AU9">
        <f>_xlfn.RANK.AVG(Table2[[#This Row],[Sharpe Ratio Z-Score]],Table2[Sharpe Ratio Z-Score])</f>
        <v>2</v>
      </c>
      <c r="AV9">
        <f>(Table2[[#This Row],[Rank 1Y]]+Table2[[#This Row],[Rank 6M]]+Table2[[#This Row],[Rank Sharpe]])/3</f>
        <v>28</v>
      </c>
    </row>
    <row r="10" spans="1:48" x14ac:dyDescent="0.3">
      <c r="A10" t="s">
        <v>141</v>
      </c>
      <c r="B10" t="s">
        <v>142</v>
      </c>
      <c r="C10" t="s">
        <v>10422</v>
      </c>
      <c r="D10" t="s">
        <v>143</v>
      </c>
      <c r="E10">
        <v>194803.08956068501</v>
      </c>
      <c r="F10">
        <v>5515.65</v>
      </c>
      <c r="G10">
        <v>188.751229588532</v>
      </c>
      <c r="H10">
        <f>(Table2[[#This Row],[1Y Return vs Nifty]]-AVERAGE(Table2[1Y Return vs Nifty]))/_xlfn.STDEV.P(Table2[1Y Return vs Nifty])</f>
        <v>1.6912818695701173</v>
      </c>
      <c r="I10">
        <v>11.396121076946301</v>
      </c>
      <c r="J10">
        <f>(Table2[[#This Row],[1M Return vs Nifty]]-AVERAGE(Table2[1M Return vs Nifty]))/_xlfn.STDEV.P(Table2[1M Return vs Nifty])</f>
        <v>1.1237553146102903</v>
      </c>
      <c r="K10">
        <v>72.774036855916805</v>
      </c>
      <c r="L10">
        <f>(Table2[[#This Row],[6M Return vs Nifty]]-AVERAGE(Table2[6M Return vs Nifty]))/_xlfn.STDEV.P(Table2[6M Return vs Nifty])</f>
        <v>1.8409852766389914</v>
      </c>
      <c r="M10">
        <v>2.1585563956996299</v>
      </c>
      <c r="N10">
        <f>(Table2[[#This Row],[1W Return vs Nifty]]-AVERAGE(Table2[1W Return vs Nifty]))/_xlfn.STDEV.P(Table2[1W Return vs Nifty])</f>
        <v>0.79774415572793023</v>
      </c>
      <c r="O10">
        <v>5176.3</v>
      </c>
      <c r="P10">
        <v>4785.6604074583902</v>
      </c>
      <c r="Q10">
        <v>3655.9156313639401</v>
      </c>
      <c r="R10">
        <v>74.212915525684096</v>
      </c>
      <c r="S10" s="2">
        <f>(Table2[[#This Row],[Close Price]]-Table2[[#This Row],[20D EMA]])/Table2[[#This Row],[20D EMA]]</f>
        <v>6.5558410447616913E-2</v>
      </c>
      <c r="T10" s="2">
        <f>(Table2[[#This Row],[Close Price]]-Table2[[#This Row],[50D EMA]])/Table2[[#This Row],[50D EMA]]</f>
        <v>0.15253685602177916</v>
      </c>
      <c r="U10" s="2">
        <f>(Table2[[#This Row],[Close Price]]-Table2[[#This Row],[200D EMA]])/Table2[[#This Row],[200D EMA]]</f>
        <v>0.50869181790779849</v>
      </c>
      <c r="V10">
        <v>0.91220586281778004</v>
      </c>
      <c r="W10">
        <v>5380</v>
      </c>
      <c r="X10">
        <v>5555</v>
      </c>
      <c r="Y10">
        <v>5380</v>
      </c>
      <c r="Z10">
        <v>5555</v>
      </c>
      <c r="AA10">
        <v>5380</v>
      </c>
      <c r="AB10">
        <v>5555</v>
      </c>
      <c r="AC10" s="2">
        <f>(Table2[[#This Row],[Close Price]]/Table2[[#This Row],[Day Low]])-1</f>
        <v>2.5213754646840059E-2</v>
      </c>
      <c r="AD10" s="2">
        <f>(Table2[[#This Row],[Day High]]/Table2[[#This Row],[Close Price]])-1</f>
        <v>7.1342452838740744E-3</v>
      </c>
      <c r="AE10" s="2">
        <f>(Table2[[#This Row],[Close Price]]/Table2[[#This Row],[Current Week Low]])-1</f>
        <v>2.5213754646840059E-2</v>
      </c>
      <c r="AF10" s="2">
        <f>(Table2[[#This Row],[Current Week High]]/Table2[[#This Row],[Close Price]])-1</f>
        <v>7.1342452838740744E-3</v>
      </c>
      <c r="AG10" s="2">
        <f>(Table2[[#This Row],[Close Price]]/Table2[[#This Row],[Current Month Low]])-1</f>
        <v>2.5213754646840059E-2</v>
      </c>
      <c r="AH10" s="2">
        <f>(Table2[[#This Row],[Current Month High]]/Table2[[#This Row],[Close Price]])-1</f>
        <v>7.1342452838740744E-3</v>
      </c>
      <c r="AI10">
        <v>0.713424528387407</v>
      </c>
      <c r="AJ10">
        <v>232.77926935955799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0.28999999999999998</v>
      </c>
      <c r="AM10" t="s">
        <v>10455</v>
      </c>
      <c r="AN10">
        <v>9.6999999999999993</v>
      </c>
      <c r="AO10" t="s">
        <v>10455</v>
      </c>
      <c r="AP10">
        <v>0.248318583432342</v>
      </c>
      <c r="AQ10">
        <f>(Table2[[#This Row],[Sharpe Ratio]]-AVERAGE(Table2[Sharpe Ratio]))/_xlfn.STDEV.P(Table2[Sharpe Ratio])</f>
        <v>2.1956719356526877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7.6494385522000163</v>
      </c>
      <c r="AS10">
        <f>_xlfn.RANK.AVG(Table2[[#This Row],[1Y Return vs Nifty Z-Score]],Table2[1Y Return vs Nifty Z-Score])</f>
        <v>39</v>
      </c>
      <c r="AT10">
        <f>_xlfn.RANK.AVG(Table2[[#This Row],[6M Return vs Nifty Z-Score]],Table2[6M Return vs Nifty Z-Score])</f>
        <v>42</v>
      </c>
      <c r="AU10">
        <f>_xlfn.RANK.AVG(Table2[[#This Row],[Sharpe Ratio Z-Score]],Table2[Sharpe Ratio Z-Score])</f>
        <v>10</v>
      </c>
      <c r="AV10">
        <f>(Table2[[#This Row],[Rank 1Y]]+Table2[[#This Row],[Rank 6M]]+Table2[[#This Row],[Rank Sharpe]])/3</f>
        <v>30.333333333333332</v>
      </c>
    </row>
    <row r="11" spans="1:48" x14ac:dyDescent="0.3">
      <c r="A11" t="s">
        <v>741</v>
      </c>
      <c r="B11" t="s">
        <v>742</v>
      </c>
      <c r="C11" t="s">
        <v>10419</v>
      </c>
      <c r="D11" t="s">
        <v>148</v>
      </c>
      <c r="E11">
        <v>20689.672148549998</v>
      </c>
      <c r="F11">
        <v>904.65</v>
      </c>
      <c r="G11">
        <v>225.27141338554</v>
      </c>
      <c r="H11">
        <f>(Table2[[#This Row],[1Y Return vs Nifty]]-AVERAGE(Table2[1Y Return vs Nifty]))/_xlfn.STDEV.P(Table2[1Y Return vs Nifty])</f>
        <v>2.1241703154014315</v>
      </c>
      <c r="I11">
        <v>13.162739877824</v>
      </c>
      <c r="J11">
        <f>(Table2[[#This Row],[1M Return vs Nifty]]-AVERAGE(Table2[1M Return vs Nifty]))/_xlfn.STDEV.P(Table2[1M Return vs Nifty])</f>
        <v>1.2933207345835445</v>
      </c>
      <c r="K11">
        <v>113.05408336390801</v>
      </c>
      <c r="L11">
        <f>(Table2[[#This Row],[6M Return vs Nifty]]-AVERAGE(Table2[6M Return vs Nifty]))/_xlfn.STDEV.P(Table2[6M Return vs Nifty])</f>
        <v>3.0681960224262856</v>
      </c>
      <c r="M11">
        <v>-5.8320674674043502</v>
      </c>
      <c r="N11">
        <f>(Table2[[#This Row],[1W Return vs Nifty]]-AVERAGE(Table2[1W Return vs Nifty]))/_xlfn.STDEV.P(Table2[1W Return vs Nifty])</f>
        <v>-0.8076356671600724</v>
      </c>
      <c r="O11">
        <v>851.7</v>
      </c>
      <c r="P11">
        <v>805.50122800170595</v>
      </c>
      <c r="Q11">
        <v>599.83777827839594</v>
      </c>
      <c r="R11">
        <v>52.243595137481698</v>
      </c>
      <c r="S11" s="2">
        <f>(Table2[[#This Row],[Close Price]]-Table2[[#This Row],[20D EMA]])/Table2[[#This Row],[20D EMA]]</f>
        <v>6.2169778090876988E-2</v>
      </c>
      <c r="T11" s="2">
        <f>(Table2[[#This Row],[Close Price]]-Table2[[#This Row],[50D EMA]])/Table2[[#This Row],[50D EMA]]</f>
        <v>0.12308953549861508</v>
      </c>
      <c r="U11" s="2">
        <f>(Table2[[#This Row],[Close Price]]-Table2[[#This Row],[200D EMA]])/Table2[[#This Row],[200D EMA]]</f>
        <v>0.50815775991377288</v>
      </c>
      <c r="V11">
        <v>1.3603545133678701</v>
      </c>
      <c r="W11">
        <v>877.9</v>
      </c>
      <c r="X11">
        <v>940.9</v>
      </c>
      <c r="Y11">
        <v>877.9</v>
      </c>
      <c r="Z11">
        <v>940.9</v>
      </c>
      <c r="AA11">
        <v>877.9</v>
      </c>
      <c r="AB11">
        <v>940.9</v>
      </c>
      <c r="AC11" s="2">
        <f>(Table2[[#This Row],[Close Price]]/Table2[[#This Row],[Day Low]])-1</f>
        <v>3.0470440824695189E-2</v>
      </c>
      <c r="AD11" s="2">
        <f>(Table2[[#This Row],[Day High]]/Table2[[#This Row],[Close Price]])-1</f>
        <v>4.0070745592218016E-2</v>
      </c>
      <c r="AE11" s="2">
        <f>(Table2[[#This Row],[Close Price]]/Table2[[#This Row],[Current Week Low]])-1</f>
        <v>3.0470440824695189E-2</v>
      </c>
      <c r="AF11" s="2">
        <f>(Table2[[#This Row],[Current Week High]]/Table2[[#This Row],[Close Price]])-1</f>
        <v>4.0070745592218016E-2</v>
      </c>
      <c r="AG11" s="2">
        <f>(Table2[[#This Row],[Close Price]]/Table2[[#This Row],[Current Month Low]])-1</f>
        <v>3.0470440824695189E-2</v>
      </c>
      <c r="AH11" s="2">
        <f>(Table2[[#This Row],[Current Month High]]/Table2[[#This Row],[Close Price]])-1</f>
        <v>4.0070745592218016E-2</v>
      </c>
      <c r="AI11">
        <v>5.5712153871662897</v>
      </c>
      <c r="AJ11">
        <v>249.48812053312699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0.06</v>
      </c>
      <c r="AM11" t="s">
        <v>10455</v>
      </c>
      <c r="AN11">
        <v>12.25</v>
      </c>
      <c r="AO11" t="s">
        <v>10455</v>
      </c>
      <c r="AP11">
        <v>0.17850348472069399</v>
      </c>
      <c r="AQ11">
        <f>(Table2[[#This Row],[Sharpe Ratio]]-AVERAGE(Table2[Sharpe Ratio]))/_xlfn.STDEV.P(Table2[Sharpe Ratio])</f>
        <v>1.4063501691686762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7.0844015744198661</v>
      </c>
      <c r="AS11">
        <f>_xlfn.RANK.AVG(Table2[[#This Row],[1Y Return vs Nifty Z-Score]],Table2[1Y Return vs Nifty Z-Score])</f>
        <v>20</v>
      </c>
      <c r="AT11">
        <f>_xlfn.RANK.AVG(Table2[[#This Row],[6M Return vs Nifty Z-Score]],Table2[6M Return vs Nifty Z-Score])</f>
        <v>10</v>
      </c>
      <c r="AU11">
        <f>_xlfn.RANK.AVG(Table2[[#This Row],[Sharpe Ratio Z-Score]],Table2[Sharpe Ratio Z-Score])</f>
        <v>61</v>
      </c>
      <c r="AV11">
        <f>(Table2[[#This Row],[Rank 1Y]]+Table2[[#This Row],[Rank 6M]]+Table2[[#This Row],[Rank Sharpe]])/3</f>
        <v>30.333333333333332</v>
      </c>
    </row>
    <row r="12" spans="1:48" x14ac:dyDescent="0.3">
      <c r="A12" t="s">
        <v>70</v>
      </c>
      <c r="B12" t="s">
        <v>71</v>
      </c>
      <c r="C12" t="s">
        <v>10419</v>
      </c>
      <c r="D12" t="s">
        <v>72</v>
      </c>
      <c r="E12">
        <v>352059.87937500002</v>
      </c>
      <c r="F12">
        <v>5394.05</v>
      </c>
      <c r="G12">
        <v>160.07355865088101</v>
      </c>
      <c r="H12">
        <f>(Table2[[#This Row],[1Y Return vs Nifty]]-AVERAGE(Table2[1Y Return vs Nifty]))/_xlfn.STDEV.P(Table2[1Y Return vs Nifty])</f>
        <v>1.3513538869711179</v>
      </c>
      <c r="I12">
        <v>-6.8785430750551999</v>
      </c>
      <c r="J12">
        <f>(Table2[[#This Row],[1M Return vs Nifty]]-AVERAGE(Table2[1M Return vs Nifty]))/_xlfn.STDEV.P(Table2[1M Return vs Nifty])</f>
        <v>-0.63030226717519322</v>
      </c>
      <c r="K12">
        <v>79.896266342952202</v>
      </c>
      <c r="L12">
        <f>(Table2[[#This Row],[6M Return vs Nifty]]-AVERAGE(Table2[6M Return vs Nifty]))/_xlfn.STDEV.P(Table2[6M Return vs Nifty])</f>
        <v>2.0579779893638621</v>
      </c>
      <c r="M12">
        <v>-0.78066621061053199</v>
      </c>
      <c r="N12">
        <f>(Table2[[#This Row],[1W Return vs Nifty]]-AVERAGE(Table2[1W Return vs Nifty]))/_xlfn.STDEV.P(Table2[1W Return vs Nifty])</f>
        <v>0.20723098078871086</v>
      </c>
      <c r="O12">
        <v>5119.67</v>
      </c>
      <c r="P12">
        <v>4667.6644915106799</v>
      </c>
      <c r="Q12">
        <v>3416.5554829993598</v>
      </c>
      <c r="R12">
        <v>56.389218753618799</v>
      </c>
      <c r="S12" s="2">
        <f>(Table2[[#This Row],[Close Price]]-Table2[[#This Row],[20D EMA]])/Table2[[#This Row],[20D EMA]]</f>
        <v>5.3593298005535535E-2</v>
      </c>
      <c r="T12" s="2">
        <f>(Table2[[#This Row],[Close Price]]-Table2[[#This Row],[50D EMA]])/Table2[[#This Row],[50D EMA]]</f>
        <v>0.15562076276271244</v>
      </c>
      <c r="U12" s="2">
        <f>(Table2[[#This Row],[Close Price]]-Table2[[#This Row],[200D EMA]])/Table2[[#This Row],[200D EMA]]</f>
        <v>0.57879771800591917</v>
      </c>
      <c r="V12">
        <v>1.20269281931042</v>
      </c>
      <c r="W12">
        <v>5253.3</v>
      </c>
      <c r="X12">
        <v>5409</v>
      </c>
      <c r="Y12">
        <v>5253.3</v>
      </c>
      <c r="Z12">
        <v>5409</v>
      </c>
      <c r="AA12">
        <v>5253.3</v>
      </c>
      <c r="AB12">
        <v>5409</v>
      </c>
      <c r="AC12" s="2">
        <f>(Table2[[#This Row],[Close Price]]/Table2[[#This Row],[Day Low]])-1</f>
        <v>2.6792682694687153E-2</v>
      </c>
      <c r="AD12" s="2">
        <f>(Table2[[#This Row],[Day High]]/Table2[[#This Row],[Close Price]])-1</f>
        <v>2.7715723806787107E-3</v>
      </c>
      <c r="AE12" s="2">
        <f>(Table2[[#This Row],[Close Price]]/Table2[[#This Row],[Current Week Low]])-1</f>
        <v>2.6792682694687153E-2</v>
      </c>
      <c r="AF12" s="2">
        <f>(Table2[[#This Row],[Current Week High]]/Table2[[#This Row],[Close Price]])-1</f>
        <v>2.7715723806787107E-3</v>
      </c>
      <c r="AG12" s="2">
        <f>(Table2[[#This Row],[Close Price]]/Table2[[#This Row],[Current Month Low]])-1</f>
        <v>2.6792682694687153E-2</v>
      </c>
      <c r="AH12" s="2">
        <f>(Table2[[#This Row],[Current Month High]]/Table2[[#This Row],[Close Price]])-1</f>
        <v>2.7715723806787107E-3</v>
      </c>
      <c r="AI12">
        <v>3.4992259990174399</v>
      </c>
      <c r="AJ12">
        <v>205.12784251612101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</v>
      </c>
      <c r="AM12">
        <v>0</v>
      </c>
      <c r="AN12">
        <v>10.33</v>
      </c>
      <c r="AO12" t="s">
        <v>10455</v>
      </c>
      <c r="AP12">
        <v>0.28163806492718002</v>
      </c>
      <c r="AQ12">
        <f>(Table2[[#This Row],[Sharpe Ratio]]-AVERAGE(Table2[Sharpe Ratio]))/_xlfn.STDEV.P(Table2[Sharpe Ratio])</f>
        <v>2.5723782997081321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5.5586388896566294</v>
      </c>
      <c r="AS12">
        <f>_xlfn.RANK.AVG(Table2[[#This Row],[1Y Return vs Nifty Z-Score]],Table2[1Y Return vs Nifty Z-Score])</f>
        <v>58</v>
      </c>
      <c r="AT12">
        <f>_xlfn.RANK.AVG(Table2[[#This Row],[6M Return vs Nifty Z-Score]],Table2[6M Return vs Nifty Z-Score])</f>
        <v>31</v>
      </c>
      <c r="AU12">
        <f>_xlfn.RANK.AVG(Table2[[#This Row],[Sharpe Ratio Z-Score]],Table2[Sharpe Ratio Z-Score])</f>
        <v>6</v>
      </c>
      <c r="AV12">
        <f>(Table2[[#This Row],[Rank 1Y]]+Table2[[#This Row],[Rank 6M]]+Table2[[#This Row],[Rank Sharpe]])/3</f>
        <v>31.666666666666668</v>
      </c>
    </row>
    <row r="13" spans="1:48" x14ac:dyDescent="0.3">
      <c r="A13" t="s">
        <v>756</v>
      </c>
      <c r="B13" t="s">
        <v>757</v>
      </c>
      <c r="C13" t="s">
        <v>10419</v>
      </c>
      <c r="D13" t="s">
        <v>230</v>
      </c>
      <c r="E13">
        <v>20210.3056067</v>
      </c>
      <c r="F13">
        <v>1418.95</v>
      </c>
      <c r="G13">
        <v>230.91416157800199</v>
      </c>
      <c r="H13">
        <f>(Table2[[#This Row],[1Y Return vs Nifty]]-AVERAGE(Table2[1Y Return vs Nifty]))/_xlfn.STDEV.P(Table2[1Y Return vs Nifty])</f>
        <v>2.191056082155225</v>
      </c>
      <c r="I13">
        <v>-0.71294995052891097</v>
      </c>
      <c r="J13">
        <f>(Table2[[#This Row],[1M Return vs Nifty]]-AVERAGE(Table2[1M Return vs Nifty]))/_xlfn.STDEV.P(Table2[1M Return vs Nifty])</f>
        <v>-3.850997614721758E-2</v>
      </c>
      <c r="K13">
        <v>103.083394632345</v>
      </c>
      <c r="L13">
        <f>(Table2[[#This Row],[6M Return vs Nifty]]-AVERAGE(Table2[6M Return vs Nifty]))/_xlfn.STDEV.P(Table2[6M Return vs Nifty])</f>
        <v>2.7644194031056784</v>
      </c>
      <c r="M13">
        <v>-1.0782337843273</v>
      </c>
      <c r="N13">
        <f>(Table2[[#This Row],[1W Return vs Nifty]]-AVERAGE(Table2[1W Return vs Nifty]))/_xlfn.STDEV.P(Table2[1W Return vs Nifty])</f>
        <v>0.14744729093235084</v>
      </c>
      <c r="O13">
        <v>1328.31</v>
      </c>
      <c r="P13">
        <v>1210.5833495997999</v>
      </c>
      <c r="Q13">
        <v>878.78219480709799</v>
      </c>
      <c r="R13">
        <v>65.174042257231804</v>
      </c>
      <c r="S13" s="2">
        <f>(Table2[[#This Row],[Close Price]]-Table2[[#This Row],[20D EMA]])/Table2[[#This Row],[20D EMA]]</f>
        <v>6.8237083210997515E-2</v>
      </c>
      <c r="T13" s="2">
        <f>(Table2[[#This Row],[Close Price]]-Table2[[#This Row],[50D EMA]])/Table2[[#This Row],[50D EMA]]</f>
        <v>0.17212086261477402</v>
      </c>
      <c r="U13" s="2">
        <f>(Table2[[#This Row],[Close Price]]-Table2[[#This Row],[200D EMA]])/Table2[[#This Row],[200D EMA]]</f>
        <v>0.61467768507926424</v>
      </c>
      <c r="V13">
        <v>0.87271349793555097</v>
      </c>
      <c r="W13">
        <v>1399.6</v>
      </c>
      <c r="X13">
        <v>1450</v>
      </c>
      <c r="Y13">
        <v>1399.6</v>
      </c>
      <c r="Z13">
        <v>1450</v>
      </c>
      <c r="AA13">
        <v>1399.6</v>
      </c>
      <c r="AB13">
        <v>1450</v>
      </c>
      <c r="AC13" s="2">
        <f>(Table2[[#This Row],[Close Price]]/Table2[[#This Row],[Day Low]])-1</f>
        <v>1.3825378679622746E-2</v>
      </c>
      <c r="AD13" s="2">
        <f>(Table2[[#This Row],[Day High]]/Table2[[#This Row],[Close Price]])-1</f>
        <v>2.1882377814581133E-2</v>
      </c>
      <c r="AE13" s="2">
        <f>(Table2[[#This Row],[Close Price]]/Table2[[#This Row],[Current Week Low]])-1</f>
        <v>1.3825378679622746E-2</v>
      </c>
      <c r="AF13" s="2">
        <f>(Table2[[#This Row],[Current Week High]]/Table2[[#This Row],[Close Price]])-1</f>
        <v>2.1882377814581133E-2</v>
      </c>
      <c r="AG13" s="2">
        <f>(Table2[[#This Row],[Close Price]]/Table2[[#This Row],[Current Month Low]])-1</f>
        <v>1.3825378679622746E-2</v>
      </c>
      <c r="AH13" s="2">
        <f>(Table2[[#This Row],[Current Month High]]/Table2[[#This Row],[Close Price]])-1</f>
        <v>2.1882377814581133E-2</v>
      </c>
      <c r="AI13">
        <v>2.1882377814581102</v>
      </c>
      <c r="AJ13">
        <v>266.36973922024202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0.47</v>
      </c>
      <c r="AM13" t="s">
        <v>10455</v>
      </c>
      <c r="AN13">
        <v>9.57</v>
      </c>
      <c r="AO13" t="s">
        <v>10455</v>
      </c>
      <c r="AP13">
        <v>0.17181570816292899</v>
      </c>
      <c r="AQ13">
        <f>(Table2[[#This Row],[Sharpe Ratio]]-AVERAGE(Table2[Sharpe Ratio]))/_xlfn.STDEV.P(Table2[Sharpe Ratio])</f>
        <v>1.3307389087989372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6.3951517088449732</v>
      </c>
      <c r="AS13">
        <f>_xlfn.RANK.AVG(Table2[[#This Row],[1Y Return vs Nifty Z-Score]],Table2[1Y Return vs Nifty Z-Score])</f>
        <v>18</v>
      </c>
      <c r="AT13">
        <f>_xlfn.RANK.AVG(Table2[[#This Row],[6M Return vs Nifty Z-Score]],Table2[6M Return vs Nifty Z-Score])</f>
        <v>13</v>
      </c>
      <c r="AU13">
        <f>_xlfn.RANK.AVG(Table2[[#This Row],[Sharpe Ratio Z-Score]],Table2[Sharpe Ratio Z-Score])</f>
        <v>67</v>
      </c>
      <c r="AV13">
        <f>(Table2[[#This Row],[Rank 1Y]]+Table2[[#This Row],[Rank 6M]]+Table2[[#This Row],[Rank Sharpe]])/3</f>
        <v>32.666666666666664</v>
      </c>
    </row>
    <row r="14" spans="1:48" x14ac:dyDescent="0.3">
      <c r="A14" t="s">
        <v>423</v>
      </c>
      <c r="B14" t="s">
        <v>424</v>
      </c>
      <c r="C14" t="s">
        <v>10419</v>
      </c>
      <c r="D14" t="s">
        <v>148</v>
      </c>
      <c r="E14">
        <v>54721.523493000001</v>
      </c>
      <c r="F14">
        <v>13012.15</v>
      </c>
      <c r="G14">
        <v>188.80702220960899</v>
      </c>
      <c r="H14">
        <f>(Table2[[#This Row],[1Y Return vs Nifty]]-AVERAGE(Table2[1Y Return vs Nifty]))/_xlfn.STDEV.P(Table2[1Y Return vs Nifty])</f>
        <v>1.6919432019763594</v>
      </c>
      <c r="I14">
        <v>9.0206318508638201</v>
      </c>
      <c r="J14">
        <f>(Table2[[#This Row],[1M Return vs Nifty]]-AVERAGE(Table2[1M Return vs Nifty]))/_xlfn.STDEV.P(Table2[1M Return vs Nifty])</f>
        <v>0.89574866820615651</v>
      </c>
      <c r="K14">
        <v>127.483318648292</v>
      </c>
      <c r="L14">
        <f>(Table2[[#This Row],[6M Return vs Nifty]]-AVERAGE(Table2[6M Return vs Nifty]))/_xlfn.STDEV.P(Table2[6M Return vs Nifty])</f>
        <v>3.5078110211571381</v>
      </c>
      <c r="M14">
        <v>14.154061286686501</v>
      </c>
      <c r="N14">
        <f>(Table2[[#This Row],[1W Return vs Nifty]]-AVERAGE(Table2[1W Return vs Nifty]))/_xlfn.STDEV.P(Table2[1W Return vs Nifty])</f>
        <v>3.2077363975432149</v>
      </c>
      <c r="O14">
        <v>11491.82</v>
      </c>
      <c r="P14">
        <v>10346.8166779147</v>
      </c>
      <c r="Q14">
        <v>7389.5492515525902</v>
      </c>
      <c r="R14">
        <v>79.186475763900404</v>
      </c>
      <c r="S14" s="2">
        <f>(Table2[[#This Row],[Close Price]]-Table2[[#This Row],[20D EMA]])/Table2[[#This Row],[20D EMA]]</f>
        <v>0.13229671192204542</v>
      </c>
      <c r="T14" s="2">
        <f>(Table2[[#This Row],[Close Price]]-Table2[[#This Row],[50D EMA]])/Table2[[#This Row],[50D EMA]]</f>
        <v>0.25759935688958896</v>
      </c>
      <c r="U14" s="2">
        <f>(Table2[[#This Row],[Close Price]]-Table2[[#This Row],[200D EMA]])/Table2[[#This Row],[200D EMA]]</f>
        <v>0.76088548259774658</v>
      </c>
      <c r="V14">
        <v>0.65477438207368899</v>
      </c>
      <c r="W14">
        <v>12776.6</v>
      </c>
      <c r="X14">
        <v>13542.4</v>
      </c>
      <c r="Y14">
        <v>12776.6</v>
      </c>
      <c r="Z14">
        <v>13542.4</v>
      </c>
      <c r="AA14">
        <v>12776.6</v>
      </c>
      <c r="AB14">
        <v>13542.4</v>
      </c>
      <c r="AC14" s="2">
        <f>(Table2[[#This Row],[Close Price]]/Table2[[#This Row],[Day Low]])-1</f>
        <v>1.8436047148693735E-2</v>
      </c>
      <c r="AD14" s="2">
        <f>(Table2[[#This Row],[Day High]]/Table2[[#This Row],[Close Price]])-1</f>
        <v>4.0750375610487222E-2</v>
      </c>
      <c r="AE14" s="2">
        <f>(Table2[[#This Row],[Close Price]]/Table2[[#This Row],[Current Week Low]])-1</f>
        <v>1.8436047148693735E-2</v>
      </c>
      <c r="AF14" s="2">
        <f>(Table2[[#This Row],[Current Week High]]/Table2[[#This Row],[Close Price]])-1</f>
        <v>4.0750375610487222E-2</v>
      </c>
      <c r="AG14" s="2">
        <f>(Table2[[#This Row],[Close Price]]/Table2[[#This Row],[Current Month Low]])-1</f>
        <v>1.8436047148693735E-2</v>
      </c>
      <c r="AH14" s="2">
        <f>(Table2[[#This Row],[Current Month High]]/Table2[[#This Row],[Close Price]])-1</f>
        <v>4.0750375610487222E-2</v>
      </c>
      <c r="AI14">
        <v>4.0750375610487204</v>
      </c>
      <c r="AJ14">
        <v>233.99599579044599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0.55000000000000004</v>
      </c>
      <c r="AM14" t="s">
        <v>10455</v>
      </c>
      <c r="AN14">
        <v>24.05</v>
      </c>
      <c r="AO14" t="s">
        <v>10455</v>
      </c>
      <c r="AP14">
        <v>0.18449396255165201</v>
      </c>
      <c r="AQ14">
        <f>(Table2[[#This Row],[Sharpe Ratio]]-AVERAGE(Table2[Sharpe Ratio]))/_xlfn.STDEV.P(Table2[Sharpe Ratio])</f>
        <v>1.4740778474341543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10.777317136317023</v>
      </c>
      <c r="AS14">
        <f>_xlfn.RANK.AVG(Table2[[#This Row],[1Y Return vs Nifty Z-Score]],Table2[1Y Return vs Nifty Z-Score])</f>
        <v>38</v>
      </c>
      <c r="AT14">
        <f>_xlfn.RANK.AVG(Table2[[#This Row],[6M Return vs Nifty Z-Score]],Table2[6M Return vs Nifty Z-Score])</f>
        <v>5</v>
      </c>
      <c r="AU14">
        <f>_xlfn.RANK.AVG(Table2[[#This Row],[Sharpe Ratio Z-Score]],Table2[Sharpe Ratio Z-Score])</f>
        <v>57</v>
      </c>
      <c r="AV14">
        <f>(Table2[[#This Row],[Rank 1Y]]+Table2[[#This Row],[Rank 6M]]+Table2[[#This Row],[Rank Sharpe]])/3</f>
        <v>33.333333333333336</v>
      </c>
    </row>
    <row r="15" spans="1:48" x14ac:dyDescent="0.3">
      <c r="A15" t="s">
        <v>628</v>
      </c>
      <c r="B15" t="s">
        <v>629</v>
      </c>
      <c r="C15" t="s">
        <v>10411</v>
      </c>
      <c r="D15" t="s">
        <v>197</v>
      </c>
      <c r="E15">
        <v>29361.332714020002</v>
      </c>
      <c r="F15">
        <v>14210.6</v>
      </c>
      <c r="G15">
        <v>241.82679340560099</v>
      </c>
      <c r="H15">
        <f>(Table2[[#This Row],[1Y Return vs Nifty]]-AVERAGE(Table2[1Y Return vs Nifty]))/_xlfn.STDEV.P(Table2[1Y Return vs Nifty])</f>
        <v>2.3204079019060799</v>
      </c>
      <c r="I15">
        <v>1.9740019196498</v>
      </c>
      <c r="J15">
        <f>(Table2[[#This Row],[1M Return vs Nifty]]-AVERAGE(Table2[1M Return vs Nifty]))/_xlfn.STDEV.P(Table2[1M Return vs Nifty])</f>
        <v>0.21939179761881147</v>
      </c>
      <c r="K15">
        <v>68.052891813958894</v>
      </c>
      <c r="L15">
        <f>(Table2[[#This Row],[6M Return vs Nifty]]-AVERAGE(Table2[6M Return vs Nifty]))/_xlfn.STDEV.P(Table2[6M Return vs Nifty])</f>
        <v>1.6971463183904771</v>
      </c>
      <c r="M15">
        <v>8.3259643110916297</v>
      </c>
      <c r="N15">
        <f>(Table2[[#This Row],[1W Return vs Nifty]]-AVERAGE(Table2[1W Return vs Nifty]))/_xlfn.STDEV.P(Table2[1W Return vs Nifty])</f>
        <v>2.0368254085206239</v>
      </c>
      <c r="O15">
        <v>12195.73</v>
      </c>
      <c r="P15">
        <v>11077.491685651499</v>
      </c>
      <c r="Q15">
        <v>8472.1354454853899</v>
      </c>
      <c r="R15">
        <v>87.270710318619507</v>
      </c>
      <c r="S15" s="2">
        <f>(Table2[[#This Row],[Close Price]]-Table2[[#This Row],[20D EMA]])/Table2[[#This Row],[20D EMA]]</f>
        <v>0.1652111025744257</v>
      </c>
      <c r="T15" s="2">
        <f>(Table2[[#This Row],[Close Price]]-Table2[[#This Row],[50D EMA]])/Table2[[#This Row],[50D EMA]]</f>
        <v>0.28283553743549789</v>
      </c>
      <c r="U15" s="2">
        <f>(Table2[[#This Row],[Close Price]]-Table2[[#This Row],[200D EMA]])/Table2[[#This Row],[200D EMA]]</f>
        <v>0.67733390140410332</v>
      </c>
      <c r="V15">
        <v>0.76157812924079005</v>
      </c>
      <c r="W15">
        <v>13104.4</v>
      </c>
      <c r="X15">
        <v>14554</v>
      </c>
      <c r="Y15">
        <v>13104.4</v>
      </c>
      <c r="Z15">
        <v>14554</v>
      </c>
      <c r="AA15">
        <v>13104.4</v>
      </c>
      <c r="AB15">
        <v>14554</v>
      </c>
      <c r="AC15" s="2">
        <f>(Table2[[#This Row],[Close Price]]/Table2[[#This Row],[Day Low]])-1</f>
        <v>8.4414395164982725E-2</v>
      </c>
      <c r="AD15" s="2">
        <f>(Table2[[#This Row],[Day High]]/Table2[[#This Row],[Close Price]])-1</f>
        <v>2.4165059884874607E-2</v>
      </c>
      <c r="AE15" s="2">
        <f>(Table2[[#This Row],[Close Price]]/Table2[[#This Row],[Current Week Low]])-1</f>
        <v>8.4414395164982725E-2</v>
      </c>
      <c r="AF15" s="2">
        <f>(Table2[[#This Row],[Current Week High]]/Table2[[#This Row],[Close Price]])-1</f>
        <v>2.4165059884874607E-2</v>
      </c>
      <c r="AG15" s="2">
        <f>(Table2[[#This Row],[Close Price]]/Table2[[#This Row],[Current Month Low]])-1</f>
        <v>8.4414395164982725E-2</v>
      </c>
      <c r="AH15" s="2">
        <f>(Table2[[#This Row],[Current Month High]]/Table2[[#This Row],[Close Price]])-1</f>
        <v>2.4165059884874607E-2</v>
      </c>
      <c r="AI15">
        <v>2.4165059884874598</v>
      </c>
      <c r="AJ15">
        <v>271.408945268987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0.48</v>
      </c>
      <c r="AM15" t="s">
        <v>10455</v>
      </c>
      <c r="AN15">
        <v>18.45</v>
      </c>
      <c r="AO15" t="s">
        <v>10455</v>
      </c>
      <c r="AP15">
        <v>0.19184708495286301</v>
      </c>
      <c r="AQ15">
        <f>(Table2[[#This Row],[Sharpe Ratio]]-AVERAGE(Table2[Sharpe Ratio]))/_xlfn.STDEV.P(Table2[Sharpe Ratio])</f>
        <v>1.5572114341511014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7.8309828605870937</v>
      </c>
      <c r="AS15">
        <f>_xlfn.RANK.AVG(Table2[[#This Row],[1Y Return vs Nifty Z-Score]],Table2[1Y Return vs Nifty Z-Score])</f>
        <v>14</v>
      </c>
      <c r="AT15">
        <f>_xlfn.RANK.AVG(Table2[[#This Row],[6M Return vs Nifty Z-Score]],Table2[6M Return vs Nifty Z-Score])</f>
        <v>49</v>
      </c>
      <c r="AU15">
        <f>_xlfn.RANK.AVG(Table2[[#This Row],[Sharpe Ratio Z-Score]],Table2[Sharpe Ratio Z-Score])</f>
        <v>42</v>
      </c>
      <c r="AV15">
        <f>(Table2[[#This Row],[Rank 1Y]]+Table2[[#This Row],[Rank 6M]]+Table2[[#This Row],[Rank Sharpe]])/3</f>
        <v>35</v>
      </c>
    </row>
    <row r="16" spans="1:48" x14ac:dyDescent="0.3">
      <c r="A16" t="s">
        <v>1050</v>
      </c>
      <c r="B16" t="s">
        <v>1051</v>
      </c>
      <c r="C16" t="s">
        <v>10424</v>
      </c>
      <c r="D16" t="s">
        <v>140</v>
      </c>
      <c r="E16">
        <v>11749.58119287</v>
      </c>
      <c r="F16">
        <v>520.20000000000005</v>
      </c>
      <c r="G16">
        <v>424.763088472704</v>
      </c>
      <c r="H16">
        <f>(Table2[[#This Row],[1Y Return vs Nifty]]-AVERAGE(Table2[1Y Return vs Nifty]))/_xlfn.STDEV.P(Table2[1Y Return vs Nifty])</f>
        <v>4.4888254788248707</v>
      </c>
      <c r="I16">
        <v>9.5359950190104001</v>
      </c>
      <c r="J16">
        <f>(Table2[[#This Row],[1M Return vs Nifty]]-AVERAGE(Table2[1M Return vs Nifty]))/_xlfn.STDEV.P(Table2[1M Return vs Nifty])</f>
        <v>0.94521478506289169</v>
      </c>
      <c r="K16">
        <v>166.63569228836201</v>
      </c>
      <c r="L16">
        <f>(Table2[[#This Row],[6M Return vs Nifty]]-AVERAGE(Table2[6M Return vs Nifty]))/_xlfn.STDEV.P(Table2[6M Return vs Nifty])</f>
        <v>4.7006649977442994</v>
      </c>
      <c r="M16">
        <v>10.591079880790399</v>
      </c>
      <c r="N16">
        <f>(Table2[[#This Row],[1W Return vs Nifty]]-AVERAGE(Table2[1W Return vs Nifty]))/_xlfn.STDEV.P(Table2[1W Return vs Nifty])</f>
        <v>2.4919051237471783</v>
      </c>
      <c r="O16">
        <v>448.23</v>
      </c>
      <c r="P16">
        <v>403.99732452573102</v>
      </c>
      <c r="Q16">
        <v>276.35718585589302</v>
      </c>
      <c r="R16">
        <v>78.994252653616201</v>
      </c>
      <c r="S16" s="2">
        <f>(Table2[[#This Row],[Close Price]]-Table2[[#This Row],[20D EMA]])/Table2[[#This Row],[20D EMA]]</f>
        <v>0.16056488856167597</v>
      </c>
      <c r="T16" s="2">
        <f>(Table2[[#This Row],[Close Price]]-Table2[[#This Row],[50D EMA]])/Table2[[#This Row],[50D EMA]]</f>
        <v>0.28763228967093807</v>
      </c>
      <c r="U16" s="2">
        <f>(Table2[[#This Row],[Close Price]]-Table2[[#This Row],[200D EMA]])/Table2[[#This Row],[200D EMA]]</f>
        <v>0.88234656677702361</v>
      </c>
      <c r="V16">
        <v>0.32511511279823102</v>
      </c>
      <c r="W16">
        <v>492</v>
      </c>
      <c r="X16">
        <v>520.20000000000005</v>
      </c>
      <c r="Y16">
        <v>492</v>
      </c>
      <c r="Z16">
        <v>520.20000000000005</v>
      </c>
      <c r="AA16">
        <v>492</v>
      </c>
      <c r="AB16">
        <v>520.20000000000005</v>
      </c>
      <c r="AC16" s="2">
        <f>(Table2[[#This Row],[Close Price]]/Table2[[#This Row],[Day Low]])-1</f>
        <v>5.7317073170731758E-2</v>
      </c>
      <c r="AD16" s="2">
        <f>(Table2[[#This Row],[Day High]]/Table2[[#This Row],[Close Price]])-1</f>
        <v>0</v>
      </c>
      <c r="AE16" s="2">
        <f>(Table2[[#This Row],[Close Price]]/Table2[[#This Row],[Current Week Low]])-1</f>
        <v>5.7317073170731758E-2</v>
      </c>
      <c r="AF16" s="2">
        <f>(Table2[[#This Row],[Current Week High]]/Table2[[#This Row],[Close Price]])-1</f>
        <v>0</v>
      </c>
      <c r="AG16" s="2">
        <f>(Table2[[#This Row],[Close Price]]/Table2[[#This Row],[Current Month Low]])-1</f>
        <v>5.7317073170731758E-2</v>
      </c>
      <c r="AH16" s="2">
        <f>(Table2[[#This Row],[Current Month High]]/Table2[[#This Row],[Close Price]])-1</f>
        <v>0</v>
      </c>
      <c r="AI16">
        <v>0</v>
      </c>
      <c r="AJ16">
        <v>462.98701298701297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0.54</v>
      </c>
      <c r="AM16" t="s">
        <v>10455</v>
      </c>
      <c r="AN16">
        <v>18.670000000000002</v>
      </c>
      <c r="AO16" t="s">
        <v>10455</v>
      </c>
      <c r="AP16">
        <v>0.151836050528001</v>
      </c>
      <c r="AQ16">
        <f>(Table2[[#This Row],[Sharpe Ratio]]-AVERAGE(Table2[Sharpe Ratio]))/_xlfn.STDEV.P(Table2[Sharpe Ratio])</f>
        <v>1.1048511144797983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13.731461499859039</v>
      </c>
      <c r="AS16">
        <f>_xlfn.RANK.AVG(Table2[[#This Row],[1Y Return vs Nifty Z-Score]],Table2[1Y Return vs Nifty Z-Score])</f>
        <v>3</v>
      </c>
      <c r="AT16">
        <f>_xlfn.RANK.AVG(Table2[[#This Row],[6M Return vs Nifty Z-Score]],Table2[6M Return vs Nifty Z-Score])</f>
        <v>2</v>
      </c>
      <c r="AU16">
        <f>_xlfn.RANK.AVG(Table2[[#This Row],[Sharpe Ratio Z-Score]],Table2[Sharpe Ratio Z-Score])</f>
        <v>104</v>
      </c>
      <c r="AV16">
        <f>(Table2[[#This Row],[Rank 1Y]]+Table2[[#This Row],[Rank 6M]]+Table2[[#This Row],[Rank Sharpe]])/3</f>
        <v>36.333333333333336</v>
      </c>
    </row>
    <row r="17" spans="1:48" x14ac:dyDescent="0.3">
      <c r="A17" t="s">
        <v>887</v>
      </c>
      <c r="B17" t="s">
        <v>888</v>
      </c>
      <c r="C17" t="s">
        <v>10411</v>
      </c>
      <c r="D17" t="s">
        <v>267</v>
      </c>
      <c r="E17">
        <v>16345.871043145</v>
      </c>
      <c r="F17">
        <v>3920.7</v>
      </c>
      <c r="G17">
        <v>326.42950829486603</v>
      </c>
      <c r="H17">
        <f>(Table2[[#This Row],[1Y Return vs Nifty]]-AVERAGE(Table2[1Y Return vs Nifty]))/_xlfn.STDEV.P(Table2[1Y Return vs Nifty])</f>
        <v>3.3232379524088436</v>
      </c>
      <c r="I17">
        <v>-15.4483305104637</v>
      </c>
      <c r="J17">
        <f>(Table2[[#This Row],[1M Return vs Nifty]]-AVERAGE(Table2[1M Return vs Nifty]))/_xlfn.STDEV.P(Table2[1M Return vs Nifty])</f>
        <v>-1.4528564055352087</v>
      </c>
      <c r="K17">
        <v>41.758559094883203</v>
      </c>
      <c r="L17">
        <f>(Table2[[#This Row],[6M Return vs Nifty]]-AVERAGE(Table2[6M Return vs Nifty]))/_xlfn.STDEV.P(Table2[6M Return vs Nifty])</f>
        <v>0.89603781769015367</v>
      </c>
      <c r="M17">
        <v>-0.98403582856008798</v>
      </c>
      <c r="N17">
        <f>(Table2[[#This Row],[1W Return vs Nifty]]-AVERAGE(Table2[1W Return vs Nifty]))/_xlfn.STDEV.P(Table2[1W Return vs Nifty])</f>
        <v>0.16637240868745384</v>
      </c>
      <c r="O17">
        <v>3938.09</v>
      </c>
      <c r="P17">
        <v>3916.60846842202</v>
      </c>
      <c r="Q17">
        <v>3137.0029130366602</v>
      </c>
      <c r="R17">
        <v>46.462296150003702</v>
      </c>
      <c r="S17" s="2">
        <f>(Table2[[#This Row],[Close Price]]-Table2[[#This Row],[20D EMA]])/Table2[[#This Row],[20D EMA]]</f>
        <v>-4.4158462604969228E-3</v>
      </c>
      <c r="T17" s="2">
        <f>(Table2[[#This Row],[Close Price]]-Table2[[#This Row],[50D EMA]])/Table2[[#This Row],[50D EMA]]</f>
        <v>1.0446618830981279E-3</v>
      </c>
      <c r="U17" s="2">
        <f>(Table2[[#This Row],[Close Price]]-Table2[[#This Row],[200D EMA]])/Table2[[#This Row],[200D EMA]]</f>
        <v>0.24982351266123323</v>
      </c>
      <c r="V17">
        <v>0.50841511628304503</v>
      </c>
      <c r="W17">
        <v>3863.2</v>
      </c>
      <c r="X17">
        <v>3959.05</v>
      </c>
      <c r="Y17">
        <v>3863.2</v>
      </c>
      <c r="Z17">
        <v>3959.05</v>
      </c>
      <c r="AA17">
        <v>3863.2</v>
      </c>
      <c r="AB17">
        <v>3959.05</v>
      </c>
      <c r="AC17" s="2">
        <f>(Table2[[#This Row],[Close Price]]/Table2[[#This Row],[Day Low]])-1</f>
        <v>1.4884033961482634E-2</v>
      </c>
      <c r="AD17" s="2">
        <f>(Table2[[#This Row],[Day High]]/Table2[[#This Row],[Close Price]])-1</f>
        <v>9.7814165837732947E-3</v>
      </c>
      <c r="AE17" s="2">
        <f>(Table2[[#This Row],[Close Price]]/Table2[[#This Row],[Current Week Low]])-1</f>
        <v>1.4884033961482634E-2</v>
      </c>
      <c r="AF17" s="2">
        <f>(Table2[[#This Row],[Current Week High]]/Table2[[#This Row],[Close Price]])-1</f>
        <v>9.7814165837732947E-3</v>
      </c>
      <c r="AG17" s="2">
        <f>(Table2[[#This Row],[Close Price]]/Table2[[#This Row],[Current Month Low]])-1</f>
        <v>1.4884033961482634E-2</v>
      </c>
      <c r="AH17" s="2">
        <f>(Table2[[#This Row],[Current Month High]]/Table2[[#This Row],[Close Price]])-1</f>
        <v>9.7814165837732947E-3</v>
      </c>
      <c r="AI17">
        <v>9.6730175733925101</v>
      </c>
      <c r="AJ17">
        <v>353.784722222222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-0.12</v>
      </c>
      <c r="AM17" t="s">
        <v>10456</v>
      </c>
      <c r="AN17">
        <v>-0.11</v>
      </c>
      <c r="AO17" t="s">
        <v>10456</v>
      </c>
      <c r="AP17">
        <v>0.29115592756735198</v>
      </c>
      <c r="AQ17">
        <f>(Table2[[#This Row],[Sharpe Ratio]]-AVERAGE(Table2[Sharpe Ratio]))/_xlfn.STDEV.P(Table2[Sharpe Ratio])</f>
        <v>2.6799861995883809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5.6127779728396234</v>
      </c>
      <c r="AS17">
        <f>_xlfn.RANK.AVG(Table2[[#This Row],[1Y Return vs Nifty Z-Score]],Table2[1Y Return vs Nifty Z-Score])</f>
        <v>7</v>
      </c>
      <c r="AT17">
        <f>_xlfn.RANK.AVG(Table2[[#This Row],[6M Return vs Nifty Z-Score]],Table2[6M Return vs Nifty Z-Score])</f>
        <v>105</v>
      </c>
      <c r="AU17">
        <f>_xlfn.RANK.AVG(Table2[[#This Row],[Sharpe Ratio Z-Score]],Table2[Sharpe Ratio Z-Score])</f>
        <v>3</v>
      </c>
      <c r="AV17">
        <f>(Table2[[#This Row],[Rank 1Y]]+Table2[[#This Row],[Rank 6M]]+Table2[[#This Row],[Rank Sharpe]])/3</f>
        <v>38.333333333333336</v>
      </c>
    </row>
    <row r="18" spans="1:48" x14ac:dyDescent="0.3">
      <c r="A18" t="s">
        <v>415</v>
      </c>
      <c r="B18" t="s">
        <v>416</v>
      </c>
      <c r="C18" t="s">
        <v>10411</v>
      </c>
      <c r="D18" t="s">
        <v>126</v>
      </c>
      <c r="E18">
        <v>56293.428</v>
      </c>
      <c r="F18">
        <v>281.25</v>
      </c>
      <c r="G18">
        <v>359.90274640305898</v>
      </c>
      <c r="H18">
        <f>(Table2[[#This Row],[1Y Return vs Nifty]]-AVERAGE(Table2[1Y Return vs Nifty]))/_xlfn.STDEV.P(Table2[1Y Return vs Nifty])</f>
        <v>3.7200097239349312</v>
      </c>
      <c r="I18">
        <v>-9.2762233805729402</v>
      </c>
      <c r="J18">
        <f>(Table2[[#This Row],[1M Return vs Nifty]]-AVERAGE(Table2[1M Return vs Nifty]))/_xlfn.STDEV.P(Table2[1M Return vs Nifty])</f>
        <v>-0.86043888055478901</v>
      </c>
      <c r="K18">
        <v>106.90202178234701</v>
      </c>
      <c r="L18">
        <f>(Table2[[#This Row],[6M Return vs Nifty]]-AVERAGE(Table2[6M Return vs Nifty]))/_xlfn.STDEV.P(Table2[6M Return vs Nifty])</f>
        <v>2.8807613808069168</v>
      </c>
      <c r="M18">
        <v>-6.4487902437773498E-2</v>
      </c>
      <c r="N18">
        <f>(Table2[[#This Row],[1W Return vs Nifty]]-AVERAGE(Table2[1W Return vs Nifty]))/_xlfn.STDEV.P(Table2[1W Return vs Nifty])</f>
        <v>0.35111689323159656</v>
      </c>
      <c r="O18">
        <v>273.14</v>
      </c>
      <c r="P18">
        <v>251.64498580456899</v>
      </c>
      <c r="Q18">
        <v>178.424593087094</v>
      </c>
      <c r="R18">
        <v>57.291141777147899</v>
      </c>
      <c r="S18" s="2">
        <f>(Table2[[#This Row],[Close Price]]-Table2[[#This Row],[20D EMA]])/Table2[[#This Row],[20D EMA]]</f>
        <v>2.9691733177125337E-2</v>
      </c>
      <c r="T18" s="2">
        <f>(Table2[[#This Row],[Close Price]]-Table2[[#This Row],[50D EMA]])/Table2[[#This Row],[50D EMA]]</f>
        <v>0.11764595309052842</v>
      </c>
      <c r="U18" s="2">
        <f>(Table2[[#This Row],[Close Price]]-Table2[[#This Row],[200D EMA]])/Table2[[#This Row],[200D EMA]]</f>
        <v>0.576296154772308</v>
      </c>
      <c r="V18">
        <v>0.75750423654086596</v>
      </c>
      <c r="W18">
        <v>279.5</v>
      </c>
      <c r="X18">
        <v>286.5</v>
      </c>
      <c r="Y18">
        <v>279.5</v>
      </c>
      <c r="Z18">
        <v>286.5</v>
      </c>
      <c r="AA18">
        <v>279.5</v>
      </c>
      <c r="AB18">
        <v>286.5</v>
      </c>
      <c r="AC18" s="2">
        <f>(Table2[[#This Row],[Close Price]]/Table2[[#This Row],[Day Low]])-1</f>
        <v>6.2611806797854275E-3</v>
      </c>
      <c r="AD18" s="2">
        <f>(Table2[[#This Row],[Day High]]/Table2[[#This Row],[Close Price]])-1</f>
        <v>1.8666666666666609E-2</v>
      </c>
      <c r="AE18" s="2">
        <f>(Table2[[#This Row],[Close Price]]/Table2[[#This Row],[Current Week Low]])-1</f>
        <v>6.2611806797854275E-3</v>
      </c>
      <c r="AF18" s="2">
        <f>(Table2[[#This Row],[Current Week High]]/Table2[[#This Row],[Close Price]])-1</f>
        <v>1.8666666666666609E-2</v>
      </c>
      <c r="AG18" s="2">
        <f>(Table2[[#This Row],[Close Price]]/Table2[[#This Row],[Current Month Low]])-1</f>
        <v>6.2611806797854275E-3</v>
      </c>
      <c r="AH18" s="2">
        <f>(Table2[[#This Row],[Current Month High]]/Table2[[#This Row],[Close Price]])-1</f>
        <v>1.8666666666666609E-2</v>
      </c>
      <c r="AI18">
        <v>6.6666666666666599</v>
      </c>
      <c r="AJ18">
        <v>392.12598425196802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0.22</v>
      </c>
      <c r="AM18" t="s">
        <v>10455</v>
      </c>
      <c r="AN18">
        <v>0.73</v>
      </c>
      <c r="AO18" t="s">
        <v>10455</v>
      </c>
      <c r="AP18">
        <v>0.15436056259162501</v>
      </c>
      <c r="AQ18">
        <f>(Table2[[#This Row],[Sharpe Ratio]]-AVERAGE(Table2[Sharpe Ratio]))/_xlfn.STDEV.P(Table2[Sharpe Ratio])</f>
        <v>1.133392968009219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7.2248420854278743</v>
      </c>
      <c r="AS18">
        <f>_xlfn.RANK.AVG(Table2[[#This Row],[1Y Return vs Nifty Z-Score]],Table2[1Y Return vs Nifty Z-Score])</f>
        <v>6</v>
      </c>
      <c r="AT18">
        <f>_xlfn.RANK.AVG(Table2[[#This Row],[6M Return vs Nifty Z-Score]],Table2[6M Return vs Nifty Z-Score])</f>
        <v>11</v>
      </c>
      <c r="AU18">
        <f>_xlfn.RANK.AVG(Table2[[#This Row],[Sharpe Ratio Z-Score]],Table2[Sharpe Ratio Z-Score])</f>
        <v>98</v>
      </c>
      <c r="AV18">
        <f>(Table2[[#This Row],[Rank 1Y]]+Table2[[#This Row],[Rank 6M]]+Table2[[#This Row],[Rank Sharpe]])/3</f>
        <v>38.333333333333336</v>
      </c>
    </row>
    <row r="19" spans="1:48" x14ac:dyDescent="0.3">
      <c r="A19" t="s">
        <v>402</v>
      </c>
      <c r="B19" t="s">
        <v>403</v>
      </c>
      <c r="C19" t="s">
        <v>10419</v>
      </c>
      <c r="D19" t="s">
        <v>72</v>
      </c>
      <c r="E19">
        <v>58525.368750000001</v>
      </c>
      <c r="F19">
        <v>1615.3</v>
      </c>
      <c r="G19">
        <v>163.40440034477101</v>
      </c>
      <c r="H19">
        <f>(Table2[[#This Row],[1Y Return vs Nifty]]-AVERAGE(Table2[1Y Return vs Nifty]))/_xlfn.STDEV.P(Table2[1Y Return vs Nifty])</f>
        <v>1.3908356949541409</v>
      </c>
      <c r="I19">
        <v>-7.2523386526471798</v>
      </c>
      <c r="J19">
        <f>(Table2[[#This Row],[1M Return vs Nifty]]-AVERAGE(Table2[1M Return vs Nifty]))/_xlfn.STDEV.P(Table2[1M Return vs Nifty])</f>
        <v>-0.66618029817262125</v>
      </c>
      <c r="K19">
        <v>76.149837436086301</v>
      </c>
      <c r="L19">
        <f>(Table2[[#This Row],[6M Return vs Nifty]]-AVERAGE(Table2[6M Return vs Nifty]))/_xlfn.STDEV.P(Table2[6M Return vs Nifty])</f>
        <v>1.9438356729710087</v>
      </c>
      <c r="M19">
        <v>1.8697182835978801</v>
      </c>
      <c r="N19">
        <f>(Table2[[#This Row],[1W Return vs Nifty]]-AVERAGE(Table2[1W Return vs Nifty]))/_xlfn.STDEV.P(Table2[1W Return vs Nifty])</f>
        <v>0.73971428406918727</v>
      </c>
      <c r="O19">
        <v>1512.76</v>
      </c>
      <c r="P19">
        <v>1336.02316082423</v>
      </c>
      <c r="Q19">
        <v>956.23475225534298</v>
      </c>
      <c r="R19">
        <v>63.955546806872803</v>
      </c>
      <c r="S19" s="2">
        <f>(Table2[[#This Row],[Close Price]]-Table2[[#This Row],[20D EMA]])/Table2[[#This Row],[20D EMA]]</f>
        <v>6.7783389301673741E-2</v>
      </c>
      <c r="T19" s="2">
        <f>(Table2[[#This Row],[Close Price]]-Table2[[#This Row],[50D EMA]])/Table2[[#This Row],[50D EMA]]</f>
        <v>0.20903592644567351</v>
      </c>
      <c r="U19" s="2">
        <f>(Table2[[#This Row],[Close Price]]-Table2[[#This Row],[200D EMA]])/Table2[[#This Row],[200D EMA]]</f>
        <v>0.68922954974205652</v>
      </c>
      <c r="V19">
        <v>1.45018975638542</v>
      </c>
      <c r="W19">
        <v>1581.2</v>
      </c>
      <c r="X19">
        <v>1624</v>
      </c>
      <c r="Y19">
        <v>1581.2</v>
      </c>
      <c r="Z19">
        <v>1624</v>
      </c>
      <c r="AA19">
        <v>1581.2</v>
      </c>
      <c r="AB19">
        <v>1624</v>
      </c>
      <c r="AC19" s="2">
        <f>(Table2[[#This Row],[Close Price]]/Table2[[#This Row],[Day Low]])-1</f>
        <v>2.1565899316974502E-2</v>
      </c>
      <c r="AD19" s="2">
        <f>(Table2[[#This Row],[Day High]]/Table2[[#This Row],[Close Price]])-1</f>
        <v>5.3859964093356805E-3</v>
      </c>
      <c r="AE19" s="2">
        <f>(Table2[[#This Row],[Close Price]]/Table2[[#This Row],[Current Week Low]])-1</f>
        <v>2.1565899316974502E-2</v>
      </c>
      <c r="AF19" s="2">
        <f>(Table2[[#This Row],[Current Week High]]/Table2[[#This Row],[Close Price]])-1</f>
        <v>5.3859964093356805E-3</v>
      </c>
      <c r="AG19" s="2">
        <f>(Table2[[#This Row],[Close Price]]/Table2[[#This Row],[Current Month Low]])-1</f>
        <v>2.1565899316974502E-2</v>
      </c>
      <c r="AH19" s="2">
        <f>(Table2[[#This Row],[Current Month High]]/Table2[[#This Row],[Close Price]])-1</f>
        <v>5.3859964093356805E-3</v>
      </c>
      <c r="AI19">
        <v>2.9499164241936402</v>
      </c>
      <c r="AJ19">
        <v>258.95555555555501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</v>
      </c>
      <c r="AM19">
        <v>0</v>
      </c>
      <c r="AN19">
        <v>13.65</v>
      </c>
      <c r="AO19" t="s">
        <v>10455</v>
      </c>
      <c r="AP19">
        <v>0.20875258390345</v>
      </c>
      <c r="AQ19">
        <f>(Table2[[#This Row],[Sharpe Ratio]]-AVERAGE(Table2[Sharpe Ratio]))/_xlfn.STDEV.P(Table2[Sharpe Ratio])</f>
        <v>1.7483431311796216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5.1565484850013368</v>
      </c>
      <c r="AS19">
        <f>_xlfn.RANK.AVG(Table2[[#This Row],[1Y Return vs Nifty Z-Score]],Table2[1Y Return vs Nifty Z-Score])</f>
        <v>56</v>
      </c>
      <c r="AT19">
        <f>_xlfn.RANK.AVG(Table2[[#This Row],[6M Return vs Nifty Z-Score]],Table2[6M Return vs Nifty Z-Score])</f>
        <v>39</v>
      </c>
      <c r="AU19">
        <f>_xlfn.RANK.AVG(Table2[[#This Row],[Sharpe Ratio Z-Score]],Table2[Sharpe Ratio Z-Score])</f>
        <v>30</v>
      </c>
      <c r="AV19">
        <f>(Table2[[#This Row],[Rank 1Y]]+Table2[[#This Row],[Rank 6M]]+Table2[[#This Row],[Rank Sharpe]])/3</f>
        <v>41.666666666666664</v>
      </c>
    </row>
    <row r="20" spans="1:48" x14ac:dyDescent="0.3">
      <c r="A20" t="s">
        <v>869</v>
      </c>
      <c r="B20" t="s">
        <v>870</v>
      </c>
      <c r="C20" t="s">
        <v>10414</v>
      </c>
      <c r="D20" t="s">
        <v>46</v>
      </c>
      <c r="E20">
        <v>16716.462221270001</v>
      </c>
      <c r="F20">
        <v>1545.7</v>
      </c>
      <c r="G20">
        <v>293.44045198457599</v>
      </c>
      <c r="H20">
        <f>(Table2[[#This Row],[1Y Return vs Nifty]]-AVERAGE(Table2[1Y Return vs Nifty]))/_xlfn.STDEV.P(Table2[1Y Return vs Nifty])</f>
        <v>2.9322053827213619</v>
      </c>
      <c r="I20">
        <v>-3.4454968392944498</v>
      </c>
      <c r="J20">
        <f>(Table2[[#This Row],[1M Return vs Nifty]]-AVERAGE(Table2[1M Return vs Nifty]))/_xlfn.STDEV.P(Table2[1M Return vs Nifty])</f>
        <v>-0.30078809781100629</v>
      </c>
      <c r="K20">
        <v>79.042114016605296</v>
      </c>
      <c r="L20">
        <f>(Table2[[#This Row],[6M Return vs Nifty]]-AVERAGE(Table2[6M Return vs Nifty]))/_xlfn.STDEV.P(Table2[6M Return vs Nifty])</f>
        <v>2.0319545607855414</v>
      </c>
      <c r="M20">
        <v>5.3851678730475099</v>
      </c>
      <c r="N20">
        <f>(Table2[[#This Row],[1W Return vs Nifty]]-AVERAGE(Table2[1W Return vs Nifty]))/_xlfn.STDEV.P(Table2[1W Return vs Nifty])</f>
        <v>1.4459960382813126</v>
      </c>
      <c r="O20">
        <v>1421.84</v>
      </c>
      <c r="P20">
        <v>1242.07580712052</v>
      </c>
      <c r="Q20">
        <v>881.58558519722601</v>
      </c>
      <c r="R20">
        <v>67.138672759747706</v>
      </c>
      <c r="S20" s="2">
        <f>(Table2[[#This Row],[Close Price]]-Table2[[#This Row],[20D EMA]])/Table2[[#This Row],[20D EMA]]</f>
        <v>8.7112473977381519E-2</v>
      </c>
      <c r="T20" s="2">
        <f>(Table2[[#This Row],[Close Price]]-Table2[[#This Row],[50D EMA]])/Table2[[#This Row],[50D EMA]]</f>
        <v>0.24444900314366963</v>
      </c>
      <c r="U20" s="2">
        <f>(Table2[[#This Row],[Close Price]]-Table2[[#This Row],[200D EMA]])/Table2[[#This Row],[200D EMA]]</f>
        <v>0.75331814171417077</v>
      </c>
      <c r="V20">
        <v>0.27838512366307699</v>
      </c>
      <c r="W20">
        <v>1510</v>
      </c>
      <c r="X20">
        <v>1599</v>
      </c>
      <c r="Y20">
        <v>1510</v>
      </c>
      <c r="Z20">
        <v>1599</v>
      </c>
      <c r="AA20">
        <v>1510</v>
      </c>
      <c r="AB20">
        <v>1599</v>
      </c>
      <c r="AC20" s="2">
        <f>(Table2[[#This Row],[Close Price]]/Table2[[#This Row],[Day Low]])-1</f>
        <v>2.3642384105960312E-2</v>
      </c>
      <c r="AD20" s="2">
        <f>(Table2[[#This Row],[Day High]]/Table2[[#This Row],[Close Price]])-1</f>
        <v>3.4482758620689724E-2</v>
      </c>
      <c r="AE20" s="2">
        <f>(Table2[[#This Row],[Close Price]]/Table2[[#This Row],[Current Week Low]])-1</f>
        <v>2.3642384105960312E-2</v>
      </c>
      <c r="AF20" s="2">
        <f>(Table2[[#This Row],[Current Week High]]/Table2[[#This Row],[Close Price]])-1</f>
        <v>3.4482758620689724E-2</v>
      </c>
      <c r="AG20" s="2">
        <f>(Table2[[#This Row],[Close Price]]/Table2[[#This Row],[Current Month Low]])-1</f>
        <v>2.3642384105960312E-2</v>
      </c>
      <c r="AH20" s="2">
        <f>(Table2[[#This Row],[Current Month High]]/Table2[[#This Row],[Close Price]])-1</f>
        <v>3.4482758620689724E-2</v>
      </c>
      <c r="AI20">
        <v>3.4482758620689702</v>
      </c>
      <c r="AJ20">
        <v>330.49714524439401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0.71</v>
      </c>
      <c r="AM20" t="s">
        <v>10455</v>
      </c>
      <c r="AN20">
        <v>10.71</v>
      </c>
      <c r="AO20" t="s">
        <v>10455</v>
      </c>
      <c r="AP20">
        <v>0.16022993690212101</v>
      </c>
      <c r="AQ20">
        <f>(Table2[[#This Row],[Sharpe Ratio]]-AVERAGE(Table2[Sharpe Ratio]))/_xlfn.STDEV.P(Table2[Sharpe Ratio])</f>
        <v>1.1997514632976263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7.3091193472748355</v>
      </c>
      <c r="AS20">
        <f>_xlfn.RANK.AVG(Table2[[#This Row],[1Y Return vs Nifty Z-Score]],Table2[1Y Return vs Nifty Z-Score])</f>
        <v>8</v>
      </c>
      <c r="AT20">
        <f>_xlfn.RANK.AVG(Table2[[#This Row],[6M Return vs Nifty Z-Score]],Table2[6M Return vs Nifty Z-Score])</f>
        <v>33</v>
      </c>
      <c r="AU20">
        <f>_xlfn.RANK.AVG(Table2[[#This Row],[Sharpe Ratio Z-Score]],Table2[Sharpe Ratio Z-Score])</f>
        <v>86</v>
      </c>
      <c r="AV20">
        <f>(Table2[[#This Row],[Rank 1Y]]+Table2[[#This Row],[Rank 6M]]+Table2[[#This Row],[Rank Sharpe]])/3</f>
        <v>42.333333333333336</v>
      </c>
    </row>
    <row r="21" spans="1:48" x14ac:dyDescent="0.3">
      <c r="A21" t="s">
        <v>1089</v>
      </c>
      <c r="B21" t="s">
        <v>1090</v>
      </c>
      <c r="C21" t="s">
        <v>10419</v>
      </c>
      <c r="D21" t="s">
        <v>148</v>
      </c>
      <c r="E21">
        <v>11132.6765056</v>
      </c>
      <c r="F21">
        <v>11975.95</v>
      </c>
      <c r="G21">
        <v>167.053068487275</v>
      </c>
      <c r="H21">
        <f>(Table2[[#This Row],[1Y Return vs Nifty]]-AVERAGE(Table2[1Y Return vs Nifty]))/_xlfn.STDEV.P(Table2[1Y Return vs Nifty])</f>
        <v>1.4340848278265825</v>
      </c>
      <c r="I21">
        <v>-13.394234785582199</v>
      </c>
      <c r="J21">
        <f>(Table2[[#This Row],[1M Return vs Nifty]]-AVERAGE(Table2[1M Return vs Nifty]))/_xlfn.STDEV.P(Table2[1M Return vs Nifty])</f>
        <v>-1.2556980802180819</v>
      </c>
      <c r="K21">
        <v>67.302302282109295</v>
      </c>
      <c r="L21">
        <f>(Table2[[#This Row],[6M Return vs Nifty]]-AVERAGE(Table2[6M Return vs Nifty]))/_xlfn.STDEV.P(Table2[6M Return vs Nifty])</f>
        <v>1.6742781337924644</v>
      </c>
      <c r="M21">
        <v>-5.5355722039192496</v>
      </c>
      <c r="N21">
        <f>(Table2[[#This Row],[1W Return vs Nifty]]-AVERAGE(Table2[1W Return vs Nifty]))/_xlfn.STDEV.P(Table2[1W Return vs Nifty])</f>
        <v>-0.74806741294919987</v>
      </c>
      <c r="O21">
        <v>11109.05</v>
      </c>
      <c r="P21">
        <v>10646.3958584421</v>
      </c>
      <c r="Q21">
        <v>8180.1384298223702</v>
      </c>
      <c r="R21">
        <v>48.9384457406086</v>
      </c>
      <c r="S21" s="2">
        <f>(Table2[[#This Row],[Close Price]]-Table2[[#This Row],[20D EMA]])/Table2[[#This Row],[20D EMA]]</f>
        <v>7.8035475580720354E-2</v>
      </c>
      <c r="T21" s="2">
        <f>(Table2[[#This Row],[Close Price]]-Table2[[#This Row],[50D EMA]])/Table2[[#This Row],[50D EMA]]</f>
        <v>0.12488302701083823</v>
      </c>
      <c r="U21" s="2">
        <f>(Table2[[#This Row],[Close Price]]-Table2[[#This Row],[200D EMA]])/Table2[[#This Row],[200D EMA]]</f>
        <v>0.46402779155169577</v>
      </c>
      <c r="V21">
        <v>1.1483925710664</v>
      </c>
      <c r="W21">
        <v>11145.8</v>
      </c>
      <c r="X21">
        <v>12108.65</v>
      </c>
      <c r="Y21">
        <v>11145.8</v>
      </c>
      <c r="Z21">
        <v>12108.65</v>
      </c>
      <c r="AA21">
        <v>11145.8</v>
      </c>
      <c r="AB21">
        <v>12108.65</v>
      </c>
      <c r="AC21" s="2">
        <f>(Table2[[#This Row],[Close Price]]/Table2[[#This Row],[Day Low]])-1</f>
        <v>7.4480970410379044E-2</v>
      </c>
      <c r="AD21" s="2">
        <f>(Table2[[#This Row],[Day High]]/Table2[[#This Row],[Close Price]])-1</f>
        <v>1.1080540583419118E-2</v>
      </c>
      <c r="AE21" s="2">
        <f>(Table2[[#This Row],[Close Price]]/Table2[[#This Row],[Current Week Low]])-1</f>
        <v>7.4480970410379044E-2</v>
      </c>
      <c r="AF21" s="2">
        <f>(Table2[[#This Row],[Current Week High]]/Table2[[#This Row],[Close Price]])-1</f>
        <v>1.1080540583419118E-2</v>
      </c>
      <c r="AG21" s="2">
        <f>(Table2[[#This Row],[Close Price]]/Table2[[#This Row],[Current Month Low]])-1</f>
        <v>7.4480970410379044E-2</v>
      </c>
      <c r="AH21" s="2">
        <f>(Table2[[#This Row],[Current Month High]]/Table2[[#This Row],[Close Price]])-1</f>
        <v>1.1080540583419118E-2</v>
      </c>
      <c r="AI21">
        <v>4.3758532726004997</v>
      </c>
      <c r="AJ21">
        <v>207.31203489864001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0.09</v>
      </c>
      <c r="AM21" t="s">
        <v>10455</v>
      </c>
      <c r="AN21">
        <v>11.86</v>
      </c>
      <c r="AO21" t="s">
        <v>10455</v>
      </c>
      <c r="AP21">
        <v>0.21025278894589899</v>
      </c>
      <c r="AQ21">
        <f>(Table2[[#This Row],[Sharpe Ratio]]-AVERAGE(Table2[Sharpe Ratio]))/_xlfn.STDEV.P(Table2[Sharpe Ratio])</f>
        <v>1.7653042830800842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2.8699017515318497</v>
      </c>
      <c r="AS21">
        <f>_xlfn.RANK.AVG(Table2[[#This Row],[1Y Return vs Nifty Z-Score]],Table2[1Y Return vs Nifty Z-Score])</f>
        <v>52</v>
      </c>
      <c r="AT21">
        <f>_xlfn.RANK.AVG(Table2[[#This Row],[6M Return vs Nifty Z-Score]],Table2[6M Return vs Nifty Z-Score])</f>
        <v>52</v>
      </c>
      <c r="AU21">
        <f>_xlfn.RANK.AVG(Table2[[#This Row],[Sharpe Ratio Z-Score]],Table2[Sharpe Ratio Z-Score])</f>
        <v>24</v>
      </c>
      <c r="AV21">
        <f>(Table2[[#This Row],[Rank 1Y]]+Table2[[#This Row],[Rank 6M]]+Table2[[#This Row],[Rank Sharpe]])/3</f>
        <v>42.666666666666664</v>
      </c>
    </row>
    <row r="22" spans="1:48" x14ac:dyDescent="0.3">
      <c r="A22" t="s">
        <v>858</v>
      </c>
      <c r="B22" t="s">
        <v>859</v>
      </c>
      <c r="C22" t="s">
        <v>10419</v>
      </c>
      <c r="D22" t="s">
        <v>230</v>
      </c>
      <c r="E22">
        <v>16849.382963309999</v>
      </c>
      <c r="F22">
        <v>2234.6</v>
      </c>
      <c r="G22">
        <v>244.07666790215799</v>
      </c>
      <c r="H22">
        <f>(Table2[[#This Row],[1Y Return vs Nifty]]-AVERAGE(Table2[1Y Return vs Nifty]))/_xlfn.STDEV.P(Table2[1Y Return vs Nifty])</f>
        <v>2.3470765703756467</v>
      </c>
      <c r="I22">
        <v>12.140492947879901</v>
      </c>
      <c r="J22">
        <f>(Table2[[#This Row],[1M Return vs Nifty]]-AVERAGE(Table2[1M Return vs Nifty]))/_xlfn.STDEV.P(Table2[1M Return vs Nifty])</f>
        <v>1.1952023799581877</v>
      </c>
      <c r="K22">
        <v>137.39172179142</v>
      </c>
      <c r="L22">
        <f>(Table2[[#This Row],[6M Return vs Nifty]]-AVERAGE(Table2[6M Return vs Nifty]))/_xlfn.STDEV.P(Table2[6M Return vs Nifty])</f>
        <v>3.8096899876679364</v>
      </c>
      <c r="M22">
        <v>-3.8830735861925798</v>
      </c>
      <c r="N22">
        <f>(Table2[[#This Row],[1W Return vs Nifty]]-AVERAGE(Table2[1W Return vs Nifty]))/_xlfn.STDEV.P(Table2[1W Return vs Nifty])</f>
        <v>-0.41606731086728449</v>
      </c>
      <c r="O22">
        <v>2018.38</v>
      </c>
      <c r="P22">
        <v>1750.86165881487</v>
      </c>
      <c r="Q22">
        <v>1221.1715260569099</v>
      </c>
      <c r="R22">
        <v>57.110511608370203</v>
      </c>
      <c r="S22" s="2">
        <f>(Table2[[#This Row],[Close Price]]-Table2[[#This Row],[20D EMA]])/Table2[[#This Row],[20D EMA]]</f>
        <v>0.10712551650333425</v>
      </c>
      <c r="T22" s="2">
        <f>(Table2[[#This Row],[Close Price]]-Table2[[#This Row],[50D EMA]])/Table2[[#This Row],[50D EMA]]</f>
        <v>0.27628587258719489</v>
      </c>
      <c r="U22" s="2">
        <f>(Table2[[#This Row],[Close Price]]-Table2[[#This Row],[200D EMA]])/Table2[[#This Row],[200D EMA]]</f>
        <v>0.82988216832682804</v>
      </c>
      <c r="V22">
        <v>0.68544491391015305</v>
      </c>
      <c r="W22">
        <v>2120.0500000000002</v>
      </c>
      <c r="X22">
        <v>2248</v>
      </c>
      <c r="Y22">
        <v>2120.0500000000002</v>
      </c>
      <c r="Z22">
        <v>2248</v>
      </c>
      <c r="AA22">
        <v>2120.0500000000002</v>
      </c>
      <c r="AB22">
        <v>2248</v>
      </c>
      <c r="AC22" s="2">
        <f>(Table2[[#This Row],[Close Price]]/Table2[[#This Row],[Day Low]])-1</f>
        <v>5.4031744534326798E-2</v>
      </c>
      <c r="AD22" s="2">
        <f>(Table2[[#This Row],[Day High]]/Table2[[#This Row],[Close Price]])-1</f>
        <v>5.9965989438826028E-3</v>
      </c>
      <c r="AE22" s="2">
        <f>(Table2[[#This Row],[Close Price]]/Table2[[#This Row],[Current Week Low]])-1</f>
        <v>5.4031744534326798E-2</v>
      </c>
      <c r="AF22" s="2">
        <f>(Table2[[#This Row],[Current Week High]]/Table2[[#This Row],[Close Price]])-1</f>
        <v>5.9965989438826028E-3</v>
      </c>
      <c r="AG22" s="2">
        <f>(Table2[[#This Row],[Close Price]]/Table2[[#This Row],[Current Month Low]])-1</f>
        <v>5.4031744534326798E-2</v>
      </c>
      <c r="AH22" s="2">
        <f>(Table2[[#This Row],[Current Month High]]/Table2[[#This Row],[Close Price]])-1</f>
        <v>5.9965989438826028E-3</v>
      </c>
      <c r="AI22">
        <v>2.7253199677794702</v>
      </c>
      <c r="AJ22">
        <v>273.30437687938502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0.76</v>
      </c>
      <c r="AM22" t="s">
        <v>10455</v>
      </c>
      <c r="AN22">
        <v>12.98</v>
      </c>
      <c r="AO22" t="s">
        <v>10455</v>
      </c>
      <c r="AP22">
        <v>0.14226468727423899</v>
      </c>
      <c r="AQ22">
        <f>(Table2[[#This Row],[Sharpe Ratio]]-AVERAGE(Table2[Sharpe Ratio]))/_xlfn.STDEV.P(Table2[Sharpe Ratio])</f>
        <v>0.99663834259326201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7.9325399697277481</v>
      </c>
      <c r="AS22">
        <f>_xlfn.RANK.AVG(Table2[[#This Row],[1Y Return vs Nifty Z-Score]],Table2[1Y Return vs Nifty Z-Score])</f>
        <v>13</v>
      </c>
      <c r="AT22">
        <f>_xlfn.RANK.AVG(Table2[[#This Row],[6M Return vs Nifty Z-Score]],Table2[6M Return vs Nifty Z-Score])</f>
        <v>4</v>
      </c>
      <c r="AU22">
        <f>_xlfn.RANK.AVG(Table2[[#This Row],[Sharpe Ratio Z-Score]],Table2[Sharpe Ratio Z-Score])</f>
        <v>117</v>
      </c>
      <c r="AV22">
        <f>(Table2[[#This Row],[Rank 1Y]]+Table2[[#This Row],[Rank 6M]]+Table2[[#This Row],[Rank Sharpe]])/3</f>
        <v>44.666666666666664</v>
      </c>
    </row>
    <row r="23" spans="1:48" x14ac:dyDescent="0.3">
      <c r="A23" t="s">
        <v>124</v>
      </c>
      <c r="B23" t="s">
        <v>125</v>
      </c>
      <c r="C23" t="s">
        <v>10411</v>
      </c>
      <c r="D23" t="s">
        <v>126</v>
      </c>
      <c r="E23">
        <v>227143.70278600001</v>
      </c>
      <c r="F23">
        <v>171.76</v>
      </c>
      <c r="G23">
        <v>400.08842471407002</v>
      </c>
      <c r="H23">
        <f>(Table2[[#This Row],[1Y Return vs Nifty]]-AVERAGE(Table2[1Y Return vs Nifty]))/_xlfn.STDEV.P(Table2[1Y Return vs Nifty])</f>
        <v>4.1963467523963249</v>
      </c>
      <c r="I23">
        <v>-16.5182894851166</v>
      </c>
      <c r="J23">
        <f>(Table2[[#This Row],[1M Return vs Nifty]]-AVERAGE(Table2[1M Return vs Nifty]))/_xlfn.STDEV.P(Table2[1M Return vs Nifty])</f>
        <v>-1.5555543066336421</v>
      </c>
      <c r="K23">
        <v>60.123342541140303</v>
      </c>
      <c r="L23">
        <f>(Table2[[#This Row],[6M Return vs Nifty]]-AVERAGE(Table2[6M Return vs Nifty]))/_xlfn.STDEV.P(Table2[6M Return vs Nifty])</f>
        <v>1.4555570224366552</v>
      </c>
      <c r="M23">
        <v>-3.6748083306458299</v>
      </c>
      <c r="N23">
        <f>(Table2[[#This Row],[1W Return vs Nifty]]-AVERAGE(Table2[1W Return vs Nifty]))/_xlfn.STDEV.P(Table2[1W Return vs Nifty])</f>
        <v>-0.3742251662748986</v>
      </c>
      <c r="O23">
        <v>173.71</v>
      </c>
      <c r="P23">
        <v>167.27447724766199</v>
      </c>
      <c r="Q23">
        <v>129.01869148969899</v>
      </c>
      <c r="R23">
        <v>47.149154914673097</v>
      </c>
      <c r="S23" s="2">
        <f>(Table2[[#This Row],[Close Price]]-Table2[[#This Row],[20D EMA]])/Table2[[#This Row],[20D EMA]]</f>
        <v>-1.1225605894882373E-2</v>
      </c>
      <c r="T23" s="2">
        <f>(Table2[[#This Row],[Close Price]]-Table2[[#This Row],[50D EMA]])/Table2[[#This Row],[50D EMA]]</f>
        <v>2.6815344612895475E-2</v>
      </c>
      <c r="U23" s="2">
        <f>(Table2[[#This Row],[Close Price]]-Table2[[#This Row],[200D EMA]])/Table2[[#This Row],[200D EMA]]</f>
        <v>0.33127997204741078</v>
      </c>
      <c r="V23">
        <v>0.60718255125557197</v>
      </c>
      <c r="W23">
        <v>171.5</v>
      </c>
      <c r="X23">
        <v>173.79</v>
      </c>
      <c r="Y23">
        <v>171.5</v>
      </c>
      <c r="Z23">
        <v>173.79</v>
      </c>
      <c r="AA23">
        <v>171.5</v>
      </c>
      <c r="AB23">
        <v>173.79</v>
      </c>
      <c r="AC23" s="2">
        <f>(Table2[[#This Row],[Close Price]]/Table2[[#This Row],[Day Low]])-1</f>
        <v>1.5160349854226318E-3</v>
      </c>
      <c r="AD23" s="2">
        <f>(Table2[[#This Row],[Day High]]/Table2[[#This Row],[Close Price]])-1</f>
        <v>1.1818816953889089E-2</v>
      </c>
      <c r="AE23" s="2">
        <f>(Table2[[#This Row],[Close Price]]/Table2[[#This Row],[Current Week Low]])-1</f>
        <v>1.5160349854226318E-3</v>
      </c>
      <c r="AF23" s="2">
        <f>(Table2[[#This Row],[Current Week High]]/Table2[[#This Row],[Close Price]])-1</f>
        <v>1.1818816953889089E-2</v>
      </c>
      <c r="AG23" s="2">
        <f>(Table2[[#This Row],[Close Price]]/Table2[[#This Row],[Current Month Low]])-1</f>
        <v>1.5160349854226318E-3</v>
      </c>
      <c r="AH23" s="2">
        <f>(Table2[[#This Row],[Current Month High]]/Table2[[#This Row],[Close Price]])-1</f>
        <v>1.1818816953889089E-2</v>
      </c>
      <c r="AI23">
        <v>16.4415463437354</v>
      </c>
      <c r="AJ23">
        <v>430.94281298299802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7.0000000000000007E-2</v>
      </c>
      <c r="AM23" t="s">
        <v>10455</v>
      </c>
      <c r="AN23">
        <v>-3.34</v>
      </c>
      <c r="AO23" t="s">
        <v>10456</v>
      </c>
      <c r="AP23">
        <v>0.16524730424887801</v>
      </c>
      <c r="AQ23">
        <f>(Table2[[#This Row],[Sharpe Ratio]]-AVERAGE(Table2[Sharpe Ratio]))/_xlfn.STDEV.P(Table2[Sharpe Ratio])</f>
        <v>1.2564772623056379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4.9786015642300772</v>
      </c>
      <c r="AS23">
        <f>_xlfn.RANK.AVG(Table2[[#This Row],[1Y Return vs Nifty Z-Score]],Table2[1Y Return vs Nifty Z-Score])</f>
        <v>4</v>
      </c>
      <c r="AT23">
        <f>_xlfn.RANK.AVG(Table2[[#This Row],[6M Return vs Nifty Z-Score]],Table2[6M Return vs Nifty Z-Score])</f>
        <v>63</v>
      </c>
      <c r="AU23">
        <f>_xlfn.RANK.AVG(Table2[[#This Row],[Sharpe Ratio Z-Score]],Table2[Sharpe Ratio Z-Score])</f>
        <v>80</v>
      </c>
      <c r="AV23">
        <f>(Table2[[#This Row],[Rank 1Y]]+Table2[[#This Row],[Rank 6M]]+Table2[[#This Row],[Rank Sharpe]])/3</f>
        <v>49</v>
      </c>
    </row>
    <row r="24" spans="1:48" x14ac:dyDescent="0.3">
      <c r="A24" t="s">
        <v>1331</v>
      </c>
      <c r="B24" t="s">
        <v>1332</v>
      </c>
      <c r="C24" t="s">
        <v>10424</v>
      </c>
      <c r="D24" t="s">
        <v>140</v>
      </c>
      <c r="E24">
        <v>7927.1937108499997</v>
      </c>
      <c r="F24">
        <v>950.5</v>
      </c>
      <c r="G24">
        <v>122.63048841159799</v>
      </c>
      <c r="H24">
        <f>(Table2[[#This Row],[1Y Return vs Nifty]]-AVERAGE(Table2[1Y Return vs Nifty]))/_xlfn.STDEV.P(Table2[1Y Return vs Nifty])</f>
        <v>0.90752609647779892</v>
      </c>
      <c r="I24">
        <v>9.6765312973559894</v>
      </c>
      <c r="J24">
        <f>(Table2[[#This Row],[1M Return vs Nifty]]-AVERAGE(Table2[1M Return vs Nifty]))/_xlfn.STDEV.P(Table2[1M Return vs Nifty])</f>
        <v>0.95870388245464855</v>
      </c>
      <c r="K24">
        <v>113.805271246277</v>
      </c>
      <c r="L24">
        <f>(Table2[[#This Row],[6M Return vs Nifty]]-AVERAGE(Table2[6M Return vs Nifty]))/_xlfn.STDEV.P(Table2[6M Return vs Nifty])</f>
        <v>3.0910824369483132</v>
      </c>
      <c r="M24">
        <v>-3.5121407793094899</v>
      </c>
      <c r="N24">
        <f>(Table2[[#This Row],[1W Return vs Nifty]]-AVERAGE(Table2[1W Return vs Nifty]))/_xlfn.STDEV.P(Table2[1W Return vs Nifty])</f>
        <v>-0.34154396275088278</v>
      </c>
      <c r="O24">
        <v>933.32</v>
      </c>
      <c r="P24">
        <v>871.71790849296599</v>
      </c>
      <c r="Q24">
        <v>677.14647165901397</v>
      </c>
      <c r="R24">
        <v>51.3090925013746</v>
      </c>
      <c r="S24" s="2">
        <f>(Table2[[#This Row],[Close Price]]-Table2[[#This Row],[20D EMA]])/Table2[[#This Row],[20D EMA]]</f>
        <v>1.840740582008309E-2</v>
      </c>
      <c r="T24" s="2">
        <f>(Table2[[#This Row],[Close Price]]-Table2[[#This Row],[50D EMA]])/Table2[[#This Row],[50D EMA]]</f>
        <v>9.0375671693189399E-2</v>
      </c>
      <c r="U24" s="2">
        <f>(Table2[[#This Row],[Close Price]]-Table2[[#This Row],[200D EMA]])/Table2[[#This Row],[200D EMA]]</f>
        <v>0.40368449040466509</v>
      </c>
      <c r="V24">
        <v>1.09553357888414</v>
      </c>
      <c r="W24">
        <v>938.4</v>
      </c>
      <c r="X24">
        <v>964.65</v>
      </c>
      <c r="Y24">
        <v>938.4</v>
      </c>
      <c r="Z24">
        <v>964.65</v>
      </c>
      <c r="AA24">
        <v>938.4</v>
      </c>
      <c r="AB24">
        <v>964.65</v>
      </c>
      <c r="AC24" s="2">
        <f>(Table2[[#This Row],[Close Price]]/Table2[[#This Row],[Day Low]])-1</f>
        <v>1.2894288150042676E-2</v>
      </c>
      <c r="AD24" s="2">
        <f>(Table2[[#This Row],[Day High]]/Table2[[#This Row],[Close Price]])-1</f>
        <v>1.4886901630720706E-2</v>
      </c>
      <c r="AE24" s="2">
        <f>(Table2[[#This Row],[Close Price]]/Table2[[#This Row],[Current Week Low]])-1</f>
        <v>1.2894288150042676E-2</v>
      </c>
      <c r="AF24" s="2">
        <f>(Table2[[#This Row],[Current Week High]]/Table2[[#This Row],[Close Price]])-1</f>
        <v>1.4886901630720706E-2</v>
      </c>
      <c r="AG24" s="2">
        <f>(Table2[[#This Row],[Close Price]]/Table2[[#This Row],[Current Month Low]])-1</f>
        <v>1.2894288150042676E-2</v>
      </c>
      <c r="AH24" s="2">
        <f>(Table2[[#This Row],[Current Month High]]/Table2[[#This Row],[Close Price]])-1</f>
        <v>1.4886901630720706E-2</v>
      </c>
      <c r="AI24">
        <v>12.572330352446</v>
      </c>
      <c r="AJ24">
        <v>162.71420674405701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0.08</v>
      </c>
      <c r="AM24" t="s">
        <v>10455</v>
      </c>
      <c r="AN24">
        <v>-4.6900000000000004</v>
      </c>
      <c r="AO24" t="s">
        <v>10456</v>
      </c>
      <c r="AP24">
        <v>0.19143398786069199</v>
      </c>
      <c r="AQ24">
        <f>(Table2[[#This Row],[Sharpe Ratio]]-AVERAGE(Table2[Sharpe Ratio]))/_xlfn.STDEV.P(Table2[Sharpe Ratio])</f>
        <v>1.5525410042220604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6.1683094573519384</v>
      </c>
      <c r="AS24">
        <f>_xlfn.RANK.AVG(Table2[[#This Row],[1Y Return vs Nifty Z-Score]],Table2[1Y Return vs Nifty Z-Score])</f>
        <v>95</v>
      </c>
      <c r="AT24">
        <f>_xlfn.RANK.AVG(Table2[[#This Row],[6M Return vs Nifty Z-Score]],Table2[6M Return vs Nifty Z-Score])</f>
        <v>9</v>
      </c>
      <c r="AU24">
        <f>_xlfn.RANK.AVG(Table2[[#This Row],[Sharpe Ratio Z-Score]],Table2[Sharpe Ratio Z-Score])</f>
        <v>44</v>
      </c>
      <c r="AV24">
        <f>(Table2[[#This Row],[Rank 1Y]]+Table2[[#This Row],[Rank 6M]]+Table2[[#This Row],[Rank Sharpe]])/3</f>
        <v>49.333333333333336</v>
      </c>
    </row>
    <row r="25" spans="1:48" x14ac:dyDescent="0.3">
      <c r="A25" t="s">
        <v>1314</v>
      </c>
      <c r="B25" t="s">
        <v>1315</v>
      </c>
      <c r="C25" t="s">
        <v>10419</v>
      </c>
      <c r="D25" t="s">
        <v>230</v>
      </c>
      <c r="E25">
        <v>8093.6417983199999</v>
      </c>
      <c r="F25">
        <v>71.94</v>
      </c>
      <c r="G25">
        <v>158.62858153529299</v>
      </c>
      <c r="H25">
        <f>(Table2[[#This Row],[1Y Return vs Nifty]]-AVERAGE(Table2[1Y Return vs Nifty]))/_xlfn.STDEV.P(Table2[1Y Return vs Nifty])</f>
        <v>1.3342259913037373</v>
      </c>
      <c r="I25">
        <v>-0.60660449483641499</v>
      </c>
      <c r="J25">
        <f>(Table2[[#This Row],[1M Return vs Nifty]]-AVERAGE(Table2[1M Return vs Nifty]))/_xlfn.STDEV.P(Table2[1M Return vs Nifty])</f>
        <v>-2.8302617407581054E-2</v>
      </c>
      <c r="K25">
        <v>54.617265583149504</v>
      </c>
      <c r="L25">
        <f>(Table2[[#This Row],[6M Return vs Nifty]]-AVERAGE(Table2[6M Return vs Nifty]))/_xlfn.STDEV.P(Table2[6M Return vs Nifty])</f>
        <v>1.2878035713914193</v>
      </c>
      <c r="M25">
        <v>-0.33842100509059803</v>
      </c>
      <c r="N25">
        <f>(Table2[[#This Row],[1W Return vs Nifty]]-AVERAGE(Table2[1W Return vs Nifty]))/_xlfn.STDEV.P(Table2[1W Return vs Nifty])</f>
        <v>0.29608155639756822</v>
      </c>
      <c r="O25">
        <v>68.89</v>
      </c>
      <c r="P25">
        <v>64.749564259590102</v>
      </c>
      <c r="Q25">
        <v>52.323481276405403</v>
      </c>
      <c r="R25">
        <v>55.685127987788803</v>
      </c>
      <c r="S25" s="2">
        <f>(Table2[[#This Row],[Close Price]]-Table2[[#This Row],[20D EMA]])/Table2[[#This Row],[20D EMA]]</f>
        <v>4.4273479460008668E-2</v>
      </c>
      <c r="T25" s="2">
        <f>(Table2[[#This Row],[Close Price]]-Table2[[#This Row],[50D EMA]])/Table2[[#This Row],[50D EMA]]</f>
        <v>0.11104994794377965</v>
      </c>
      <c r="U25" s="2">
        <f>(Table2[[#This Row],[Close Price]]-Table2[[#This Row],[200D EMA]])/Table2[[#This Row],[200D EMA]]</f>
        <v>0.37490851612047477</v>
      </c>
      <c r="V25">
        <v>1.0693661444825999</v>
      </c>
      <c r="W25">
        <v>70.400000000000006</v>
      </c>
      <c r="X25">
        <v>72.7</v>
      </c>
      <c r="Y25">
        <v>70.400000000000006</v>
      </c>
      <c r="Z25">
        <v>72.7</v>
      </c>
      <c r="AA25">
        <v>70.400000000000006</v>
      </c>
      <c r="AB25">
        <v>72.7</v>
      </c>
      <c r="AC25" s="2">
        <f>(Table2[[#This Row],[Close Price]]/Table2[[#This Row],[Day Low]])-1</f>
        <v>2.1874999999999867E-2</v>
      </c>
      <c r="AD25" s="2">
        <f>(Table2[[#This Row],[Day High]]/Table2[[#This Row],[Close Price]])-1</f>
        <v>1.0564359188212524E-2</v>
      </c>
      <c r="AE25" s="2">
        <f>(Table2[[#This Row],[Close Price]]/Table2[[#This Row],[Current Week Low]])-1</f>
        <v>2.1874999999999867E-2</v>
      </c>
      <c r="AF25" s="2">
        <f>(Table2[[#This Row],[Current Week High]]/Table2[[#This Row],[Close Price]])-1</f>
        <v>1.0564359188212524E-2</v>
      </c>
      <c r="AG25" s="2">
        <f>(Table2[[#This Row],[Close Price]]/Table2[[#This Row],[Current Month Low]])-1</f>
        <v>2.1874999999999867E-2</v>
      </c>
      <c r="AH25" s="2">
        <f>(Table2[[#This Row],[Current Month High]]/Table2[[#This Row],[Close Price]])-1</f>
        <v>1.0564359188212524E-2</v>
      </c>
      <c r="AI25">
        <v>5.9911036975257099</v>
      </c>
      <c r="AJ25">
        <v>216.900882404333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0.21</v>
      </c>
      <c r="AM25" t="s">
        <v>10455</v>
      </c>
      <c r="AN25">
        <v>6.61</v>
      </c>
      <c r="AO25" t="s">
        <v>10455</v>
      </c>
      <c r="AP25">
        <v>0.21967618776954301</v>
      </c>
      <c r="AQ25">
        <f>(Table2[[#This Row],[Sharpe Ratio]]-AVERAGE(Table2[Sharpe Ratio]))/_xlfn.STDEV.P(Table2[Sharpe Ratio])</f>
        <v>1.8718441855227212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4.7616526872078646</v>
      </c>
      <c r="AS25">
        <f>_xlfn.RANK.AVG(Table2[[#This Row],[1Y Return vs Nifty Z-Score]],Table2[1Y Return vs Nifty Z-Score])</f>
        <v>63</v>
      </c>
      <c r="AT25">
        <f>_xlfn.RANK.AVG(Table2[[#This Row],[6M Return vs Nifty Z-Score]],Table2[6M Return vs Nifty Z-Score])</f>
        <v>76</v>
      </c>
      <c r="AU25">
        <f>_xlfn.RANK.AVG(Table2[[#This Row],[Sharpe Ratio Z-Score]],Table2[Sharpe Ratio Z-Score])</f>
        <v>19</v>
      </c>
      <c r="AV25">
        <f>(Table2[[#This Row],[Rank 1Y]]+Table2[[#This Row],[Rank 6M]]+Table2[[#This Row],[Rank Sharpe]])/3</f>
        <v>52.666666666666664</v>
      </c>
    </row>
    <row r="26" spans="1:48" x14ac:dyDescent="0.3">
      <c r="A26" t="s">
        <v>834</v>
      </c>
      <c r="B26" t="s">
        <v>835</v>
      </c>
      <c r="C26" t="s">
        <v>10419</v>
      </c>
      <c r="D26" t="s">
        <v>836</v>
      </c>
      <c r="E26">
        <v>17695.508429450001</v>
      </c>
      <c r="F26">
        <v>1460.5</v>
      </c>
      <c r="G26">
        <v>170.268272629573</v>
      </c>
      <c r="H26">
        <f>(Table2[[#This Row],[1Y Return vs Nifty]]-AVERAGE(Table2[1Y Return vs Nifty]))/_xlfn.STDEV.P(Table2[1Y Return vs Nifty])</f>
        <v>1.4721959373414206</v>
      </c>
      <c r="I26">
        <v>-5.9663954978276097</v>
      </c>
      <c r="J26">
        <f>(Table2[[#This Row],[1M Return vs Nifty]]-AVERAGE(Table2[1M Return vs Nifty]))/_xlfn.STDEV.P(Table2[1M Return vs Nifty])</f>
        <v>-0.54275158168869242</v>
      </c>
      <c r="K26">
        <v>61.7039876872375</v>
      </c>
      <c r="L26">
        <f>(Table2[[#This Row],[6M Return vs Nifty]]-AVERAGE(Table2[6M Return vs Nifty]))/_xlfn.STDEV.P(Table2[6M Return vs Nifty])</f>
        <v>1.5037144819416279</v>
      </c>
      <c r="M26">
        <v>-1.7208430441149101</v>
      </c>
      <c r="N26">
        <f>(Table2[[#This Row],[1W Return vs Nifty]]-AVERAGE(Table2[1W Return vs Nifty]))/_xlfn.STDEV.P(Table2[1W Return vs Nifty])</f>
        <v>1.8341984846364762E-2</v>
      </c>
      <c r="O26">
        <v>1470.88</v>
      </c>
      <c r="P26">
        <v>1440.07670158837</v>
      </c>
      <c r="Q26">
        <v>1151.3596660029</v>
      </c>
      <c r="R26">
        <v>52.648021027370397</v>
      </c>
      <c r="S26" s="2">
        <f>(Table2[[#This Row],[Close Price]]-Table2[[#This Row],[20D EMA]])/Table2[[#This Row],[20D EMA]]</f>
        <v>-7.0569998912216551E-3</v>
      </c>
      <c r="T26" s="2">
        <f>(Table2[[#This Row],[Close Price]]-Table2[[#This Row],[50D EMA]])/Table2[[#This Row],[50D EMA]]</f>
        <v>1.418209071024033E-2</v>
      </c>
      <c r="U26" s="2">
        <f>(Table2[[#This Row],[Close Price]]-Table2[[#This Row],[200D EMA]])/Table2[[#This Row],[200D EMA]]</f>
        <v>0.26850022901212295</v>
      </c>
      <c r="V26">
        <v>1.04510517358981</v>
      </c>
      <c r="W26">
        <v>1451.2</v>
      </c>
      <c r="X26">
        <v>1486</v>
      </c>
      <c r="Y26">
        <v>1451.2</v>
      </c>
      <c r="Z26">
        <v>1486</v>
      </c>
      <c r="AA26">
        <v>1451.2</v>
      </c>
      <c r="AB26">
        <v>1486</v>
      </c>
      <c r="AC26" s="2">
        <f>(Table2[[#This Row],[Close Price]]/Table2[[#This Row],[Day Low]])-1</f>
        <v>6.4084895259095553E-3</v>
      </c>
      <c r="AD26" s="2">
        <f>(Table2[[#This Row],[Day High]]/Table2[[#This Row],[Close Price]])-1</f>
        <v>1.745977404998289E-2</v>
      </c>
      <c r="AE26" s="2">
        <f>(Table2[[#This Row],[Close Price]]/Table2[[#This Row],[Current Week Low]])-1</f>
        <v>6.4084895259095553E-3</v>
      </c>
      <c r="AF26" s="2">
        <f>(Table2[[#This Row],[Current Week High]]/Table2[[#This Row],[Close Price]])-1</f>
        <v>1.745977404998289E-2</v>
      </c>
      <c r="AG26" s="2">
        <f>(Table2[[#This Row],[Close Price]]/Table2[[#This Row],[Current Month Low]])-1</f>
        <v>6.4084895259095553E-3</v>
      </c>
      <c r="AH26" s="2">
        <f>(Table2[[#This Row],[Current Month High]]/Table2[[#This Row],[Close Price]])-1</f>
        <v>1.745977404998289E-2</v>
      </c>
      <c r="AI26">
        <v>16.056145155768501</v>
      </c>
      <c r="AJ26">
        <v>202.81982168774601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-0.13</v>
      </c>
      <c r="AM26" t="s">
        <v>10456</v>
      </c>
      <c r="AN26">
        <v>0.89</v>
      </c>
      <c r="AO26" t="s">
        <v>10455</v>
      </c>
      <c r="AP26">
        <v>0.18961815204628199</v>
      </c>
      <c r="AQ26">
        <f>(Table2[[#This Row],[Sharpe Ratio]]-AVERAGE(Table2[Sharpe Ratio]))/_xlfn.STDEV.P(Table2[Sharpe Ratio])</f>
        <v>1.5320113658039469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3.983512188244668</v>
      </c>
      <c r="AS26">
        <f>_xlfn.RANK.AVG(Table2[[#This Row],[1Y Return vs Nifty Z-Score]],Table2[1Y Return vs Nifty Z-Score])</f>
        <v>51</v>
      </c>
      <c r="AT26">
        <f>_xlfn.RANK.AVG(Table2[[#This Row],[6M Return vs Nifty Z-Score]],Table2[6M Return vs Nifty Z-Score])</f>
        <v>60</v>
      </c>
      <c r="AU26">
        <f>_xlfn.RANK.AVG(Table2[[#This Row],[Sharpe Ratio Z-Score]],Table2[Sharpe Ratio Z-Score])</f>
        <v>48</v>
      </c>
      <c r="AV26">
        <f>(Table2[[#This Row],[Rank 1Y]]+Table2[[#This Row],[Rank 6M]]+Table2[[#This Row],[Rank Sharpe]])/3</f>
        <v>53</v>
      </c>
    </row>
    <row r="27" spans="1:48" x14ac:dyDescent="0.3">
      <c r="A27" t="s">
        <v>1159</v>
      </c>
      <c r="B27" t="s">
        <v>1160</v>
      </c>
      <c r="C27" t="s">
        <v>10419</v>
      </c>
      <c r="D27" t="s">
        <v>132</v>
      </c>
      <c r="E27">
        <v>9814.7872577500002</v>
      </c>
      <c r="F27">
        <v>1290.45</v>
      </c>
      <c r="G27">
        <v>180.90532997374001</v>
      </c>
      <c r="H27">
        <f>(Table2[[#This Row],[1Y Return vs Nifty]]-AVERAGE(Table2[1Y Return vs Nifty]))/_xlfn.STDEV.P(Table2[1Y Return vs Nifty])</f>
        <v>1.5982812617617284</v>
      </c>
      <c r="I27">
        <v>9.8932189594594799</v>
      </c>
      <c r="J27">
        <f>(Table2[[#This Row],[1M Return vs Nifty]]-AVERAGE(Table2[1M Return vs Nifty]))/_xlfn.STDEV.P(Table2[1M Return vs Nifty])</f>
        <v>0.97950222016584365</v>
      </c>
      <c r="K27">
        <v>52.406085737605601</v>
      </c>
      <c r="L27">
        <f>(Table2[[#This Row],[6M Return vs Nifty]]-AVERAGE(Table2[6M Return vs Nifty]))/_xlfn.STDEV.P(Table2[6M Return vs Nifty])</f>
        <v>1.2204356336016402</v>
      </c>
      <c r="M27">
        <v>0.13782091731412299</v>
      </c>
      <c r="N27">
        <f>(Table2[[#This Row],[1W Return vs Nifty]]-AVERAGE(Table2[1W Return vs Nifty]))/_xlfn.STDEV.P(Table2[1W Return vs Nifty])</f>
        <v>0.39176234254646619</v>
      </c>
      <c r="O27">
        <v>1119.02</v>
      </c>
      <c r="P27">
        <v>1033.39229321627</v>
      </c>
      <c r="Q27">
        <v>852.22682710897402</v>
      </c>
      <c r="R27">
        <v>61.792115314190802</v>
      </c>
      <c r="S27" s="2">
        <f>(Table2[[#This Row],[Close Price]]-Table2[[#This Row],[20D EMA]])/Table2[[#This Row],[20D EMA]]</f>
        <v>0.15319654697860635</v>
      </c>
      <c r="T27" s="2">
        <f>(Table2[[#This Row],[Close Price]]-Table2[[#This Row],[50D EMA]])/Table2[[#This Row],[50D EMA]]</f>
        <v>0.24875132945270825</v>
      </c>
      <c r="U27" s="2">
        <f>(Table2[[#This Row],[Close Price]]-Table2[[#This Row],[200D EMA]])/Table2[[#This Row],[200D EMA]]</f>
        <v>0.51420954956043707</v>
      </c>
      <c r="V27">
        <v>1.4987948301693199</v>
      </c>
      <c r="W27">
        <v>1180</v>
      </c>
      <c r="X27">
        <v>1292.55</v>
      </c>
      <c r="Y27">
        <v>1180</v>
      </c>
      <c r="Z27">
        <v>1292.55</v>
      </c>
      <c r="AA27">
        <v>1180</v>
      </c>
      <c r="AB27">
        <v>1292.55</v>
      </c>
      <c r="AC27" s="2">
        <f>(Table2[[#This Row],[Close Price]]/Table2[[#This Row],[Day Low]])-1</f>
        <v>9.3601694915254274E-2</v>
      </c>
      <c r="AD27" s="2">
        <f>(Table2[[#This Row],[Day High]]/Table2[[#This Row],[Close Price]])-1</f>
        <v>1.6273393002439462E-3</v>
      </c>
      <c r="AE27" s="2">
        <f>(Table2[[#This Row],[Close Price]]/Table2[[#This Row],[Current Week Low]])-1</f>
        <v>9.3601694915254274E-2</v>
      </c>
      <c r="AF27" s="2">
        <f>(Table2[[#This Row],[Current Week High]]/Table2[[#This Row],[Close Price]])-1</f>
        <v>1.6273393002439462E-3</v>
      </c>
      <c r="AG27" s="2">
        <f>(Table2[[#This Row],[Close Price]]/Table2[[#This Row],[Current Month Low]])-1</f>
        <v>9.3601694915254274E-2</v>
      </c>
      <c r="AH27" s="2">
        <f>(Table2[[#This Row],[Current Month High]]/Table2[[#This Row],[Close Price]])-1</f>
        <v>1.6273393002439462E-3</v>
      </c>
      <c r="AI27">
        <v>0.16273393002439401</v>
      </c>
      <c r="AJ27">
        <v>213.672824501701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0.21</v>
      </c>
      <c r="AM27" t="s">
        <v>10455</v>
      </c>
      <c r="AN27">
        <v>24.87</v>
      </c>
      <c r="AO27" t="s">
        <v>10455</v>
      </c>
      <c r="AP27">
        <v>0.19865469739634001</v>
      </c>
      <c r="AQ27">
        <f>(Table2[[#This Row],[Sharpe Ratio]]-AVERAGE(Table2[Sharpe Ratio]))/_xlfn.STDEV.P(Table2[Sharpe Ratio])</f>
        <v>1.6341775457599546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5.8241590038356321</v>
      </c>
      <c r="AS27">
        <f>_xlfn.RANK.AVG(Table2[[#This Row],[1Y Return vs Nifty Z-Score]],Table2[1Y Return vs Nifty Z-Score])</f>
        <v>45</v>
      </c>
      <c r="AT27">
        <f>_xlfn.RANK.AVG(Table2[[#This Row],[6M Return vs Nifty Z-Score]],Table2[6M Return vs Nifty Z-Score])</f>
        <v>82</v>
      </c>
      <c r="AU27">
        <f>_xlfn.RANK.AVG(Table2[[#This Row],[Sharpe Ratio Z-Score]],Table2[Sharpe Ratio Z-Score])</f>
        <v>37</v>
      </c>
      <c r="AV27">
        <f>(Table2[[#This Row],[Rank 1Y]]+Table2[[#This Row],[Rank 6M]]+Table2[[#This Row],[Rank Sharpe]])/3</f>
        <v>54.666666666666664</v>
      </c>
    </row>
    <row r="28" spans="1:48" x14ac:dyDescent="0.3">
      <c r="A28" t="s">
        <v>320</v>
      </c>
      <c r="B28" t="s">
        <v>321</v>
      </c>
      <c r="C28" t="s">
        <v>10424</v>
      </c>
      <c r="D28" t="s">
        <v>140</v>
      </c>
      <c r="E28">
        <v>75867.076636040001</v>
      </c>
      <c r="F28">
        <v>1840.4</v>
      </c>
      <c r="G28">
        <v>194.28689799651301</v>
      </c>
      <c r="H28">
        <f>(Table2[[#This Row],[1Y Return vs Nifty]]-AVERAGE(Table2[1Y Return vs Nifty]))/_xlfn.STDEV.P(Table2[1Y Return vs Nifty])</f>
        <v>1.7568983765156474</v>
      </c>
      <c r="I28">
        <v>4.8507186541209304</v>
      </c>
      <c r="J28">
        <f>(Table2[[#This Row],[1M Return vs Nifty]]-AVERAGE(Table2[1M Return vs Nifty]))/_xlfn.STDEV.P(Table2[1M Return vs Nifty])</f>
        <v>0.49550777746819313</v>
      </c>
      <c r="K28">
        <v>43.8722436306495</v>
      </c>
      <c r="L28">
        <f>(Table2[[#This Row],[6M Return vs Nifty]]-AVERAGE(Table2[6M Return vs Nifty]))/_xlfn.STDEV.P(Table2[6M Return vs Nifty])</f>
        <v>0.96043536934099938</v>
      </c>
      <c r="M28">
        <v>-8.5610749185024009</v>
      </c>
      <c r="N28">
        <f>(Table2[[#This Row],[1W Return vs Nifty]]-AVERAGE(Table2[1W Return vs Nifty]))/_xlfn.STDEV.P(Table2[1W Return vs Nifty])</f>
        <v>-1.3559149471713805</v>
      </c>
      <c r="O28">
        <v>1844.44</v>
      </c>
      <c r="P28">
        <v>1667.93214708043</v>
      </c>
      <c r="Q28">
        <v>1243.9005978928401</v>
      </c>
      <c r="R28">
        <v>50.643254699551001</v>
      </c>
      <c r="S28" s="2">
        <f>(Table2[[#This Row],[Close Price]]-Table2[[#This Row],[20D EMA]])/Table2[[#This Row],[20D EMA]]</f>
        <v>-2.1903667237752182E-3</v>
      </c>
      <c r="T28" s="2">
        <f>(Table2[[#This Row],[Close Price]]-Table2[[#This Row],[50D EMA]])/Table2[[#This Row],[50D EMA]]</f>
        <v>0.10340219967668351</v>
      </c>
      <c r="U28" s="2">
        <f>(Table2[[#This Row],[Close Price]]-Table2[[#This Row],[200D EMA]])/Table2[[#This Row],[200D EMA]]</f>
        <v>0.47953944480581995</v>
      </c>
      <c r="V28">
        <v>1.39736942320947</v>
      </c>
      <c r="W28">
        <v>1823.5</v>
      </c>
      <c r="X28">
        <v>1893.4</v>
      </c>
      <c r="Y28">
        <v>1823.5</v>
      </c>
      <c r="Z28">
        <v>1893.4</v>
      </c>
      <c r="AA28">
        <v>1823.5</v>
      </c>
      <c r="AB28">
        <v>1893.4</v>
      </c>
      <c r="AC28" s="2">
        <f>(Table2[[#This Row],[Close Price]]/Table2[[#This Row],[Day Low]])-1</f>
        <v>9.2678914176036464E-3</v>
      </c>
      <c r="AD28" s="2">
        <f>(Table2[[#This Row],[Day High]]/Table2[[#This Row],[Close Price]])-1</f>
        <v>2.8798087372310377E-2</v>
      </c>
      <c r="AE28" s="2">
        <f>(Table2[[#This Row],[Close Price]]/Table2[[#This Row],[Current Week Low]])-1</f>
        <v>9.2678914176036464E-3</v>
      </c>
      <c r="AF28" s="2">
        <f>(Table2[[#This Row],[Current Week High]]/Table2[[#This Row],[Close Price]])-1</f>
        <v>2.8798087372310377E-2</v>
      </c>
      <c r="AG28" s="2">
        <f>(Table2[[#This Row],[Close Price]]/Table2[[#This Row],[Current Month Low]])-1</f>
        <v>9.2678914176036464E-3</v>
      </c>
      <c r="AH28" s="2">
        <f>(Table2[[#This Row],[Current Month High]]/Table2[[#This Row],[Close Price]])-1</f>
        <v>2.8798087372310377E-2</v>
      </c>
      <c r="AI28">
        <v>12.736361660508599</v>
      </c>
      <c r="AJ28">
        <v>253.108211818879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0.27</v>
      </c>
      <c r="AM28" t="s">
        <v>10455</v>
      </c>
      <c r="AN28">
        <v>-0.4</v>
      </c>
      <c r="AO28" t="s">
        <v>10456</v>
      </c>
      <c r="AP28">
        <v>0.208761733406714</v>
      </c>
      <c r="AQ28">
        <f>(Table2[[#This Row],[Sharpe Ratio]]-AVERAGE(Table2[Sharpe Ratio]))/_xlfn.STDEV.P(Table2[Sharpe Ratio])</f>
        <v>1.7484465744492304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3.6053731506026887</v>
      </c>
      <c r="AS28">
        <f>_xlfn.RANK.AVG(Table2[[#This Row],[1Y Return vs Nifty Z-Score]],Table2[1Y Return vs Nifty Z-Score])</f>
        <v>36</v>
      </c>
      <c r="AT28">
        <f>_xlfn.RANK.AVG(Table2[[#This Row],[6M Return vs Nifty Z-Score]],Table2[6M Return vs Nifty Z-Score])</f>
        <v>103</v>
      </c>
      <c r="AU28">
        <f>_xlfn.RANK.AVG(Table2[[#This Row],[Sharpe Ratio Z-Score]],Table2[Sharpe Ratio Z-Score])</f>
        <v>29</v>
      </c>
      <c r="AV28">
        <f>(Table2[[#This Row],[Rank 1Y]]+Table2[[#This Row],[Rank 6M]]+Table2[[#This Row],[Rank Sharpe]])/3</f>
        <v>56</v>
      </c>
    </row>
    <row r="29" spans="1:48" x14ac:dyDescent="0.3">
      <c r="A29" t="s">
        <v>895</v>
      </c>
      <c r="B29" t="s">
        <v>896</v>
      </c>
      <c r="C29" t="s">
        <v>10411</v>
      </c>
      <c r="D29" t="s">
        <v>126</v>
      </c>
      <c r="E29">
        <v>16094.4936920579</v>
      </c>
      <c r="F29">
        <v>60.93</v>
      </c>
      <c r="G29">
        <v>377.42739386428201</v>
      </c>
      <c r="H29">
        <f>(Table2[[#This Row],[1Y Return vs Nifty]]-AVERAGE(Table2[1Y Return vs Nifty]))/_xlfn.STDEV.P(Table2[1Y Return vs Nifty])</f>
        <v>3.927736427759791</v>
      </c>
      <c r="I29">
        <v>-7.1814559837254199</v>
      </c>
      <c r="J29">
        <f>(Table2[[#This Row],[1M Return vs Nifty]]-AVERAGE(Table2[1M Return vs Nifty]))/_xlfn.STDEV.P(Table2[1M Return vs Nifty])</f>
        <v>-0.65937676505128695</v>
      </c>
      <c r="K29">
        <v>99.151093605846995</v>
      </c>
      <c r="L29">
        <f>(Table2[[#This Row],[6M Return vs Nifty]]-AVERAGE(Table2[6M Return vs Nifty]))/_xlfn.STDEV.P(Table2[6M Return vs Nifty])</f>
        <v>2.6446141274481296</v>
      </c>
      <c r="M29">
        <v>-1.2703281686985799</v>
      </c>
      <c r="N29">
        <f>(Table2[[#This Row],[1W Return vs Nifty]]-AVERAGE(Table2[1W Return vs Nifty]))/_xlfn.STDEV.P(Table2[1W Return vs Nifty])</f>
        <v>0.10885400284333392</v>
      </c>
      <c r="O29">
        <v>60.88</v>
      </c>
      <c r="P29">
        <v>56.873701958022998</v>
      </c>
      <c r="Q29">
        <v>42.072336706412599</v>
      </c>
      <c r="R29">
        <v>50.394029763957803</v>
      </c>
      <c r="S29" s="2">
        <f>(Table2[[#This Row],[Close Price]]-Table2[[#This Row],[20D EMA]])/Table2[[#This Row],[20D EMA]]</f>
        <v>8.2128777923779817E-4</v>
      </c>
      <c r="T29" s="2">
        <f>(Table2[[#This Row],[Close Price]]-Table2[[#This Row],[50D EMA]])/Table2[[#This Row],[50D EMA]]</f>
        <v>7.1321153755225034E-2</v>
      </c>
      <c r="U29" s="2">
        <f>(Table2[[#This Row],[Close Price]]-Table2[[#This Row],[200D EMA]])/Table2[[#This Row],[200D EMA]]</f>
        <v>0.44822001271712453</v>
      </c>
      <c r="V29">
        <v>0.91257349635358598</v>
      </c>
      <c r="W29">
        <v>60.61</v>
      </c>
      <c r="X29">
        <v>62.4</v>
      </c>
      <c r="Y29">
        <v>60.61</v>
      </c>
      <c r="Z29">
        <v>62.4</v>
      </c>
      <c r="AA29">
        <v>60.61</v>
      </c>
      <c r="AB29">
        <v>62.4</v>
      </c>
      <c r="AC29" s="2">
        <f>(Table2[[#This Row],[Close Price]]/Table2[[#This Row],[Day Low]])-1</f>
        <v>5.2796568223065776E-3</v>
      </c>
      <c r="AD29" s="2">
        <f>(Table2[[#This Row],[Day High]]/Table2[[#This Row],[Close Price]])-1</f>
        <v>2.4126046282619384E-2</v>
      </c>
      <c r="AE29" s="2">
        <f>(Table2[[#This Row],[Close Price]]/Table2[[#This Row],[Current Week Low]])-1</f>
        <v>5.2796568223065776E-3</v>
      </c>
      <c r="AF29" s="2">
        <f>(Table2[[#This Row],[Current Week High]]/Table2[[#This Row],[Close Price]])-1</f>
        <v>2.4126046282619384E-2</v>
      </c>
      <c r="AG29" s="2">
        <f>(Table2[[#This Row],[Close Price]]/Table2[[#This Row],[Current Month Low]])-1</f>
        <v>5.2796568223065776E-3</v>
      </c>
      <c r="AH29" s="2">
        <f>(Table2[[#This Row],[Current Month High]]/Table2[[#This Row],[Close Price]])-1</f>
        <v>2.4126046282619384E-2</v>
      </c>
      <c r="AI29">
        <v>17.840144428032101</v>
      </c>
      <c r="AJ29">
        <v>425.258620689655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</v>
      </c>
      <c r="AM29" t="s">
        <v>10455</v>
      </c>
      <c r="AN29">
        <v>-5.89</v>
      </c>
      <c r="AO29" t="s">
        <v>10456</v>
      </c>
      <c r="AP29">
        <v>0.12426492416441499</v>
      </c>
      <c r="AQ29">
        <f>(Table2[[#This Row],[Sharpe Ratio]]-AVERAGE(Table2[Sharpe Ratio]))/_xlfn.STDEV.P(Table2[Sharpe Ratio])</f>
        <v>0.7931350162881512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6.8149628092881187</v>
      </c>
      <c r="AS29">
        <f>_xlfn.RANK.AVG(Table2[[#This Row],[1Y Return vs Nifty Z-Score]],Table2[1Y Return vs Nifty Z-Score])</f>
        <v>5</v>
      </c>
      <c r="AT29">
        <f>_xlfn.RANK.AVG(Table2[[#This Row],[6M Return vs Nifty Z-Score]],Table2[6M Return vs Nifty Z-Score])</f>
        <v>14</v>
      </c>
      <c r="AU29">
        <f>_xlfn.RANK.AVG(Table2[[#This Row],[Sharpe Ratio Z-Score]],Table2[Sharpe Ratio Z-Score])</f>
        <v>159</v>
      </c>
      <c r="AV29">
        <f>(Table2[[#This Row],[Rank 1Y]]+Table2[[#This Row],[Rank 6M]]+Table2[[#This Row],[Rank Sharpe]])/3</f>
        <v>59.333333333333336</v>
      </c>
    </row>
    <row r="30" spans="1:48" x14ac:dyDescent="0.3">
      <c r="A30" t="s">
        <v>731</v>
      </c>
      <c r="B30" t="s">
        <v>732</v>
      </c>
      <c r="C30" t="s">
        <v>10424</v>
      </c>
      <c r="D30" t="s">
        <v>140</v>
      </c>
      <c r="E30">
        <v>20927.121929609999</v>
      </c>
      <c r="F30">
        <v>1908.7</v>
      </c>
      <c r="G30">
        <v>236.05929892072899</v>
      </c>
      <c r="H30">
        <f>(Table2[[#This Row],[1Y Return vs Nifty]]-AVERAGE(Table2[1Y Return vs Nifty]))/_xlfn.STDEV.P(Table2[1Y Return vs Nifty])</f>
        <v>2.2520434671109442</v>
      </c>
      <c r="I30">
        <v>-5.4449977636823403</v>
      </c>
      <c r="J30">
        <f>(Table2[[#This Row],[1M Return vs Nifty]]-AVERAGE(Table2[1M Return vs Nifty]))/_xlfn.STDEV.P(Table2[1M Return vs Nifty])</f>
        <v>-0.49270624892107956</v>
      </c>
      <c r="K30">
        <v>80.991075355718607</v>
      </c>
      <c r="L30">
        <f>(Table2[[#This Row],[6M Return vs Nifty]]-AVERAGE(Table2[6M Return vs Nifty]))/_xlfn.STDEV.P(Table2[6M Return vs Nifty])</f>
        <v>2.0913334966566643</v>
      </c>
      <c r="M30">
        <v>-7.66472870002106</v>
      </c>
      <c r="N30">
        <f>(Table2[[#This Row],[1W Return vs Nifty]]-AVERAGE(Table2[1W Return vs Nifty]))/_xlfn.STDEV.P(Table2[1W Return vs Nifty])</f>
        <v>-1.1758318700394115</v>
      </c>
      <c r="O30">
        <v>1972.81</v>
      </c>
      <c r="P30">
        <v>1847.35638695748</v>
      </c>
      <c r="Q30">
        <v>1381.47203066218</v>
      </c>
      <c r="R30">
        <v>41.520943005549398</v>
      </c>
      <c r="S30" s="2">
        <f>(Table2[[#This Row],[Close Price]]-Table2[[#This Row],[20D EMA]])/Table2[[#This Row],[20D EMA]]</f>
        <v>-3.2496793913250589E-2</v>
      </c>
      <c r="T30" s="2">
        <f>(Table2[[#This Row],[Close Price]]-Table2[[#This Row],[50D EMA]])/Table2[[#This Row],[50D EMA]]</f>
        <v>3.3206160692983787E-2</v>
      </c>
      <c r="U30" s="2">
        <f>(Table2[[#This Row],[Close Price]]-Table2[[#This Row],[200D EMA]])/Table2[[#This Row],[200D EMA]]</f>
        <v>0.38164215969331222</v>
      </c>
      <c r="V30">
        <v>0.71978715464348397</v>
      </c>
      <c r="W30">
        <v>1896.05</v>
      </c>
      <c r="X30">
        <v>1984.8</v>
      </c>
      <c r="Y30">
        <v>1896.05</v>
      </c>
      <c r="Z30">
        <v>1984.8</v>
      </c>
      <c r="AA30">
        <v>1896.05</v>
      </c>
      <c r="AB30">
        <v>1984.8</v>
      </c>
      <c r="AC30" s="2">
        <f>(Table2[[#This Row],[Close Price]]/Table2[[#This Row],[Day Low]])-1</f>
        <v>6.6717649851006922E-3</v>
      </c>
      <c r="AD30" s="2">
        <f>(Table2[[#This Row],[Day High]]/Table2[[#This Row],[Close Price]])-1</f>
        <v>3.9870068633101052E-2</v>
      </c>
      <c r="AE30" s="2">
        <f>(Table2[[#This Row],[Close Price]]/Table2[[#This Row],[Current Week Low]])-1</f>
        <v>6.6717649851006922E-3</v>
      </c>
      <c r="AF30" s="2">
        <f>(Table2[[#This Row],[Current Week High]]/Table2[[#This Row],[Close Price]])-1</f>
        <v>3.9870068633101052E-2</v>
      </c>
      <c r="AG30" s="2">
        <f>(Table2[[#This Row],[Close Price]]/Table2[[#This Row],[Current Month Low]])-1</f>
        <v>6.6717649851006922E-3</v>
      </c>
      <c r="AH30" s="2">
        <f>(Table2[[#This Row],[Current Month High]]/Table2[[#This Row],[Close Price]])-1</f>
        <v>3.9870068633101052E-2</v>
      </c>
      <c r="AI30">
        <v>13.2081214162517</v>
      </c>
      <c r="AJ30">
        <v>266.54019679586997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0.06</v>
      </c>
      <c r="AM30" t="s">
        <v>10455</v>
      </c>
      <c r="AN30">
        <v>-4.92</v>
      </c>
      <c r="AO30" t="s">
        <v>10456</v>
      </c>
      <c r="AP30">
        <v>0.13576173334689901</v>
      </c>
      <c r="AQ30">
        <f>(Table2[[#This Row],[Sharpe Ratio]]-AVERAGE(Table2[Sharpe Ratio]))/_xlfn.STDEV.P(Table2[Sharpe Ratio])</f>
        <v>0.92311666639407397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3.5979555112011914</v>
      </c>
      <c r="AS30">
        <f>_xlfn.RANK.AVG(Table2[[#This Row],[1Y Return vs Nifty Z-Score]],Table2[1Y Return vs Nifty Z-Score])</f>
        <v>16</v>
      </c>
      <c r="AT30">
        <f>_xlfn.RANK.AVG(Table2[[#This Row],[6M Return vs Nifty Z-Score]],Table2[6M Return vs Nifty Z-Score])</f>
        <v>28</v>
      </c>
      <c r="AU30">
        <f>_xlfn.RANK.AVG(Table2[[#This Row],[Sharpe Ratio Z-Score]],Table2[Sharpe Ratio Z-Score])</f>
        <v>135</v>
      </c>
      <c r="AV30">
        <f>(Table2[[#This Row],[Rank 1Y]]+Table2[[#This Row],[Rank 6M]]+Table2[[#This Row],[Rank Sharpe]])/3</f>
        <v>59.666666666666664</v>
      </c>
    </row>
    <row r="31" spans="1:48" x14ac:dyDescent="0.3">
      <c r="A31" t="s">
        <v>228</v>
      </c>
      <c r="B31" t="s">
        <v>229</v>
      </c>
      <c r="C31" t="s">
        <v>10419</v>
      </c>
      <c r="D31" t="s">
        <v>230</v>
      </c>
      <c r="E31">
        <v>109961.08199999999</v>
      </c>
      <c r="F31">
        <v>3985.8</v>
      </c>
      <c r="G31">
        <v>85.879797279563405</v>
      </c>
      <c r="H31">
        <f>(Table2[[#This Row],[1Y Return vs Nifty]]-AVERAGE(Table2[1Y Return vs Nifty]))/_xlfn.STDEV.P(Table2[1Y Return vs Nifty])</f>
        <v>0.47190535437527686</v>
      </c>
      <c r="I31">
        <v>1.9863837500560599</v>
      </c>
      <c r="J31">
        <f>(Table2[[#This Row],[1M Return vs Nifty]]-AVERAGE(Table2[1M Return vs Nifty]))/_xlfn.STDEV.P(Table2[1M Return vs Nifty])</f>
        <v>0.22058024318037345</v>
      </c>
      <c r="K31">
        <v>92.617705852470195</v>
      </c>
      <c r="L31">
        <f>(Table2[[#This Row],[6M Return vs Nifty]]-AVERAGE(Table2[6M Return vs Nifty]))/_xlfn.STDEV.P(Table2[6M Return vs Nifty])</f>
        <v>2.4455616349007725</v>
      </c>
      <c r="M31">
        <v>0.68107590136353702</v>
      </c>
      <c r="N31">
        <f>(Table2[[#This Row],[1W Return vs Nifty]]-AVERAGE(Table2[1W Return vs Nifty]))/_xlfn.STDEV.P(Table2[1W Return vs Nifty])</f>
        <v>0.50090658522609743</v>
      </c>
      <c r="O31">
        <v>3836.36</v>
      </c>
      <c r="P31">
        <v>3594.5718720008499</v>
      </c>
      <c r="Q31">
        <v>2770.2059371676801</v>
      </c>
      <c r="R31">
        <v>58.458895575954401</v>
      </c>
      <c r="S31" s="2">
        <f>(Table2[[#This Row],[Close Price]]-Table2[[#This Row],[20D EMA]])/Table2[[#This Row],[20D EMA]]</f>
        <v>3.8953591425205158E-2</v>
      </c>
      <c r="T31" s="2">
        <f>(Table2[[#This Row],[Close Price]]-Table2[[#This Row],[50D EMA]])/Table2[[#This Row],[50D EMA]]</f>
        <v>0.10883858827431947</v>
      </c>
      <c r="U31" s="2">
        <f>(Table2[[#This Row],[Close Price]]-Table2[[#This Row],[200D EMA]])/Table2[[#This Row],[200D EMA]]</f>
        <v>0.43880999839137247</v>
      </c>
      <c r="V31">
        <v>1.30982391581862</v>
      </c>
      <c r="W31">
        <v>3912.65</v>
      </c>
      <c r="X31">
        <v>4005</v>
      </c>
      <c r="Y31">
        <v>3912.65</v>
      </c>
      <c r="Z31">
        <v>4005</v>
      </c>
      <c r="AA31">
        <v>3912.65</v>
      </c>
      <c r="AB31">
        <v>4005</v>
      </c>
      <c r="AC31" s="2">
        <f>(Table2[[#This Row],[Close Price]]/Table2[[#This Row],[Day Low]])-1</f>
        <v>1.8695768852312389E-2</v>
      </c>
      <c r="AD31" s="2">
        <f>(Table2[[#This Row],[Day High]]/Table2[[#This Row],[Close Price]])-1</f>
        <v>4.8171007075115124E-3</v>
      </c>
      <c r="AE31" s="2">
        <f>(Table2[[#This Row],[Close Price]]/Table2[[#This Row],[Current Week Low]])-1</f>
        <v>1.8695768852312389E-2</v>
      </c>
      <c r="AF31" s="2">
        <f>(Table2[[#This Row],[Current Week High]]/Table2[[#This Row],[Close Price]])-1</f>
        <v>4.8171007075115124E-3</v>
      </c>
      <c r="AG31" s="2">
        <f>(Table2[[#This Row],[Close Price]]/Table2[[#This Row],[Current Month Low]])-1</f>
        <v>1.8695768852312389E-2</v>
      </c>
      <c r="AH31" s="2">
        <f>(Table2[[#This Row],[Current Month High]]/Table2[[#This Row],[Close Price]])-1</f>
        <v>4.8171007075115124E-3</v>
      </c>
      <c r="AI31">
        <v>4.6690752170204002</v>
      </c>
      <c r="AJ31">
        <v>141.081473416802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0.18</v>
      </c>
      <c r="AM31" t="s">
        <v>10455</v>
      </c>
      <c r="AN31">
        <v>8.4600000000000009</v>
      </c>
      <c r="AO31" t="s">
        <v>10455</v>
      </c>
      <c r="AP31">
        <v>0.22654503138245199</v>
      </c>
      <c r="AQ31">
        <f>(Table2[[#This Row],[Sharpe Ratio]]-AVERAGE(Table2[Sharpe Ratio]))/_xlfn.STDEV.P(Table2[Sharpe Ratio])</f>
        <v>1.9495025699452182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5.5884563876277387</v>
      </c>
      <c r="AS31">
        <f>_xlfn.RANK.AVG(Table2[[#This Row],[1Y Return vs Nifty Z-Score]],Table2[1Y Return vs Nifty Z-Score])</f>
        <v>151</v>
      </c>
      <c r="AT31">
        <f>_xlfn.RANK.AVG(Table2[[#This Row],[6M Return vs Nifty Z-Score]],Table2[6M Return vs Nifty Z-Score])</f>
        <v>18</v>
      </c>
      <c r="AU31">
        <f>_xlfn.RANK.AVG(Table2[[#This Row],[Sharpe Ratio Z-Score]],Table2[Sharpe Ratio Z-Score])</f>
        <v>15</v>
      </c>
      <c r="AV31">
        <f>(Table2[[#This Row],[Rank 1Y]]+Table2[[#This Row],[Rank 6M]]+Table2[[#This Row],[Rank Sharpe]])/3</f>
        <v>61.333333333333336</v>
      </c>
    </row>
    <row r="32" spans="1:48" x14ac:dyDescent="0.3">
      <c r="A32" t="s">
        <v>130</v>
      </c>
      <c r="B32" t="s">
        <v>131</v>
      </c>
      <c r="C32" t="s">
        <v>10419</v>
      </c>
      <c r="D32" t="s">
        <v>132</v>
      </c>
      <c r="E32">
        <v>223606.13437911001</v>
      </c>
      <c r="F32">
        <v>307.64999999999998</v>
      </c>
      <c r="G32">
        <v>123.01417072378599</v>
      </c>
      <c r="H32">
        <f>(Table2[[#This Row],[1Y Return vs Nifty]]-AVERAGE(Table2[1Y Return vs Nifty]))/_xlfn.STDEV.P(Table2[1Y Return vs Nifty])</f>
        <v>0.9120740374394114</v>
      </c>
      <c r="I32">
        <v>-9.6009689755165493</v>
      </c>
      <c r="J32">
        <f>(Table2[[#This Row],[1M Return vs Nifty]]-AVERAGE(Table2[1M Return vs Nifty]))/_xlfn.STDEV.P(Table2[1M Return vs Nifty])</f>
        <v>-0.89160894574583049</v>
      </c>
      <c r="K32">
        <v>55.389899993407496</v>
      </c>
      <c r="L32">
        <f>(Table2[[#This Row],[6M Return vs Nifty]]-AVERAGE(Table2[6M Return vs Nifty]))/_xlfn.STDEV.P(Table2[6M Return vs Nifty])</f>
        <v>1.3113433965166341</v>
      </c>
      <c r="M32">
        <v>-1.4795340071192</v>
      </c>
      <c r="N32">
        <f>(Table2[[#This Row],[1W Return vs Nifty]]-AVERAGE(Table2[1W Return vs Nifty]))/_xlfn.STDEV.P(Table2[1W Return vs Nifty])</f>
        <v>6.6822887678270021E-2</v>
      </c>
      <c r="O32">
        <v>298.18</v>
      </c>
      <c r="P32">
        <v>274.278789881347</v>
      </c>
      <c r="Q32">
        <v>209.36370469381299</v>
      </c>
      <c r="R32">
        <v>55.748197587110297</v>
      </c>
      <c r="S32" s="2">
        <f>(Table2[[#This Row],[Close Price]]-Table2[[#This Row],[20D EMA]])/Table2[[#This Row],[20D EMA]]</f>
        <v>3.1759339995975487E-2</v>
      </c>
      <c r="T32" s="2">
        <f>(Table2[[#This Row],[Close Price]]-Table2[[#This Row],[50D EMA]])/Table2[[#This Row],[50D EMA]]</f>
        <v>0.12166894178397596</v>
      </c>
      <c r="U32" s="2">
        <f>(Table2[[#This Row],[Close Price]]-Table2[[#This Row],[200D EMA]])/Table2[[#This Row],[200D EMA]]</f>
        <v>0.46945240795164195</v>
      </c>
      <c r="V32">
        <v>0.89486545976841503</v>
      </c>
      <c r="W32">
        <v>305.85000000000002</v>
      </c>
      <c r="X32">
        <v>312.5</v>
      </c>
      <c r="Y32">
        <v>305.85000000000002</v>
      </c>
      <c r="Z32">
        <v>312.5</v>
      </c>
      <c r="AA32">
        <v>305.85000000000002</v>
      </c>
      <c r="AB32">
        <v>312.5</v>
      </c>
      <c r="AC32" s="2">
        <f>(Table2[[#This Row],[Close Price]]/Table2[[#This Row],[Day Low]])-1</f>
        <v>5.8852378616967016E-3</v>
      </c>
      <c r="AD32" s="2">
        <f>(Table2[[#This Row],[Day High]]/Table2[[#This Row],[Close Price]])-1</f>
        <v>1.5764667641800845E-2</v>
      </c>
      <c r="AE32" s="2">
        <f>(Table2[[#This Row],[Close Price]]/Table2[[#This Row],[Current Week Low]])-1</f>
        <v>5.8852378616967016E-3</v>
      </c>
      <c r="AF32" s="2">
        <f>(Table2[[#This Row],[Current Week High]]/Table2[[#This Row],[Close Price]])-1</f>
        <v>1.5764667641800845E-2</v>
      </c>
      <c r="AG32" s="2">
        <f>(Table2[[#This Row],[Close Price]]/Table2[[#This Row],[Current Month Low]])-1</f>
        <v>5.8852378616967016E-3</v>
      </c>
      <c r="AH32" s="2">
        <f>(Table2[[#This Row],[Current Month High]]/Table2[[#This Row],[Close Price]])-1</f>
        <v>1.5764667641800845E-2</v>
      </c>
      <c r="AI32">
        <v>4.9894360474565396</v>
      </c>
      <c r="AJ32">
        <v>154.15117719950399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0.25</v>
      </c>
      <c r="AM32" t="s">
        <v>10455</v>
      </c>
      <c r="AN32">
        <v>5.9</v>
      </c>
      <c r="AO32" t="s">
        <v>10455</v>
      </c>
      <c r="AP32">
        <v>0.21878063195625</v>
      </c>
      <c r="AQ32">
        <f>(Table2[[#This Row],[Sharpe Ratio]]-AVERAGE(Table2[Sharpe Ratio]))/_xlfn.STDEV.P(Table2[Sharpe Ratio])</f>
        <v>1.8617191307769987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3.2603505066654841</v>
      </c>
      <c r="AS32">
        <f>_xlfn.RANK.AVG(Table2[[#This Row],[1Y Return vs Nifty Z-Score]],Table2[1Y Return vs Nifty Z-Score])</f>
        <v>93</v>
      </c>
      <c r="AT32">
        <f>_xlfn.RANK.AVG(Table2[[#This Row],[6M Return vs Nifty Z-Score]],Table2[6M Return vs Nifty Z-Score])</f>
        <v>74</v>
      </c>
      <c r="AU32">
        <f>_xlfn.RANK.AVG(Table2[[#This Row],[Sharpe Ratio Z-Score]],Table2[Sharpe Ratio Z-Score])</f>
        <v>20</v>
      </c>
      <c r="AV32">
        <f>(Table2[[#This Row],[Rank 1Y]]+Table2[[#This Row],[Rank 6M]]+Table2[[#This Row],[Rank Sharpe]])/3</f>
        <v>62.333333333333336</v>
      </c>
    </row>
    <row r="33" spans="1:48" x14ac:dyDescent="0.3">
      <c r="A33" t="s">
        <v>1195</v>
      </c>
      <c r="B33" t="s">
        <v>1196</v>
      </c>
      <c r="C33" t="s">
        <v>10423</v>
      </c>
      <c r="D33" t="s">
        <v>132</v>
      </c>
      <c r="E33">
        <v>9276.8580632100002</v>
      </c>
      <c r="F33">
        <v>3907.85</v>
      </c>
      <c r="G33">
        <v>127.48399329887199</v>
      </c>
      <c r="H33">
        <f>(Table2[[#This Row],[1Y Return vs Nifty]]-AVERAGE(Table2[1Y Return vs Nifty]))/_xlfn.STDEV.P(Table2[1Y Return vs Nifty])</f>
        <v>0.96505664449379391</v>
      </c>
      <c r="I33">
        <v>24.392887033977999</v>
      </c>
      <c r="J33">
        <f>(Table2[[#This Row],[1M Return vs Nifty]]-AVERAGE(Table2[1M Return vs Nifty]))/_xlfn.STDEV.P(Table2[1M Return vs Nifty])</f>
        <v>2.371224251713909</v>
      </c>
      <c r="K33">
        <v>52.926283256681202</v>
      </c>
      <c r="L33">
        <f>(Table2[[#This Row],[6M Return vs Nifty]]-AVERAGE(Table2[6M Return vs Nifty]))/_xlfn.STDEV.P(Table2[6M Return vs Nifty])</f>
        <v>1.2362844729324192</v>
      </c>
      <c r="M33">
        <v>8.9459686497202497</v>
      </c>
      <c r="N33">
        <f>(Table2[[#This Row],[1W Return vs Nifty]]-AVERAGE(Table2[1W Return vs Nifty]))/_xlfn.STDEV.P(Table2[1W Return vs Nifty])</f>
        <v>2.1613892063403806</v>
      </c>
      <c r="O33">
        <v>3129.9</v>
      </c>
      <c r="P33">
        <v>2690.4160555784401</v>
      </c>
      <c r="Q33">
        <v>2146.2369971899502</v>
      </c>
      <c r="R33">
        <v>86.9991995169609</v>
      </c>
      <c r="S33" s="2">
        <f>(Table2[[#This Row],[Close Price]]-Table2[[#This Row],[20D EMA]])/Table2[[#This Row],[20D EMA]]</f>
        <v>0.24855426690948587</v>
      </c>
      <c r="T33" s="2">
        <f>(Table2[[#This Row],[Close Price]]-Table2[[#This Row],[50D EMA]])/Table2[[#This Row],[50D EMA]]</f>
        <v>0.45250768627301075</v>
      </c>
      <c r="U33" s="2">
        <f>(Table2[[#This Row],[Close Price]]-Table2[[#This Row],[200D EMA]])/Table2[[#This Row],[200D EMA]]</f>
        <v>0.82079146204101161</v>
      </c>
      <c r="V33">
        <v>1.2124682311467301</v>
      </c>
      <c r="W33">
        <v>3607.5</v>
      </c>
      <c r="X33">
        <v>3948.8</v>
      </c>
      <c r="Y33">
        <v>3607.5</v>
      </c>
      <c r="Z33">
        <v>3948.8</v>
      </c>
      <c r="AA33">
        <v>3607.5</v>
      </c>
      <c r="AB33">
        <v>3948.8</v>
      </c>
      <c r="AC33" s="2">
        <f>(Table2[[#This Row],[Close Price]]/Table2[[#This Row],[Day Low]])-1</f>
        <v>8.3257103257103227E-2</v>
      </c>
      <c r="AD33" s="2">
        <f>(Table2[[#This Row],[Day High]]/Table2[[#This Row],[Close Price]])-1</f>
        <v>1.0478907839349016E-2</v>
      </c>
      <c r="AE33" s="2">
        <f>(Table2[[#This Row],[Close Price]]/Table2[[#This Row],[Current Week Low]])-1</f>
        <v>8.3257103257103227E-2</v>
      </c>
      <c r="AF33" s="2">
        <f>(Table2[[#This Row],[Current Week High]]/Table2[[#This Row],[Close Price]])-1</f>
        <v>1.0478907839349016E-2</v>
      </c>
      <c r="AG33" s="2">
        <f>(Table2[[#This Row],[Close Price]]/Table2[[#This Row],[Current Month Low]])-1</f>
        <v>8.3257103257103227E-2</v>
      </c>
      <c r="AH33" s="2">
        <f>(Table2[[#This Row],[Current Month High]]/Table2[[#This Row],[Close Price]])-1</f>
        <v>1.0478907839349016E-2</v>
      </c>
      <c r="AI33">
        <v>1.0478907839349001</v>
      </c>
      <c r="AJ33">
        <v>169.293319091754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0.97</v>
      </c>
      <c r="AM33" t="s">
        <v>10455</v>
      </c>
      <c r="AN33">
        <v>33.75</v>
      </c>
      <c r="AO33" t="s">
        <v>10455</v>
      </c>
      <c r="AP33">
        <v>0.21718968833527999</v>
      </c>
      <c r="AQ33">
        <f>(Table2[[#This Row],[Sharpe Ratio]]-AVERAGE(Table2[Sharpe Ratio]))/_xlfn.STDEV.P(Table2[Sharpe Ratio])</f>
        <v>1.8437320985668586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8.5776866740473601</v>
      </c>
      <c r="AS33">
        <f>_xlfn.RANK.AVG(Table2[[#This Row],[1Y Return vs Nifty Z-Score]],Table2[1Y Return vs Nifty Z-Score])</f>
        <v>89</v>
      </c>
      <c r="AT33">
        <f>_xlfn.RANK.AVG(Table2[[#This Row],[6M Return vs Nifty Z-Score]],Table2[6M Return vs Nifty Z-Score])</f>
        <v>78</v>
      </c>
      <c r="AU33">
        <f>_xlfn.RANK.AVG(Table2[[#This Row],[Sharpe Ratio Z-Score]],Table2[Sharpe Ratio Z-Score])</f>
        <v>21</v>
      </c>
      <c r="AV33">
        <f>(Table2[[#This Row],[Rank 1Y]]+Table2[[#This Row],[Rank 6M]]+Table2[[#This Row],[Rank Sharpe]])/3</f>
        <v>62.666666666666664</v>
      </c>
    </row>
    <row r="34" spans="1:48" x14ac:dyDescent="0.3">
      <c r="A34" t="s">
        <v>1352</v>
      </c>
      <c r="B34" t="s">
        <v>1353</v>
      </c>
      <c r="C34" t="s">
        <v>10411</v>
      </c>
      <c r="D34" t="s">
        <v>535</v>
      </c>
      <c r="E34">
        <v>7710.982825</v>
      </c>
      <c r="F34">
        <v>392.1</v>
      </c>
      <c r="G34">
        <v>95.408075799458103</v>
      </c>
      <c r="H34">
        <f>(Table2[[#This Row],[1Y Return vs Nifty]]-AVERAGE(Table2[1Y Return vs Nifty]))/_xlfn.STDEV.P(Table2[1Y Return vs Nifty])</f>
        <v>0.58484787686781259</v>
      </c>
      <c r="I34">
        <v>-0.93454185942861201</v>
      </c>
      <c r="J34">
        <f>(Table2[[#This Row],[1M Return vs Nifty]]-AVERAGE(Table2[1M Return vs Nifty]))/_xlfn.STDEV.P(Table2[1M Return vs Nifty])</f>
        <v>-5.9779038310817927E-2</v>
      </c>
      <c r="K34">
        <v>57.638422498640203</v>
      </c>
      <c r="L34">
        <f>(Table2[[#This Row],[6M Return vs Nifty]]-AVERAGE(Table2[6M Return vs Nifty]))/_xlfn.STDEV.P(Table2[6M Return vs Nifty])</f>
        <v>1.3798490517923478</v>
      </c>
      <c r="M34">
        <v>-3.63021053296739E-2</v>
      </c>
      <c r="N34">
        <f>(Table2[[#This Row],[1W Return vs Nifty]]-AVERAGE(Table2[1W Return vs Nifty]))/_xlfn.STDEV.P(Table2[1W Return vs Nifty])</f>
        <v>0.35677964381835503</v>
      </c>
      <c r="O34">
        <v>371.64</v>
      </c>
      <c r="P34">
        <v>348.333364845679</v>
      </c>
      <c r="Q34">
        <v>279.53632039403999</v>
      </c>
      <c r="R34">
        <v>83.067402010009502</v>
      </c>
      <c r="S34" s="2">
        <f>(Table2[[#This Row],[Close Price]]-Table2[[#This Row],[20D EMA]])/Table2[[#This Row],[20D EMA]]</f>
        <v>5.5053277365192221E-2</v>
      </c>
      <c r="T34" s="2">
        <f>(Table2[[#This Row],[Close Price]]-Table2[[#This Row],[50D EMA]])/Table2[[#This Row],[50D EMA]]</f>
        <v>0.12564583118160619</v>
      </c>
      <c r="U34" s="2">
        <f>(Table2[[#This Row],[Close Price]]-Table2[[#This Row],[200D EMA]])/Table2[[#This Row],[200D EMA]]</f>
        <v>0.40267997892827673</v>
      </c>
      <c r="V34">
        <v>0.75770898973585699</v>
      </c>
      <c r="W34">
        <v>387.35</v>
      </c>
      <c r="X34">
        <v>394.8</v>
      </c>
      <c r="Y34">
        <v>387.35</v>
      </c>
      <c r="Z34">
        <v>394.8</v>
      </c>
      <c r="AA34">
        <v>387.35</v>
      </c>
      <c r="AB34">
        <v>394.8</v>
      </c>
      <c r="AC34" s="2">
        <f>(Table2[[#This Row],[Close Price]]/Table2[[#This Row],[Day Low]])-1</f>
        <v>1.2262811410868713E-2</v>
      </c>
      <c r="AD34" s="2">
        <f>(Table2[[#This Row],[Day High]]/Table2[[#This Row],[Close Price]])-1</f>
        <v>6.8859984697779986E-3</v>
      </c>
      <c r="AE34" s="2">
        <f>(Table2[[#This Row],[Close Price]]/Table2[[#This Row],[Current Week Low]])-1</f>
        <v>1.2262811410868713E-2</v>
      </c>
      <c r="AF34" s="2">
        <f>(Table2[[#This Row],[Current Week High]]/Table2[[#This Row],[Close Price]])-1</f>
        <v>6.8859984697779986E-3</v>
      </c>
      <c r="AG34" s="2">
        <f>(Table2[[#This Row],[Close Price]]/Table2[[#This Row],[Current Month Low]])-1</f>
        <v>1.2262811410868713E-2</v>
      </c>
      <c r="AH34" s="2">
        <f>(Table2[[#This Row],[Current Month High]]/Table2[[#This Row],[Close Price]])-1</f>
        <v>6.8859984697779986E-3</v>
      </c>
      <c r="AI34">
        <v>15.0726855394031</v>
      </c>
      <c r="AJ34">
        <v>136.02708803611699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0.17</v>
      </c>
      <c r="AM34" t="s">
        <v>10455</v>
      </c>
      <c r="AN34">
        <v>7.32</v>
      </c>
      <c r="AO34" t="s">
        <v>10455</v>
      </c>
      <c r="AP34">
        <v>0.33548803881015998</v>
      </c>
      <c r="AQ34">
        <f>(Table2[[#This Row],[Sharpe Ratio]]-AVERAGE(Table2[Sharpe Ratio]))/_xlfn.STDEV.P(Table2[Sharpe Ratio])</f>
        <v>3.1812001347382108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5.4428976689059088</v>
      </c>
      <c r="AS34">
        <f>_xlfn.RANK.AVG(Table2[[#This Row],[1Y Return vs Nifty Z-Score]],Table2[1Y Return vs Nifty Z-Score])</f>
        <v>136</v>
      </c>
      <c r="AT34">
        <f>_xlfn.RANK.AVG(Table2[[#This Row],[6M Return vs Nifty Z-Score]],Table2[6M Return vs Nifty Z-Score])</f>
        <v>69</v>
      </c>
      <c r="AU34">
        <f>_xlfn.RANK.AVG(Table2[[#This Row],[Sharpe Ratio Z-Score]],Table2[Sharpe Ratio Z-Score])</f>
        <v>1</v>
      </c>
      <c r="AV34">
        <f>(Table2[[#This Row],[Rank 1Y]]+Table2[[#This Row],[Rank 6M]]+Table2[[#This Row],[Rank Sharpe]])/3</f>
        <v>68.666666666666671</v>
      </c>
    </row>
    <row r="35" spans="1:48" x14ac:dyDescent="0.3">
      <c r="A35" t="s">
        <v>1109</v>
      </c>
      <c r="B35" t="s">
        <v>1110</v>
      </c>
      <c r="C35" t="s">
        <v>10419</v>
      </c>
      <c r="D35" t="s">
        <v>375</v>
      </c>
      <c r="E35">
        <v>10721.793546303999</v>
      </c>
      <c r="F35">
        <v>188.52</v>
      </c>
      <c r="G35">
        <v>183.92742087233</v>
      </c>
      <c r="H35">
        <f>(Table2[[#This Row],[1Y Return vs Nifty]]-AVERAGE(Table2[1Y Return vs Nifty]))/_xlfn.STDEV.P(Table2[1Y Return vs Nifty])</f>
        <v>1.6341033222289809</v>
      </c>
      <c r="I35">
        <v>-6.3185652824447596</v>
      </c>
      <c r="J35">
        <f>(Table2[[#This Row],[1M Return vs Nifty]]-AVERAGE(Table2[1M Return vs Nifty]))/_xlfn.STDEV.P(Table2[1M Return vs Nifty])</f>
        <v>-0.57655390361622383</v>
      </c>
      <c r="K35">
        <v>57.293963937749297</v>
      </c>
      <c r="L35">
        <f>(Table2[[#This Row],[6M Return vs Nifty]]-AVERAGE(Table2[6M Return vs Nifty]))/_xlfn.STDEV.P(Table2[6M Return vs Nifty])</f>
        <v>1.3693544450564819</v>
      </c>
      <c r="M35">
        <v>-5.0484309839664698</v>
      </c>
      <c r="N35">
        <f>(Table2[[#This Row],[1W Return vs Nifty]]-AVERAGE(Table2[1W Return vs Nifty]))/_xlfn.STDEV.P(Table2[1W Return vs Nifty])</f>
        <v>-0.65019687132349868</v>
      </c>
      <c r="O35">
        <v>173.53</v>
      </c>
      <c r="P35">
        <v>172.48461199041699</v>
      </c>
      <c r="Q35">
        <v>142.76843139746001</v>
      </c>
      <c r="R35">
        <v>51.706080581669802</v>
      </c>
      <c r="S35" s="2">
        <f>(Table2[[#This Row],[Close Price]]-Table2[[#This Row],[20D EMA]])/Table2[[#This Row],[20D EMA]]</f>
        <v>8.6382758024549117E-2</v>
      </c>
      <c r="T35" s="2">
        <f>(Table2[[#This Row],[Close Price]]-Table2[[#This Row],[50D EMA]])/Table2[[#This Row],[50D EMA]]</f>
        <v>9.2967064276284081E-2</v>
      </c>
      <c r="U35" s="2">
        <f>(Table2[[#This Row],[Close Price]]-Table2[[#This Row],[200D EMA]])/Table2[[#This Row],[200D EMA]]</f>
        <v>0.32045997952565564</v>
      </c>
      <c r="V35">
        <v>0.89568838630231795</v>
      </c>
      <c r="W35">
        <v>171.25</v>
      </c>
      <c r="X35">
        <v>191.28</v>
      </c>
      <c r="Y35">
        <v>171.25</v>
      </c>
      <c r="Z35">
        <v>191.28</v>
      </c>
      <c r="AA35">
        <v>171.25</v>
      </c>
      <c r="AB35">
        <v>191.28</v>
      </c>
      <c r="AC35" s="2">
        <f>(Table2[[#This Row],[Close Price]]/Table2[[#This Row],[Day Low]])-1</f>
        <v>0.10084671532846712</v>
      </c>
      <c r="AD35" s="2">
        <f>(Table2[[#This Row],[Day High]]/Table2[[#This Row],[Close Price]])-1</f>
        <v>1.4640356460852821E-2</v>
      </c>
      <c r="AE35" s="2">
        <f>(Table2[[#This Row],[Close Price]]/Table2[[#This Row],[Current Week Low]])-1</f>
        <v>0.10084671532846712</v>
      </c>
      <c r="AF35" s="2">
        <f>(Table2[[#This Row],[Current Week High]]/Table2[[#This Row],[Close Price]])-1</f>
        <v>1.4640356460852821E-2</v>
      </c>
      <c r="AG35" s="2">
        <f>(Table2[[#This Row],[Close Price]]/Table2[[#This Row],[Current Month Low]])-1</f>
        <v>0.10084671532846712</v>
      </c>
      <c r="AH35" s="2">
        <f>(Table2[[#This Row],[Current Month High]]/Table2[[#This Row],[Close Price]])-1</f>
        <v>1.4640356460852821E-2</v>
      </c>
      <c r="AI35">
        <v>10.333121154254099</v>
      </c>
      <c r="AJ35">
        <v>248.14404432132901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-0.15</v>
      </c>
      <c r="AM35" t="s">
        <v>10456</v>
      </c>
      <c r="AN35">
        <v>12.87</v>
      </c>
      <c r="AO35" t="s">
        <v>10455</v>
      </c>
      <c r="AP35">
        <v>0.15549980535108701</v>
      </c>
      <c r="AQ35">
        <f>(Table2[[#This Row],[Sharpe Ratio]]-AVERAGE(Table2[Sharpe Ratio]))/_xlfn.STDEV.P(Table2[Sharpe Ratio])</f>
        <v>1.1462731203537238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2.9229801126994639</v>
      </c>
      <c r="AS35">
        <f>_xlfn.RANK.AVG(Table2[[#This Row],[1Y Return vs Nifty Z-Score]],Table2[1Y Return vs Nifty Z-Score])</f>
        <v>42</v>
      </c>
      <c r="AT35">
        <f>_xlfn.RANK.AVG(Table2[[#This Row],[6M Return vs Nifty Z-Score]],Table2[6M Return vs Nifty Z-Score])</f>
        <v>70</v>
      </c>
      <c r="AU35">
        <f>_xlfn.RANK.AVG(Table2[[#This Row],[Sharpe Ratio Z-Score]],Table2[Sharpe Ratio Z-Score])</f>
        <v>94</v>
      </c>
      <c r="AV35">
        <f>(Table2[[#This Row],[Rank 1Y]]+Table2[[#This Row],[Rank 6M]]+Table2[[#This Row],[Rank Sharpe]])/3</f>
        <v>68.666666666666671</v>
      </c>
    </row>
    <row r="36" spans="1:48" x14ac:dyDescent="0.3">
      <c r="A36" t="s">
        <v>665</v>
      </c>
      <c r="B36" t="s">
        <v>666</v>
      </c>
      <c r="C36" t="s">
        <v>10414</v>
      </c>
      <c r="D36" t="s">
        <v>46</v>
      </c>
      <c r="E36">
        <v>25361.0069291</v>
      </c>
      <c r="F36">
        <v>271.25</v>
      </c>
      <c r="G36">
        <v>199.42154790674601</v>
      </c>
      <c r="H36">
        <f>(Table2[[#This Row],[1Y Return vs Nifty]]-AVERAGE(Table2[1Y Return vs Nifty]))/_xlfn.STDEV.P(Table2[1Y Return vs Nifty])</f>
        <v>1.8177614497105519</v>
      </c>
      <c r="I36">
        <v>-13.162287544386899</v>
      </c>
      <c r="J36">
        <f>(Table2[[#This Row],[1M Return vs Nifty]]-AVERAGE(Table2[1M Return vs Nifty]))/_xlfn.STDEV.P(Table2[1M Return vs Nifty])</f>
        <v>-1.2334350819156872</v>
      </c>
      <c r="K36">
        <v>44.447244298761802</v>
      </c>
      <c r="L36">
        <f>(Table2[[#This Row],[6M Return vs Nifty]]-AVERAGE(Table2[6M Return vs Nifty]))/_xlfn.STDEV.P(Table2[6M Return vs Nifty])</f>
        <v>0.97795389426629431</v>
      </c>
      <c r="M36">
        <v>-4.4855429167835101</v>
      </c>
      <c r="N36">
        <f>(Table2[[#This Row],[1W Return vs Nifty]]-AVERAGE(Table2[1W Return vs Nifty]))/_xlfn.STDEV.P(Table2[1W Return vs Nifty])</f>
        <v>-0.53710818624942425</v>
      </c>
      <c r="O36">
        <v>267.85000000000002</v>
      </c>
      <c r="P36">
        <v>257.630262171212</v>
      </c>
      <c r="Q36">
        <v>206.67419164105499</v>
      </c>
      <c r="R36">
        <v>50.840390635042503</v>
      </c>
      <c r="S36" s="2">
        <f>(Table2[[#This Row],[Close Price]]-Table2[[#This Row],[20D EMA]])/Table2[[#This Row],[20D EMA]]</f>
        <v>1.2693671831248747E-2</v>
      </c>
      <c r="T36" s="2">
        <f>(Table2[[#This Row],[Close Price]]-Table2[[#This Row],[50D EMA]])/Table2[[#This Row],[50D EMA]]</f>
        <v>5.2865442568764714E-2</v>
      </c>
      <c r="U36" s="2">
        <f>(Table2[[#This Row],[Close Price]]-Table2[[#This Row],[200D EMA]])/Table2[[#This Row],[200D EMA]]</f>
        <v>0.31245221208412016</v>
      </c>
      <c r="V36">
        <v>0.82336208602379102</v>
      </c>
      <c r="W36">
        <v>267.7</v>
      </c>
      <c r="X36">
        <v>274.89999999999998</v>
      </c>
      <c r="Y36">
        <v>267.7</v>
      </c>
      <c r="Z36">
        <v>274.89999999999998</v>
      </c>
      <c r="AA36">
        <v>267.7</v>
      </c>
      <c r="AB36">
        <v>274.89999999999998</v>
      </c>
      <c r="AC36" s="2">
        <f>(Table2[[#This Row],[Close Price]]/Table2[[#This Row],[Day Low]])-1</f>
        <v>1.3261113186402662E-2</v>
      </c>
      <c r="AD36" s="2">
        <f>(Table2[[#This Row],[Day High]]/Table2[[#This Row],[Close Price]])-1</f>
        <v>1.3456221198156593E-2</v>
      </c>
      <c r="AE36" s="2">
        <f>(Table2[[#This Row],[Close Price]]/Table2[[#This Row],[Current Week Low]])-1</f>
        <v>1.3261113186402662E-2</v>
      </c>
      <c r="AF36" s="2">
        <f>(Table2[[#This Row],[Current Week High]]/Table2[[#This Row],[Close Price]])-1</f>
        <v>1.3456221198156593E-2</v>
      </c>
      <c r="AG36" s="2">
        <f>(Table2[[#This Row],[Close Price]]/Table2[[#This Row],[Current Month Low]])-1</f>
        <v>1.3261113186402662E-2</v>
      </c>
      <c r="AH36" s="2">
        <f>(Table2[[#This Row],[Current Month High]]/Table2[[#This Row],[Close Price]])-1</f>
        <v>1.3456221198156593E-2</v>
      </c>
      <c r="AI36">
        <v>11.133640552995301</v>
      </c>
      <c r="AJ36">
        <v>243.35443037974599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0.09</v>
      </c>
      <c r="AM36" t="s">
        <v>10455</v>
      </c>
      <c r="AN36">
        <v>0.2</v>
      </c>
      <c r="AO36" t="s">
        <v>10455</v>
      </c>
      <c r="AP36">
        <v>0.16719863423578901</v>
      </c>
      <c r="AQ36">
        <f>(Table2[[#This Row],[Sharpe Ratio]]-AVERAGE(Table2[Sharpe Ratio]))/_xlfn.STDEV.P(Table2[Sharpe Ratio])</f>
        <v>1.2785387828174586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2.3037108586291932</v>
      </c>
      <c r="AS36">
        <f>_xlfn.RANK.AVG(Table2[[#This Row],[1Y Return vs Nifty Z-Score]],Table2[1Y Return vs Nifty Z-Score])</f>
        <v>33</v>
      </c>
      <c r="AT36">
        <f>_xlfn.RANK.AVG(Table2[[#This Row],[6M Return vs Nifty Z-Score]],Table2[6M Return vs Nifty Z-Score])</f>
        <v>100</v>
      </c>
      <c r="AU36">
        <f>_xlfn.RANK.AVG(Table2[[#This Row],[Sharpe Ratio Z-Score]],Table2[Sharpe Ratio Z-Score])</f>
        <v>76</v>
      </c>
      <c r="AV36">
        <f>(Table2[[#This Row],[Rank 1Y]]+Table2[[#This Row],[Rank 6M]]+Table2[[#This Row],[Rank Sharpe]])/3</f>
        <v>69.666666666666671</v>
      </c>
    </row>
    <row r="37" spans="1:48" x14ac:dyDescent="0.3">
      <c r="A37" t="s">
        <v>1328</v>
      </c>
      <c r="B37" t="s">
        <v>1329</v>
      </c>
      <c r="C37" t="s">
        <v>10429</v>
      </c>
      <c r="D37" t="s">
        <v>1330</v>
      </c>
      <c r="E37">
        <v>7965.9719225199997</v>
      </c>
      <c r="F37">
        <v>1325.3</v>
      </c>
      <c r="G37">
        <v>146.97385003364599</v>
      </c>
      <c r="H37">
        <f>(Table2[[#This Row],[1Y Return vs Nifty]]-AVERAGE(Table2[1Y Return vs Nifty]))/_xlfn.STDEV.P(Table2[1Y Return vs Nifty])</f>
        <v>1.196077765260511</v>
      </c>
      <c r="I37">
        <v>19.253587231216699</v>
      </c>
      <c r="J37">
        <f>(Table2[[#This Row],[1M Return vs Nifty]]-AVERAGE(Table2[1M Return vs Nifty]))/_xlfn.STDEV.P(Table2[1M Return vs Nifty])</f>
        <v>1.8779387002464811</v>
      </c>
      <c r="K37">
        <v>96.595997064383198</v>
      </c>
      <c r="L37">
        <f>(Table2[[#This Row],[6M Return vs Nifty]]-AVERAGE(Table2[6M Return vs Nifty]))/_xlfn.STDEV.P(Table2[6M Return vs Nifty])</f>
        <v>2.5667680919033038</v>
      </c>
      <c r="M37">
        <v>8.0262868326879104</v>
      </c>
      <c r="N37">
        <f>(Table2[[#This Row],[1W Return vs Nifty]]-AVERAGE(Table2[1W Return vs Nifty]))/_xlfn.STDEV.P(Table2[1W Return vs Nifty])</f>
        <v>1.9766178220485957</v>
      </c>
      <c r="O37">
        <v>1166.73</v>
      </c>
      <c r="P37">
        <v>1034.5825588156699</v>
      </c>
      <c r="Q37">
        <v>773.50087917949895</v>
      </c>
      <c r="R37">
        <v>71.0124751732193</v>
      </c>
      <c r="S37" s="2">
        <f>(Table2[[#This Row],[Close Price]]-Table2[[#This Row],[20D EMA]])/Table2[[#This Row],[20D EMA]]</f>
        <v>0.13590976489847689</v>
      </c>
      <c r="T37" s="2">
        <f>(Table2[[#This Row],[Close Price]]-Table2[[#This Row],[50D EMA]])/Table2[[#This Row],[50D EMA]]</f>
        <v>0.28099975077593276</v>
      </c>
      <c r="U37" s="2">
        <f>(Table2[[#This Row],[Close Price]]-Table2[[#This Row],[200D EMA]])/Table2[[#This Row],[200D EMA]]</f>
        <v>0.71337878944084598</v>
      </c>
      <c r="V37">
        <v>1.12296870486158</v>
      </c>
      <c r="W37">
        <v>1290</v>
      </c>
      <c r="X37">
        <v>1367.2</v>
      </c>
      <c r="Y37">
        <v>1290</v>
      </c>
      <c r="Z37">
        <v>1367.2</v>
      </c>
      <c r="AA37">
        <v>1290</v>
      </c>
      <c r="AB37">
        <v>1367.2</v>
      </c>
      <c r="AC37" s="2">
        <f>(Table2[[#This Row],[Close Price]]/Table2[[#This Row],[Day Low]])-1</f>
        <v>2.7364341085271304E-2</v>
      </c>
      <c r="AD37" s="2">
        <f>(Table2[[#This Row],[Day High]]/Table2[[#This Row],[Close Price]])-1</f>
        <v>3.161548328680297E-2</v>
      </c>
      <c r="AE37" s="2">
        <f>(Table2[[#This Row],[Close Price]]/Table2[[#This Row],[Current Week Low]])-1</f>
        <v>2.7364341085271304E-2</v>
      </c>
      <c r="AF37" s="2">
        <f>(Table2[[#This Row],[Current Week High]]/Table2[[#This Row],[Close Price]])-1</f>
        <v>3.161548328680297E-2</v>
      </c>
      <c r="AG37" s="2">
        <f>(Table2[[#This Row],[Close Price]]/Table2[[#This Row],[Current Month Low]])-1</f>
        <v>2.7364341085271304E-2</v>
      </c>
      <c r="AH37" s="2">
        <f>(Table2[[#This Row],[Current Month High]]/Table2[[#This Row],[Close Price]])-1</f>
        <v>3.161548328680297E-2</v>
      </c>
      <c r="AI37">
        <v>3.1615483286802899</v>
      </c>
      <c r="AJ37">
        <v>204.351819956366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</v>
      </c>
      <c r="AM37">
        <v>0</v>
      </c>
      <c r="AN37">
        <v>18.25</v>
      </c>
      <c r="AO37" t="s">
        <v>10455</v>
      </c>
      <c r="AP37">
        <v>0.13707859563286201</v>
      </c>
      <c r="AQ37">
        <f>(Table2[[#This Row],[Sharpe Ratio]]-AVERAGE(Table2[Sharpe Ratio]))/_xlfn.STDEV.P(Table2[Sharpe Ratio])</f>
        <v>0.93800496541468503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8.5554073448735775</v>
      </c>
      <c r="AS37">
        <f>_xlfn.RANK.AVG(Table2[[#This Row],[1Y Return vs Nifty Z-Score]],Table2[1Y Return vs Nifty Z-Score])</f>
        <v>72</v>
      </c>
      <c r="AT37">
        <f>_xlfn.RANK.AVG(Table2[[#This Row],[6M Return vs Nifty Z-Score]],Table2[6M Return vs Nifty Z-Score])</f>
        <v>16</v>
      </c>
      <c r="AU37">
        <f>_xlfn.RANK.AVG(Table2[[#This Row],[Sharpe Ratio Z-Score]],Table2[Sharpe Ratio Z-Score])</f>
        <v>129</v>
      </c>
      <c r="AV37">
        <f>(Table2[[#This Row],[Rank 1Y]]+Table2[[#This Row],[Rank 6M]]+Table2[[#This Row],[Rank Sharpe]])/3</f>
        <v>72.333333333333329</v>
      </c>
    </row>
    <row r="38" spans="1:48" x14ac:dyDescent="0.3">
      <c r="A38" t="s">
        <v>314</v>
      </c>
      <c r="B38" t="s">
        <v>315</v>
      </c>
      <c r="C38" t="s">
        <v>10409</v>
      </c>
      <c r="D38" t="s">
        <v>75</v>
      </c>
      <c r="E38">
        <v>78407.917552169994</v>
      </c>
      <c r="F38">
        <v>713.85</v>
      </c>
      <c r="G38">
        <v>166.07779037960501</v>
      </c>
      <c r="H38">
        <f>(Table2[[#This Row],[1Y Return vs Nifty]]-AVERAGE(Table2[1Y Return vs Nifty]))/_xlfn.STDEV.P(Table2[1Y Return vs Nifty])</f>
        <v>1.4225244636556564</v>
      </c>
      <c r="I38">
        <v>2.71799772242063</v>
      </c>
      <c r="J38">
        <f>(Table2[[#This Row],[1M Return vs Nifty]]-AVERAGE(Table2[1M Return vs Nifty]))/_xlfn.STDEV.P(Table2[1M Return vs Nifty])</f>
        <v>0.29080276680610695</v>
      </c>
      <c r="K38">
        <v>77.522892854737407</v>
      </c>
      <c r="L38">
        <f>(Table2[[#This Row],[6M Return vs Nifty]]-AVERAGE(Table2[6M Return vs Nifty]))/_xlfn.STDEV.P(Table2[6M Return vs Nifty])</f>
        <v>1.9856685036256558</v>
      </c>
      <c r="M38">
        <v>1.0799355577847101</v>
      </c>
      <c r="N38">
        <f>(Table2[[#This Row],[1W Return vs Nifty]]-AVERAGE(Table2[1W Return vs Nifty]))/_xlfn.STDEV.P(Table2[1W Return vs Nifty])</f>
        <v>0.58104065930499638</v>
      </c>
      <c r="O38">
        <v>681.21</v>
      </c>
      <c r="P38">
        <v>649.07115367922802</v>
      </c>
      <c r="Q38">
        <v>509.10749945488999</v>
      </c>
      <c r="R38">
        <v>75.550250160522396</v>
      </c>
      <c r="S38" s="2">
        <f>(Table2[[#This Row],[Close Price]]-Table2[[#This Row],[20D EMA]])/Table2[[#This Row],[20D EMA]]</f>
        <v>4.7914739948033622E-2</v>
      </c>
      <c r="T38" s="2">
        <f>(Table2[[#This Row],[Close Price]]-Table2[[#This Row],[50D EMA]])/Table2[[#This Row],[50D EMA]]</f>
        <v>9.980238060738994E-2</v>
      </c>
      <c r="U38" s="2">
        <f>(Table2[[#This Row],[Close Price]]-Table2[[#This Row],[200D EMA]])/Table2[[#This Row],[200D EMA]]</f>
        <v>0.4021596632623391</v>
      </c>
      <c r="V38">
        <v>0.94587636636620898</v>
      </c>
      <c r="W38">
        <v>705.05</v>
      </c>
      <c r="X38">
        <v>734</v>
      </c>
      <c r="Y38">
        <v>705.05</v>
      </c>
      <c r="Z38">
        <v>734</v>
      </c>
      <c r="AA38">
        <v>705.05</v>
      </c>
      <c r="AB38">
        <v>734</v>
      </c>
      <c r="AC38" s="2">
        <f>(Table2[[#This Row],[Close Price]]/Table2[[#This Row],[Day Low]])-1</f>
        <v>1.2481384298985931E-2</v>
      </c>
      <c r="AD38" s="2">
        <f>(Table2[[#This Row],[Day High]]/Table2[[#This Row],[Close Price]])-1</f>
        <v>2.8227218603348092E-2</v>
      </c>
      <c r="AE38" s="2">
        <f>(Table2[[#This Row],[Close Price]]/Table2[[#This Row],[Current Week Low]])-1</f>
        <v>1.2481384298985931E-2</v>
      </c>
      <c r="AF38" s="2">
        <f>(Table2[[#This Row],[Current Week High]]/Table2[[#This Row],[Close Price]])-1</f>
        <v>2.8227218603348092E-2</v>
      </c>
      <c r="AG38" s="2">
        <f>(Table2[[#This Row],[Close Price]]/Table2[[#This Row],[Current Month Low]])-1</f>
        <v>1.2481384298985931E-2</v>
      </c>
      <c r="AH38" s="2">
        <f>(Table2[[#This Row],[Current Month High]]/Table2[[#This Row],[Close Price]])-1</f>
        <v>2.8227218603348092E-2</v>
      </c>
      <c r="AI38">
        <v>4.1675422007424396</v>
      </c>
      <c r="AJ38">
        <v>193.04187192118201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0.08</v>
      </c>
      <c r="AM38" t="s">
        <v>10455</v>
      </c>
      <c r="AN38">
        <v>7.79</v>
      </c>
      <c r="AO38" t="s">
        <v>10455</v>
      </c>
      <c r="AP38">
        <v>0.13799956811814401</v>
      </c>
      <c r="AQ38">
        <f>(Table2[[#This Row],[Sharpe Ratio]]-AVERAGE(Table2[Sharpe Ratio]))/_xlfn.STDEV.P(Table2[Sharpe Ratio])</f>
        <v>0.94841737823627825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5.2284537716286934</v>
      </c>
      <c r="AS38">
        <f>_xlfn.RANK.AVG(Table2[[#This Row],[1Y Return vs Nifty Z-Score]],Table2[1Y Return vs Nifty Z-Score])</f>
        <v>55</v>
      </c>
      <c r="AT38">
        <f>_xlfn.RANK.AVG(Table2[[#This Row],[6M Return vs Nifty Z-Score]],Table2[6M Return vs Nifty Z-Score])</f>
        <v>36</v>
      </c>
      <c r="AU38">
        <f>_xlfn.RANK.AVG(Table2[[#This Row],[Sharpe Ratio Z-Score]],Table2[Sharpe Ratio Z-Score])</f>
        <v>127</v>
      </c>
      <c r="AV38">
        <f>(Table2[[#This Row],[Rank 1Y]]+Table2[[#This Row],[Rank 6M]]+Table2[[#This Row],[Rank Sharpe]])/3</f>
        <v>72.666666666666671</v>
      </c>
    </row>
    <row r="39" spans="1:48" x14ac:dyDescent="0.3">
      <c r="A39" t="s">
        <v>1081</v>
      </c>
      <c r="B39" t="s">
        <v>1082</v>
      </c>
      <c r="C39" t="s">
        <v>10422</v>
      </c>
      <c r="D39" t="s">
        <v>745</v>
      </c>
      <c r="E39">
        <v>11231.262444402</v>
      </c>
      <c r="F39">
        <v>246.72</v>
      </c>
      <c r="G39">
        <v>183.63033233994699</v>
      </c>
      <c r="H39">
        <f>(Table2[[#This Row],[1Y Return vs Nifty]]-AVERAGE(Table2[1Y Return vs Nifty]))/_xlfn.STDEV.P(Table2[1Y Return vs Nifty])</f>
        <v>1.6305818122121518</v>
      </c>
      <c r="I39">
        <v>5.2279709808433799</v>
      </c>
      <c r="J39">
        <f>(Table2[[#This Row],[1M Return vs Nifty]]-AVERAGE(Table2[1M Return vs Nifty]))/_xlfn.STDEV.P(Table2[1M Return vs Nifty])</f>
        <v>0.53171759771056692</v>
      </c>
      <c r="K39">
        <v>67.249162123050994</v>
      </c>
      <c r="L39">
        <f>(Table2[[#This Row],[6M Return vs Nifty]]-AVERAGE(Table2[6M Return vs Nifty]))/_xlfn.STDEV.P(Table2[6M Return vs Nifty])</f>
        <v>1.6726591144545335</v>
      </c>
      <c r="M39">
        <v>0.44726868781905499</v>
      </c>
      <c r="N39">
        <f>(Table2[[#This Row],[1W Return vs Nifty]]-AVERAGE(Table2[1W Return vs Nifty]))/_xlfn.STDEV.P(Table2[1W Return vs Nifty])</f>
        <v>0.45393285833061409</v>
      </c>
      <c r="O39">
        <v>229.47</v>
      </c>
      <c r="P39">
        <v>213.75847793579399</v>
      </c>
      <c r="Q39">
        <v>169.93555926207799</v>
      </c>
      <c r="R39">
        <v>67.784687002640894</v>
      </c>
      <c r="S39" s="2">
        <f>(Table2[[#This Row],[Close Price]]-Table2[[#This Row],[20D EMA]])/Table2[[#This Row],[20D EMA]]</f>
        <v>7.5173225258203691E-2</v>
      </c>
      <c r="T39" s="2">
        <f>(Table2[[#This Row],[Close Price]]-Table2[[#This Row],[50D EMA]])/Table2[[#This Row],[50D EMA]]</f>
        <v>0.15419983517148061</v>
      </c>
      <c r="U39" s="2">
        <f>(Table2[[#This Row],[Close Price]]-Table2[[#This Row],[200D EMA]])/Table2[[#This Row],[200D EMA]]</f>
        <v>0.45184445840145515</v>
      </c>
      <c r="V39">
        <v>1.4234189722102899</v>
      </c>
      <c r="W39">
        <v>239.42</v>
      </c>
      <c r="X39">
        <v>249.12</v>
      </c>
      <c r="Y39">
        <v>239.42</v>
      </c>
      <c r="Z39">
        <v>249.12</v>
      </c>
      <c r="AA39">
        <v>239.42</v>
      </c>
      <c r="AB39">
        <v>249.12</v>
      </c>
      <c r="AC39" s="2">
        <f>(Table2[[#This Row],[Close Price]]/Table2[[#This Row],[Day Low]])-1</f>
        <v>3.049035168323444E-2</v>
      </c>
      <c r="AD39" s="2">
        <f>(Table2[[#This Row],[Day High]]/Table2[[#This Row],[Close Price]])-1</f>
        <v>9.7276264591439343E-3</v>
      </c>
      <c r="AE39" s="2">
        <f>(Table2[[#This Row],[Close Price]]/Table2[[#This Row],[Current Week Low]])-1</f>
        <v>3.049035168323444E-2</v>
      </c>
      <c r="AF39" s="2">
        <f>(Table2[[#This Row],[Current Week High]]/Table2[[#This Row],[Close Price]])-1</f>
        <v>9.7276264591439343E-3</v>
      </c>
      <c r="AG39" s="2">
        <f>(Table2[[#This Row],[Close Price]]/Table2[[#This Row],[Current Month Low]])-1</f>
        <v>3.049035168323444E-2</v>
      </c>
      <c r="AH39" s="2">
        <f>(Table2[[#This Row],[Current Month High]]/Table2[[#This Row],[Close Price]])-1</f>
        <v>9.7276264591439343E-3</v>
      </c>
      <c r="AI39">
        <v>1.22405966277561</v>
      </c>
      <c r="AJ39">
        <v>232.05921938088801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0.33</v>
      </c>
      <c r="AM39" t="s">
        <v>10455</v>
      </c>
      <c r="AN39">
        <v>13.53</v>
      </c>
      <c r="AO39" t="s">
        <v>10455</v>
      </c>
      <c r="AP39">
        <v>0.13682172350948699</v>
      </c>
      <c r="AQ39">
        <f>(Table2[[#This Row],[Sharpe Ratio]]-AVERAGE(Table2[Sharpe Ratio]))/_xlfn.STDEV.P(Table2[Sharpe Ratio])</f>
        <v>0.93510079766409149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5.2239921803719573</v>
      </c>
      <c r="AS39">
        <f>_xlfn.RANK.AVG(Table2[[#This Row],[1Y Return vs Nifty Z-Score]],Table2[1Y Return vs Nifty Z-Score])</f>
        <v>43</v>
      </c>
      <c r="AT39">
        <f>_xlfn.RANK.AVG(Table2[[#This Row],[6M Return vs Nifty Z-Score]],Table2[6M Return vs Nifty Z-Score])</f>
        <v>53</v>
      </c>
      <c r="AU39">
        <f>_xlfn.RANK.AVG(Table2[[#This Row],[Sharpe Ratio Z-Score]],Table2[Sharpe Ratio Z-Score])</f>
        <v>130</v>
      </c>
      <c r="AV39">
        <f>(Table2[[#This Row],[Rank 1Y]]+Table2[[#This Row],[Rank 6M]]+Table2[[#This Row],[Rank Sharpe]])/3</f>
        <v>75.333333333333329</v>
      </c>
    </row>
    <row r="40" spans="1:48" x14ac:dyDescent="0.3">
      <c r="A40" t="s">
        <v>107</v>
      </c>
      <c r="B40" t="s">
        <v>108</v>
      </c>
      <c r="C40" t="s">
        <v>10419</v>
      </c>
      <c r="D40" t="s">
        <v>109</v>
      </c>
      <c r="E40">
        <v>274372.85046475002</v>
      </c>
      <c r="F40">
        <v>7871.55</v>
      </c>
      <c r="G40">
        <v>85.745133519458193</v>
      </c>
      <c r="H40">
        <f>(Table2[[#This Row],[1Y Return vs Nifty]]-AVERAGE(Table2[1Y Return vs Nifty]))/_xlfn.STDEV.P(Table2[1Y Return vs Nifty])</f>
        <v>0.47030913059541402</v>
      </c>
      <c r="I40">
        <v>0.34107044951491</v>
      </c>
      <c r="J40">
        <f>(Table2[[#This Row],[1M Return vs Nifty]]-AVERAGE(Table2[1M Return vs Nifty]))/_xlfn.STDEV.P(Table2[1M Return vs Nifty])</f>
        <v>6.2658092314984204E-2</v>
      </c>
      <c r="K40">
        <v>84.587385241301405</v>
      </c>
      <c r="L40">
        <f>(Table2[[#This Row],[6M Return vs Nifty]]-AVERAGE(Table2[6M Return vs Nifty]))/_xlfn.STDEV.P(Table2[6M Return vs Nifty])</f>
        <v>2.2009021421618948</v>
      </c>
      <c r="M40">
        <v>1.8022813763293299</v>
      </c>
      <c r="N40">
        <f>(Table2[[#This Row],[1W Return vs Nifty]]-AVERAGE(Table2[1W Return vs Nifty]))/_xlfn.STDEV.P(Table2[1W Return vs Nifty])</f>
        <v>0.72616567358499351</v>
      </c>
      <c r="O40">
        <v>7410.37</v>
      </c>
      <c r="P40">
        <v>6839.8073764707797</v>
      </c>
      <c r="Q40">
        <v>5243.4530018617997</v>
      </c>
      <c r="R40">
        <v>62.469790012063299</v>
      </c>
      <c r="S40" s="2">
        <f>(Table2[[#This Row],[Close Price]]-Table2[[#This Row],[20D EMA]])/Table2[[#This Row],[20D EMA]]</f>
        <v>6.2234409347981315E-2</v>
      </c>
      <c r="T40" s="2">
        <f>(Table2[[#This Row],[Close Price]]-Table2[[#This Row],[50D EMA]])/Table2[[#This Row],[50D EMA]]</f>
        <v>0.15084381280655035</v>
      </c>
      <c r="U40" s="2">
        <f>(Table2[[#This Row],[Close Price]]-Table2[[#This Row],[200D EMA]])/Table2[[#This Row],[200D EMA]]</f>
        <v>0.5012149431309938</v>
      </c>
      <c r="V40">
        <v>1.0409538775596701</v>
      </c>
      <c r="W40">
        <v>7706.1</v>
      </c>
      <c r="X40">
        <v>7890</v>
      </c>
      <c r="Y40">
        <v>7706.1</v>
      </c>
      <c r="Z40">
        <v>7890</v>
      </c>
      <c r="AA40">
        <v>7706.1</v>
      </c>
      <c r="AB40">
        <v>7890</v>
      </c>
      <c r="AC40" s="2">
        <f>(Table2[[#This Row],[Close Price]]/Table2[[#This Row],[Day Low]])-1</f>
        <v>2.1470004282321709E-2</v>
      </c>
      <c r="AD40" s="2">
        <f>(Table2[[#This Row],[Day High]]/Table2[[#This Row],[Close Price]])-1</f>
        <v>2.3438839872707007E-3</v>
      </c>
      <c r="AE40" s="2">
        <f>(Table2[[#This Row],[Close Price]]/Table2[[#This Row],[Current Week Low]])-1</f>
        <v>2.1470004282321709E-2</v>
      </c>
      <c r="AF40" s="2">
        <f>(Table2[[#This Row],[Current Week High]]/Table2[[#This Row],[Close Price]])-1</f>
        <v>2.3438839872707007E-3</v>
      </c>
      <c r="AG40" s="2">
        <f>(Table2[[#This Row],[Close Price]]/Table2[[#This Row],[Current Month Low]])-1</f>
        <v>2.1470004282321709E-2</v>
      </c>
      <c r="AH40" s="2">
        <f>(Table2[[#This Row],[Current Month High]]/Table2[[#This Row],[Close Price]])-1</f>
        <v>2.3438839872707007E-3</v>
      </c>
      <c r="AI40">
        <v>0.79717463523703003</v>
      </c>
      <c r="AJ40">
        <v>142.5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0.3</v>
      </c>
      <c r="AM40" t="s">
        <v>10455</v>
      </c>
      <c r="AN40">
        <v>11.41</v>
      </c>
      <c r="AO40" t="s">
        <v>10455</v>
      </c>
      <c r="AP40">
        <v>0.186935531584321</v>
      </c>
      <c r="AQ40">
        <f>(Table2[[#This Row],[Sharpe Ratio]]-AVERAGE(Table2[Sharpe Ratio]))/_xlfn.STDEV.P(Table2[Sharpe Ratio])</f>
        <v>1.5016819562504813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4.9617169949077677</v>
      </c>
      <c r="AS40">
        <f>_xlfn.RANK.AVG(Table2[[#This Row],[1Y Return vs Nifty Z-Score]],Table2[1Y Return vs Nifty Z-Score])</f>
        <v>153</v>
      </c>
      <c r="AT40">
        <f>_xlfn.RANK.AVG(Table2[[#This Row],[6M Return vs Nifty Z-Score]],Table2[6M Return vs Nifty Z-Score])</f>
        <v>22</v>
      </c>
      <c r="AU40">
        <f>_xlfn.RANK.AVG(Table2[[#This Row],[Sharpe Ratio Z-Score]],Table2[Sharpe Ratio Z-Score])</f>
        <v>54</v>
      </c>
      <c r="AV40">
        <f>(Table2[[#This Row],[Rank 1Y]]+Table2[[#This Row],[Rank 6M]]+Table2[[#This Row],[Rank Sharpe]])/3</f>
        <v>76.333333333333329</v>
      </c>
    </row>
    <row r="41" spans="1:48" x14ac:dyDescent="0.3">
      <c r="A41" t="s">
        <v>243</v>
      </c>
      <c r="B41" t="s">
        <v>244</v>
      </c>
      <c r="C41" t="s">
        <v>10419</v>
      </c>
      <c r="D41" t="s">
        <v>148</v>
      </c>
      <c r="E41">
        <v>104757.876035175</v>
      </c>
      <c r="F41">
        <v>302.39999999999998</v>
      </c>
      <c r="G41">
        <v>216.75575416865399</v>
      </c>
      <c r="H41">
        <f>(Table2[[#This Row],[1Y Return vs Nifty]]-AVERAGE(Table2[1Y Return vs Nifty]))/_xlfn.STDEV.P(Table2[1Y Return vs Nifty])</f>
        <v>2.0232307773060922</v>
      </c>
      <c r="I41">
        <v>-11.0110790878262</v>
      </c>
      <c r="J41">
        <f>(Table2[[#This Row],[1M Return vs Nifty]]-AVERAGE(Table2[1M Return vs Nifty]))/_xlfn.STDEV.P(Table2[1M Return vs Nifty])</f>
        <v>-1.0269555826567049</v>
      </c>
      <c r="K41">
        <v>41.659303164958402</v>
      </c>
      <c r="L41">
        <f>(Table2[[#This Row],[6M Return vs Nifty]]-AVERAGE(Table2[6M Return vs Nifty]))/_xlfn.STDEV.P(Table2[6M Return vs Nifty])</f>
        <v>0.89301379079975129</v>
      </c>
      <c r="M41">
        <v>0.49128906903078601</v>
      </c>
      <c r="N41">
        <f>(Table2[[#This Row],[1W Return vs Nifty]]-AVERAGE(Table2[1W Return vs Nifty]))/_xlfn.STDEV.P(Table2[1W Return vs Nifty])</f>
        <v>0.46277690267607019</v>
      </c>
      <c r="O41">
        <v>295.11</v>
      </c>
      <c r="P41">
        <v>285.119358778162</v>
      </c>
      <c r="Q41">
        <v>222.72686971241799</v>
      </c>
      <c r="R41">
        <v>59.677485700451797</v>
      </c>
      <c r="S41" s="2">
        <f>(Table2[[#This Row],[Close Price]]-Table2[[#This Row],[20D EMA]])/Table2[[#This Row],[20D EMA]]</f>
        <v>2.4702653247941322E-2</v>
      </c>
      <c r="T41" s="2">
        <f>(Table2[[#This Row],[Close Price]]-Table2[[#This Row],[50D EMA]])/Table2[[#This Row],[50D EMA]]</f>
        <v>6.0608445865940795E-2</v>
      </c>
      <c r="U41" s="2">
        <f>(Table2[[#This Row],[Close Price]]-Table2[[#This Row],[200D EMA]])/Table2[[#This Row],[200D EMA]]</f>
        <v>0.3577167424408868</v>
      </c>
      <c r="V41">
        <v>0.71306090838089198</v>
      </c>
      <c r="W41">
        <v>297.2</v>
      </c>
      <c r="X41">
        <v>304.25</v>
      </c>
      <c r="Y41">
        <v>297.2</v>
      </c>
      <c r="Z41">
        <v>304.25</v>
      </c>
      <c r="AA41">
        <v>297.2</v>
      </c>
      <c r="AB41">
        <v>304.25</v>
      </c>
      <c r="AC41" s="2">
        <f>(Table2[[#This Row],[Close Price]]/Table2[[#This Row],[Day Low]])-1</f>
        <v>1.7496635262449489E-2</v>
      </c>
      <c r="AD41" s="2">
        <f>(Table2[[#This Row],[Day High]]/Table2[[#This Row],[Close Price]])-1</f>
        <v>6.117724867724883E-3</v>
      </c>
      <c r="AE41" s="2">
        <f>(Table2[[#This Row],[Close Price]]/Table2[[#This Row],[Current Week Low]])-1</f>
        <v>1.7496635262449489E-2</v>
      </c>
      <c r="AF41" s="2">
        <f>(Table2[[#This Row],[Current Week High]]/Table2[[#This Row],[Close Price]])-1</f>
        <v>6.117724867724883E-3</v>
      </c>
      <c r="AG41" s="2">
        <f>(Table2[[#This Row],[Close Price]]/Table2[[#This Row],[Current Month Low]])-1</f>
        <v>1.7496635262449489E-2</v>
      </c>
      <c r="AH41" s="2">
        <f>(Table2[[#This Row],[Current Month High]]/Table2[[#This Row],[Close Price]])-1</f>
        <v>6.117724867724883E-3</v>
      </c>
      <c r="AI41">
        <v>6.6468253968253901</v>
      </c>
      <c r="AJ41">
        <v>248.99019042123399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0.09</v>
      </c>
      <c r="AM41" t="s">
        <v>10455</v>
      </c>
      <c r="AN41">
        <v>2.46</v>
      </c>
      <c r="AO41" t="s">
        <v>10455</v>
      </c>
      <c r="AP41">
        <v>0.153686913547811</v>
      </c>
      <c r="AQ41">
        <f>(Table2[[#This Row],[Sharpe Ratio]]-AVERAGE(Table2[Sharpe Ratio]))/_xlfn.STDEV.P(Table2[Sharpe Ratio])</f>
        <v>1.1257767665991245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3.4778426547243333</v>
      </c>
      <c r="AS41">
        <f>_xlfn.RANK.AVG(Table2[[#This Row],[1Y Return vs Nifty Z-Score]],Table2[1Y Return vs Nifty Z-Score])</f>
        <v>25</v>
      </c>
      <c r="AT41">
        <f>_xlfn.RANK.AVG(Table2[[#This Row],[6M Return vs Nifty Z-Score]],Table2[6M Return vs Nifty Z-Score])</f>
        <v>108</v>
      </c>
      <c r="AU41">
        <f>_xlfn.RANK.AVG(Table2[[#This Row],[Sharpe Ratio Z-Score]],Table2[Sharpe Ratio Z-Score])</f>
        <v>99</v>
      </c>
      <c r="AV41">
        <f>(Table2[[#This Row],[Rank 1Y]]+Table2[[#This Row],[Rank 6M]]+Table2[[#This Row],[Rank Sharpe]])/3</f>
        <v>77.333333333333329</v>
      </c>
    </row>
    <row r="42" spans="1:48" x14ac:dyDescent="0.3">
      <c r="A42" t="s">
        <v>727</v>
      </c>
      <c r="B42" t="s">
        <v>728</v>
      </c>
      <c r="C42" t="s">
        <v>10413</v>
      </c>
      <c r="D42" t="s">
        <v>43</v>
      </c>
      <c r="E42">
        <v>21357.659129</v>
      </c>
      <c r="F42">
        <v>4258.8</v>
      </c>
      <c r="G42">
        <v>123.90359807906999</v>
      </c>
      <c r="H42">
        <f>(Table2[[#This Row],[1Y Return vs Nifty]]-AVERAGE(Table2[1Y Return vs Nifty]))/_xlfn.STDEV.P(Table2[1Y Return vs Nifty])</f>
        <v>0.92261677806878051</v>
      </c>
      <c r="I42">
        <v>1.4729900713817801</v>
      </c>
      <c r="J42">
        <f>(Table2[[#This Row],[1M Return vs Nifty]]-AVERAGE(Table2[1M Return vs Nifty]))/_xlfn.STDEV.P(Table2[1M Return vs Nifty])</f>
        <v>0.17130316388473385</v>
      </c>
      <c r="K42">
        <v>92.569663919743803</v>
      </c>
      <c r="L42">
        <f>(Table2[[#This Row],[6M Return vs Nifty]]-AVERAGE(Table2[6M Return vs Nifty]))/_xlfn.STDEV.P(Table2[6M Return vs Nifty])</f>
        <v>2.4440979430433534</v>
      </c>
      <c r="M42">
        <v>-5.4612624316891303</v>
      </c>
      <c r="N42">
        <f>(Table2[[#This Row],[1W Return vs Nifty]]-AVERAGE(Table2[1W Return vs Nifty]))/_xlfn.STDEV.P(Table2[1W Return vs Nifty])</f>
        <v>-0.73313798928649021</v>
      </c>
      <c r="O42">
        <v>4106.67</v>
      </c>
      <c r="P42">
        <v>3797.0260670999401</v>
      </c>
      <c r="Q42">
        <v>2941.7716243641598</v>
      </c>
      <c r="R42">
        <v>46.527569223988202</v>
      </c>
      <c r="S42" s="2">
        <f>(Table2[[#This Row],[Close Price]]-Table2[[#This Row],[20D EMA]])/Table2[[#This Row],[20D EMA]]</f>
        <v>3.7044612788463674E-2</v>
      </c>
      <c r="T42" s="2">
        <f>(Table2[[#This Row],[Close Price]]-Table2[[#This Row],[50D EMA]])/Table2[[#This Row],[50D EMA]]</f>
        <v>0.12161463333138238</v>
      </c>
      <c r="U42" s="2">
        <f>(Table2[[#This Row],[Close Price]]-Table2[[#This Row],[200D EMA]])/Table2[[#This Row],[200D EMA]]</f>
        <v>0.44769905478998745</v>
      </c>
      <c r="V42">
        <v>1.0996940065121401</v>
      </c>
      <c r="W42">
        <v>4151.45</v>
      </c>
      <c r="X42">
        <v>4289</v>
      </c>
      <c r="Y42">
        <v>4151.45</v>
      </c>
      <c r="Z42">
        <v>4289</v>
      </c>
      <c r="AA42">
        <v>4151.45</v>
      </c>
      <c r="AB42">
        <v>4289</v>
      </c>
      <c r="AC42" s="2">
        <f>(Table2[[#This Row],[Close Price]]/Table2[[#This Row],[Day Low]])-1</f>
        <v>2.5858435004636915E-2</v>
      </c>
      <c r="AD42" s="2">
        <f>(Table2[[#This Row],[Day High]]/Table2[[#This Row],[Close Price]])-1</f>
        <v>7.0911993988915789E-3</v>
      </c>
      <c r="AE42" s="2">
        <f>(Table2[[#This Row],[Close Price]]/Table2[[#This Row],[Current Week Low]])-1</f>
        <v>2.5858435004636915E-2</v>
      </c>
      <c r="AF42" s="2">
        <f>(Table2[[#This Row],[Current Week High]]/Table2[[#This Row],[Close Price]])-1</f>
        <v>7.0911993988915789E-3</v>
      </c>
      <c r="AG42" s="2">
        <f>(Table2[[#This Row],[Close Price]]/Table2[[#This Row],[Current Month Low]])-1</f>
        <v>2.5858435004636915E-2</v>
      </c>
      <c r="AH42" s="2">
        <f>(Table2[[#This Row],[Current Month High]]/Table2[[#This Row],[Close Price]])-1</f>
        <v>7.0911993988915789E-3</v>
      </c>
      <c r="AI42">
        <v>5.4287592749130997</v>
      </c>
      <c r="AJ42">
        <v>162.888888888888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0.28000000000000003</v>
      </c>
      <c r="AM42" t="s">
        <v>10455</v>
      </c>
      <c r="AN42">
        <v>9.7899999999999991</v>
      </c>
      <c r="AO42" t="s">
        <v>10455</v>
      </c>
      <c r="AP42">
        <v>0.139130293681968</v>
      </c>
      <c r="AQ42">
        <f>(Table2[[#This Row],[Sharpe Ratio]]-AVERAGE(Table2[Sharpe Ratio]))/_xlfn.STDEV.P(Table2[Sharpe Ratio])</f>
        <v>0.96120123611109742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3.7660811318214744</v>
      </c>
      <c r="AS42">
        <f>_xlfn.RANK.AVG(Table2[[#This Row],[1Y Return vs Nifty Z-Score]],Table2[1Y Return vs Nifty Z-Score])</f>
        <v>91</v>
      </c>
      <c r="AT42">
        <f>_xlfn.RANK.AVG(Table2[[#This Row],[6M Return vs Nifty Z-Score]],Table2[6M Return vs Nifty Z-Score])</f>
        <v>20</v>
      </c>
      <c r="AU42">
        <f>_xlfn.RANK.AVG(Table2[[#This Row],[Sharpe Ratio Z-Score]],Table2[Sharpe Ratio Z-Score])</f>
        <v>121</v>
      </c>
      <c r="AV42">
        <f>(Table2[[#This Row],[Rank 1Y]]+Table2[[#This Row],[Rank 6M]]+Table2[[#This Row],[Rank Sharpe]])/3</f>
        <v>77.333333333333329</v>
      </c>
    </row>
    <row r="43" spans="1:48" x14ac:dyDescent="0.3">
      <c r="A43" t="s">
        <v>657</v>
      </c>
      <c r="B43" t="s">
        <v>658</v>
      </c>
      <c r="C43" t="s">
        <v>10428</v>
      </c>
      <c r="D43" t="s">
        <v>659</v>
      </c>
      <c r="E43">
        <v>25572.570744000001</v>
      </c>
      <c r="F43">
        <v>2303.1999999999998</v>
      </c>
      <c r="G43">
        <v>139.4834574839</v>
      </c>
      <c r="H43">
        <f>(Table2[[#This Row],[1Y Return vs Nifty]]-AVERAGE(Table2[1Y Return vs Nifty]))/_xlfn.STDEV.P(Table2[1Y Return vs Nifty])</f>
        <v>1.10729112586272</v>
      </c>
      <c r="I43">
        <v>3.4521235387627098</v>
      </c>
      <c r="J43">
        <f>(Table2[[#This Row],[1M Return vs Nifty]]-AVERAGE(Table2[1M Return vs Nifty]))/_xlfn.STDEV.P(Table2[1M Return vs Nifty])</f>
        <v>0.36126638482002538</v>
      </c>
      <c r="K43">
        <v>68.985145329984903</v>
      </c>
      <c r="L43">
        <f>(Table2[[#This Row],[6M Return vs Nifty]]-AVERAGE(Table2[6M Return vs Nifty]))/_xlfn.STDEV.P(Table2[6M Return vs Nifty])</f>
        <v>1.7255492531397738</v>
      </c>
      <c r="M43">
        <v>2.3726381045760299</v>
      </c>
      <c r="N43">
        <f>(Table2[[#This Row],[1W Return vs Nifty]]-AVERAGE(Table2[1W Return vs Nifty]))/_xlfn.STDEV.P(Table2[1W Return vs Nifty])</f>
        <v>0.84075487200835497</v>
      </c>
      <c r="O43">
        <v>2217.4699999999998</v>
      </c>
      <c r="P43">
        <v>2073.06072291174</v>
      </c>
      <c r="Q43">
        <v>1603.27329567723</v>
      </c>
      <c r="R43">
        <v>61.4393845436948</v>
      </c>
      <c r="S43" s="2">
        <f>(Table2[[#This Row],[Close Price]]-Table2[[#This Row],[20D EMA]])/Table2[[#This Row],[20D EMA]]</f>
        <v>3.8661176926858096E-2</v>
      </c>
      <c r="T43" s="2">
        <f>(Table2[[#This Row],[Close Price]]-Table2[[#This Row],[50D EMA]])/Table2[[#This Row],[50D EMA]]</f>
        <v>0.11101424794012557</v>
      </c>
      <c r="U43" s="2">
        <f>(Table2[[#This Row],[Close Price]]-Table2[[#This Row],[200D EMA]])/Table2[[#This Row],[200D EMA]]</f>
        <v>0.4365610692886378</v>
      </c>
      <c r="V43">
        <v>0.67648029659015596</v>
      </c>
      <c r="W43">
        <v>2251.1</v>
      </c>
      <c r="X43">
        <v>2328.5500000000002</v>
      </c>
      <c r="Y43">
        <v>2251.1</v>
      </c>
      <c r="Z43">
        <v>2328.5500000000002</v>
      </c>
      <c r="AA43">
        <v>2251.1</v>
      </c>
      <c r="AB43">
        <v>2328.5500000000002</v>
      </c>
      <c r="AC43" s="2">
        <f>(Table2[[#This Row],[Close Price]]/Table2[[#This Row],[Day Low]])-1</f>
        <v>2.3144240593487631E-2</v>
      </c>
      <c r="AD43" s="2">
        <f>(Table2[[#This Row],[Day High]]/Table2[[#This Row],[Close Price]])-1</f>
        <v>1.10064258423066E-2</v>
      </c>
      <c r="AE43" s="2">
        <f>(Table2[[#This Row],[Close Price]]/Table2[[#This Row],[Current Week Low]])-1</f>
        <v>2.3144240593487631E-2</v>
      </c>
      <c r="AF43" s="2">
        <f>(Table2[[#This Row],[Current Week High]]/Table2[[#This Row],[Close Price]])-1</f>
        <v>1.10064258423066E-2</v>
      </c>
      <c r="AG43" s="2">
        <f>(Table2[[#This Row],[Close Price]]/Table2[[#This Row],[Current Month Low]])-1</f>
        <v>2.3144240593487631E-2</v>
      </c>
      <c r="AH43" s="2">
        <f>(Table2[[#This Row],[Current Month High]]/Table2[[#This Row],[Close Price]])-1</f>
        <v>1.10064258423066E-2</v>
      </c>
      <c r="AI43">
        <v>4.0552275095519397</v>
      </c>
      <c r="AJ43">
        <v>173.539192399049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0.15</v>
      </c>
      <c r="AM43" t="s">
        <v>10455</v>
      </c>
      <c r="AN43">
        <v>10.66</v>
      </c>
      <c r="AO43" t="s">
        <v>10455</v>
      </c>
      <c r="AP43">
        <v>0.14910604443079201</v>
      </c>
      <c r="AQ43">
        <f>(Table2[[#This Row],[Sharpe Ratio]]-AVERAGE(Table2[Sharpe Ratio]))/_xlfn.STDEV.P(Table2[Sharpe Ratio])</f>
        <v>1.0739859681872872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5.1088476040181616</v>
      </c>
      <c r="AS43">
        <f>_xlfn.RANK.AVG(Table2[[#This Row],[1Y Return vs Nifty Z-Score]],Table2[1Y Return vs Nifty Z-Score])</f>
        <v>81</v>
      </c>
      <c r="AT43">
        <f>_xlfn.RANK.AVG(Table2[[#This Row],[6M Return vs Nifty Z-Score]],Table2[6M Return vs Nifty Z-Score])</f>
        <v>46</v>
      </c>
      <c r="AU43">
        <f>_xlfn.RANK.AVG(Table2[[#This Row],[Sharpe Ratio Z-Score]],Table2[Sharpe Ratio Z-Score])</f>
        <v>107</v>
      </c>
      <c r="AV43">
        <f>(Table2[[#This Row],[Rank 1Y]]+Table2[[#This Row],[Rank 6M]]+Table2[[#This Row],[Rank Sharpe]])/3</f>
        <v>78</v>
      </c>
    </row>
    <row r="44" spans="1:48" x14ac:dyDescent="0.3">
      <c r="A44" t="s">
        <v>276</v>
      </c>
      <c r="B44" t="s">
        <v>277</v>
      </c>
      <c r="C44" t="s">
        <v>10425</v>
      </c>
      <c r="D44" t="s">
        <v>278</v>
      </c>
      <c r="E44">
        <v>90678.274314399998</v>
      </c>
      <c r="F44">
        <v>10098.6</v>
      </c>
      <c r="G44">
        <v>146.26241214568401</v>
      </c>
      <c r="H44">
        <f>(Table2[[#This Row],[1Y Return vs Nifty]]-AVERAGE(Table2[1Y Return vs Nifty]))/_xlfn.STDEV.P(Table2[1Y Return vs Nifty])</f>
        <v>1.1876448054666284</v>
      </c>
      <c r="I44">
        <v>-3.70901583977321</v>
      </c>
      <c r="J44">
        <f>(Table2[[#This Row],[1M Return vs Nifty]]-AVERAGE(Table2[1M Return vs Nifty]))/_xlfn.STDEV.P(Table2[1M Return vs Nifty])</f>
        <v>-0.32608144913553266</v>
      </c>
      <c r="K44">
        <v>38.037399020205598</v>
      </c>
      <c r="L44">
        <f>(Table2[[#This Row],[6M Return vs Nifty]]-AVERAGE(Table2[6M Return vs Nifty]))/_xlfn.STDEV.P(Table2[6M Return vs Nifty])</f>
        <v>0.78266536590976599</v>
      </c>
      <c r="M44">
        <v>-2.1778228767513199</v>
      </c>
      <c r="N44">
        <f>(Table2[[#This Row],[1W Return vs Nifty]]-AVERAGE(Table2[1W Return vs Nifty]))/_xlfn.STDEV.P(Table2[1W Return vs Nifty])</f>
        <v>-7.3468894422860351E-2</v>
      </c>
      <c r="O44">
        <v>9743.19</v>
      </c>
      <c r="P44">
        <v>9297.22026352988</v>
      </c>
      <c r="Q44">
        <v>7521.0040308266798</v>
      </c>
      <c r="R44">
        <v>61.286575089593399</v>
      </c>
      <c r="S44" s="2">
        <f>(Table2[[#This Row],[Close Price]]-Table2[[#This Row],[20D EMA]])/Table2[[#This Row],[20D EMA]]</f>
        <v>3.6477786022852871E-2</v>
      </c>
      <c r="T44" s="2">
        <f>(Table2[[#This Row],[Close Price]]-Table2[[#This Row],[50D EMA]])/Table2[[#This Row],[50D EMA]]</f>
        <v>8.6195627698924734E-2</v>
      </c>
      <c r="U44" s="2">
        <f>(Table2[[#This Row],[Close Price]]-Table2[[#This Row],[200D EMA]])/Table2[[#This Row],[200D EMA]]</f>
        <v>0.34271966330670894</v>
      </c>
      <c r="V44">
        <v>0.48348016313285302</v>
      </c>
      <c r="W44">
        <v>9925</v>
      </c>
      <c r="X44">
        <v>10148.85</v>
      </c>
      <c r="Y44">
        <v>9925</v>
      </c>
      <c r="Z44">
        <v>10148.85</v>
      </c>
      <c r="AA44">
        <v>9925</v>
      </c>
      <c r="AB44">
        <v>10148.85</v>
      </c>
      <c r="AC44" s="2">
        <f>(Table2[[#This Row],[Close Price]]/Table2[[#This Row],[Day Low]])-1</f>
        <v>1.7491183879093208E-2</v>
      </c>
      <c r="AD44" s="2">
        <f>(Table2[[#This Row],[Day High]]/Table2[[#This Row],[Close Price]])-1</f>
        <v>4.9759372586299921E-3</v>
      </c>
      <c r="AE44" s="2">
        <f>(Table2[[#This Row],[Close Price]]/Table2[[#This Row],[Current Week Low]])-1</f>
        <v>1.7491183879093208E-2</v>
      </c>
      <c r="AF44" s="2">
        <f>(Table2[[#This Row],[Current Week High]]/Table2[[#This Row],[Close Price]])-1</f>
        <v>4.9759372586299921E-3</v>
      </c>
      <c r="AG44" s="2">
        <f>(Table2[[#This Row],[Close Price]]/Table2[[#This Row],[Current Month Low]])-1</f>
        <v>1.7491183879093208E-2</v>
      </c>
      <c r="AH44" s="2">
        <f>(Table2[[#This Row],[Current Month High]]/Table2[[#This Row],[Close Price]])-1</f>
        <v>4.9759372586299921E-3</v>
      </c>
      <c r="AI44">
        <v>3.4796902540946202</v>
      </c>
      <c r="AJ44">
        <v>192.429090593192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0.08</v>
      </c>
      <c r="AM44" t="s">
        <v>10455</v>
      </c>
      <c r="AN44">
        <v>7.44</v>
      </c>
      <c r="AO44" t="s">
        <v>10455</v>
      </c>
      <c r="AP44">
        <v>0.193134294318381</v>
      </c>
      <c r="AQ44">
        <f>(Table2[[#This Row],[Sharpe Ratio]]-AVERAGE(Table2[Sharpe Ratio]))/_xlfn.STDEV.P(Table2[Sharpe Ratio])</f>
        <v>1.5717644805404194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3.1425243083584213</v>
      </c>
      <c r="AS44">
        <f>_xlfn.RANK.AVG(Table2[[#This Row],[1Y Return vs Nifty Z-Score]],Table2[1Y Return vs Nifty Z-Score])</f>
        <v>74</v>
      </c>
      <c r="AT44">
        <f>_xlfn.RANK.AVG(Table2[[#This Row],[6M Return vs Nifty Z-Score]],Table2[6M Return vs Nifty Z-Score])</f>
        <v>124</v>
      </c>
      <c r="AU44">
        <f>_xlfn.RANK.AVG(Table2[[#This Row],[Sharpe Ratio Z-Score]],Table2[Sharpe Ratio Z-Score])</f>
        <v>41</v>
      </c>
      <c r="AV44">
        <f>(Table2[[#This Row],[Rank 1Y]]+Table2[[#This Row],[Rank 6M]]+Table2[[#This Row],[Rank Sharpe]])/3</f>
        <v>79.666666666666671</v>
      </c>
    </row>
    <row r="45" spans="1:48" x14ac:dyDescent="0.3">
      <c r="A45" t="s">
        <v>1463</v>
      </c>
      <c r="B45" t="s">
        <v>1464</v>
      </c>
      <c r="C45" t="s">
        <v>10415</v>
      </c>
      <c r="D45" t="s">
        <v>197</v>
      </c>
      <c r="E45">
        <v>6547.4995585999995</v>
      </c>
      <c r="F45">
        <v>2537.8000000000002</v>
      </c>
      <c r="G45">
        <v>194.43610533254099</v>
      </c>
      <c r="H45">
        <f>(Table2[[#This Row],[1Y Return vs Nifty]]-AVERAGE(Table2[1Y Return vs Nifty]))/_xlfn.STDEV.P(Table2[1Y Return vs Nifty])</f>
        <v>1.7586669911578627</v>
      </c>
      <c r="I45">
        <v>29.206840692657501</v>
      </c>
      <c r="J45">
        <f>(Table2[[#This Row],[1M Return vs Nifty]]-AVERAGE(Table2[1M Return vs Nifty]))/_xlfn.STDEV.P(Table2[1M Return vs Nifty])</f>
        <v>2.8332820954661808</v>
      </c>
      <c r="K45">
        <v>83.768737941049196</v>
      </c>
      <c r="L45">
        <f>(Table2[[#This Row],[6M Return vs Nifty]]-AVERAGE(Table2[6M Return vs Nifty]))/_xlfn.STDEV.P(Table2[6M Return vs Nifty])</f>
        <v>2.1759604439520888</v>
      </c>
      <c r="M45">
        <v>18.833331511019601</v>
      </c>
      <c r="N45">
        <f>(Table2[[#This Row],[1W Return vs Nifty]]-AVERAGE(Table2[1W Return vs Nifty]))/_xlfn.STDEV.P(Table2[1W Return vs Nifty])</f>
        <v>4.147838964336656</v>
      </c>
      <c r="O45">
        <v>1904.66</v>
      </c>
      <c r="P45">
        <v>1702.0289442197</v>
      </c>
      <c r="Q45">
        <v>1374.8242111950001</v>
      </c>
      <c r="R45">
        <v>92.817189189446097</v>
      </c>
      <c r="S45" s="2">
        <f>(Table2[[#This Row],[Close Price]]-Table2[[#This Row],[20D EMA]])/Table2[[#This Row],[20D EMA]]</f>
        <v>0.33241628427120856</v>
      </c>
      <c r="T45" s="2">
        <f>(Table2[[#This Row],[Close Price]]-Table2[[#This Row],[50D EMA]])/Table2[[#This Row],[50D EMA]]</f>
        <v>0.4910439734992062</v>
      </c>
      <c r="U45" s="2">
        <f>(Table2[[#This Row],[Close Price]]-Table2[[#This Row],[200D EMA]])/Table2[[#This Row],[200D EMA]]</f>
        <v>0.84590872006402851</v>
      </c>
      <c r="V45">
        <v>2.0875201550895501</v>
      </c>
      <c r="W45">
        <v>2145.6999999999998</v>
      </c>
      <c r="X45">
        <v>2618.8000000000002</v>
      </c>
      <c r="Y45">
        <v>2145.6999999999998</v>
      </c>
      <c r="Z45">
        <v>2618.8000000000002</v>
      </c>
      <c r="AA45">
        <v>2145.6999999999998</v>
      </c>
      <c r="AB45">
        <v>2618.8000000000002</v>
      </c>
      <c r="AC45" s="2">
        <f>(Table2[[#This Row],[Close Price]]/Table2[[#This Row],[Day Low]])-1</f>
        <v>0.18273756815957509</v>
      </c>
      <c r="AD45" s="2">
        <f>(Table2[[#This Row],[Day High]]/Table2[[#This Row],[Close Price]])-1</f>
        <v>3.1917408779257528E-2</v>
      </c>
      <c r="AE45" s="2">
        <f>(Table2[[#This Row],[Close Price]]/Table2[[#This Row],[Current Week Low]])-1</f>
        <v>0.18273756815957509</v>
      </c>
      <c r="AF45" s="2">
        <f>(Table2[[#This Row],[Current Week High]]/Table2[[#This Row],[Close Price]])-1</f>
        <v>3.1917408779257528E-2</v>
      </c>
      <c r="AG45" s="2">
        <f>(Table2[[#This Row],[Close Price]]/Table2[[#This Row],[Current Month Low]])-1</f>
        <v>0.18273756815957509</v>
      </c>
      <c r="AH45" s="2">
        <f>(Table2[[#This Row],[Current Month High]]/Table2[[#This Row],[Close Price]])-1</f>
        <v>3.1917408779257528E-2</v>
      </c>
      <c r="AI45">
        <v>3.1917408779257501</v>
      </c>
      <c r="AJ45">
        <v>225.31726701704901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0.45</v>
      </c>
      <c r="AM45" t="s">
        <v>10455</v>
      </c>
      <c r="AN45">
        <v>52.75</v>
      </c>
      <c r="AO45" t="s">
        <v>10455</v>
      </c>
      <c r="AP45">
        <v>0.10936197355244701</v>
      </c>
      <c r="AQ45">
        <f>(Table2[[#This Row],[Sharpe Ratio]]-AVERAGE(Table2[Sharpe Ratio]))/_xlfn.STDEV.P(Table2[Sharpe Ratio])</f>
        <v>0.62464390877790765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11.540392403690696</v>
      </c>
      <c r="AS45">
        <f>_xlfn.RANK.AVG(Table2[[#This Row],[1Y Return vs Nifty Z-Score]],Table2[1Y Return vs Nifty Z-Score])</f>
        <v>35</v>
      </c>
      <c r="AT45">
        <f>_xlfn.RANK.AVG(Table2[[#This Row],[6M Return vs Nifty Z-Score]],Table2[6M Return vs Nifty Z-Score])</f>
        <v>23</v>
      </c>
      <c r="AU45">
        <f>_xlfn.RANK.AVG(Table2[[#This Row],[Sharpe Ratio Z-Score]],Table2[Sharpe Ratio Z-Score])</f>
        <v>181</v>
      </c>
      <c r="AV45">
        <f>(Table2[[#This Row],[Rank 1Y]]+Table2[[#This Row],[Rank 6M]]+Table2[[#This Row],[Rank Sharpe]])/3</f>
        <v>79.666666666666671</v>
      </c>
    </row>
    <row r="46" spans="1:48" x14ac:dyDescent="0.3">
      <c r="A46" t="s">
        <v>768</v>
      </c>
      <c r="B46" t="s">
        <v>769</v>
      </c>
      <c r="C46" t="s">
        <v>10414</v>
      </c>
      <c r="D46" t="s">
        <v>46</v>
      </c>
      <c r="E46">
        <v>19868.20527726</v>
      </c>
      <c r="F46">
        <v>321.05</v>
      </c>
      <c r="G46">
        <v>137.94192879733399</v>
      </c>
      <c r="H46">
        <f>(Table2[[#This Row],[1Y Return vs Nifty]]-AVERAGE(Table2[1Y Return vs Nifty]))/_xlfn.STDEV.P(Table2[1Y Return vs Nifty])</f>
        <v>1.0890187655416139</v>
      </c>
      <c r="I46">
        <v>-2.1441717295395901</v>
      </c>
      <c r="J46">
        <f>(Table2[[#This Row],[1M Return vs Nifty]]-AVERAGE(Table2[1M Return vs Nifty]))/_xlfn.STDEV.P(Table2[1M Return vs Nifty])</f>
        <v>-0.17588297473199527</v>
      </c>
      <c r="K46">
        <v>81.812580784803302</v>
      </c>
      <c r="L46">
        <f>(Table2[[#This Row],[6M Return vs Nifty]]-AVERAGE(Table2[6M Return vs Nifty]))/_xlfn.STDEV.P(Table2[6M Return vs Nifty])</f>
        <v>2.1163622733760588</v>
      </c>
      <c r="M46">
        <v>-3.7656848611684102</v>
      </c>
      <c r="N46">
        <f>(Table2[[#This Row],[1W Return vs Nifty]]-AVERAGE(Table2[1W Return vs Nifty]))/_xlfn.STDEV.P(Table2[1W Return vs Nifty])</f>
        <v>-0.39248298330826653</v>
      </c>
      <c r="O46">
        <v>314.25</v>
      </c>
      <c r="P46">
        <v>291.676849739658</v>
      </c>
      <c r="Q46">
        <v>227.04124163377401</v>
      </c>
      <c r="R46">
        <v>47.863175241832202</v>
      </c>
      <c r="S46" s="2">
        <f>(Table2[[#This Row],[Close Price]]-Table2[[#This Row],[20D EMA]])/Table2[[#This Row],[20D EMA]]</f>
        <v>2.1638822593476569E-2</v>
      </c>
      <c r="T46" s="2">
        <f>(Table2[[#This Row],[Close Price]]-Table2[[#This Row],[50D EMA]])/Table2[[#This Row],[50D EMA]]</f>
        <v>0.10070442781646746</v>
      </c>
      <c r="U46" s="2">
        <f>(Table2[[#This Row],[Close Price]]-Table2[[#This Row],[200D EMA]])/Table2[[#This Row],[200D EMA]]</f>
        <v>0.41406027244101157</v>
      </c>
      <c r="V46">
        <v>0.72936595097086798</v>
      </c>
      <c r="W46">
        <v>315.55</v>
      </c>
      <c r="X46">
        <v>323.64999999999998</v>
      </c>
      <c r="Y46">
        <v>315.55</v>
      </c>
      <c r="Z46">
        <v>323.64999999999998</v>
      </c>
      <c r="AA46">
        <v>315.55</v>
      </c>
      <c r="AB46">
        <v>323.64999999999998</v>
      </c>
      <c r="AC46" s="2">
        <f>(Table2[[#This Row],[Close Price]]/Table2[[#This Row],[Day Low]])-1</f>
        <v>1.7429884328949541E-2</v>
      </c>
      <c r="AD46" s="2">
        <f>(Table2[[#This Row],[Day High]]/Table2[[#This Row],[Close Price]])-1</f>
        <v>8.0984270362871591E-3</v>
      </c>
      <c r="AE46" s="2">
        <f>(Table2[[#This Row],[Close Price]]/Table2[[#This Row],[Current Week Low]])-1</f>
        <v>1.7429884328949541E-2</v>
      </c>
      <c r="AF46" s="2">
        <f>(Table2[[#This Row],[Current Week High]]/Table2[[#This Row],[Close Price]])-1</f>
        <v>8.0984270362871591E-3</v>
      </c>
      <c r="AG46" s="2">
        <f>(Table2[[#This Row],[Close Price]]/Table2[[#This Row],[Current Month Low]])-1</f>
        <v>1.7429884328949541E-2</v>
      </c>
      <c r="AH46" s="2">
        <f>(Table2[[#This Row],[Current Month High]]/Table2[[#This Row],[Close Price]])-1</f>
        <v>8.0984270362871591E-3</v>
      </c>
      <c r="AI46">
        <v>5.1549602865597199</v>
      </c>
      <c r="AJ46">
        <v>166.985446985447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0.12</v>
      </c>
      <c r="AM46" t="s">
        <v>10455</v>
      </c>
      <c r="AN46">
        <v>-3.36</v>
      </c>
      <c r="AO46" t="s">
        <v>10456</v>
      </c>
      <c r="AP46">
        <v>0.13575191627611599</v>
      </c>
      <c r="AQ46">
        <f>(Table2[[#This Row],[Sharpe Ratio]]-AVERAGE(Table2[Sharpe Ratio]))/_xlfn.STDEV.P(Table2[Sharpe Ratio])</f>
        <v>0.92300567568010028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3.560020756557511</v>
      </c>
      <c r="AS46">
        <f>_xlfn.RANK.AVG(Table2[[#This Row],[1Y Return vs Nifty Z-Score]],Table2[1Y Return vs Nifty Z-Score])</f>
        <v>82</v>
      </c>
      <c r="AT46">
        <f>_xlfn.RANK.AVG(Table2[[#This Row],[6M Return vs Nifty Z-Score]],Table2[6M Return vs Nifty Z-Score])</f>
        <v>25</v>
      </c>
      <c r="AU46">
        <f>_xlfn.RANK.AVG(Table2[[#This Row],[Sharpe Ratio Z-Score]],Table2[Sharpe Ratio Z-Score])</f>
        <v>136</v>
      </c>
      <c r="AV46">
        <f>(Table2[[#This Row],[Rank 1Y]]+Table2[[#This Row],[Rank 6M]]+Table2[[#This Row],[Rank Sharpe]])/3</f>
        <v>81</v>
      </c>
    </row>
    <row r="47" spans="1:48" x14ac:dyDescent="0.3">
      <c r="A47" t="s">
        <v>1215</v>
      </c>
      <c r="B47" t="s">
        <v>1216</v>
      </c>
      <c r="C47" t="s">
        <v>10419</v>
      </c>
      <c r="D47" t="s">
        <v>930</v>
      </c>
      <c r="E47">
        <v>9012.6548844000008</v>
      </c>
      <c r="F47">
        <v>965.55</v>
      </c>
      <c r="G47">
        <v>129.606046932683</v>
      </c>
      <c r="H47">
        <f>(Table2[[#This Row],[1Y Return vs Nifty]]-AVERAGE(Table2[1Y Return vs Nifty]))/_xlfn.STDEV.P(Table2[1Y Return vs Nifty])</f>
        <v>0.99021020080164568</v>
      </c>
      <c r="I47">
        <v>-1.8178840633306299</v>
      </c>
      <c r="J47">
        <f>(Table2[[#This Row],[1M Return vs Nifty]]-AVERAGE(Table2[1M Return vs Nifty]))/_xlfn.STDEV.P(Table2[1M Return vs Nifty])</f>
        <v>-0.14456489687313434</v>
      </c>
      <c r="K47">
        <v>48.6163116661277</v>
      </c>
      <c r="L47">
        <f>(Table2[[#This Row],[6M Return vs Nifty]]-AVERAGE(Table2[6M Return vs Nifty]))/_xlfn.STDEV.P(Table2[6M Return vs Nifty])</f>
        <v>1.1049727216186298</v>
      </c>
      <c r="M47">
        <v>-4.1187575834890904</v>
      </c>
      <c r="N47">
        <f>(Table2[[#This Row],[1W Return vs Nifty]]-AVERAGE(Table2[1W Return vs Nifty]))/_xlfn.STDEV.P(Table2[1W Return vs Nifty])</f>
        <v>-0.46341809853036853</v>
      </c>
      <c r="O47">
        <v>917.67</v>
      </c>
      <c r="P47">
        <v>828.68578475986703</v>
      </c>
      <c r="Q47">
        <v>640.82363319285696</v>
      </c>
      <c r="R47">
        <v>55.046597332462703</v>
      </c>
      <c r="S47" s="2">
        <f>(Table2[[#This Row],[Close Price]]-Table2[[#This Row],[20D EMA]])/Table2[[#This Row],[20D EMA]]</f>
        <v>5.2175618686455913E-2</v>
      </c>
      <c r="T47" s="2">
        <f>(Table2[[#This Row],[Close Price]]-Table2[[#This Row],[50D EMA]])/Table2[[#This Row],[50D EMA]]</f>
        <v>0.16515815494505295</v>
      </c>
      <c r="U47" s="2">
        <f>(Table2[[#This Row],[Close Price]]-Table2[[#This Row],[200D EMA]])/Table2[[#This Row],[200D EMA]]</f>
        <v>0.50673282005724041</v>
      </c>
      <c r="V47">
        <v>1.2451291246791301</v>
      </c>
      <c r="W47">
        <v>947.05</v>
      </c>
      <c r="X47">
        <v>976.45</v>
      </c>
      <c r="Y47">
        <v>947.05</v>
      </c>
      <c r="Z47">
        <v>976.45</v>
      </c>
      <c r="AA47">
        <v>947.05</v>
      </c>
      <c r="AB47">
        <v>976.45</v>
      </c>
      <c r="AC47" s="2">
        <f>(Table2[[#This Row],[Close Price]]/Table2[[#This Row],[Day Low]])-1</f>
        <v>1.9534343487672245E-2</v>
      </c>
      <c r="AD47" s="2">
        <f>(Table2[[#This Row],[Day High]]/Table2[[#This Row],[Close Price]])-1</f>
        <v>1.1288902697944359E-2</v>
      </c>
      <c r="AE47" s="2">
        <f>(Table2[[#This Row],[Close Price]]/Table2[[#This Row],[Current Week Low]])-1</f>
        <v>1.9534343487672245E-2</v>
      </c>
      <c r="AF47" s="2">
        <f>(Table2[[#This Row],[Current Week High]]/Table2[[#This Row],[Close Price]])-1</f>
        <v>1.1288902697944359E-2</v>
      </c>
      <c r="AG47" s="2">
        <f>(Table2[[#This Row],[Close Price]]/Table2[[#This Row],[Current Month Low]])-1</f>
        <v>1.9534343487672245E-2</v>
      </c>
      <c r="AH47" s="2">
        <f>(Table2[[#This Row],[Current Month High]]/Table2[[#This Row],[Close Price]])-1</f>
        <v>1.1288902697944359E-2</v>
      </c>
      <c r="AI47">
        <v>9.6784216249805795</v>
      </c>
      <c r="AJ47">
        <v>182.696530522617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</v>
      </c>
      <c r="AM47">
        <v>0</v>
      </c>
      <c r="AN47">
        <v>8.85</v>
      </c>
      <c r="AO47" t="s">
        <v>10455</v>
      </c>
      <c r="AP47">
        <v>0.17125688863191399</v>
      </c>
      <c r="AQ47">
        <f>(Table2[[#This Row],[Sharpe Ratio]]-AVERAGE(Table2[Sharpe Ratio]))/_xlfn.STDEV.P(Table2[Sharpe Ratio])</f>
        <v>1.3244209571307985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2.8116208841475712</v>
      </c>
      <c r="AS47">
        <f>_xlfn.RANK.AVG(Table2[[#This Row],[1Y Return vs Nifty Z-Score]],Table2[1Y Return vs Nifty Z-Score])</f>
        <v>87</v>
      </c>
      <c r="AT47">
        <f>_xlfn.RANK.AVG(Table2[[#This Row],[6M Return vs Nifty Z-Score]],Table2[6M Return vs Nifty Z-Score])</f>
        <v>89</v>
      </c>
      <c r="AU47">
        <f>_xlfn.RANK.AVG(Table2[[#This Row],[Sharpe Ratio Z-Score]],Table2[Sharpe Ratio Z-Score])</f>
        <v>68</v>
      </c>
      <c r="AV47">
        <f>(Table2[[#This Row],[Rank 1Y]]+Table2[[#This Row],[Rank 6M]]+Table2[[#This Row],[Rank Sharpe]])/3</f>
        <v>81.333333333333329</v>
      </c>
    </row>
    <row r="48" spans="1:48" x14ac:dyDescent="0.3">
      <c r="A48" t="s">
        <v>1105</v>
      </c>
      <c r="B48" t="s">
        <v>1106</v>
      </c>
      <c r="C48" t="s">
        <v>10416</v>
      </c>
      <c r="D48" t="s">
        <v>129</v>
      </c>
      <c r="E48">
        <v>10827.409607559999</v>
      </c>
      <c r="F48">
        <v>754.2</v>
      </c>
      <c r="G48">
        <v>114.976330986204</v>
      </c>
      <c r="H48">
        <f>(Table2[[#This Row],[1Y Return vs Nifty]]-AVERAGE(Table2[1Y Return vs Nifty]))/_xlfn.STDEV.P(Table2[1Y Return vs Nifty])</f>
        <v>0.81679828605811311</v>
      </c>
      <c r="I48">
        <v>41.740543696520596</v>
      </c>
      <c r="J48">
        <f>(Table2[[#This Row],[1M Return vs Nifty]]-AVERAGE(Table2[1M Return vs Nifty]))/_xlfn.STDEV.P(Table2[1M Return vs Nifty])</f>
        <v>4.0363048486567337</v>
      </c>
      <c r="K48">
        <v>57.8102320384208</v>
      </c>
      <c r="L48">
        <f>(Table2[[#This Row],[6M Return vs Nifty]]-AVERAGE(Table2[6M Return vs Nifty]))/_xlfn.STDEV.P(Table2[6M Return vs Nifty])</f>
        <v>1.3850835669363579</v>
      </c>
      <c r="M48">
        <v>-2.4598235796829502</v>
      </c>
      <c r="N48">
        <f>(Table2[[#This Row],[1W Return vs Nifty]]-AVERAGE(Table2[1W Return vs Nifty]))/_xlfn.STDEV.P(Table2[1W Return vs Nifty])</f>
        <v>-0.13012507625330047</v>
      </c>
      <c r="O48">
        <v>673.3</v>
      </c>
      <c r="P48">
        <v>597.64309819108405</v>
      </c>
      <c r="Q48">
        <v>486.590404253624</v>
      </c>
      <c r="R48">
        <v>75.414418758209607</v>
      </c>
      <c r="S48" s="2">
        <f>(Table2[[#This Row],[Close Price]]-Table2[[#This Row],[20D EMA]])/Table2[[#This Row],[20D EMA]]</f>
        <v>0.12015446309223243</v>
      </c>
      <c r="T48" s="2">
        <f>(Table2[[#This Row],[Close Price]]-Table2[[#This Row],[50D EMA]])/Table2[[#This Row],[50D EMA]]</f>
        <v>0.26195718194148737</v>
      </c>
      <c r="U48" s="2">
        <f>(Table2[[#This Row],[Close Price]]-Table2[[#This Row],[200D EMA]])/Table2[[#This Row],[200D EMA]]</f>
        <v>0.54996891308791762</v>
      </c>
      <c r="V48">
        <v>0.834882757155614</v>
      </c>
      <c r="W48">
        <v>738.7</v>
      </c>
      <c r="X48">
        <v>769.9</v>
      </c>
      <c r="Y48">
        <v>738.7</v>
      </c>
      <c r="Z48">
        <v>769.9</v>
      </c>
      <c r="AA48">
        <v>738.7</v>
      </c>
      <c r="AB48">
        <v>769.9</v>
      </c>
      <c r="AC48" s="2">
        <f>(Table2[[#This Row],[Close Price]]/Table2[[#This Row],[Day Low]])-1</f>
        <v>2.0982807635034462E-2</v>
      </c>
      <c r="AD48" s="2">
        <f>(Table2[[#This Row],[Day High]]/Table2[[#This Row],[Close Price]])-1</f>
        <v>2.0816759480243974E-2</v>
      </c>
      <c r="AE48" s="2">
        <f>(Table2[[#This Row],[Close Price]]/Table2[[#This Row],[Current Week Low]])-1</f>
        <v>2.0982807635034462E-2</v>
      </c>
      <c r="AF48" s="2">
        <f>(Table2[[#This Row],[Current Week High]]/Table2[[#This Row],[Close Price]])-1</f>
        <v>2.0816759480243974E-2</v>
      </c>
      <c r="AG48" s="2">
        <f>(Table2[[#This Row],[Close Price]]/Table2[[#This Row],[Current Month Low]])-1</f>
        <v>2.0982807635034462E-2</v>
      </c>
      <c r="AH48" s="2">
        <f>(Table2[[#This Row],[Current Month High]]/Table2[[#This Row],[Close Price]])-1</f>
        <v>2.0816759480243974E-2</v>
      </c>
      <c r="AI48">
        <v>3.0230708035003899</v>
      </c>
      <c r="AJ48">
        <v>147.076167076167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0.42</v>
      </c>
      <c r="AM48" t="s">
        <v>10455</v>
      </c>
      <c r="AN48">
        <v>16.88</v>
      </c>
      <c r="AO48" t="s">
        <v>10455</v>
      </c>
      <c r="AP48">
        <v>0.168719562360511</v>
      </c>
      <c r="AQ48">
        <f>(Table2[[#This Row],[Sharpe Ratio]]-AVERAGE(Table2[Sharpe Ratio]))/_xlfn.STDEV.P(Table2[Sharpe Ratio])</f>
        <v>1.295734227588784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7.403795852986689</v>
      </c>
      <c r="AS48">
        <f>_xlfn.RANK.AVG(Table2[[#This Row],[1Y Return vs Nifty Z-Score]],Table2[1Y Return vs Nifty Z-Score])</f>
        <v>105</v>
      </c>
      <c r="AT48">
        <f>_xlfn.RANK.AVG(Table2[[#This Row],[6M Return vs Nifty Z-Score]],Table2[6M Return vs Nifty Z-Score])</f>
        <v>68</v>
      </c>
      <c r="AU48">
        <f>_xlfn.RANK.AVG(Table2[[#This Row],[Sharpe Ratio Z-Score]],Table2[Sharpe Ratio Z-Score])</f>
        <v>72</v>
      </c>
      <c r="AV48">
        <f>(Table2[[#This Row],[Rank 1Y]]+Table2[[#This Row],[Rank 6M]]+Table2[[#This Row],[Rank Sharpe]])/3</f>
        <v>81.666666666666671</v>
      </c>
    </row>
    <row r="49" spans="1:48" x14ac:dyDescent="0.3">
      <c r="A49" t="s">
        <v>1322</v>
      </c>
      <c r="B49" t="s">
        <v>1323</v>
      </c>
      <c r="C49" t="s">
        <v>10419</v>
      </c>
      <c r="D49" t="s">
        <v>642</v>
      </c>
      <c r="E49">
        <v>7995.2481918000003</v>
      </c>
      <c r="F49">
        <v>250.79</v>
      </c>
      <c r="G49">
        <v>203.19314799651301</v>
      </c>
      <c r="H49">
        <f>(Table2[[#This Row],[1Y Return vs Nifty]]-AVERAGE(Table2[1Y Return vs Nifty]))/_xlfn.STDEV.P(Table2[1Y Return vs Nifty])</f>
        <v>1.8624677444606412</v>
      </c>
      <c r="I49">
        <v>11.161502781903099</v>
      </c>
      <c r="J49">
        <f>(Table2[[#This Row],[1M Return vs Nifty]]-AVERAGE(Table2[1M Return vs Nifty]))/_xlfn.STDEV.P(Table2[1M Return vs Nifty])</f>
        <v>1.1012359404744303</v>
      </c>
      <c r="K49">
        <v>33.179829238030898</v>
      </c>
      <c r="L49">
        <f>(Table2[[#This Row],[6M Return vs Nifty]]-AVERAGE(Table2[6M Return vs Nifty]))/_xlfn.STDEV.P(Table2[6M Return vs Nifty])</f>
        <v>0.6346699599483111</v>
      </c>
      <c r="M49">
        <v>13.8817730276263</v>
      </c>
      <c r="N49">
        <f>(Table2[[#This Row],[1W Return vs Nifty]]-AVERAGE(Table2[1W Return vs Nifty]))/_xlfn.STDEV.P(Table2[1W Return vs Nifty])</f>
        <v>3.1530315228559034</v>
      </c>
      <c r="O49">
        <v>215.54</v>
      </c>
      <c r="P49">
        <v>199.70219889456499</v>
      </c>
      <c r="Q49">
        <v>167.263091648287</v>
      </c>
      <c r="R49">
        <v>82.687464749330005</v>
      </c>
      <c r="S49" s="2">
        <f>(Table2[[#This Row],[Close Price]]-Table2[[#This Row],[20D EMA]])/Table2[[#This Row],[20D EMA]]</f>
        <v>0.16354272988772386</v>
      </c>
      <c r="T49" s="2">
        <f>(Table2[[#This Row],[Close Price]]-Table2[[#This Row],[50D EMA]])/Table2[[#This Row],[50D EMA]]</f>
        <v>0.25581992280619498</v>
      </c>
      <c r="U49" s="2">
        <f>(Table2[[#This Row],[Close Price]]-Table2[[#This Row],[200D EMA]])/Table2[[#This Row],[200D EMA]]</f>
        <v>0.49937441385664127</v>
      </c>
      <c r="V49">
        <v>2.3329171398794801</v>
      </c>
      <c r="W49">
        <v>248</v>
      </c>
      <c r="X49">
        <v>266.69</v>
      </c>
      <c r="Y49">
        <v>248</v>
      </c>
      <c r="Z49">
        <v>266.69</v>
      </c>
      <c r="AA49">
        <v>248</v>
      </c>
      <c r="AB49">
        <v>266.69</v>
      </c>
      <c r="AC49" s="2">
        <f>(Table2[[#This Row],[Close Price]]/Table2[[#This Row],[Day Low]])-1</f>
        <v>1.1249999999999982E-2</v>
      </c>
      <c r="AD49" s="2">
        <f>(Table2[[#This Row],[Day High]]/Table2[[#This Row],[Close Price]])-1</f>
        <v>6.3399657083615724E-2</v>
      </c>
      <c r="AE49" s="2">
        <f>(Table2[[#This Row],[Close Price]]/Table2[[#This Row],[Current Week Low]])-1</f>
        <v>1.1249999999999982E-2</v>
      </c>
      <c r="AF49" s="2">
        <f>(Table2[[#This Row],[Current Week High]]/Table2[[#This Row],[Close Price]])-1</f>
        <v>6.3399657083615724E-2</v>
      </c>
      <c r="AG49" s="2">
        <f>(Table2[[#This Row],[Close Price]]/Table2[[#This Row],[Current Month Low]])-1</f>
        <v>1.1249999999999982E-2</v>
      </c>
      <c r="AH49" s="2">
        <f>(Table2[[#This Row],[Current Month High]]/Table2[[#This Row],[Close Price]])-1</f>
        <v>6.3399657083615724E-2</v>
      </c>
      <c r="AI49">
        <v>6.3399657083615697</v>
      </c>
      <c r="AJ49">
        <v>236.630872483221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0.27</v>
      </c>
      <c r="AM49" t="s">
        <v>10455</v>
      </c>
      <c r="AN49">
        <v>18.39</v>
      </c>
      <c r="AO49" t="s">
        <v>10455</v>
      </c>
      <c r="AP49">
        <v>0.16997609332272101</v>
      </c>
      <c r="AQ49">
        <f>(Table2[[#This Row],[Sharpe Ratio]]-AVERAGE(Table2[Sharpe Ratio]))/_xlfn.STDEV.P(Table2[Sharpe Ratio])</f>
        <v>1.3099404273512429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8.0613455950905291</v>
      </c>
      <c r="AS49">
        <f>_xlfn.RANK.AVG(Table2[[#This Row],[1Y Return vs Nifty Z-Score]],Table2[1Y Return vs Nifty Z-Score])</f>
        <v>31</v>
      </c>
      <c r="AT49">
        <f>_xlfn.RANK.AVG(Table2[[#This Row],[6M Return vs Nifty Z-Score]],Table2[6M Return vs Nifty Z-Score])</f>
        <v>149</v>
      </c>
      <c r="AU49">
        <f>_xlfn.RANK.AVG(Table2[[#This Row],[Sharpe Ratio Z-Score]],Table2[Sharpe Ratio Z-Score])</f>
        <v>70</v>
      </c>
      <c r="AV49">
        <f>(Table2[[#This Row],[Rank 1Y]]+Table2[[#This Row],[Rank 6M]]+Table2[[#This Row],[Rank Sharpe]])/3</f>
        <v>83.333333333333329</v>
      </c>
    </row>
    <row r="50" spans="1:48" x14ac:dyDescent="0.3">
      <c r="A50" t="s">
        <v>643</v>
      </c>
      <c r="B50" t="s">
        <v>644</v>
      </c>
      <c r="C50" t="s">
        <v>10414</v>
      </c>
      <c r="D50" t="s">
        <v>46</v>
      </c>
      <c r="E50">
        <v>28252.799999999999</v>
      </c>
      <c r="F50">
        <v>156.6</v>
      </c>
      <c r="G50">
        <v>272.76018043926098</v>
      </c>
      <c r="H50">
        <f>(Table2[[#This Row],[1Y Return vs Nifty]]-AVERAGE(Table2[1Y Return vs Nifty]))/_xlfn.STDEV.P(Table2[1Y Return vs Nifty])</f>
        <v>2.6870737958054605</v>
      </c>
      <c r="I50">
        <v>-0.83440924451890797</v>
      </c>
      <c r="J50">
        <f>(Table2[[#This Row],[1M Return vs Nifty]]-AVERAGE(Table2[1M Return vs Nifty]))/_xlfn.STDEV.P(Table2[1M Return vs Nifty])</f>
        <v>-5.0168006835465968E-2</v>
      </c>
      <c r="K50">
        <v>80.373240931695406</v>
      </c>
      <c r="L50">
        <f>(Table2[[#This Row],[6M Return vs Nifty]]-AVERAGE(Table2[6M Return vs Nifty]))/_xlfn.STDEV.P(Table2[6M Return vs Nifty])</f>
        <v>2.0725099572119383</v>
      </c>
      <c r="M50">
        <v>-6.9715112205690399</v>
      </c>
      <c r="N50">
        <f>(Table2[[#This Row],[1W Return vs Nifty]]-AVERAGE(Table2[1W Return vs Nifty]))/_xlfn.STDEV.P(Table2[1W Return vs Nifty])</f>
        <v>-1.0365589705197424</v>
      </c>
      <c r="O50">
        <v>154.54</v>
      </c>
      <c r="P50">
        <v>145.71333779885299</v>
      </c>
      <c r="Q50">
        <v>112.631697763754</v>
      </c>
      <c r="R50">
        <v>50.864737635299299</v>
      </c>
      <c r="S50" s="2">
        <f>(Table2[[#This Row],[Close Price]]-Table2[[#This Row],[20D EMA]])/Table2[[#This Row],[20D EMA]]</f>
        <v>1.3329882231137584E-2</v>
      </c>
      <c r="T50" s="2">
        <f>(Table2[[#This Row],[Close Price]]-Table2[[#This Row],[50D EMA]])/Table2[[#This Row],[50D EMA]]</f>
        <v>7.4712873684736225E-2</v>
      </c>
      <c r="U50" s="2">
        <f>(Table2[[#This Row],[Close Price]]-Table2[[#This Row],[200D EMA]])/Table2[[#This Row],[200D EMA]]</f>
        <v>0.39037236505543843</v>
      </c>
      <c r="V50">
        <v>1.3152031907310999</v>
      </c>
      <c r="W50">
        <v>155.80000000000001</v>
      </c>
      <c r="X50">
        <v>160.47999999999999</v>
      </c>
      <c r="Y50">
        <v>155.80000000000001</v>
      </c>
      <c r="Z50">
        <v>160.47999999999999</v>
      </c>
      <c r="AA50">
        <v>155.80000000000001</v>
      </c>
      <c r="AB50">
        <v>160.47999999999999</v>
      </c>
      <c r="AC50" s="2">
        <f>(Table2[[#This Row],[Close Price]]/Table2[[#This Row],[Day Low]])-1</f>
        <v>5.1347881899870274E-3</v>
      </c>
      <c r="AD50" s="2">
        <f>(Table2[[#This Row],[Day High]]/Table2[[#This Row],[Close Price]])-1</f>
        <v>2.4776500638569621E-2</v>
      </c>
      <c r="AE50" s="2">
        <f>(Table2[[#This Row],[Close Price]]/Table2[[#This Row],[Current Week Low]])-1</f>
        <v>5.1347881899870274E-3</v>
      </c>
      <c r="AF50" s="2">
        <f>(Table2[[#This Row],[Current Week High]]/Table2[[#This Row],[Close Price]])-1</f>
        <v>2.4776500638569621E-2</v>
      </c>
      <c r="AG50" s="2">
        <f>(Table2[[#This Row],[Close Price]]/Table2[[#This Row],[Current Month Low]])-1</f>
        <v>5.1347881899870274E-3</v>
      </c>
      <c r="AH50" s="2">
        <f>(Table2[[#This Row],[Current Month High]]/Table2[[#This Row],[Close Price]])-1</f>
        <v>2.4776500638569621E-2</v>
      </c>
      <c r="AI50">
        <v>12.9310344827586</v>
      </c>
      <c r="AJ50">
        <v>302.57069408740301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-0.01</v>
      </c>
      <c r="AM50" t="s">
        <v>10456</v>
      </c>
      <c r="AN50">
        <v>-0.68</v>
      </c>
      <c r="AO50" t="s">
        <v>10456</v>
      </c>
      <c r="AP50">
        <v>9.9123348755522006E-2</v>
      </c>
      <c r="AQ50">
        <f>(Table2[[#This Row],[Sharpe Ratio]]-AVERAGE(Table2[Sharpe Ratio]))/_xlfn.STDEV.P(Table2[Sharpe Ratio])</f>
        <v>0.50888715185553279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4.1817439275177231</v>
      </c>
      <c r="AS50">
        <f>_xlfn.RANK.AVG(Table2[[#This Row],[1Y Return vs Nifty Z-Score]],Table2[1Y Return vs Nifty Z-Score])</f>
        <v>10</v>
      </c>
      <c r="AT50">
        <f>_xlfn.RANK.AVG(Table2[[#This Row],[6M Return vs Nifty Z-Score]],Table2[6M Return vs Nifty Z-Score])</f>
        <v>30</v>
      </c>
      <c r="AU50">
        <f>_xlfn.RANK.AVG(Table2[[#This Row],[Sharpe Ratio Z-Score]],Table2[Sharpe Ratio Z-Score])</f>
        <v>212</v>
      </c>
      <c r="AV50">
        <f>(Table2[[#This Row],[Rank 1Y]]+Table2[[#This Row],[Rank 6M]]+Table2[[#This Row],[Rank Sharpe]])/3</f>
        <v>84</v>
      </c>
    </row>
    <row r="51" spans="1:48" x14ac:dyDescent="0.3">
      <c r="A51" t="s">
        <v>1492</v>
      </c>
      <c r="B51" t="s">
        <v>1493</v>
      </c>
      <c r="C51" t="s">
        <v>10414</v>
      </c>
      <c r="D51" t="s">
        <v>46</v>
      </c>
      <c r="E51">
        <v>6285.9119109499998</v>
      </c>
      <c r="F51">
        <v>898.15</v>
      </c>
      <c r="G51">
        <v>166.834896694854</v>
      </c>
      <c r="H51">
        <f>(Table2[[#This Row],[1Y Return vs Nifty]]-AVERAGE(Table2[1Y Return vs Nifty]))/_xlfn.STDEV.P(Table2[1Y Return vs Nifty])</f>
        <v>1.4314987497096072</v>
      </c>
      <c r="I51">
        <v>1.0744990479229</v>
      </c>
      <c r="J51">
        <f>(Table2[[#This Row],[1M Return vs Nifty]]-AVERAGE(Table2[1M Return vs Nifty]))/_xlfn.STDEV.P(Table2[1M Return vs Nifty])</f>
        <v>0.13305478924114558</v>
      </c>
      <c r="K51">
        <v>40.187737883623903</v>
      </c>
      <c r="L51">
        <f>(Table2[[#This Row],[6M Return vs Nifty]]-AVERAGE(Table2[6M Return vs Nifty]))/_xlfn.STDEV.P(Table2[6M Return vs Nifty])</f>
        <v>0.84817966365883746</v>
      </c>
      <c r="M51">
        <v>-7.3317165597182701</v>
      </c>
      <c r="N51">
        <f>(Table2[[#This Row],[1W Return vs Nifty]]-AVERAGE(Table2[1W Return vs Nifty]))/_xlfn.STDEV.P(Table2[1W Return vs Nifty])</f>
        <v>-1.1089270851342719</v>
      </c>
      <c r="O51">
        <v>816.88</v>
      </c>
      <c r="P51">
        <v>746.77424861039594</v>
      </c>
      <c r="Q51">
        <v>596.30435998993198</v>
      </c>
      <c r="R51">
        <v>51.537415798273102</v>
      </c>
      <c r="S51" s="2">
        <f>(Table2[[#This Row],[Close Price]]-Table2[[#This Row],[20D EMA]])/Table2[[#This Row],[20D EMA]]</f>
        <v>9.9488296934678269E-2</v>
      </c>
      <c r="T51" s="2">
        <f>(Table2[[#This Row],[Close Price]]-Table2[[#This Row],[50D EMA]])/Table2[[#This Row],[50D EMA]]</f>
        <v>0.20270617481961298</v>
      </c>
      <c r="U51" s="2">
        <f>(Table2[[#This Row],[Close Price]]-Table2[[#This Row],[200D EMA]])/Table2[[#This Row],[200D EMA]]</f>
        <v>0.50619391750743592</v>
      </c>
      <c r="V51">
        <v>0.97473781747139099</v>
      </c>
      <c r="W51">
        <v>834.95</v>
      </c>
      <c r="X51">
        <v>910</v>
      </c>
      <c r="Y51">
        <v>834.95</v>
      </c>
      <c r="Z51">
        <v>910</v>
      </c>
      <c r="AA51">
        <v>834.95</v>
      </c>
      <c r="AB51">
        <v>910</v>
      </c>
      <c r="AC51" s="2">
        <f>(Table2[[#This Row],[Close Price]]/Table2[[#This Row],[Day Low]])-1</f>
        <v>7.5693155278759194E-2</v>
      </c>
      <c r="AD51" s="2">
        <f>(Table2[[#This Row],[Day High]]/Table2[[#This Row],[Close Price]])-1</f>
        <v>1.3193787229304643E-2</v>
      </c>
      <c r="AE51" s="2">
        <f>(Table2[[#This Row],[Close Price]]/Table2[[#This Row],[Current Week Low]])-1</f>
        <v>7.5693155278759194E-2</v>
      </c>
      <c r="AF51" s="2">
        <f>(Table2[[#This Row],[Current Week High]]/Table2[[#This Row],[Close Price]])-1</f>
        <v>1.3193787229304643E-2</v>
      </c>
      <c r="AG51" s="2">
        <f>(Table2[[#This Row],[Close Price]]/Table2[[#This Row],[Current Month Low]])-1</f>
        <v>7.5693155278759194E-2</v>
      </c>
      <c r="AH51" s="2">
        <f>(Table2[[#This Row],[Current Month High]]/Table2[[#This Row],[Close Price]])-1</f>
        <v>1.3193787229304643E-2</v>
      </c>
      <c r="AI51">
        <v>1.8760786060235</v>
      </c>
      <c r="AJ51">
        <v>199.93321088662501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0.3</v>
      </c>
      <c r="AM51" t="s">
        <v>10455</v>
      </c>
      <c r="AN51">
        <v>11.52</v>
      </c>
      <c r="AO51" t="s">
        <v>10455</v>
      </c>
      <c r="AP51">
        <v>0.15778456594409901</v>
      </c>
      <c r="AQ51">
        <f>(Table2[[#This Row],[Sharpe Ratio]]-AVERAGE(Table2[Sharpe Ratio]))/_xlfn.STDEV.P(Table2[Sharpe Ratio])</f>
        <v>1.1721043703347311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2.47591048781005</v>
      </c>
      <c r="AS51">
        <f>_xlfn.RANK.AVG(Table2[[#This Row],[1Y Return vs Nifty Z-Score]],Table2[1Y Return vs Nifty Z-Score])</f>
        <v>54</v>
      </c>
      <c r="AT51">
        <f>_xlfn.RANK.AVG(Table2[[#This Row],[6M Return vs Nifty Z-Score]],Table2[6M Return vs Nifty Z-Score])</f>
        <v>114</v>
      </c>
      <c r="AU51">
        <f>_xlfn.RANK.AVG(Table2[[#This Row],[Sharpe Ratio Z-Score]],Table2[Sharpe Ratio Z-Score])</f>
        <v>91</v>
      </c>
      <c r="AV51">
        <f>(Table2[[#This Row],[Rank 1Y]]+Table2[[#This Row],[Rank 6M]]+Table2[[#This Row],[Rank Sharpe]])/3</f>
        <v>86.333333333333329</v>
      </c>
    </row>
    <row r="52" spans="1:48" x14ac:dyDescent="0.3">
      <c r="A52" t="s">
        <v>198</v>
      </c>
      <c r="B52" t="s">
        <v>199</v>
      </c>
      <c r="C52" t="s">
        <v>10416</v>
      </c>
      <c r="D52" t="s">
        <v>59</v>
      </c>
      <c r="E52">
        <v>128119.16185249999</v>
      </c>
      <c r="F52">
        <v>750.2</v>
      </c>
      <c r="G52">
        <v>132.17617135291499</v>
      </c>
      <c r="H52">
        <f>(Table2[[#This Row],[1Y Return vs Nifty]]-AVERAGE(Table2[1Y Return vs Nifty]))/_xlfn.STDEV.P(Table2[1Y Return vs Nifty])</f>
        <v>1.0206749205865031</v>
      </c>
      <c r="I52">
        <v>5.7931822555169701</v>
      </c>
      <c r="J52">
        <f>(Table2[[#This Row],[1M Return vs Nifty]]-AVERAGE(Table2[1M Return vs Nifty]))/_xlfn.STDEV.P(Table2[1M Return vs Nifty])</f>
        <v>0.58596828671944079</v>
      </c>
      <c r="K52">
        <v>72.000943708231503</v>
      </c>
      <c r="L52">
        <f>(Table2[[#This Row],[6M Return vs Nifty]]-AVERAGE(Table2[6M Return vs Nifty]))/_xlfn.STDEV.P(Table2[6M Return vs Nifty])</f>
        <v>1.8174314751768776</v>
      </c>
      <c r="M52">
        <v>-1.9321804965418401</v>
      </c>
      <c r="N52">
        <f>(Table2[[#This Row],[1W Return vs Nifty]]-AVERAGE(Table2[1W Return vs Nifty]))/_xlfn.STDEV.P(Table2[1W Return vs Nifty])</f>
        <v>-2.4117388509116093E-2</v>
      </c>
      <c r="O52">
        <v>689.97</v>
      </c>
      <c r="P52">
        <v>640.74232309548597</v>
      </c>
      <c r="Q52">
        <v>516.90594642262295</v>
      </c>
      <c r="R52">
        <v>67.235823401849402</v>
      </c>
      <c r="S52" s="2">
        <f>(Table2[[#This Row],[Close Price]]-Table2[[#This Row],[20D EMA]])/Table2[[#This Row],[20D EMA]]</f>
        <v>8.7293650448570251E-2</v>
      </c>
      <c r="T52" s="2">
        <f>(Table2[[#This Row],[Close Price]]-Table2[[#This Row],[50D EMA]])/Table2[[#This Row],[50D EMA]]</f>
        <v>0.17082947849568267</v>
      </c>
      <c r="U52" s="2">
        <f>(Table2[[#This Row],[Close Price]]-Table2[[#This Row],[200D EMA]])/Table2[[#This Row],[200D EMA]]</f>
        <v>0.45132785798257308</v>
      </c>
      <c r="V52">
        <v>0.76641860145955898</v>
      </c>
      <c r="W52">
        <v>735.95</v>
      </c>
      <c r="X52">
        <v>752</v>
      </c>
      <c r="Y52">
        <v>735.95</v>
      </c>
      <c r="Z52">
        <v>752</v>
      </c>
      <c r="AA52">
        <v>735.95</v>
      </c>
      <c r="AB52">
        <v>752</v>
      </c>
      <c r="AC52" s="2">
        <f>(Table2[[#This Row],[Close Price]]/Table2[[#This Row],[Day Low]])-1</f>
        <v>1.9362728446225885E-2</v>
      </c>
      <c r="AD52" s="2">
        <f>(Table2[[#This Row],[Day High]]/Table2[[#This Row],[Close Price]])-1</f>
        <v>2.3993601706211454E-3</v>
      </c>
      <c r="AE52" s="2">
        <f>(Table2[[#This Row],[Close Price]]/Table2[[#This Row],[Current Week Low]])-1</f>
        <v>1.9362728446225885E-2</v>
      </c>
      <c r="AF52" s="2">
        <f>(Table2[[#This Row],[Current Week High]]/Table2[[#This Row],[Close Price]])-1</f>
        <v>2.3993601706211454E-3</v>
      </c>
      <c r="AG52" s="2">
        <f>(Table2[[#This Row],[Close Price]]/Table2[[#This Row],[Current Month Low]])-1</f>
        <v>1.9362728446225885E-2</v>
      </c>
      <c r="AH52" s="2">
        <f>(Table2[[#This Row],[Current Month High]]/Table2[[#This Row],[Close Price]])-1</f>
        <v>2.3993601706211454E-3</v>
      </c>
      <c r="AI52">
        <v>0.23993601706211401</v>
      </c>
      <c r="AJ52">
        <v>172.8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0.17</v>
      </c>
      <c r="AM52" t="s">
        <v>10455</v>
      </c>
      <c r="AN52">
        <v>15.37</v>
      </c>
      <c r="AO52" t="s">
        <v>10455</v>
      </c>
      <c r="AP52">
        <v>0.13677018438757199</v>
      </c>
      <c r="AQ52">
        <f>(Table2[[#This Row],[Sharpe Ratio]]-AVERAGE(Table2[Sharpe Ratio]))/_xlfn.STDEV.P(Table2[Sharpe Ratio])</f>
        <v>0.93451810206523545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4.3344753960389415</v>
      </c>
      <c r="AS52">
        <f>_xlfn.RANK.AVG(Table2[[#This Row],[1Y Return vs Nifty Z-Score]],Table2[1Y Return vs Nifty Z-Score])</f>
        <v>85</v>
      </c>
      <c r="AT52">
        <f>_xlfn.RANK.AVG(Table2[[#This Row],[6M Return vs Nifty Z-Score]],Table2[6M Return vs Nifty Z-Score])</f>
        <v>44</v>
      </c>
      <c r="AU52">
        <f>_xlfn.RANK.AVG(Table2[[#This Row],[Sharpe Ratio Z-Score]],Table2[Sharpe Ratio Z-Score])</f>
        <v>132</v>
      </c>
      <c r="AV52">
        <f>(Table2[[#This Row],[Rank 1Y]]+Table2[[#This Row],[Rank 6M]]+Table2[[#This Row],[Rank Sharpe]])/3</f>
        <v>87</v>
      </c>
    </row>
    <row r="53" spans="1:48" x14ac:dyDescent="0.3">
      <c r="A53" t="s">
        <v>527</v>
      </c>
      <c r="B53" t="s">
        <v>528</v>
      </c>
      <c r="C53" t="s">
        <v>10411</v>
      </c>
      <c r="D53" t="s">
        <v>391</v>
      </c>
      <c r="E53">
        <v>36691.315175459997</v>
      </c>
      <c r="F53">
        <v>591.5</v>
      </c>
      <c r="G53">
        <v>195.34807828887901</v>
      </c>
      <c r="H53">
        <f>(Table2[[#This Row],[1Y Return vs Nifty]]-AVERAGE(Table2[1Y Return vs Nifty]))/_xlfn.STDEV.P(Table2[1Y Return vs Nifty])</f>
        <v>1.7694769738760134</v>
      </c>
      <c r="I53">
        <v>-1.0378910786562401</v>
      </c>
      <c r="J53">
        <f>(Table2[[#This Row],[1M Return vs Nifty]]-AVERAGE(Table2[1M Return vs Nifty]))/_xlfn.STDEV.P(Table2[1M Return vs Nifty])</f>
        <v>-6.9698809205101464E-2</v>
      </c>
      <c r="K53">
        <v>76.817971904327194</v>
      </c>
      <c r="L53">
        <f>(Table2[[#This Row],[6M Return vs Nifty]]-AVERAGE(Table2[6M Return vs Nifty]))/_xlfn.STDEV.P(Table2[6M Return vs Nifty])</f>
        <v>1.9641917020757278</v>
      </c>
      <c r="M53">
        <v>-7.4653730842692001</v>
      </c>
      <c r="N53">
        <f>(Table2[[#This Row],[1W Return vs Nifty]]-AVERAGE(Table2[1W Return vs Nifty]))/_xlfn.STDEV.P(Table2[1W Return vs Nifty])</f>
        <v>-1.1357797428725689</v>
      </c>
      <c r="O53">
        <v>625.23</v>
      </c>
      <c r="P53">
        <v>588.27056151998897</v>
      </c>
      <c r="Q53">
        <v>438.447847742742</v>
      </c>
      <c r="R53">
        <v>39.444155063899402</v>
      </c>
      <c r="S53" s="2">
        <f>(Table2[[#This Row],[Close Price]]-Table2[[#This Row],[20D EMA]])/Table2[[#This Row],[20D EMA]]</f>
        <v>-5.3948147081873898E-2</v>
      </c>
      <c r="T53" s="2">
        <f>(Table2[[#This Row],[Close Price]]-Table2[[#This Row],[50D EMA]])/Table2[[#This Row],[50D EMA]]</f>
        <v>5.4897162823628609E-3</v>
      </c>
      <c r="U53" s="2">
        <f>(Table2[[#This Row],[Close Price]]-Table2[[#This Row],[200D EMA]])/Table2[[#This Row],[200D EMA]]</f>
        <v>0.34907721190836111</v>
      </c>
      <c r="V53">
        <v>0.74625212688604303</v>
      </c>
      <c r="W53">
        <v>580</v>
      </c>
      <c r="X53">
        <v>614.54999999999995</v>
      </c>
      <c r="Y53">
        <v>580</v>
      </c>
      <c r="Z53">
        <v>614.54999999999995</v>
      </c>
      <c r="AA53">
        <v>580</v>
      </c>
      <c r="AB53">
        <v>614.54999999999995</v>
      </c>
      <c r="AC53" s="2">
        <f>(Table2[[#This Row],[Close Price]]/Table2[[#This Row],[Day Low]])-1</f>
        <v>1.9827586206896619E-2</v>
      </c>
      <c r="AD53" s="2">
        <f>(Table2[[#This Row],[Day High]]/Table2[[#This Row],[Close Price]])-1</f>
        <v>3.8968723584108078E-2</v>
      </c>
      <c r="AE53" s="2">
        <f>(Table2[[#This Row],[Close Price]]/Table2[[#This Row],[Current Week Low]])-1</f>
        <v>1.9827586206896619E-2</v>
      </c>
      <c r="AF53" s="2">
        <f>(Table2[[#This Row],[Current Week High]]/Table2[[#This Row],[Close Price]])-1</f>
        <v>3.8968723584108078E-2</v>
      </c>
      <c r="AG53" s="2">
        <f>(Table2[[#This Row],[Close Price]]/Table2[[#This Row],[Current Month Low]])-1</f>
        <v>1.9827586206896619E-2</v>
      </c>
      <c r="AH53" s="2">
        <f>(Table2[[#This Row],[Current Month High]]/Table2[[#This Row],[Close Price]])-1</f>
        <v>3.8968723584108078E-2</v>
      </c>
      <c r="AI53">
        <v>22.062552831783599</v>
      </c>
      <c r="AJ53">
        <v>230.40078201368499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0.04</v>
      </c>
      <c r="AM53" t="s">
        <v>10455</v>
      </c>
      <c r="AN53">
        <v>-11.76</v>
      </c>
      <c r="AO53" t="s">
        <v>10456</v>
      </c>
      <c r="AP53">
        <v>0.105451167053915</v>
      </c>
      <c r="AQ53">
        <f>(Table2[[#This Row],[Sharpe Ratio]]-AVERAGE(Table2[Sharpe Ratio]))/_xlfn.STDEV.P(Table2[Sharpe Ratio])</f>
        <v>0.58042876404900079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3.108618887923071</v>
      </c>
      <c r="AS53">
        <f>_xlfn.RANK.AVG(Table2[[#This Row],[1Y Return vs Nifty Z-Score]],Table2[1Y Return vs Nifty Z-Score])</f>
        <v>34</v>
      </c>
      <c r="AT53">
        <f>_xlfn.RANK.AVG(Table2[[#This Row],[6M Return vs Nifty Z-Score]],Table2[6M Return vs Nifty Z-Score])</f>
        <v>37</v>
      </c>
      <c r="AU53">
        <f>_xlfn.RANK.AVG(Table2[[#This Row],[Sharpe Ratio Z-Score]],Table2[Sharpe Ratio Z-Score])</f>
        <v>193</v>
      </c>
      <c r="AV53">
        <f>(Table2[[#This Row],[Rank 1Y]]+Table2[[#This Row],[Rank 6M]]+Table2[[#This Row],[Rank Sharpe]])/3</f>
        <v>88</v>
      </c>
    </row>
    <row r="54" spans="1:48" x14ac:dyDescent="0.3">
      <c r="A54" t="s">
        <v>439</v>
      </c>
      <c r="B54" t="s">
        <v>440</v>
      </c>
      <c r="C54" t="s">
        <v>10423</v>
      </c>
      <c r="D54" t="s">
        <v>92</v>
      </c>
      <c r="E54">
        <v>51649.190440769999</v>
      </c>
      <c r="F54">
        <v>500.2</v>
      </c>
      <c r="G54">
        <v>207.387595902794</v>
      </c>
      <c r="H54">
        <f>(Table2[[#This Row],[1Y Return vs Nifty]]-AVERAGE(Table2[1Y Return vs Nifty]))/_xlfn.STDEV.P(Table2[1Y Return vs Nifty])</f>
        <v>1.912186224667719</v>
      </c>
      <c r="I54">
        <v>19.6290923888169</v>
      </c>
      <c r="J54">
        <f>(Table2[[#This Row],[1M Return vs Nifty]]-AVERAGE(Table2[1M Return vs Nifty]))/_xlfn.STDEV.P(Table2[1M Return vs Nifty])</f>
        <v>1.9139808219079097</v>
      </c>
      <c r="K54">
        <v>27.110024573705601</v>
      </c>
      <c r="L54">
        <f>(Table2[[#This Row],[6M Return vs Nifty]]-AVERAGE(Table2[6M Return vs Nifty]))/_xlfn.STDEV.P(Table2[6M Return vs Nifty])</f>
        <v>0.44974143690373014</v>
      </c>
      <c r="M54">
        <v>8.2647479843121197</v>
      </c>
      <c r="N54">
        <f>(Table2[[#This Row],[1W Return vs Nifty]]-AVERAGE(Table2[1W Return vs Nifty]))/_xlfn.STDEV.P(Table2[1W Return vs Nifty])</f>
        <v>2.0245265620817468</v>
      </c>
      <c r="O54">
        <v>439.66</v>
      </c>
      <c r="P54">
        <v>419.46246646585001</v>
      </c>
      <c r="Q54">
        <v>351.772054364268</v>
      </c>
      <c r="R54">
        <v>84.765015112599698</v>
      </c>
      <c r="S54" s="2">
        <f>(Table2[[#This Row],[Close Price]]-Table2[[#This Row],[20D EMA]])/Table2[[#This Row],[20D EMA]]</f>
        <v>0.13769731155893181</v>
      </c>
      <c r="T54" s="2">
        <f>(Table2[[#This Row],[Close Price]]-Table2[[#This Row],[50D EMA]])/Table2[[#This Row],[50D EMA]]</f>
        <v>0.19247856480318273</v>
      </c>
      <c r="U54" s="2">
        <f>(Table2[[#This Row],[Close Price]]-Table2[[#This Row],[200D EMA]])/Table2[[#This Row],[200D EMA]]</f>
        <v>0.42194353927282541</v>
      </c>
      <c r="V54">
        <v>2.3034653978251298</v>
      </c>
      <c r="W54">
        <v>483</v>
      </c>
      <c r="X54">
        <v>505.7</v>
      </c>
      <c r="Y54">
        <v>483</v>
      </c>
      <c r="Z54">
        <v>505.7</v>
      </c>
      <c r="AA54">
        <v>483</v>
      </c>
      <c r="AB54">
        <v>505.7</v>
      </c>
      <c r="AC54" s="2">
        <f>(Table2[[#This Row],[Close Price]]/Table2[[#This Row],[Day Low]])-1</f>
        <v>3.5610766045548692E-2</v>
      </c>
      <c r="AD54" s="2">
        <f>(Table2[[#This Row],[Day High]]/Table2[[#This Row],[Close Price]])-1</f>
        <v>1.0995601759296258E-2</v>
      </c>
      <c r="AE54" s="2">
        <f>(Table2[[#This Row],[Close Price]]/Table2[[#This Row],[Current Week Low]])-1</f>
        <v>3.5610766045548692E-2</v>
      </c>
      <c r="AF54" s="2">
        <f>(Table2[[#This Row],[Current Week High]]/Table2[[#This Row],[Close Price]])-1</f>
        <v>1.0995601759296258E-2</v>
      </c>
      <c r="AG54" s="2">
        <f>(Table2[[#This Row],[Close Price]]/Table2[[#This Row],[Current Month Low]])-1</f>
        <v>3.5610766045548692E-2</v>
      </c>
      <c r="AH54" s="2">
        <f>(Table2[[#This Row],[Current Month High]]/Table2[[#This Row],[Close Price]])-1</f>
        <v>1.0995601759296258E-2</v>
      </c>
      <c r="AI54">
        <v>9.1563374650139799</v>
      </c>
      <c r="AJ54">
        <v>256.014234875444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7.0000000000000007E-2</v>
      </c>
      <c r="AM54" t="s">
        <v>10455</v>
      </c>
      <c r="AN54">
        <v>23.08</v>
      </c>
      <c r="AO54" t="s">
        <v>10455</v>
      </c>
      <c r="AP54">
        <v>0.18629990698080801</v>
      </c>
      <c r="AQ54">
        <f>(Table2[[#This Row],[Sharpe Ratio]]-AVERAGE(Table2[Sharpe Ratio]))/_xlfn.STDEV.P(Table2[Sharpe Ratio])</f>
        <v>1.4944956549471233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7.7949307005082282</v>
      </c>
      <c r="AS54">
        <f>_xlfn.RANK.AVG(Table2[[#This Row],[1Y Return vs Nifty Z-Score]],Table2[1Y Return vs Nifty Z-Score])</f>
        <v>29</v>
      </c>
      <c r="AT54">
        <f>_xlfn.RANK.AVG(Table2[[#This Row],[6M Return vs Nifty Z-Score]],Table2[6M Return vs Nifty Z-Score])</f>
        <v>185</v>
      </c>
      <c r="AU54">
        <f>_xlfn.RANK.AVG(Table2[[#This Row],[Sharpe Ratio Z-Score]],Table2[Sharpe Ratio Z-Score])</f>
        <v>56</v>
      </c>
      <c r="AV54">
        <f>(Table2[[#This Row],[Rank 1Y]]+Table2[[#This Row],[Rank 6M]]+Table2[[#This Row],[Rank Sharpe]])/3</f>
        <v>90</v>
      </c>
    </row>
    <row r="55" spans="1:48" x14ac:dyDescent="0.3">
      <c r="A55" t="s">
        <v>435</v>
      </c>
      <c r="B55" t="s">
        <v>436</v>
      </c>
      <c r="C55" t="s">
        <v>10416</v>
      </c>
      <c r="D55" t="s">
        <v>98</v>
      </c>
      <c r="E55">
        <v>51727.893888525003</v>
      </c>
      <c r="F55">
        <v>131.78</v>
      </c>
      <c r="G55">
        <v>186.09327343925199</v>
      </c>
      <c r="H55">
        <f>(Table2[[#This Row],[1Y Return vs Nifty]]-AVERAGE(Table2[1Y Return vs Nifty]))/_xlfn.STDEV.P(Table2[1Y Return vs Nifty])</f>
        <v>1.6597760449295555</v>
      </c>
      <c r="I55">
        <v>-17.401699248530001</v>
      </c>
      <c r="J55">
        <f>(Table2[[#This Row],[1M Return vs Nifty]]-AVERAGE(Table2[1M Return vs Nifty]))/_xlfn.STDEV.P(Table2[1M Return vs Nifty])</f>
        <v>-1.6403466497623602</v>
      </c>
      <c r="K55">
        <v>30.899098505442399</v>
      </c>
      <c r="L55">
        <f>(Table2[[#This Row],[6M Return vs Nifty]]-AVERAGE(Table2[6M Return vs Nifty]))/_xlfn.STDEV.P(Table2[6M Return vs Nifty])</f>
        <v>0.56518301775412449</v>
      </c>
      <c r="M55">
        <v>-2.4942297063929701</v>
      </c>
      <c r="N55">
        <f>(Table2[[#This Row],[1W Return vs Nifty]]-AVERAGE(Table2[1W Return vs Nifty]))/_xlfn.STDEV.P(Table2[1W Return vs Nifty])</f>
        <v>-0.1370375404801597</v>
      </c>
      <c r="O55">
        <v>132.54</v>
      </c>
      <c r="P55">
        <v>131.782583784884</v>
      </c>
      <c r="Q55">
        <v>108.853977572914</v>
      </c>
      <c r="R55">
        <v>47.506517455289902</v>
      </c>
      <c r="S55" s="2">
        <f>(Table2[[#This Row],[Close Price]]-Table2[[#This Row],[20D EMA]])/Table2[[#This Row],[20D EMA]]</f>
        <v>-5.7341180021125019E-3</v>
      </c>
      <c r="T55" s="2">
        <f>(Table2[[#This Row],[Close Price]]-Table2[[#This Row],[50D EMA]])/Table2[[#This Row],[50D EMA]]</f>
        <v>-1.9606421499621164E-5</v>
      </c>
      <c r="U55" s="2">
        <f>(Table2[[#This Row],[Close Price]]-Table2[[#This Row],[200D EMA]])/Table2[[#This Row],[200D EMA]]</f>
        <v>0.21061262930635113</v>
      </c>
      <c r="V55">
        <v>0.46342876981824899</v>
      </c>
      <c r="W55">
        <v>130.51</v>
      </c>
      <c r="X55">
        <v>132.9</v>
      </c>
      <c r="Y55">
        <v>130.51</v>
      </c>
      <c r="Z55">
        <v>132.9</v>
      </c>
      <c r="AA55">
        <v>130.51</v>
      </c>
      <c r="AB55">
        <v>132.9</v>
      </c>
      <c r="AC55" s="2">
        <f>(Table2[[#This Row],[Close Price]]/Table2[[#This Row],[Day Low]])-1</f>
        <v>9.7310550915639116E-3</v>
      </c>
      <c r="AD55" s="2">
        <f>(Table2[[#This Row],[Day High]]/Table2[[#This Row],[Close Price]])-1</f>
        <v>8.4990135073608197E-3</v>
      </c>
      <c r="AE55" s="2">
        <f>(Table2[[#This Row],[Close Price]]/Table2[[#This Row],[Current Week Low]])-1</f>
        <v>9.7310550915639116E-3</v>
      </c>
      <c r="AF55" s="2">
        <f>(Table2[[#This Row],[Current Week High]]/Table2[[#This Row],[Close Price]])-1</f>
        <v>8.4990135073608197E-3</v>
      </c>
      <c r="AG55" s="2">
        <f>(Table2[[#This Row],[Close Price]]/Table2[[#This Row],[Current Month Low]])-1</f>
        <v>9.7310550915639116E-3</v>
      </c>
      <c r="AH55" s="2">
        <f>(Table2[[#This Row],[Current Month High]]/Table2[[#This Row],[Close Price]])-1</f>
        <v>8.4990135073608197E-3</v>
      </c>
      <c r="AI55">
        <v>29.382303839732799</v>
      </c>
      <c r="AJ55">
        <v>224.581280788177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-0.04</v>
      </c>
      <c r="AM55" t="s">
        <v>10456</v>
      </c>
      <c r="AN55">
        <v>-1.75</v>
      </c>
      <c r="AO55" t="s">
        <v>10456</v>
      </c>
      <c r="AP55">
        <v>0.169306420939866</v>
      </c>
      <c r="AQ55">
        <f>(Table2[[#This Row],[Sharpe Ratio]]-AVERAGE(Table2[Sharpe Ratio]))/_xlfn.STDEV.P(Table2[Sharpe Ratio])</f>
        <v>1.3023691856291069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1.749944058070267</v>
      </c>
      <c r="AS55">
        <f>_xlfn.RANK.AVG(Table2[[#This Row],[1Y Return vs Nifty Z-Score]],Table2[1Y Return vs Nifty Z-Score])</f>
        <v>41</v>
      </c>
      <c r="AT55">
        <f>_xlfn.RANK.AVG(Table2[[#This Row],[6M Return vs Nifty Z-Score]],Table2[6M Return vs Nifty Z-Score])</f>
        <v>160</v>
      </c>
      <c r="AU55">
        <f>_xlfn.RANK.AVG(Table2[[#This Row],[Sharpe Ratio Z-Score]],Table2[Sharpe Ratio Z-Score])</f>
        <v>71</v>
      </c>
      <c r="AV55">
        <f>(Table2[[#This Row],[Rank 1Y]]+Table2[[#This Row],[Rank 6M]]+Table2[[#This Row],[Rank Sharpe]])/3</f>
        <v>90.666666666666671</v>
      </c>
    </row>
    <row r="56" spans="1:48" x14ac:dyDescent="0.3">
      <c r="A56" t="s">
        <v>935</v>
      </c>
      <c r="B56" t="s">
        <v>936</v>
      </c>
      <c r="C56" t="s">
        <v>10424</v>
      </c>
      <c r="D56" t="s">
        <v>140</v>
      </c>
      <c r="E56">
        <v>14691.04565641</v>
      </c>
      <c r="F56">
        <v>443.65</v>
      </c>
      <c r="G56">
        <v>113.126543443733</v>
      </c>
      <c r="H56">
        <f>(Table2[[#This Row],[1Y Return vs Nifty]]-AVERAGE(Table2[1Y Return vs Nifty]))/_xlfn.STDEV.P(Table2[1Y Return vs Nifty])</f>
        <v>0.79487200937699731</v>
      </c>
      <c r="I56">
        <v>0.58585246643920996</v>
      </c>
      <c r="J56">
        <f>(Table2[[#This Row],[1M Return vs Nifty]]-AVERAGE(Table2[1M Return vs Nifty]))/_xlfn.STDEV.P(Table2[1M Return vs Nifty])</f>
        <v>8.615301124205986E-2</v>
      </c>
      <c r="K56">
        <v>37.748835207645399</v>
      </c>
      <c r="L56">
        <f>(Table2[[#This Row],[6M Return vs Nifty]]-AVERAGE(Table2[6M Return vs Nifty]))/_xlfn.STDEV.P(Table2[6M Return vs Nifty])</f>
        <v>0.7738737024853215</v>
      </c>
      <c r="M56">
        <v>-4.1458619758651203</v>
      </c>
      <c r="N56">
        <f>(Table2[[#This Row],[1W Return vs Nifty]]-AVERAGE(Table2[1W Return vs Nifty]))/_xlfn.STDEV.P(Table2[1W Return vs Nifty])</f>
        <v>-0.46886358631424918</v>
      </c>
      <c r="O56">
        <v>422.09</v>
      </c>
      <c r="P56">
        <v>394.06714853851298</v>
      </c>
      <c r="Q56">
        <v>318.57054546959398</v>
      </c>
      <c r="R56">
        <v>52.2592698803819</v>
      </c>
      <c r="S56" s="2">
        <f>(Table2[[#This Row],[Close Price]]-Table2[[#This Row],[20D EMA]])/Table2[[#This Row],[20D EMA]]</f>
        <v>5.1079153734985436E-2</v>
      </c>
      <c r="T56" s="2">
        <f>(Table2[[#This Row],[Close Price]]-Table2[[#This Row],[50D EMA]])/Table2[[#This Row],[50D EMA]]</f>
        <v>0.12582335687046281</v>
      </c>
      <c r="U56" s="2">
        <f>(Table2[[#This Row],[Close Price]]-Table2[[#This Row],[200D EMA]])/Table2[[#This Row],[200D EMA]]</f>
        <v>0.39262717884363929</v>
      </c>
      <c r="V56">
        <v>0.69156199133630902</v>
      </c>
      <c r="W56">
        <v>430.6</v>
      </c>
      <c r="X56">
        <v>446.6</v>
      </c>
      <c r="Y56">
        <v>430.6</v>
      </c>
      <c r="Z56">
        <v>446.6</v>
      </c>
      <c r="AA56">
        <v>430.6</v>
      </c>
      <c r="AB56">
        <v>446.6</v>
      </c>
      <c r="AC56" s="2">
        <f>(Table2[[#This Row],[Close Price]]/Table2[[#This Row],[Day Low]])-1</f>
        <v>3.0306549001393401E-2</v>
      </c>
      <c r="AD56" s="2">
        <f>(Table2[[#This Row],[Day High]]/Table2[[#This Row],[Close Price]])-1</f>
        <v>6.6493857770766329E-3</v>
      </c>
      <c r="AE56" s="2">
        <f>(Table2[[#This Row],[Close Price]]/Table2[[#This Row],[Current Week Low]])-1</f>
        <v>3.0306549001393401E-2</v>
      </c>
      <c r="AF56" s="2">
        <f>(Table2[[#This Row],[Current Week High]]/Table2[[#This Row],[Close Price]])-1</f>
        <v>6.6493857770766329E-3</v>
      </c>
      <c r="AG56" s="2">
        <f>(Table2[[#This Row],[Close Price]]/Table2[[#This Row],[Current Month Low]])-1</f>
        <v>3.0306549001393401E-2</v>
      </c>
      <c r="AH56" s="2">
        <f>(Table2[[#This Row],[Current Month High]]/Table2[[#This Row],[Close Price]])-1</f>
        <v>6.6493857770766329E-3</v>
      </c>
      <c r="AI56">
        <v>2.1075171869717</v>
      </c>
      <c r="AJ56">
        <v>152.79202279202201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0.12</v>
      </c>
      <c r="AM56" t="s">
        <v>10455</v>
      </c>
      <c r="AN56">
        <v>5.44</v>
      </c>
      <c r="AO56" t="s">
        <v>10455</v>
      </c>
      <c r="AP56">
        <v>0.20194627245916999</v>
      </c>
      <c r="AQ56">
        <f>(Table2[[#This Row],[Sharpe Ratio]]-AVERAGE(Table2[Sharpe Ratio]))/_xlfn.STDEV.P(Table2[Sharpe Ratio])</f>
        <v>1.6713917285234636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2.8574268653135926</v>
      </c>
      <c r="AS56">
        <f>_xlfn.RANK.AVG(Table2[[#This Row],[1Y Return vs Nifty Z-Score]],Table2[1Y Return vs Nifty Z-Score])</f>
        <v>111</v>
      </c>
      <c r="AT56">
        <f>_xlfn.RANK.AVG(Table2[[#This Row],[6M Return vs Nifty Z-Score]],Table2[6M Return vs Nifty Z-Score])</f>
        <v>127</v>
      </c>
      <c r="AU56">
        <f>_xlfn.RANK.AVG(Table2[[#This Row],[Sharpe Ratio Z-Score]],Table2[Sharpe Ratio Z-Score])</f>
        <v>35</v>
      </c>
      <c r="AV56">
        <f>(Table2[[#This Row],[Rank 1Y]]+Table2[[#This Row],[Rank 6M]]+Table2[[#This Row],[Rank Sharpe]])/3</f>
        <v>91</v>
      </c>
    </row>
    <row r="57" spans="1:48" x14ac:dyDescent="0.3">
      <c r="A57" t="s">
        <v>371</v>
      </c>
      <c r="B57" t="s">
        <v>372</v>
      </c>
      <c r="C57" t="s">
        <v>10424</v>
      </c>
      <c r="D57" t="s">
        <v>140</v>
      </c>
      <c r="E57">
        <v>64131.903950219901</v>
      </c>
      <c r="F57">
        <v>3571.4</v>
      </c>
      <c r="G57">
        <v>99.338103290353203</v>
      </c>
      <c r="H57">
        <f>(Table2[[#This Row],[1Y Return vs Nifty]]-AVERAGE(Table2[1Y Return vs Nifty]))/_xlfn.STDEV.P(Table2[1Y Return vs Nifty])</f>
        <v>0.6314320754048226</v>
      </c>
      <c r="I57">
        <v>3.0026403646492801</v>
      </c>
      <c r="J57">
        <f>(Table2[[#This Row],[1M Return vs Nifty]]-AVERAGE(Table2[1M Return vs Nifty]))/_xlfn.STDEV.P(Table2[1M Return vs Nifty])</f>
        <v>0.31812362920597398</v>
      </c>
      <c r="K57">
        <v>47.4878210098572</v>
      </c>
      <c r="L57">
        <f>(Table2[[#This Row],[6M Return vs Nifty]]-AVERAGE(Table2[6M Return vs Nifty]))/_xlfn.STDEV.P(Table2[6M Return vs Nifty])</f>
        <v>1.0705910368899152</v>
      </c>
      <c r="M57">
        <v>-1.5584415173780599</v>
      </c>
      <c r="N57">
        <f>(Table2[[#This Row],[1W Return vs Nifty]]-AVERAGE(Table2[1W Return vs Nifty]))/_xlfn.STDEV.P(Table2[1W Return vs Nifty])</f>
        <v>5.0969741914668291E-2</v>
      </c>
      <c r="O57">
        <v>3492.92</v>
      </c>
      <c r="P57">
        <v>3279.40776338347</v>
      </c>
      <c r="Q57">
        <v>2670.3948900047299</v>
      </c>
      <c r="R57">
        <v>54.979253710668097</v>
      </c>
      <c r="S57" s="2">
        <f>(Table2[[#This Row],[Close Price]]-Table2[[#This Row],[20D EMA]])/Table2[[#This Row],[20D EMA]]</f>
        <v>2.2468307318804902E-2</v>
      </c>
      <c r="T57" s="2">
        <f>(Table2[[#This Row],[Close Price]]-Table2[[#This Row],[50D EMA]])/Table2[[#This Row],[50D EMA]]</f>
        <v>8.9038100073066978E-2</v>
      </c>
      <c r="U57" s="2">
        <f>(Table2[[#This Row],[Close Price]]-Table2[[#This Row],[200D EMA]])/Table2[[#This Row],[200D EMA]]</f>
        <v>0.33740519552659659</v>
      </c>
      <c r="V57">
        <v>0.46623142148526597</v>
      </c>
      <c r="W57">
        <v>3520.8</v>
      </c>
      <c r="X57">
        <v>3622.1</v>
      </c>
      <c r="Y57">
        <v>3520.8</v>
      </c>
      <c r="Z57">
        <v>3622.1</v>
      </c>
      <c r="AA57">
        <v>3520.8</v>
      </c>
      <c r="AB57">
        <v>3622.1</v>
      </c>
      <c r="AC57" s="2">
        <f>(Table2[[#This Row],[Close Price]]/Table2[[#This Row],[Day Low]])-1</f>
        <v>1.4371733696886935E-2</v>
      </c>
      <c r="AD57" s="2">
        <f>(Table2[[#This Row],[Day High]]/Table2[[#This Row],[Close Price]])-1</f>
        <v>1.4196113568908597E-2</v>
      </c>
      <c r="AE57" s="2">
        <f>(Table2[[#This Row],[Close Price]]/Table2[[#This Row],[Current Week Low]])-1</f>
        <v>1.4371733696886935E-2</v>
      </c>
      <c r="AF57" s="2">
        <f>(Table2[[#This Row],[Current Week High]]/Table2[[#This Row],[Close Price]])-1</f>
        <v>1.4196113568908597E-2</v>
      </c>
      <c r="AG57" s="2">
        <f>(Table2[[#This Row],[Close Price]]/Table2[[#This Row],[Current Month Low]])-1</f>
        <v>1.4371733696886935E-2</v>
      </c>
      <c r="AH57" s="2">
        <f>(Table2[[#This Row],[Current Month High]]/Table2[[#This Row],[Close Price]])-1</f>
        <v>1.4196113568908597E-2</v>
      </c>
      <c r="AI57">
        <v>10.460883687069501</v>
      </c>
      <c r="AJ57">
        <v>129.96780424983899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7.0000000000000007E-2</v>
      </c>
      <c r="AM57" t="s">
        <v>10455</v>
      </c>
      <c r="AN57">
        <v>4.7699999999999996</v>
      </c>
      <c r="AO57" t="s">
        <v>10455</v>
      </c>
      <c r="AP57">
        <v>0.18930761437177299</v>
      </c>
      <c r="AQ57">
        <f>(Table2[[#This Row],[Sharpe Ratio]]-AVERAGE(Table2[Sharpe Ratio]))/_xlfn.STDEV.P(Table2[Sharpe Ratio])</f>
        <v>1.5285004612814788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3.5996169446968582</v>
      </c>
      <c r="AS57">
        <f>_xlfn.RANK.AVG(Table2[[#This Row],[1Y Return vs Nifty Z-Score]],Table2[1Y Return vs Nifty Z-Score])</f>
        <v>131</v>
      </c>
      <c r="AT57">
        <f>_xlfn.RANK.AVG(Table2[[#This Row],[6M Return vs Nifty Z-Score]],Table2[6M Return vs Nifty Z-Score])</f>
        <v>92</v>
      </c>
      <c r="AU57">
        <f>_xlfn.RANK.AVG(Table2[[#This Row],[Sharpe Ratio Z-Score]],Table2[Sharpe Ratio Z-Score])</f>
        <v>50</v>
      </c>
      <c r="AV57">
        <f>(Table2[[#This Row],[Rank 1Y]]+Table2[[#This Row],[Rank 6M]]+Table2[[#This Row],[Rank Sharpe]])/3</f>
        <v>91</v>
      </c>
    </row>
    <row r="58" spans="1:48" x14ac:dyDescent="0.3">
      <c r="A58" t="s">
        <v>591</v>
      </c>
      <c r="B58" t="s">
        <v>592</v>
      </c>
      <c r="C58" t="s">
        <v>10424</v>
      </c>
      <c r="D58" t="s">
        <v>140</v>
      </c>
      <c r="E58">
        <v>31166.35140684</v>
      </c>
      <c r="F58">
        <v>1352.4</v>
      </c>
      <c r="G58">
        <v>114.107310514294</v>
      </c>
      <c r="H58">
        <f>(Table2[[#This Row],[1Y Return vs Nifty]]-AVERAGE(Table2[1Y Return vs Nifty]))/_xlfn.STDEV.P(Table2[1Y Return vs Nifty])</f>
        <v>0.80649743643556726</v>
      </c>
      <c r="I58">
        <v>-7.1864303011084898</v>
      </c>
      <c r="J58">
        <f>(Table2[[#This Row],[1M Return vs Nifty]]-AVERAGE(Table2[1M Return vs Nifty]))/_xlfn.STDEV.P(Table2[1M Return vs Nifty])</f>
        <v>-0.65985421509071907</v>
      </c>
      <c r="K58">
        <v>40.187564865076602</v>
      </c>
      <c r="L58">
        <f>(Table2[[#This Row],[6M Return vs Nifty]]-AVERAGE(Table2[6M Return vs Nifty]))/_xlfn.STDEV.P(Table2[6M Return vs Nifty])</f>
        <v>0.84817439230890423</v>
      </c>
      <c r="M58">
        <v>-2.23384512706826</v>
      </c>
      <c r="N58">
        <f>(Table2[[#This Row],[1W Return vs Nifty]]-AVERAGE(Table2[1W Return vs Nifty]))/_xlfn.STDEV.P(Table2[1W Return vs Nifty])</f>
        <v>-8.4724209631335243E-2</v>
      </c>
      <c r="O58">
        <v>1331.53</v>
      </c>
      <c r="P58">
        <v>1231.8520224059</v>
      </c>
      <c r="Q58">
        <v>971.02620362871596</v>
      </c>
      <c r="R58">
        <v>49.9783430170259</v>
      </c>
      <c r="S58" s="2">
        <f>(Table2[[#This Row],[Close Price]]-Table2[[#This Row],[20D EMA]])/Table2[[#This Row],[20D EMA]]</f>
        <v>1.5673698677461354E-2</v>
      </c>
      <c r="T58" s="2">
        <f>(Table2[[#This Row],[Close Price]]-Table2[[#This Row],[50D EMA]])/Table2[[#This Row],[50D EMA]]</f>
        <v>9.7859138436661219E-2</v>
      </c>
      <c r="U58" s="2">
        <f>(Table2[[#This Row],[Close Price]]-Table2[[#This Row],[200D EMA]])/Table2[[#This Row],[200D EMA]]</f>
        <v>0.39275335201675687</v>
      </c>
      <c r="V58">
        <v>0.83581938747024698</v>
      </c>
      <c r="W58">
        <v>1338.35</v>
      </c>
      <c r="X58">
        <v>1369.2</v>
      </c>
      <c r="Y58">
        <v>1338.35</v>
      </c>
      <c r="Z58">
        <v>1369.2</v>
      </c>
      <c r="AA58">
        <v>1338.35</v>
      </c>
      <c r="AB58">
        <v>1369.2</v>
      </c>
      <c r="AC58" s="2">
        <f>(Table2[[#This Row],[Close Price]]/Table2[[#This Row],[Day Low]])-1</f>
        <v>1.0498001270220936E-2</v>
      </c>
      <c r="AD58" s="2">
        <f>(Table2[[#This Row],[Day High]]/Table2[[#This Row],[Close Price]])-1</f>
        <v>1.2422360248447228E-2</v>
      </c>
      <c r="AE58" s="2">
        <f>(Table2[[#This Row],[Close Price]]/Table2[[#This Row],[Current Week Low]])-1</f>
        <v>1.0498001270220936E-2</v>
      </c>
      <c r="AF58" s="2">
        <f>(Table2[[#This Row],[Current Week High]]/Table2[[#This Row],[Close Price]])-1</f>
        <v>1.2422360248447228E-2</v>
      </c>
      <c r="AG58" s="2">
        <f>(Table2[[#This Row],[Close Price]]/Table2[[#This Row],[Current Month Low]])-1</f>
        <v>1.0498001270220936E-2</v>
      </c>
      <c r="AH58" s="2">
        <f>(Table2[[#This Row],[Current Month High]]/Table2[[#This Row],[Close Price]])-1</f>
        <v>1.2422360248447228E-2</v>
      </c>
      <c r="AI58">
        <v>7.44602188701566</v>
      </c>
      <c r="AJ58">
        <v>145.84620978004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0.19</v>
      </c>
      <c r="AM58" t="s">
        <v>10455</v>
      </c>
      <c r="AN58">
        <v>0.65</v>
      </c>
      <c r="AO58" t="s">
        <v>10455</v>
      </c>
      <c r="AP58">
        <v>0.187992818688832</v>
      </c>
      <c r="AQ58">
        <f>(Table2[[#This Row],[Sharpe Ratio]]-AVERAGE(Table2[Sharpe Ratio]))/_xlfn.STDEV.P(Table2[Sharpe Ratio])</f>
        <v>1.5136355270455355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2.4237289310679526</v>
      </c>
      <c r="AS58">
        <f>_xlfn.RANK.AVG(Table2[[#This Row],[1Y Return vs Nifty Z-Score]],Table2[1Y Return vs Nifty Z-Score])</f>
        <v>107</v>
      </c>
      <c r="AT58">
        <f>_xlfn.RANK.AVG(Table2[[#This Row],[6M Return vs Nifty Z-Score]],Table2[6M Return vs Nifty Z-Score])</f>
        <v>115</v>
      </c>
      <c r="AU58">
        <f>_xlfn.RANK.AVG(Table2[[#This Row],[Sharpe Ratio Z-Score]],Table2[Sharpe Ratio Z-Score])</f>
        <v>51</v>
      </c>
      <c r="AV58">
        <f>(Table2[[#This Row],[Rank 1Y]]+Table2[[#This Row],[Rank 6M]]+Table2[[#This Row],[Rank Sharpe]])/3</f>
        <v>91</v>
      </c>
    </row>
    <row r="59" spans="1:48" x14ac:dyDescent="0.3">
      <c r="A59" t="s">
        <v>575</v>
      </c>
      <c r="B59" t="s">
        <v>576</v>
      </c>
      <c r="C59" t="s">
        <v>10411</v>
      </c>
      <c r="D59" t="s">
        <v>267</v>
      </c>
      <c r="E59">
        <v>32758.93630112</v>
      </c>
      <c r="F59">
        <v>6595.95</v>
      </c>
      <c r="G59">
        <v>154.83510054112901</v>
      </c>
      <c r="H59">
        <f>(Table2[[#This Row],[1Y Return vs Nifty]]-AVERAGE(Table2[1Y Return vs Nifty]))/_xlfn.STDEV.P(Table2[1Y Return vs Nifty])</f>
        <v>1.2892603333820263</v>
      </c>
      <c r="I59">
        <v>-9.6256085762510395</v>
      </c>
      <c r="J59">
        <f>(Table2[[#This Row],[1M Return vs Nifty]]-AVERAGE(Table2[1M Return vs Nifty]))/_xlfn.STDEV.P(Table2[1M Return vs Nifty])</f>
        <v>-0.89397392920714158</v>
      </c>
      <c r="K59">
        <v>43.929416762581702</v>
      </c>
      <c r="L59">
        <f>(Table2[[#This Row],[6M Return vs Nifty]]-AVERAGE(Table2[6M Return vs Nifty]))/_xlfn.STDEV.P(Table2[6M Return vs Nifty])</f>
        <v>0.96217726112018565</v>
      </c>
      <c r="M59">
        <v>-4.3851180796423401</v>
      </c>
      <c r="N59">
        <f>(Table2[[#This Row],[1W Return vs Nifty]]-AVERAGE(Table2[1W Return vs Nifty]))/_xlfn.STDEV.P(Table2[1W Return vs Nifty])</f>
        <v>-0.51693203855116165</v>
      </c>
      <c r="O59">
        <v>6587.63</v>
      </c>
      <c r="P59">
        <v>6579.72288380597</v>
      </c>
      <c r="Q59">
        <v>5465.8608540552696</v>
      </c>
      <c r="R59">
        <v>39.725084180556301</v>
      </c>
      <c r="S59" s="2">
        <f>(Table2[[#This Row],[Close Price]]-Table2[[#This Row],[20D EMA]])/Table2[[#This Row],[20D EMA]]</f>
        <v>1.2629731785178751E-3</v>
      </c>
      <c r="T59" s="2">
        <f>(Table2[[#This Row],[Close Price]]-Table2[[#This Row],[50D EMA]])/Table2[[#This Row],[50D EMA]]</f>
        <v>2.4662309462862063E-3</v>
      </c>
      <c r="U59" s="2">
        <f>(Table2[[#This Row],[Close Price]]-Table2[[#This Row],[200D EMA]])/Table2[[#This Row],[200D EMA]]</f>
        <v>0.20675410079389173</v>
      </c>
      <c r="V59">
        <v>1.63286915828574</v>
      </c>
      <c r="W59">
        <v>6525</v>
      </c>
      <c r="X59">
        <v>6800</v>
      </c>
      <c r="Y59">
        <v>6525</v>
      </c>
      <c r="Z59">
        <v>6800</v>
      </c>
      <c r="AA59">
        <v>6525</v>
      </c>
      <c r="AB59">
        <v>6800</v>
      </c>
      <c r="AC59" s="2">
        <f>(Table2[[#This Row],[Close Price]]/Table2[[#This Row],[Day Low]])-1</f>
        <v>1.0873563218390725E-2</v>
      </c>
      <c r="AD59" s="2">
        <f>(Table2[[#This Row],[Day High]]/Table2[[#This Row],[Close Price]])-1</f>
        <v>3.0935649906381979E-2</v>
      </c>
      <c r="AE59" s="2">
        <f>(Table2[[#This Row],[Close Price]]/Table2[[#This Row],[Current Week Low]])-1</f>
        <v>1.0873563218390725E-2</v>
      </c>
      <c r="AF59" s="2">
        <f>(Table2[[#This Row],[Current Week High]]/Table2[[#This Row],[Close Price]])-1</f>
        <v>3.0935649906381979E-2</v>
      </c>
      <c r="AG59" s="2">
        <f>(Table2[[#This Row],[Close Price]]/Table2[[#This Row],[Current Month Low]])-1</f>
        <v>1.0873563218390725E-2</v>
      </c>
      <c r="AH59" s="2">
        <f>(Table2[[#This Row],[Current Month High]]/Table2[[#This Row],[Close Price]])-1</f>
        <v>3.0935649906381979E-2</v>
      </c>
      <c r="AI59">
        <v>47.921830820427601</v>
      </c>
      <c r="AJ59">
        <v>189.29605263157799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-0.12</v>
      </c>
      <c r="AM59" t="s">
        <v>10456</v>
      </c>
      <c r="AN59">
        <v>2.93</v>
      </c>
      <c r="AO59" t="s">
        <v>10455</v>
      </c>
      <c r="AP59">
        <v>0.14905913506448701</v>
      </c>
      <c r="AQ59">
        <f>(Table2[[#This Row],[Sharpe Ratio]]-AVERAGE(Table2[Sharpe Ratio]))/_xlfn.STDEV.P(Table2[Sharpe Ratio])</f>
        <v>1.0734556160921132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1.9139872428360221</v>
      </c>
      <c r="AS59">
        <f>_xlfn.RANK.AVG(Table2[[#This Row],[1Y Return vs Nifty Z-Score]],Table2[1Y Return vs Nifty Z-Score])</f>
        <v>66</v>
      </c>
      <c r="AT59">
        <f>_xlfn.RANK.AVG(Table2[[#This Row],[6M Return vs Nifty Z-Score]],Table2[6M Return vs Nifty Z-Score])</f>
        <v>102</v>
      </c>
      <c r="AU59">
        <f>_xlfn.RANK.AVG(Table2[[#This Row],[Sharpe Ratio Z-Score]],Table2[Sharpe Ratio Z-Score])</f>
        <v>108</v>
      </c>
      <c r="AV59">
        <f>(Table2[[#This Row],[Rank 1Y]]+Table2[[#This Row],[Rank 6M]]+Table2[[#This Row],[Rank Sharpe]])/3</f>
        <v>92</v>
      </c>
    </row>
    <row r="60" spans="1:48" x14ac:dyDescent="0.3">
      <c r="A60" t="s">
        <v>1167</v>
      </c>
      <c r="B60" t="s">
        <v>1168</v>
      </c>
      <c r="C60" t="s">
        <v>613</v>
      </c>
      <c r="D60" t="s">
        <v>480</v>
      </c>
      <c r="E60">
        <v>9681.6356903699998</v>
      </c>
      <c r="F60">
        <v>378.4</v>
      </c>
      <c r="G60">
        <v>143.23650764874901</v>
      </c>
      <c r="H60">
        <f>(Table2[[#This Row],[1Y Return vs Nifty]]-AVERAGE(Table2[1Y Return vs Nifty]))/_xlfn.STDEV.P(Table2[1Y Return vs Nifty])</f>
        <v>1.1517775408823934</v>
      </c>
      <c r="I60">
        <v>-11.460109173108</v>
      </c>
      <c r="J60">
        <f>(Table2[[#This Row],[1M Return vs Nifty]]-AVERAGE(Table2[1M Return vs Nifty]))/_xlfn.STDEV.P(Table2[1M Return vs Nifty])</f>
        <v>-1.0700548494332198</v>
      </c>
      <c r="K60">
        <v>38.7311896337824</v>
      </c>
      <c r="L60">
        <f>(Table2[[#This Row],[6M Return vs Nifty]]-AVERAGE(Table2[6M Return vs Nifty]))/_xlfn.STDEV.P(Table2[6M Return vs Nifty])</f>
        <v>0.8038030598828575</v>
      </c>
      <c r="M60">
        <v>-1.1030715873218599</v>
      </c>
      <c r="N60">
        <f>(Table2[[#This Row],[1W Return vs Nifty]]-AVERAGE(Table2[1W Return vs Nifty]))/_xlfn.STDEV.P(Table2[1W Return vs Nifty])</f>
        <v>0.14245717896419163</v>
      </c>
      <c r="O60">
        <v>367.67</v>
      </c>
      <c r="P60">
        <v>352.82414355545399</v>
      </c>
      <c r="Q60">
        <v>281.06600022340302</v>
      </c>
      <c r="R60">
        <v>52.227706070761499</v>
      </c>
      <c r="S60" s="2">
        <f>(Table2[[#This Row],[Close Price]]-Table2[[#This Row],[20D EMA]])/Table2[[#This Row],[20D EMA]]</f>
        <v>2.9183778932194523E-2</v>
      </c>
      <c r="T60" s="2">
        <f>(Table2[[#This Row],[Close Price]]-Table2[[#This Row],[50D EMA]])/Table2[[#This Row],[50D EMA]]</f>
        <v>7.2488963444550067E-2</v>
      </c>
      <c r="U60" s="2">
        <f>(Table2[[#This Row],[Close Price]]-Table2[[#This Row],[200D EMA]])/Table2[[#This Row],[200D EMA]]</f>
        <v>0.34630300249490092</v>
      </c>
      <c r="V60">
        <v>1.06261668883515</v>
      </c>
      <c r="W60">
        <v>368.65</v>
      </c>
      <c r="X60">
        <v>383.15</v>
      </c>
      <c r="Y60">
        <v>368.65</v>
      </c>
      <c r="Z60">
        <v>383.15</v>
      </c>
      <c r="AA60">
        <v>368.65</v>
      </c>
      <c r="AB60">
        <v>383.15</v>
      </c>
      <c r="AC60" s="2">
        <f>(Table2[[#This Row],[Close Price]]/Table2[[#This Row],[Day Low]])-1</f>
        <v>2.644785026447849E-2</v>
      </c>
      <c r="AD60" s="2">
        <f>(Table2[[#This Row],[Day High]]/Table2[[#This Row],[Close Price]])-1</f>
        <v>1.2552854122621637E-2</v>
      </c>
      <c r="AE60" s="2">
        <f>(Table2[[#This Row],[Close Price]]/Table2[[#This Row],[Current Week Low]])-1</f>
        <v>2.644785026447849E-2</v>
      </c>
      <c r="AF60" s="2">
        <f>(Table2[[#This Row],[Current Week High]]/Table2[[#This Row],[Close Price]])-1</f>
        <v>1.2552854122621637E-2</v>
      </c>
      <c r="AG60" s="2">
        <f>(Table2[[#This Row],[Close Price]]/Table2[[#This Row],[Current Month Low]])-1</f>
        <v>2.644785026447849E-2</v>
      </c>
      <c r="AH60" s="2">
        <f>(Table2[[#This Row],[Current Month High]]/Table2[[#This Row],[Close Price]])-1</f>
        <v>1.2552854122621637E-2</v>
      </c>
      <c r="AI60">
        <v>4.0169133192389204</v>
      </c>
      <c r="AJ60">
        <v>203.569995988768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0.17</v>
      </c>
      <c r="AM60" t="s">
        <v>10455</v>
      </c>
      <c r="AN60">
        <v>0.75</v>
      </c>
      <c r="AO60" t="s">
        <v>10455</v>
      </c>
      <c r="AP60">
        <v>0.16274977843814001</v>
      </c>
      <c r="AQ60">
        <f>(Table2[[#This Row],[Sharpe Ratio]]-AVERAGE(Table2[Sharpe Ratio]))/_xlfn.STDEV.P(Table2[Sharpe Ratio])</f>
        <v>1.2282405123597091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2.2562234426559318</v>
      </c>
      <c r="AS60">
        <f>_xlfn.RANK.AVG(Table2[[#This Row],[1Y Return vs Nifty Z-Score]],Table2[1Y Return vs Nifty Z-Score])</f>
        <v>77</v>
      </c>
      <c r="AT60">
        <f>_xlfn.RANK.AVG(Table2[[#This Row],[6M Return vs Nifty Z-Score]],Table2[6M Return vs Nifty Z-Score])</f>
        <v>120</v>
      </c>
      <c r="AU60">
        <f>_xlfn.RANK.AVG(Table2[[#This Row],[Sharpe Ratio Z-Score]],Table2[Sharpe Ratio Z-Score])</f>
        <v>82</v>
      </c>
      <c r="AV60">
        <f>(Table2[[#This Row],[Rank 1Y]]+Table2[[#This Row],[Rank 6M]]+Table2[[#This Row],[Rank Sharpe]])/3</f>
        <v>93</v>
      </c>
    </row>
    <row r="61" spans="1:48" x14ac:dyDescent="0.3">
      <c r="A61" t="s">
        <v>1378</v>
      </c>
      <c r="B61" t="s">
        <v>1379</v>
      </c>
      <c r="C61" t="s">
        <v>10419</v>
      </c>
      <c r="D61" t="s">
        <v>324</v>
      </c>
      <c r="E61">
        <v>7316.1930878399899</v>
      </c>
      <c r="F61">
        <v>332.3</v>
      </c>
      <c r="G61">
        <v>150.934104001517</v>
      </c>
      <c r="H61">
        <f>(Table2[[#This Row],[1Y Return vs Nifty]]-AVERAGE(Table2[1Y Return vs Nifty]))/_xlfn.STDEV.P(Table2[1Y Return vs Nifty])</f>
        <v>1.2430202504018215</v>
      </c>
      <c r="I61">
        <v>5.69878986134146</v>
      </c>
      <c r="J61">
        <f>(Table2[[#This Row],[1M Return vs Nifty]]-AVERAGE(Table2[1M Return vs Nifty]))/_xlfn.STDEV.P(Table2[1M Return vs Nifty])</f>
        <v>0.57690821900551215</v>
      </c>
      <c r="K61">
        <v>68.523745789072095</v>
      </c>
      <c r="L61">
        <f>(Table2[[#This Row],[6M Return vs Nifty]]-AVERAGE(Table2[6M Return vs Nifty]))/_xlfn.STDEV.P(Table2[6M Return vs Nifty])</f>
        <v>1.7114918097205565</v>
      </c>
      <c r="M61">
        <v>-6.4771037493230699</v>
      </c>
      <c r="N61">
        <f>(Table2[[#This Row],[1W Return vs Nifty]]-AVERAGE(Table2[1W Return vs Nifty]))/_xlfn.STDEV.P(Table2[1W Return vs Nifty])</f>
        <v>-0.93722858127588682</v>
      </c>
      <c r="O61">
        <v>309.37</v>
      </c>
      <c r="P61">
        <v>287.15824703874102</v>
      </c>
      <c r="Q61">
        <v>222.285151159267</v>
      </c>
      <c r="R61">
        <v>59.705640423352698</v>
      </c>
      <c r="S61" s="2">
        <f>(Table2[[#This Row],[Close Price]]-Table2[[#This Row],[20D EMA]])/Table2[[#This Row],[20D EMA]]</f>
        <v>7.4118369589811578E-2</v>
      </c>
      <c r="T61" s="2">
        <f>(Table2[[#This Row],[Close Price]]-Table2[[#This Row],[50D EMA]])/Table2[[#This Row],[50D EMA]]</f>
        <v>0.15720165945702</v>
      </c>
      <c r="U61" s="2">
        <f>(Table2[[#This Row],[Close Price]]-Table2[[#This Row],[200D EMA]])/Table2[[#This Row],[200D EMA]]</f>
        <v>0.49492666634267229</v>
      </c>
      <c r="V61">
        <v>1.7366928202655301</v>
      </c>
      <c r="W61">
        <v>322.39999999999998</v>
      </c>
      <c r="X61">
        <v>335.9</v>
      </c>
      <c r="Y61">
        <v>322.39999999999998</v>
      </c>
      <c r="Z61">
        <v>335.9</v>
      </c>
      <c r="AA61">
        <v>322.39999999999998</v>
      </c>
      <c r="AB61">
        <v>335.9</v>
      </c>
      <c r="AC61" s="2">
        <f>(Table2[[#This Row],[Close Price]]/Table2[[#This Row],[Day Low]])-1</f>
        <v>3.0707196029776673E-2</v>
      </c>
      <c r="AD61" s="2">
        <f>(Table2[[#This Row],[Day High]]/Table2[[#This Row],[Close Price]])-1</f>
        <v>1.08335841107432E-2</v>
      </c>
      <c r="AE61" s="2">
        <f>(Table2[[#This Row],[Close Price]]/Table2[[#This Row],[Current Week Low]])-1</f>
        <v>3.0707196029776673E-2</v>
      </c>
      <c r="AF61" s="2">
        <f>(Table2[[#This Row],[Current Week High]]/Table2[[#This Row],[Close Price]])-1</f>
        <v>1.08335841107432E-2</v>
      </c>
      <c r="AG61" s="2">
        <f>(Table2[[#This Row],[Close Price]]/Table2[[#This Row],[Current Month Low]])-1</f>
        <v>3.0707196029776673E-2</v>
      </c>
      <c r="AH61" s="2">
        <f>(Table2[[#This Row],[Current Month High]]/Table2[[#This Row],[Close Price]])-1</f>
        <v>1.08335841107432E-2</v>
      </c>
      <c r="AI61">
        <v>6.0036111947035797</v>
      </c>
      <c r="AJ61">
        <v>182.80851063829701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0.14000000000000001</v>
      </c>
      <c r="AM61" t="s">
        <v>10455</v>
      </c>
      <c r="AN61">
        <v>12.43</v>
      </c>
      <c r="AO61" t="s">
        <v>10455</v>
      </c>
      <c r="AP61">
        <v>0.118818560122724</v>
      </c>
      <c r="AQ61">
        <f>(Table2[[#This Row],[Sharpe Ratio]]-AVERAGE(Table2[Sharpe Ratio]))/_xlfn.STDEV.P(Table2[Sharpe Ratio])</f>
        <v>0.73155902820485563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3.3257507260568588</v>
      </c>
      <c r="AS61">
        <f>_xlfn.RANK.AVG(Table2[[#This Row],[1Y Return vs Nifty Z-Score]],Table2[1Y Return vs Nifty Z-Score])</f>
        <v>68</v>
      </c>
      <c r="AT61">
        <f>_xlfn.RANK.AVG(Table2[[#This Row],[6M Return vs Nifty Z-Score]],Table2[6M Return vs Nifty Z-Score])</f>
        <v>47</v>
      </c>
      <c r="AU61">
        <f>_xlfn.RANK.AVG(Table2[[#This Row],[Sharpe Ratio Z-Score]],Table2[Sharpe Ratio Z-Score])</f>
        <v>168</v>
      </c>
      <c r="AV61">
        <f>(Table2[[#This Row],[Rank 1Y]]+Table2[[#This Row],[Rank 6M]]+Table2[[#This Row],[Rank Sharpe]])/3</f>
        <v>94.333333333333329</v>
      </c>
    </row>
    <row r="62" spans="1:48" x14ac:dyDescent="0.3">
      <c r="A62" t="s">
        <v>818</v>
      </c>
      <c r="B62" t="s">
        <v>819</v>
      </c>
      <c r="C62" t="s">
        <v>10419</v>
      </c>
      <c r="D62" t="s">
        <v>642</v>
      </c>
      <c r="E62">
        <v>18482.0373225</v>
      </c>
      <c r="F62">
        <v>4532.5</v>
      </c>
      <c r="G62">
        <v>158.26382878889001</v>
      </c>
      <c r="H62">
        <f>(Table2[[#This Row],[1Y Return vs Nifty]]-AVERAGE(Table2[1Y Return vs Nifty]))/_xlfn.STDEV.P(Table2[1Y Return vs Nifty])</f>
        <v>1.3299024301086257</v>
      </c>
      <c r="I62">
        <v>-11.681362037280699</v>
      </c>
      <c r="J62">
        <f>(Table2[[#This Row],[1M Return vs Nifty]]-AVERAGE(Table2[1M Return vs Nifty]))/_xlfn.STDEV.P(Table2[1M Return vs Nifty])</f>
        <v>-1.0912913690576513</v>
      </c>
      <c r="K62">
        <v>48.401440639903001</v>
      </c>
      <c r="L62">
        <f>(Table2[[#This Row],[6M Return vs Nifty]]-AVERAGE(Table2[6M Return vs Nifty]))/_xlfn.STDEV.P(Table2[6M Return vs Nifty])</f>
        <v>1.0984262536971248</v>
      </c>
      <c r="M62">
        <v>-1.1612907654040501</v>
      </c>
      <c r="N62">
        <f>(Table2[[#This Row],[1W Return vs Nifty]]-AVERAGE(Table2[1W Return vs Nifty]))/_xlfn.STDEV.P(Table2[1W Return vs Nifty])</f>
        <v>0.13076048351218406</v>
      </c>
      <c r="O62">
        <v>4354.1899999999996</v>
      </c>
      <c r="P62">
        <v>4062.2303559837001</v>
      </c>
      <c r="Q62">
        <v>3204.2800954253498</v>
      </c>
      <c r="R62">
        <v>53.081530204958199</v>
      </c>
      <c r="S62" s="2">
        <f>(Table2[[#This Row],[Close Price]]-Table2[[#This Row],[20D EMA]])/Table2[[#This Row],[20D EMA]]</f>
        <v>4.0951359495107108E-2</v>
      </c>
      <c r="T62" s="2">
        <f>(Table2[[#This Row],[Close Price]]-Table2[[#This Row],[50D EMA]])/Table2[[#This Row],[50D EMA]]</f>
        <v>0.1157663654705324</v>
      </c>
      <c r="U62" s="2">
        <f>(Table2[[#This Row],[Close Price]]-Table2[[#This Row],[200D EMA]])/Table2[[#This Row],[200D EMA]]</f>
        <v>0.41451429494909264</v>
      </c>
      <c r="V62">
        <v>1.41823439098076</v>
      </c>
      <c r="W62">
        <v>4430</v>
      </c>
      <c r="X62">
        <v>4563.95</v>
      </c>
      <c r="Y62">
        <v>4430</v>
      </c>
      <c r="Z62">
        <v>4563.95</v>
      </c>
      <c r="AA62">
        <v>4430</v>
      </c>
      <c r="AB62">
        <v>4563.95</v>
      </c>
      <c r="AC62" s="2">
        <f>(Table2[[#This Row],[Close Price]]/Table2[[#This Row],[Day Low]])-1</f>
        <v>2.3137697516929956E-2</v>
      </c>
      <c r="AD62" s="2">
        <f>(Table2[[#This Row],[Day High]]/Table2[[#This Row],[Close Price]])-1</f>
        <v>6.9387755102039428E-3</v>
      </c>
      <c r="AE62" s="2">
        <f>(Table2[[#This Row],[Close Price]]/Table2[[#This Row],[Current Week Low]])-1</f>
        <v>2.3137697516929956E-2</v>
      </c>
      <c r="AF62" s="2">
        <f>(Table2[[#This Row],[Current Week High]]/Table2[[#This Row],[Close Price]])-1</f>
        <v>6.9387755102039428E-3</v>
      </c>
      <c r="AG62" s="2">
        <f>(Table2[[#This Row],[Close Price]]/Table2[[#This Row],[Current Month Low]])-1</f>
        <v>2.3137697516929956E-2</v>
      </c>
      <c r="AH62" s="2">
        <f>(Table2[[#This Row],[Current Month High]]/Table2[[#This Row],[Close Price]])-1</f>
        <v>6.9387755102039428E-3</v>
      </c>
      <c r="AI62">
        <v>6.9983452840595497</v>
      </c>
      <c r="AJ62">
        <v>198.387096774193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0.21</v>
      </c>
      <c r="AM62" t="s">
        <v>10455</v>
      </c>
      <c r="AN62">
        <v>14.51</v>
      </c>
      <c r="AO62" t="s">
        <v>10455</v>
      </c>
      <c r="AP62">
        <v>0.13681742240237199</v>
      </c>
      <c r="AQ62">
        <f>(Table2[[#This Row],[Sharpe Ratio]]-AVERAGE(Table2[Sharpe Ratio]))/_xlfn.STDEV.P(Table2[Sharpe Ratio])</f>
        <v>0.93505216982386075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2.4028499680841438</v>
      </c>
      <c r="AS62">
        <f>_xlfn.RANK.AVG(Table2[[#This Row],[1Y Return vs Nifty Z-Score]],Table2[1Y Return vs Nifty Z-Score])</f>
        <v>64</v>
      </c>
      <c r="AT62">
        <f>_xlfn.RANK.AVG(Table2[[#This Row],[6M Return vs Nifty Z-Score]],Table2[6M Return vs Nifty Z-Score])</f>
        <v>90</v>
      </c>
      <c r="AU62">
        <f>_xlfn.RANK.AVG(Table2[[#This Row],[Sharpe Ratio Z-Score]],Table2[Sharpe Ratio Z-Score])</f>
        <v>131</v>
      </c>
      <c r="AV62">
        <f>(Table2[[#This Row],[Rank 1Y]]+Table2[[#This Row],[Rank 6M]]+Table2[[#This Row],[Rank Sharpe]])/3</f>
        <v>95</v>
      </c>
    </row>
    <row r="63" spans="1:48" x14ac:dyDescent="0.3">
      <c r="A63" t="s">
        <v>1064</v>
      </c>
      <c r="B63" t="s">
        <v>1065</v>
      </c>
      <c r="C63" t="s">
        <v>10414</v>
      </c>
      <c r="D63" t="s">
        <v>46</v>
      </c>
      <c r="E63">
        <v>11491.947858185</v>
      </c>
      <c r="F63">
        <v>1726.95</v>
      </c>
      <c r="G63">
        <v>74.558323267938903</v>
      </c>
      <c r="H63">
        <f>(Table2[[#This Row],[1Y Return vs Nifty]]-AVERAGE(Table2[1Y Return vs Nifty]))/_xlfn.STDEV.P(Table2[1Y Return vs Nifty])</f>
        <v>0.33770736356962078</v>
      </c>
      <c r="I63">
        <v>4.1143076373343499</v>
      </c>
      <c r="J63">
        <f>(Table2[[#This Row],[1M Return vs Nifty]]-AVERAGE(Table2[1M Return vs Nifty]))/_xlfn.STDEV.P(Table2[1M Return vs Nifty])</f>
        <v>0.42482481899842633</v>
      </c>
      <c r="K63">
        <v>92.601393561950999</v>
      </c>
      <c r="L63">
        <f>(Table2[[#This Row],[6M Return vs Nifty]]-AVERAGE(Table2[6M Return vs Nifty]))/_xlfn.STDEV.P(Table2[6M Return vs Nifty])</f>
        <v>2.4450646489251087</v>
      </c>
      <c r="M63">
        <v>-1.1446792081689801</v>
      </c>
      <c r="N63">
        <f>(Table2[[#This Row],[1W Return vs Nifty]]-AVERAGE(Table2[1W Return vs Nifty]))/_xlfn.STDEV.P(Table2[1W Return vs Nifty])</f>
        <v>0.13409787734635853</v>
      </c>
      <c r="O63">
        <v>1678.7</v>
      </c>
      <c r="P63">
        <v>1488.0659924379299</v>
      </c>
      <c r="Q63">
        <v>1128.0139336485199</v>
      </c>
      <c r="R63">
        <v>58.350297170868799</v>
      </c>
      <c r="S63" s="2">
        <f>(Table2[[#This Row],[Close Price]]-Table2[[#This Row],[20D EMA]])/Table2[[#This Row],[20D EMA]]</f>
        <v>2.8742479299457915E-2</v>
      </c>
      <c r="T63" s="2">
        <f>(Table2[[#This Row],[Close Price]]-Table2[[#This Row],[50D EMA]])/Table2[[#This Row],[50D EMA]]</f>
        <v>0.16053320805396634</v>
      </c>
      <c r="U63" s="2">
        <f>(Table2[[#This Row],[Close Price]]-Table2[[#This Row],[200D EMA]])/Table2[[#This Row],[200D EMA]]</f>
        <v>0.53096513126769918</v>
      </c>
      <c r="V63">
        <v>0.44990581448184902</v>
      </c>
      <c r="W63">
        <v>1721.55</v>
      </c>
      <c r="X63">
        <v>1793.9</v>
      </c>
      <c r="Y63">
        <v>1721.55</v>
      </c>
      <c r="Z63">
        <v>1793.9</v>
      </c>
      <c r="AA63">
        <v>1721.55</v>
      </c>
      <c r="AB63">
        <v>1793.9</v>
      </c>
      <c r="AC63" s="2">
        <f>(Table2[[#This Row],[Close Price]]/Table2[[#This Row],[Day Low]])-1</f>
        <v>3.1367081990067991E-3</v>
      </c>
      <c r="AD63" s="2">
        <f>(Table2[[#This Row],[Day High]]/Table2[[#This Row],[Close Price]])-1</f>
        <v>3.8767769767509286E-2</v>
      </c>
      <c r="AE63" s="2">
        <f>(Table2[[#This Row],[Close Price]]/Table2[[#This Row],[Current Week Low]])-1</f>
        <v>3.1367081990067991E-3</v>
      </c>
      <c r="AF63" s="2">
        <f>(Table2[[#This Row],[Current Week High]]/Table2[[#This Row],[Close Price]])-1</f>
        <v>3.8767769767509286E-2</v>
      </c>
      <c r="AG63" s="2">
        <f>(Table2[[#This Row],[Close Price]]/Table2[[#This Row],[Current Month Low]])-1</f>
        <v>3.1367081990067991E-3</v>
      </c>
      <c r="AH63" s="2">
        <f>(Table2[[#This Row],[Current Month High]]/Table2[[#This Row],[Close Price]])-1</f>
        <v>3.8767769767509286E-2</v>
      </c>
      <c r="AI63">
        <v>8.2775992356466599</v>
      </c>
      <c r="AJ63">
        <v>114.501304185815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0.46</v>
      </c>
      <c r="AM63" t="s">
        <v>10455</v>
      </c>
      <c r="AN63">
        <v>-2.41</v>
      </c>
      <c r="AO63" t="s">
        <v>10456</v>
      </c>
      <c r="AP63">
        <v>0.157458990631303</v>
      </c>
      <c r="AQ63">
        <f>(Table2[[#This Row],[Sharpe Ratio]]-AVERAGE(Table2[Sharpe Ratio]))/_xlfn.STDEV.P(Table2[Sharpe Ratio])</f>
        <v>1.1684234519408301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4.5101181607803449</v>
      </c>
      <c r="AS63">
        <f>_xlfn.RANK.AVG(Table2[[#This Row],[1Y Return vs Nifty Z-Score]],Table2[1Y Return vs Nifty Z-Score])</f>
        <v>176</v>
      </c>
      <c r="AT63">
        <f>_xlfn.RANK.AVG(Table2[[#This Row],[6M Return vs Nifty Z-Score]],Table2[6M Return vs Nifty Z-Score])</f>
        <v>19</v>
      </c>
      <c r="AU63">
        <f>_xlfn.RANK.AVG(Table2[[#This Row],[Sharpe Ratio Z-Score]],Table2[Sharpe Ratio Z-Score])</f>
        <v>92</v>
      </c>
      <c r="AV63">
        <f>(Table2[[#This Row],[Rank 1Y]]+Table2[[#This Row],[Rank 6M]]+Table2[[#This Row],[Rank Sharpe]])/3</f>
        <v>95.666666666666671</v>
      </c>
    </row>
    <row r="64" spans="1:48" x14ac:dyDescent="0.3">
      <c r="A64" t="s">
        <v>1394</v>
      </c>
      <c r="B64" t="s">
        <v>1395</v>
      </c>
      <c r="C64" t="s">
        <v>10410</v>
      </c>
      <c r="D64" t="s">
        <v>21</v>
      </c>
      <c r="E64">
        <v>7092.4086460149902</v>
      </c>
      <c r="F64">
        <v>897.85</v>
      </c>
      <c r="G64">
        <v>90.366696097703297</v>
      </c>
      <c r="H64">
        <f>(Table2[[#This Row],[1Y Return vs Nifty]]-AVERAGE(Table2[1Y Return vs Nifty]))/_xlfn.STDEV.P(Table2[1Y Return vs Nifty])</f>
        <v>0.52509037301546424</v>
      </c>
      <c r="I64">
        <v>4.01509729652805</v>
      </c>
      <c r="J64">
        <f>(Table2[[#This Row],[1M Return vs Nifty]]-AVERAGE(Table2[1M Return vs Nifty]))/_xlfn.STDEV.P(Table2[1M Return vs Nifty])</f>
        <v>0.41530231018319574</v>
      </c>
      <c r="K64">
        <v>85.858254711835002</v>
      </c>
      <c r="L64">
        <f>(Table2[[#This Row],[6M Return vs Nifty]]-AVERAGE(Table2[6M Return vs Nifty]))/_xlfn.STDEV.P(Table2[6M Return vs Nifty])</f>
        <v>2.2396216771659674</v>
      </c>
      <c r="M64">
        <v>-4.1514819595575103</v>
      </c>
      <c r="N64">
        <f>(Table2[[#This Row],[1W Return vs Nifty]]-AVERAGE(Table2[1W Return vs Nifty]))/_xlfn.STDEV.P(Table2[1W Return vs Nifty])</f>
        <v>-0.46999268569113034</v>
      </c>
      <c r="O64">
        <v>845.73</v>
      </c>
      <c r="P64">
        <v>792.79458188269803</v>
      </c>
      <c r="Q64">
        <v>621.68602537926904</v>
      </c>
      <c r="R64">
        <v>52.012984137787903</v>
      </c>
      <c r="S64" s="2">
        <f>(Table2[[#This Row],[Close Price]]-Table2[[#This Row],[20D EMA]])/Table2[[#This Row],[20D EMA]]</f>
        <v>6.1627233277760048E-2</v>
      </c>
      <c r="T64" s="2">
        <f>(Table2[[#This Row],[Close Price]]-Table2[[#This Row],[50D EMA]])/Table2[[#This Row],[50D EMA]]</f>
        <v>0.13251278517547438</v>
      </c>
      <c r="U64" s="2">
        <f>(Table2[[#This Row],[Close Price]]-Table2[[#This Row],[200D EMA]])/Table2[[#This Row],[200D EMA]]</f>
        <v>0.44421776161407672</v>
      </c>
      <c r="V64">
        <v>0.73591303477421899</v>
      </c>
      <c r="W64">
        <v>860.8</v>
      </c>
      <c r="X64">
        <v>900.5</v>
      </c>
      <c r="Y64">
        <v>860.8</v>
      </c>
      <c r="Z64">
        <v>900.5</v>
      </c>
      <c r="AA64">
        <v>860.8</v>
      </c>
      <c r="AB64">
        <v>900.5</v>
      </c>
      <c r="AC64" s="2">
        <f>(Table2[[#This Row],[Close Price]]/Table2[[#This Row],[Day Low]])-1</f>
        <v>4.3041356877323578E-2</v>
      </c>
      <c r="AD64" s="2">
        <f>(Table2[[#This Row],[Day High]]/Table2[[#This Row],[Close Price]])-1</f>
        <v>2.9514952386255899E-3</v>
      </c>
      <c r="AE64" s="2">
        <f>(Table2[[#This Row],[Close Price]]/Table2[[#This Row],[Current Week Low]])-1</f>
        <v>4.3041356877323578E-2</v>
      </c>
      <c r="AF64" s="2">
        <f>(Table2[[#This Row],[Current Week High]]/Table2[[#This Row],[Close Price]])-1</f>
        <v>2.9514952386255899E-3</v>
      </c>
      <c r="AG64" s="2">
        <f>(Table2[[#This Row],[Close Price]]/Table2[[#This Row],[Current Month Low]])-1</f>
        <v>4.3041356877323578E-2</v>
      </c>
      <c r="AH64" s="2">
        <f>(Table2[[#This Row],[Current Month High]]/Table2[[#This Row],[Close Price]])-1</f>
        <v>2.9514952386255899E-3</v>
      </c>
      <c r="AI64">
        <v>2.0103580776298799</v>
      </c>
      <c r="AJ64">
        <v>121.691358024691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0.18</v>
      </c>
      <c r="AM64" t="s">
        <v>10455</v>
      </c>
      <c r="AN64">
        <v>1.49</v>
      </c>
      <c r="AO64" t="s">
        <v>10455</v>
      </c>
      <c r="AP64">
        <v>0.13964939916534699</v>
      </c>
      <c r="AQ64">
        <f>(Table2[[#This Row],[Sharpe Ratio]]-AVERAGE(Table2[Sharpe Ratio]))/_xlfn.STDEV.P(Table2[Sharpe Ratio])</f>
        <v>0.96707018515927634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3.6770918598327733</v>
      </c>
      <c r="AS64">
        <f>_xlfn.RANK.AVG(Table2[[#This Row],[1Y Return vs Nifty Z-Score]],Table2[1Y Return vs Nifty Z-Score])</f>
        <v>146</v>
      </c>
      <c r="AT64">
        <f>_xlfn.RANK.AVG(Table2[[#This Row],[6M Return vs Nifty Z-Score]],Table2[6M Return vs Nifty Z-Score])</f>
        <v>21</v>
      </c>
      <c r="AU64">
        <f>_xlfn.RANK.AVG(Table2[[#This Row],[Sharpe Ratio Z-Score]],Table2[Sharpe Ratio Z-Score])</f>
        <v>120</v>
      </c>
      <c r="AV64">
        <f>(Table2[[#This Row],[Rank 1Y]]+Table2[[#This Row],[Rank 6M]]+Table2[[#This Row],[Rank Sharpe]])/3</f>
        <v>95.666666666666671</v>
      </c>
    </row>
    <row r="65" spans="1:48" x14ac:dyDescent="0.3">
      <c r="A65" t="s">
        <v>556</v>
      </c>
      <c r="B65" t="s">
        <v>557</v>
      </c>
      <c r="C65" t="s">
        <v>10419</v>
      </c>
      <c r="D65" t="s">
        <v>218</v>
      </c>
      <c r="E65">
        <v>34036.420873675001</v>
      </c>
      <c r="F65">
        <v>8480.7000000000007</v>
      </c>
      <c r="G65">
        <v>113.782518527127</v>
      </c>
      <c r="H65">
        <f>(Table2[[#This Row],[1Y Return vs Nifty]]-AVERAGE(Table2[1Y Return vs Nifty]))/_xlfn.STDEV.P(Table2[1Y Return vs Nifty])</f>
        <v>0.80264754621254197</v>
      </c>
      <c r="I65">
        <v>-3.9757993155915501</v>
      </c>
      <c r="J65">
        <f>(Table2[[#This Row],[1M Return vs Nifty]]-AVERAGE(Table2[1M Return vs Nifty]))/_xlfn.STDEV.P(Table2[1M Return vs Nifty])</f>
        <v>-0.35168813468455229</v>
      </c>
      <c r="K65">
        <v>29.033614875645799</v>
      </c>
      <c r="L65">
        <f>(Table2[[#This Row],[6M Return vs Nifty]]-AVERAGE(Table2[6M Return vs Nifty]))/_xlfn.STDEV.P(Table2[6M Return vs Nifty])</f>
        <v>0.50834739428674613</v>
      </c>
      <c r="M65">
        <v>-0.64289431131924801</v>
      </c>
      <c r="N65">
        <f>(Table2[[#This Row],[1W Return vs Nifty]]-AVERAGE(Table2[1W Return vs Nifty]))/_xlfn.STDEV.P(Table2[1W Return vs Nifty])</f>
        <v>0.23491045001068833</v>
      </c>
      <c r="O65">
        <v>8288.19</v>
      </c>
      <c r="P65">
        <v>7913.7203829877899</v>
      </c>
      <c r="Q65">
        <v>6390.2339442995799</v>
      </c>
      <c r="R65">
        <v>59.812240716062902</v>
      </c>
      <c r="S65" s="2">
        <f>(Table2[[#This Row],[Close Price]]-Table2[[#This Row],[20D EMA]])/Table2[[#This Row],[20D EMA]]</f>
        <v>2.322702544222565E-2</v>
      </c>
      <c r="T65" s="2">
        <f>(Table2[[#This Row],[Close Price]]-Table2[[#This Row],[50D EMA]])/Table2[[#This Row],[50D EMA]]</f>
        <v>7.164514154822213E-2</v>
      </c>
      <c r="U65" s="2">
        <f>(Table2[[#This Row],[Close Price]]-Table2[[#This Row],[200D EMA]])/Table2[[#This Row],[200D EMA]]</f>
        <v>0.3271345108679824</v>
      </c>
      <c r="V65">
        <v>0.71084358168616002</v>
      </c>
      <c r="W65">
        <v>8437</v>
      </c>
      <c r="X65">
        <v>8599</v>
      </c>
      <c r="Y65">
        <v>8437</v>
      </c>
      <c r="Z65">
        <v>8599</v>
      </c>
      <c r="AA65">
        <v>8437</v>
      </c>
      <c r="AB65">
        <v>8599</v>
      </c>
      <c r="AC65" s="2">
        <f>(Table2[[#This Row],[Close Price]]/Table2[[#This Row],[Day Low]])-1</f>
        <v>5.1795661965154949E-3</v>
      </c>
      <c r="AD65" s="2">
        <f>(Table2[[#This Row],[Day High]]/Table2[[#This Row],[Close Price]])-1</f>
        <v>1.3949320221207984E-2</v>
      </c>
      <c r="AE65" s="2">
        <f>(Table2[[#This Row],[Close Price]]/Table2[[#This Row],[Current Week Low]])-1</f>
        <v>5.1795661965154949E-3</v>
      </c>
      <c r="AF65" s="2">
        <f>(Table2[[#This Row],[Current Week High]]/Table2[[#This Row],[Close Price]])-1</f>
        <v>1.3949320221207984E-2</v>
      </c>
      <c r="AG65" s="2">
        <f>(Table2[[#This Row],[Close Price]]/Table2[[#This Row],[Current Month Low]])-1</f>
        <v>5.1795661965154949E-3</v>
      </c>
      <c r="AH65" s="2">
        <f>(Table2[[#This Row],[Current Month High]]/Table2[[#This Row],[Close Price]])-1</f>
        <v>1.3949320221207984E-2</v>
      </c>
      <c r="AI65">
        <v>4.3428018913532904</v>
      </c>
      <c r="AJ65">
        <v>156.738061000529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0.09</v>
      </c>
      <c r="AM65" t="s">
        <v>10455</v>
      </c>
      <c r="AN65">
        <v>4.09</v>
      </c>
      <c r="AO65" t="s">
        <v>10455</v>
      </c>
      <c r="AP65">
        <v>0.284972823300633</v>
      </c>
      <c r="AQ65">
        <f>(Table2[[#This Row],[Sharpe Ratio]]-AVERAGE(Table2[Sharpe Ratio]))/_xlfn.STDEV.P(Table2[Sharpe Ratio])</f>
        <v>2.6100807081943369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3.8042979640197614</v>
      </c>
      <c r="AS65">
        <f>_xlfn.RANK.AVG(Table2[[#This Row],[1Y Return vs Nifty Z-Score]],Table2[1Y Return vs Nifty Z-Score])</f>
        <v>109</v>
      </c>
      <c r="AT65">
        <f>_xlfn.RANK.AVG(Table2[[#This Row],[6M Return vs Nifty Z-Score]],Table2[6M Return vs Nifty Z-Score])</f>
        <v>174</v>
      </c>
      <c r="AU65">
        <f>_xlfn.RANK.AVG(Table2[[#This Row],[Sharpe Ratio Z-Score]],Table2[Sharpe Ratio Z-Score])</f>
        <v>5</v>
      </c>
      <c r="AV65">
        <f>(Table2[[#This Row],[Rank 1Y]]+Table2[[#This Row],[Rank 6M]]+Table2[[#This Row],[Rank Sharpe]])/3</f>
        <v>96</v>
      </c>
    </row>
    <row r="66" spans="1:48" x14ac:dyDescent="0.3">
      <c r="A66" t="s">
        <v>1583</v>
      </c>
      <c r="B66" t="s">
        <v>1584</v>
      </c>
      <c r="C66" t="s">
        <v>10419</v>
      </c>
      <c r="D66" t="s">
        <v>278</v>
      </c>
      <c r="E66">
        <v>5474.4813221599998</v>
      </c>
      <c r="F66">
        <v>2494.1</v>
      </c>
      <c r="G66">
        <v>157.68541298829501</v>
      </c>
      <c r="H66">
        <f>(Table2[[#This Row],[1Y Return vs Nifty]]-AVERAGE(Table2[1Y Return vs Nifty]))/_xlfn.STDEV.P(Table2[1Y Return vs Nifty])</f>
        <v>1.3230462346865108</v>
      </c>
      <c r="I66">
        <v>18.2325242484639</v>
      </c>
      <c r="J66">
        <f>(Table2[[#This Row],[1M Return vs Nifty]]-AVERAGE(Table2[1M Return vs Nifty]))/_xlfn.STDEV.P(Table2[1M Return vs Nifty])</f>
        <v>1.7799339844562929</v>
      </c>
      <c r="K66">
        <v>68.459938967362206</v>
      </c>
      <c r="L66">
        <f>(Table2[[#This Row],[6M Return vs Nifty]]-AVERAGE(Table2[6M Return vs Nifty]))/_xlfn.STDEV.P(Table2[6M Return vs Nifty])</f>
        <v>1.709547809550612</v>
      </c>
      <c r="M66">
        <v>17.4288905468634</v>
      </c>
      <c r="N66">
        <f>(Table2[[#This Row],[1W Return vs Nifty]]-AVERAGE(Table2[1W Return vs Nifty]))/_xlfn.STDEV.P(Table2[1W Return vs Nifty])</f>
        <v>3.8656756157770471</v>
      </c>
      <c r="O66">
        <v>2096.5700000000002</v>
      </c>
      <c r="P66">
        <v>1927.7239541512299</v>
      </c>
      <c r="Q66">
        <v>1619.6799227818999</v>
      </c>
      <c r="R66">
        <v>75.132816241050904</v>
      </c>
      <c r="S66" s="2">
        <f>(Table2[[#This Row],[Close Price]]-Table2[[#This Row],[20D EMA]])/Table2[[#This Row],[20D EMA]]</f>
        <v>0.18960969583653287</v>
      </c>
      <c r="T66" s="2">
        <f>(Table2[[#This Row],[Close Price]]-Table2[[#This Row],[50D EMA]])/Table2[[#This Row],[50D EMA]]</f>
        <v>0.29380557554888265</v>
      </c>
      <c r="U66" s="2">
        <f>(Table2[[#This Row],[Close Price]]-Table2[[#This Row],[200D EMA]])/Table2[[#This Row],[200D EMA]]</f>
        <v>0.53987214690926699</v>
      </c>
      <c r="V66">
        <v>2.3815646866512101</v>
      </c>
      <c r="W66">
        <v>2362</v>
      </c>
      <c r="X66">
        <v>2500</v>
      </c>
      <c r="Y66">
        <v>2362</v>
      </c>
      <c r="Z66">
        <v>2500</v>
      </c>
      <c r="AA66">
        <v>2362</v>
      </c>
      <c r="AB66">
        <v>2500</v>
      </c>
      <c r="AC66" s="2">
        <f>(Table2[[#This Row],[Close Price]]/Table2[[#This Row],[Day Low]])-1</f>
        <v>5.5927180355630712E-2</v>
      </c>
      <c r="AD66" s="2">
        <f>(Table2[[#This Row],[Day High]]/Table2[[#This Row],[Close Price]])-1</f>
        <v>2.3655827753499281E-3</v>
      </c>
      <c r="AE66" s="2">
        <f>(Table2[[#This Row],[Close Price]]/Table2[[#This Row],[Current Week Low]])-1</f>
        <v>5.5927180355630712E-2</v>
      </c>
      <c r="AF66" s="2">
        <f>(Table2[[#This Row],[Current Week High]]/Table2[[#This Row],[Close Price]])-1</f>
        <v>2.3655827753499281E-3</v>
      </c>
      <c r="AG66" s="2">
        <f>(Table2[[#This Row],[Close Price]]/Table2[[#This Row],[Current Month Low]])-1</f>
        <v>5.5927180355630712E-2</v>
      </c>
      <c r="AH66" s="2">
        <f>(Table2[[#This Row],[Current Month High]]/Table2[[#This Row],[Close Price]])-1</f>
        <v>2.3655827753499281E-3</v>
      </c>
      <c r="AI66">
        <v>0.23655827753499201</v>
      </c>
      <c r="AJ66">
        <v>204.99541424640699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0.28999999999999998</v>
      </c>
      <c r="AM66" t="s">
        <v>10455</v>
      </c>
      <c r="AN66">
        <v>15.6</v>
      </c>
      <c r="AO66" t="s">
        <v>10455</v>
      </c>
      <c r="AP66">
        <v>0.11329694433799301</v>
      </c>
      <c r="AQ66">
        <f>(Table2[[#This Row],[Sharpe Ratio]]-AVERAGE(Table2[Sharpe Ratio]))/_xlfn.STDEV.P(Table2[Sharpe Ratio])</f>
        <v>0.66913225225699446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9.3473358967274578</v>
      </c>
      <c r="AS66">
        <f>_xlfn.RANK.AVG(Table2[[#This Row],[1Y Return vs Nifty Z-Score]],Table2[1Y Return vs Nifty Z-Score])</f>
        <v>65</v>
      </c>
      <c r="AT66">
        <f>_xlfn.RANK.AVG(Table2[[#This Row],[6M Return vs Nifty Z-Score]],Table2[6M Return vs Nifty Z-Score])</f>
        <v>48</v>
      </c>
      <c r="AU66">
        <f>_xlfn.RANK.AVG(Table2[[#This Row],[Sharpe Ratio Z-Score]],Table2[Sharpe Ratio Z-Score])</f>
        <v>177</v>
      </c>
      <c r="AV66">
        <f>(Table2[[#This Row],[Rank 1Y]]+Table2[[#This Row],[Rank 6M]]+Table2[[#This Row],[Rank Sharpe]])/3</f>
        <v>96.666666666666671</v>
      </c>
    </row>
    <row r="67" spans="1:48" x14ac:dyDescent="0.3">
      <c r="A67" t="s">
        <v>457</v>
      </c>
      <c r="B67" t="s">
        <v>458</v>
      </c>
      <c r="C67" t="s">
        <v>10415</v>
      </c>
      <c r="D67" t="s">
        <v>459</v>
      </c>
      <c r="E67">
        <v>47982.5</v>
      </c>
      <c r="F67">
        <v>569.4</v>
      </c>
      <c r="G67">
        <v>111.609666970658</v>
      </c>
      <c r="H67">
        <f>(Table2[[#This Row],[1Y Return vs Nifty]]-AVERAGE(Table2[1Y Return vs Nifty]))/_xlfn.STDEV.P(Table2[1Y Return vs Nifty])</f>
        <v>0.77689186167025659</v>
      </c>
      <c r="I67">
        <v>6.0810158582198</v>
      </c>
      <c r="J67">
        <f>(Table2[[#This Row],[1M Return vs Nifty]]-AVERAGE(Table2[1M Return vs Nifty]))/_xlfn.STDEV.P(Table2[1M Return vs Nifty])</f>
        <v>0.61359542716449422</v>
      </c>
      <c r="K67">
        <v>65.879943466630905</v>
      </c>
      <c r="L67">
        <f>(Table2[[#This Row],[6M Return vs Nifty]]-AVERAGE(Table2[6M Return vs Nifty]))/_xlfn.STDEV.P(Table2[6M Return vs Nifty])</f>
        <v>1.6309431782984565</v>
      </c>
      <c r="M67">
        <v>-2.70757887852823</v>
      </c>
      <c r="N67">
        <f>(Table2[[#This Row],[1W Return vs Nifty]]-AVERAGE(Table2[1W Return vs Nifty]))/_xlfn.STDEV.P(Table2[1W Return vs Nifty])</f>
        <v>-0.17990108430898383</v>
      </c>
      <c r="O67">
        <v>545.75</v>
      </c>
      <c r="P67">
        <v>497.10305085325098</v>
      </c>
      <c r="Q67">
        <v>376.10952552958003</v>
      </c>
      <c r="R67">
        <v>60.850054149925199</v>
      </c>
      <c r="S67" s="2">
        <f>(Table2[[#This Row],[Close Price]]-Table2[[#This Row],[20D EMA]])/Table2[[#This Row],[20D EMA]]</f>
        <v>4.3334860284012781E-2</v>
      </c>
      <c r="T67" s="2">
        <f>(Table2[[#This Row],[Close Price]]-Table2[[#This Row],[50D EMA]])/Table2[[#This Row],[50D EMA]]</f>
        <v>0.14543654283081772</v>
      </c>
      <c r="U67" s="2">
        <f>(Table2[[#This Row],[Close Price]]-Table2[[#This Row],[200D EMA]])/Table2[[#This Row],[200D EMA]]</f>
        <v>0.51392071019274987</v>
      </c>
      <c r="V67">
        <v>0.74480169369885696</v>
      </c>
      <c r="W67">
        <v>563</v>
      </c>
      <c r="X67">
        <v>572.75</v>
      </c>
      <c r="Y67">
        <v>563</v>
      </c>
      <c r="Z67">
        <v>572.75</v>
      </c>
      <c r="AA67">
        <v>563</v>
      </c>
      <c r="AB67">
        <v>572.75</v>
      </c>
      <c r="AC67" s="2">
        <f>(Table2[[#This Row],[Close Price]]/Table2[[#This Row],[Day Low]])-1</f>
        <v>1.1367673179396132E-2</v>
      </c>
      <c r="AD67" s="2">
        <f>(Table2[[#This Row],[Day High]]/Table2[[#This Row],[Close Price]])-1</f>
        <v>5.8833860203724164E-3</v>
      </c>
      <c r="AE67" s="2">
        <f>(Table2[[#This Row],[Close Price]]/Table2[[#This Row],[Current Week Low]])-1</f>
        <v>1.1367673179396132E-2</v>
      </c>
      <c r="AF67" s="2">
        <f>(Table2[[#This Row],[Current Week High]]/Table2[[#This Row],[Close Price]])-1</f>
        <v>5.8833860203724164E-3</v>
      </c>
      <c r="AG67" s="2">
        <f>(Table2[[#This Row],[Close Price]]/Table2[[#This Row],[Current Month Low]])-1</f>
        <v>1.1367673179396132E-2</v>
      </c>
      <c r="AH67" s="2">
        <f>(Table2[[#This Row],[Current Month High]]/Table2[[#This Row],[Close Price]])-1</f>
        <v>5.8833860203724164E-3</v>
      </c>
      <c r="AI67">
        <v>8.9480154548647803</v>
      </c>
      <c r="AJ67">
        <v>141.16899618805499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0.28999999999999998</v>
      </c>
      <c r="AM67" t="s">
        <v>10455</v>
      </c>
      <c r="AN67">
        <v>5.31</v>
      </c>
      <c r="AO67" t="s">
        <v>10455</v>
      </c>
      <c r="AP67">
        <v>0.138876579186405</v>
      </c>
      <c r="AQ67">
        <f>(Table2[[#This Row],[Sharpe Ratio]]-AVERAGE(Table2[Sharpe Ratio]))/_xlfn.STDEV.P(Table2[Sharpe Ratio])</f>
        <v>0.95833276815049884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3.7998621509747226</v>
      </c>
      <c r="AS67">
        <f>_xlfn.RANK.AVG(Table2[[#This Row],[1Y Return vs Nifty Z-Score]],Table2[1Y Return vs Nifty Z-Score])</f>
        <v>114</v>
      </c>
      <c r="AT67">
        <f>_xlfn.RANK.AVG(Table2[[#This Row],[6M Return vs Nifty Z-Score]],Table2[6M Return vs Nifty Z-Score])</f>
        <v>54</v>
      </c>
      <c r="AU67">
        <f>_xlfn.RANK.AVG(Table2[[#This Row],[Sharpe Ratio Z-Score]],Table2[Sharpe Ratio Z-Score])</f>
        <v>123</v>
      </c>
      <c r="AV67">
        <f>(Table2[[#This Row],[Rank 1Y]]+Table2[[#This Row],[Rank 6M]]+Table2[[#This Row],[Rank Sharpe]])/3</f>
        <v>97</v>
      </c>
    </row>
    <row r="68" spans="1:48" x14ac:dyDescent="0.3">
      <c r="A68" t="s">
        <v>345</v>
      </c>
      <c r="B68" t="s">
        <v>346</v>
      </c>
      <c r="C68" t="s">
        <v>10423</v>
      </c>
      <c r="D68" t="s">
        <v>347</v>
      </c>
      <c r="E68">
        <v>71630.387277350004</v>
      </c>
      <c r="F68">
        <v>12446.45</v>
      </c>
      <c r="G68">
        <v>159.663498721716</v>
      </c>
      <c r="H68">
        <f>(Table2[[#This Row],[1Y Return vs Nifty]]-AVERAGE(Table2[1Y Return vs Nifty]))/_xlfn.STDEV.P(Table2[1Y Return vs Nifty])</f>
        <v>1.3464932814927719</v>
      </c>
      <c r="I68">
        <v>18.274858756157801</v>
      </c>
      <c r="J68">
        <f>(Table2[[#This Row],[1M Return vs Nifty]]-AVERAGE(Table2[1M Return vs Nifty]))/_xlfn.STDEV.P(Table2[1M Return vs Nifty])</f>
        <v>1.7839973786491494</v>
      </c>
      <c r="K68">
        <v>81.7067117892325</v>
      </c>
      <c r="L68">
        <f>(Table2[[#This Row],[6M Return vs Nifty]]-AVERAGE(Table2[6M Return vs Nifty]))/_xlfn.STDEV.P(Table2[6M Return vs Nifty])</f>
        <v>2.1131367664495855</v>
      </c>
      <c r="M68">
        <v>2.0602702197383</v>
      </c>
      <c r="N68">
        <f>(Table2[[#This Row],[1W Return vs Nifty]]-AVERAGE(Table2[1W Return vs Nifty]))/_xlfn.STDEV.P(Table2[1W Return vs Nifty])</f>
        <v>0.77799768205323938</v>
      </c>
      <c r="O68">
        <v>11004.53</v>
      </c>
      <c r="P68">
        <v>9797.1200908989103</v>
      </c>
      <c r="Q68">
        <v>7386.11203395341</v>
      </c>
      <c r="R68">
        <v>76.580941977139304</v>
      </c>
      <c r="S68" s="2">
        <f>(Table2[[#This Row],[Close Price]]-Table2[[#This Row],[20D EMA]])/Table2[[#This Row],[20D EMA]]</f>
        <v>0.13102967596071799</v>
      </c>
      <c r="T68" s="2">
        <f>(Table2[[#This Row],[Close Price]]-Table2[[#This Row],[50D EMA]])/Table2[[#This Row],[50D EMA]]</f>
        <v>0.27041925428291935</v>
      </c>
      <c r="U68" s="2">
        <f>(Table2[[#This Row],[Close Price]]-Table2[[#This Row],[200D EMA]])/Table2[[#This Row],[200D EMA]]</f>
        <v>0.68511524639547738</v>
      </c>
      <c r="V68">
        <v>1.0975466599692101</v>
      </c>
      <c r="W68">
        <v>12086.45</v>
      </c>
      <c r="X68">
        <v>12495.85</v>
      </c>
      <c r="Y68">
        <v>12086.45</v>
      </c>
      <c r="Z68">
        <v>12495.85</v>
      </c>
      <c r="AA68">
        <v>12086.45</v>
      </c>
      <c r="AB68">
        <v>12495.85</v>
      </c>
      <c r="AC68" s="2">
        <f>(Table2[[#This Row],[Close Price]]/Table2[[#This Row],[Day Low]])-1</f>
        <v>2.9785420863859935E-2</v>
      </c>
      <c r="AD68" s="2">
        <f>(Table2[[#This Row],[Day High]]/Table2[[#This Row],[Close Price]])-1</f>
        <v>3.9690032097505767E-3</v>
      </c>
      <c r="AE68" s="2">
        <f>(Table2[[#This Row],[Close Price]]/Table2[[#This Row],[Current Week Low]])-1</f>
        <v>2.9785420863859935E-2</v>
      </c>
      <c r="AF68" s="2">
        <f>(Table2[[#This Row],[Current Week High]]/Table2[[#This Row],[Close Price]])-1</f>
        <v>3.9690032097505767E-3</v>
      </c>
      <c r="AG68" s="2">
        <f>(Table2[[#This Row],[Close Price]]/Table2[[#This Row],[Current Month Low]])-1</f>
        <v>2.9785420863859935E-2</v>
      </c>
      <c r="AH68" s="2">
        <f>(Table2[[#This Row],[Current Month High]]/Table2[[#This Row],[Close Price]])-1</f>
        <v>3.9690032097505767E-3</v>
      </c>
      <c r="AI68">
        <v>0.39690032097505701</v>
      </c>
      <c r="AJ68">
        <v>214.860865165696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0.48</v>
      </c>
      <c r="AM68" t="s">
        <v>10455</v>
      </c>
      <c r="AN68">
        <v>20.63</v>
      </c>
      <c r="AO68" t="s">
        <v>10455</v>
      </c>
      <c r="AP68">
        <v>0.101304307933491</v>
      </c>
      <c r="AQ68">
        <f>(Table2[[#This Row],[Sharpe Ratio]]-AVERAGE(Table2[Sharpe Ratio]))/_xlfn.STDEV.P(Table2[Sharpe Ratio])</f>
        <v>0.53354483454526302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6.5551699431900099</v>
      </c>
      <c r="AS68">
        <f>_xlfn.RANK.AVG(Table2[[#This Row],[1Y Return vs Nifty Z-Score]],Table2[1Y Return vs Nifty Z-Score])</f>
        <v>59</v>
      </c>
      <c r="AT68">
        <f>_xlfn.RANK.AVG(Table2[[#This Row],[6M Return vs Nifty Z-Score]],Table2[6M Return vs Nifty Z-Score])</f>
        <v>26</v>
      </c>
      <c r="AU68">
        <f>_xlfn.RANK.AVG(Table2[[#This Row],[Sharpe Ratio Z-Score]],Table2[Sharpe Ratio Z-Score])</f>
        <v>208</v>
      </c>
      <c r="AV68">
        <f>(Table2[[#This Row],[Rank 1Y]]+Table2[[#This Row],[Rank 6M]]+Table2[[#This Row],[Rank Sharpe]])/3</f>
        <v>97.666666666666671</v>
      </c>
    </row>
    <row r="69" spans="1:48" x14ac:dyDescent="0.3">
      <c r="A69" t="s">
        <v>562</v>
      </c>
      <c r="B69" t="s">
        <v>563</v>
      </c>
      <c r="C69" t="s">
        <v>10423</v>
      </c>
      <c r="D69" t="s">
        <v>347</v>
      </c>
      <c r="E69">
        <v>33608.765172539999</v>
      </c>
      <c r="F69">
        <v>1622.9</v>
      </c>
      <c r="G69">
        <v>88.276602824818795</v>
      </c>
      <c r="H69">
        <f>(Table2[[#This Row],[1Y Return vs Nifty]]-AVERAGE(Table2[1Y Return vs Nifty]))/_xlfn.STDEV.P(Table2[1Y Return vs Nifty])</f>
        <v>0.50031565573664305</v>
      </c>
      <c r="I69">
        <v>-5.8949729363409</v>
      </c>
      <c r="J69">
        <f>(Table2[[#This Row],[1M Return vs Nifty]]-AVERAGE(Table2[1M Return vs Nifty]))/_xlfn.STDEV.P(Table2[1M Return vs Nifty])</f>
        <v>-0.53589622804474701</v>
      </c>
      <c r="K69">
        <v>60.0952844530878</v>
      </c>
      <c r="L69">
        <f>(Table2[[#This Row],[6M Return vs Nifty]]-AVERAGE(Table2[6M Return vs Nifty]))/_xlfn.STDEV.P(Table2[6M Return vs Nifty])</f>
        <v>1.4547021776648785</v>
      </c>
      <c r="M69">
        <v>-5.5928308066635797</v>
      </c>
      <c r="N69">
        <f>(Table2[[#This Row],[1W Return vs Nifty]]-AVERAGE(Table2[1W Return vs Nifty]))/_xlfn.STDEV.P(Table2[1W Return vs Nifty])</f>
        <v>-0.75957112118366554</v>
      </c>
      <c r="O69">
        <v>1634.07</v>
      </c>
      <c r="P69">
        <v>1550.94208938511</v>
      </c>
      <c r="Q69">
        <v>1244.0687364482601</v>
      </c>
      <c r="R69">
        <v>43.618506220821402</v>
      </c>
      <c r="S69" s="2">
        <f>(Table2[[#This Row],[Close Price]]-Table2[[#This Row],[20D EMA]])/Table2[[#This Row],[20D EMA]]</f>
        <v>-6.8356924733945579E-3</v>
      </c>
      <c r="T69" s="2">
        <f>(Table2[[#This Row],[Close Price]]-Table2[[#This Row],[50D EMA]])/Table2[[#This Row],[50D EMA]]</f>
        <v>4.6396258833505975E-2</v>
      </c>
      <c r="U69" s="2">
        <f>(Table2[[#This Row],[Close Price]]-Table2[[#This Row],[200D EMA]])/Table2[[#This Row],[200D EMA]]</f>
        <v>0.30450991368312974</v>
      </c>
      <c r="V69">
        <v>0.49779757804909602</v>
      </c>
      <c r="W69">
        <v>1608</v>
      </c>
      <c r="X69">
        <v>1670</v>
      </c>
      <c r="Y69">
        <v>1608</v>
      </c>
      <c r="Z69">
        <v>1670</v>
      </c>
      <c r="AA69">
        <v>1608</v>
      </c>
      <c r="AB69">
        <v>1670</v>
      </c>
      <c r="AC69" s="2">
        <f>(Table2[[#This Row],[Close Price]]/Table2[[#This Row],[Day Low]])-1</f>
        <v>9.2661691542288427E-3</v>
      </c>
      <c r="AD69" s="2">
        <f>(Table2[[#This Row],[Day High]]/Table2[[#This Row],[Close Price]])-1</f>
        <v>2.9022120894694581E-2</v>
      </c>
      <c r="AE69" s="2">
        <f>(Table2[[#This Row],[Close Price]]/Table2[[#This Row],[Current Week Low]])-1</f>
        <v>9.2661691542288427E-3</v>
      </c>
      <c r="AF69" s="2">
        <f>(Table2[[#This Row],[Current Week High]]/Table2[[#This Row],[Close Price]])-1</f>
        <v>2.9022120894694581E-2</v>
      </c>
      <c r="AG69" s="2">
        <f>(Table2[[#This Row],[Close Price]]/Table2[[#This Row],[Current Month Low]])-1</f>
        <v>9.2661691542288427E-3</v>
      </c>
      <c r="AH69" s="2">
        <f>(Table2[[#This Row],[Current Month High]]/Table2[[#This Row],[Close Price]])-1</f>
        <v>2.9022120894694581E-2</v>
      </c>
      <c r="AI69">
        <v>10.786246842072799</v>
      </c>
      <c r="AJ69">
        <v>131.28117429100701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0.06</v>
      </c>
      <c r="AM69" t="s">
        <v>10455</v>
      </c>
      <c r="AN69">
        <v>-3.46</v>
      </c>
      <c r="AO69" t="s">
        <v>10456</v>
      </c>
      <c r="AP69">
        <v>0.15910180451643699</v>
      </c>
      <c r="AQ69">
        <f>(Table2[[#This Row],[Sharpe Ratio]]-AVERAGE(Table2[Sharpe Ratio]))/_xlfn.STDEV.P(Table2[Sharpe Ratio])</f>
        <v>1.1869969236073834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1.8465474077804926</v>
      </c>
      <c r="AS69">
        <f>_xlfn.RANK.AVG(Table2[[#This Row],[1Y Return vs Nifty Z-Score]],Table2[1Y Return vs Nifty Z-Score])</f>
        <v>148</v>
      </c>
      <c r="AT69">
        <f>_xlfn.RANK.AVG(Table2[[#This Row],[6M Return vs Nifty Z-Score]],Table2[6M Return vs Nifty Z-Score])</f>
        <v>64</v>
      </c>
      <c r="AU69">
        <f>_xlfn.RANK.AVG(Table2[[#This Row],[Sharpe Ratio Z-Score]],Table2[Sharpe Ratio Z-Score])</f>
        <v>87</v>
      </c>
      <c r="AV69">
        <f>(Table2[[#This Row],[Rank 1Y]]+Table2[[#This Row],[Rank 6M]]+Table2[[#This Row],[Rank Sharpe]])/3</f>
        <v>99.666666666666671</v>
      </c>
    </row>
    <row r="70" spans="1:48" x14ac:dyDescent="0.3">
      <c r="A70" t="s">
        <v>300</v>
      </c>
      <c r="B70" t="s">
        <v>301</v>
      </c>
      <c r="C70" t="s">
        <v>10410</v>
      </c>
      <c r="D70" t="s">
        <v>302</v>
      </c>
      <c r="E70">
        <v>85690.797213525002</v>
      </c>
      <c r="F70">
        <v>10194.25</v>
      </c>
      <c r="G70">
        <v>141.47576927482299</v>
      </c>
      <c r="H70">
        <f>(Table2[[#This Row],[1Y Return vs Nifty]]-AVERAGE(Table2[1Y Return vs Nifty]))/_xlfn.STDEV.P(Table2[1Y Return vs Nifty])</f>
        <v>1.1309067998576225</v>
      </c>
      <c r="I70">
        <v>24.619043116901601</v>
      </c>
      <c r="J70">
        <f>(Table2[[#This Row],[1M Return vs Nifty]]-AVERAGE(Table2[1M Return vs Nifty]))/_xlfn.STDEV.P(Table2[1M Return vs Nifty])</f>
        <v>2.3929313971158455</v>
      </c>
      <c r="K70">
        <v>124.000455406387</v>
      </c>
      <c r="L70">
        <f>(Table2[[#This Row],[6M Return vs Nifty]]-AVERAGE(Table2[6M Return vs Nifty]))/_xlfn.STDEV.P(Table2[6M Return vs Nifty])</f>
        <v>3.401698750514019</v>
      </c>
      <c r="M70">
        <v>-8.7325408926984593E-2</v>
      </c>
      <c r="N70">
        <f>(Table2[[#This Row],[1W Return vs Nifty]]-AVERAGE(Table2[1W Return vs Nifty]))/_xlfn.STDEV.P(Table2[1W Return vs Nifty])</f>
        <v>0.3465286567245397</v>
      </c>
      <c r="O70">
        <v>9237.57</v>
      </c>
      <c r="P70">
        <v>8550.9044087493803</v>
      </c>
      <c r="Q70">
        <v>6761.3594995329504</v>
      </c>
      <c r="R70">
        <v>72.909773089591397</v>
      </c>
      <c r="S70" s="2">
        <f>(Table2[[#This Row],[Close Price]]-Table2[[#This Row],[20D EMA]])/Table2[[#This Row],[20D EMA]]</f>
        <v>0.10356403253236515</v>
      </c>
      <c r="T70" s="2">
        <f>(Table2[[#This Row],[Close Price]]-Table2[[#This Row],[50D EMA]])/Table2[[#This Row],[50D EMA]]</f>
        <v>0.19218383374384707</v>
      </c>
      <c r="U70" s="2">
        <f>(Table2[[#This Row],[Close Price]]-Table2[[#This Row],[200D EMA]])/Table2[[#This Row],[200D EMA]]</f>
        <v>0.50772193087857276</v>
      </c>
      <c r="V70">
        <v>1.43335539218719</v>
      </c>
      <c r="W70">
        <v>9890.15</v>
      </c>
      <c r="X70">
        <v>10420</v>
      </c>
      <c r="Y70">
        <v>9890.15</v>
      </c>
      <c r="Z70">
        <v>10420</v>
      </c>
      <c r="AA70">
        <v>9890.15</v>
      </c>
      <c r="AB70">
        <v>10420</v>
      </c>
      <c r="AC70" s="2">
        <f>(Table2[[#This Row],[Close Price]]/Table2[[#This Row],[Day Low]])-1</f>
        <v>3.0747764189622995E-2</v>
      </c>
      <c r="AD70" s="2">
        <f>(Table2[[#This Row],[Day High]]/Table2[[#This Row],[Close Price]])-1</f>
        <v>2.2144836550015867E-2</v>
      </c>
      <c r="AE70" s="2">
        <f>(Table2[[#This Row],[Close Price]]/Table2[[#This Row],[Current Week Low]])-1</f>
        <v>3.0747764189622995E-2</v>
      </c>
      <c r="AF70" s="2">
        <f>(Table2[[#This Row],[Current Week High]]/Table2[[#This Row],[Close Price]])-1</f>
        <v>2.2144836550015867E-2</v>
      </c>
      <c r="AG70" s="2">
        <f>(Table2[[#This Row],[Close Price]]/Table2[[#This Row],[Current Month Low]])-1</f>
        <v>3.0747764189622995E-2</v>
      </c>
      <c r="AH70" s="2">
        <f>(Table2[[#This Row],[Current Month High]]/Table2[[#This Row],[Close Price]])-1</f>
        <v>2.2144836550015867E-2</v>
      </c>
      <c r="AI70">
        <v>2.2144836550015801</v>
      </c>
      <c r="AJ70">
        <v>172.77409860191301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0.16</v>
      </c>
      <c r="AM70" t="s">
        <v>10455</v>
      </c>
      <c r="AN70">
        <v>16.600000000000001</v>
      </c>
      <c r="AO70" t="s">
        <v>10455</v>
      </c>
      <c r="AP70">
        <v>9.8047706738489004E-2</v>
      </c>
      <c r="AQ70">
        <f>(Table2[[#This Row],[Sharpe Ratio]]-AVERAGE(Table2[Sharpe Ratio]))/_xlfn.STDEV.P(Table2[Sharpe Ratio])</f>
        <v>0.49672606245429041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7.7687916666663179</v>
      </c>
      <c r="AS70">
        <f>_xlfn.RANK.AVG(Table2[[#This Row],[1Y Return vs Nifty Z-Score]],Table2[1Y Return vs Nifty Z-Score])</f>
        <v>79</v>
      </c>
      <c r="AT70">
        <f>_xlfn.RANK.AVG(Table2[[#This Row],[6M Return vs Nifty Z-Score]],Table2[6M Return vs Nifty Z-Score])</f>
        <v>6</v>
      </c>
      <c r="AU70">
        <f>_xlfn.RANK.AVG(Table2[[#This Row],[Sharpe Ratio Z-Score]],Table2[Sharpe Ratio Z-Score])</f>
        <v>214</v>
      </c>
      <c r="AV70">
        <f>(Table2[[#This Row],[Rank 1Y]]+Table2[[#This Row],[Rank 6M]]+Table2[[#This Row],[Rank Sharpe]])/3</f>
        <v>99.666666666666671</v>
      </c>
    </row>
    <row r="71" spans="1:48" x14ac:dyDescent="0.3">
      <c r="A71" t="s">
        <v>146</v>
      </c>
      <c r="B71" t="s">
        <v>147</v>
      </c>
      <c r="C71" t="s">
        <v>10419</v>
      </c>
      <c r="D71" t="s">
        <v>148</v>
      </c>
      <c r="E71">
        <v>179929.28212875</v>
      </c>
      <c r="F71">
        <v>8587.4</v>
      </c>
      <c r="G71">
        <v>70.150882127995601</v>
      </c>
      <c r="H71">
        <f>(Table2[[#This Row],[1Y Return vs Nifty]]-AVERAGE(Table2[1Y Return vs Nifty]))/_xlfn.STDEV.P(Table2[1Y Return vs Nifty])</f>
        <v>0.28546418878802604</v>
      </c>
      <c r="I71">
        <v>-6.26657265587155</v>
      </c>
      <c r="J71">
        <f>(Table2[[#This Row],[1M Return vs Nifty]]-AVERAGE(Table2[1M Return vs Nifty]))/_xlfn.STDEV.P(Table2[1M Return vs Nifty])</f>
        <v>-0.57156349393869821</v>
      </c>
      <c r="K71">
        <v>72.452882184455007</v>
      </c>
      <c r="L71">
        <f>(Table2[[#This Row],[6M Return vs Nifty]]-AVERAGE(Table2[6M Return vs Nifty]))/_xlfn.STDEV.P(Table2[6M Return vs Nifty])</f>
        <v>1.8312006686743625</v>
      </c>
      <c r="M71">
        <v>-0.99671839476125801</v>
      </c>
      <c r="N71">
        <f>(Table2[[#This Row],[1W Return vs Nifty]]-AVERAGE(Table2[1W Return vs Nifty]))/_xlfn.STDEV.P(Table2[1W Return vs Nifty])</f>
        <v>0.16382438036943828</v>
      </c>
      <c r="O71">
        <v>8389.44</v>
      </c>
      <c r="P71">
        <v>7847.8449587859504</v>
      </c>
      <c r="Q71">
        <v>6038.0666018054399</v>
      </c>
      <c r="R71">
        <v>52.413759159896003</v>
      </c>
      <c r="S71" s="2">
        <f>(Table2[[#This Row],[Close Price]]-Table2[[#This Row],[20D EMA]])/Table2[[#This Row],[20D EMA]]</f>
        <v>2.3596330625166771E-2</v>
      </c>
      <c r="T71" s="2">
        <f>(Table2[[#This Row],[Close Price]]-Table2[[#This Row],[50D EMA]])/Table2[[#This Row],[50D EMA]]</f>
        <v>9.4236703846460448E-2</v>
      </c>
      <c r="U71" s="2">
        <f>(Table2[[#This Row],[Close Price]]-Table2[[#This Row],[200D EMA]])/Table2[[#This Row],[200D EMA]]</f>
        <v>0.42221021501026251</v>
      </c>
      <c r="V71">
        <v>1.03490421475784</v>
      </c>
      <c r="W71">
        <v>8461.35</v>
      </c>
      <c r="X71">
        <v>8645.85</v>
      </c>
      <c r="Y71">
        <v>8461.35</v>
      </c>
      <c r="Z71">
        <v>8645.85</v>
      </c>
      <c r="AA71">
        <v>8461.35</v>
      </c>
      <c r="AB71">
        <v>8645.85</v>
      </c>
      <c r="AC71" s="2">
        <f>(Table2[[#This Row],[Close Price]]/Table2[[#This Row],[Day Low]])-1</f>
        <v>1.4897149981976776E-2</v>
      </c>
      <c r="AD71" s="2">
        <f>(Table2[[#This Row],[Day High]]/Table2[[#This Row],[Close Price]])-1</f>
        <v>6.8064839182990777E-3</v>
      </c>
      <c r="AE71" s="2">
        <f>(Table2[[#This Row],[Close Price]]/Table2[[#This Row],[Current Week Low]])-1</f>
        <v>1.4897149981976776E-2</v>
      </c>
      <c r="AF71" s="2">
        <f>(Table2[[#This Row],[Current Week High]]/Table2[[#This Row],[Close Price]])-1</f>
        <v>6.8064839182990777E-3</v>
      </c>
      <c r="AG71" s="2">
        <f>(Table2[[#This Row],[Close Price]]/Table2[[#This Row],[Current Month Low]])-1</f>
        <v>1.4897149981976776E-2</v>
      </c>
      <c r="AH71" s="2">
        <f>(Table2[[#This Row],[Current Month High]]/Table2[[#This Row],[Close Price]])-1</f>
        <v>6.8064839182990777E-3</v>
      </c>
      <c r="AI71">
        <v>6.5508768661061501</v>
      </c>
      <c r="AJ71">
        <v>123.04935064935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0.21</v>
      </c>
      <c r="AM71" t="s">
        <v>10455</v>
      </c>
      <c r="AN71">
        <v>3.7</v>
      </c>
      <c r="AO71" t="s">
        <v>10455</v>
      </c>
      <c r="AP71">
        <v>0.18380217363106899</v>
      </c>
      <c r="AQ71">
        <f>(Table2[[#This Row],[Sharpe Ratio]]-AVERAGE(Table2[Sharpe Ratio]))/_xlfn.STDEV.P(Table2[Sharpe Ratio])</f>
        <v>1.4662565585882565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3.1751823024813852</v>
      </c>
      <c r="AS71">
        <f>_xlfn.RANK.AVG(Table2[[#This Row],[1Y Return vs Nifty Z-Score]],Table2[1Y Return vs Nifty Z-Score])</f>
        <v>199</v>
      </c>
      <c r="AT71">
        <f>_xlfn.RANK.AVG(Table2[[#This Row],[6M Return vs Nifty Z-Score]],Table2[6M Return vs Nifty Z-Score])</f>
        <v>43</v>
      </c>
      <c r="AU71">
        <f>_xlfn.RANK.AVG(Table2[[#This Row],[Sharpe Ratio Z-Score]],Table2[Sharpe Ratio Z-Score])</f>
        <v>58</v>
      </c>
      <c r="AV71">
        <f>(Table2[[#This Row],[Rank 1Y]]+Table2[[#This Row],[Rank 6M]]+Table2[[#This Row],[Rank Sharpe]])/3</f>
        <v>100</v>
      </c>
    </row>
    <row r="72" spans="1:48" x14ac:dyDescent="0.3">
      <c r="A72" t="s">
        <v>359</v>
      </c>
      <c r="B72" t="s">
        <v>360</v>
      </c>
      <c r="C72" t="s">
        <v>10418</v>
      </c>
      <c r="D72" t="s">
        <v>129</v>
      </c>
      <c r="E72">
        <v>67727.494863</v>
      </c>
      <c r="F72">
        <v>811.3</v>
      </c>
      <c r="G72">
        <v>112.59915909618999</v>
      </c>
      <c r="H72">
        <f>(Table2[[#This Row],[1Y Return vs Nifty]]-AVERAGE(Table2[1Y Return vs Nifty]))/_xlfn.STDEV.P(Table2[1Y Return vs Nifty])</f>
        <v>0.78862071031912251</v>
      </c>
      <c r="I72">
        <v>-5.7997512310017001</v>
      </c>
      <c r="J72">
        <f>(Table2[[#This Row],[1M Return vs Nifty]]-AVERAGE(Table2[1M Return vs Nifty]))/_xlfn.STDEV.P(Table2[1M Return vs Nifty])</f>
        <v>-0.52675656053504483</v>
      </c>
      <c r="K72">
        <v>30.512335826933501</v>
      </c>
      <c r="L72">
        <f>(Table2[[#This Row],[6M Return vs Nifty]]-AVERAGE(Table2[6M Return vs Nifty]))/_xlfn.STDEV.P(Table2[6M Return vs Nifty])</f>
        <v>0.55339953296987943</v>
      </c>
      <c r="M72">
        <v>1.6932274401534599</v>
      </c>
      <c r="N72">
        <f>(Table2[[#This Row],[1W Return vs Nifty]]-AVERAGE(Table2[1W Return vs Nifty]))/_xlfn.STDEV.P(Table2[1W Return vs Nifty])</f>
        <v>0.70425587132892165</v>
      </c>
      <c r="O72">
        <v>794.1</v>
      </c>
      <c r="P72">
        <v>755.87363888943401</v>
      </c>
      <c r="Q72">
        <v>620.531615276156</v>
      </c>
      <c r="R72">
        <v>62.796387560787601</v>
      </c>
      <c r="S72" s="2">
        <f>(Table2[[#This Row],[Close Price]]-Table2[[#This Row],[20D EMA]])/Table2[[#This Row],[20D EMA]]</f>
        <v>2.1659740586827771E-2</v>
      </c>
      <c r="T72" s="2">
        <f>(Table2[[#This Row],[Close Price]]-Table2[[#This Row],[50D EMA]])/Table2[[#This Row],[50D EMA]]</f>
        <v>7.332754875801864E-2</v>
      </c>
      <c r="U72" s="2">
        <f>(Table2[[#This Row],[Close Price]]-Table2[[#This Row],[200D EMA]])/Table2[[#This Row],[200D EMA]]</f>
        <v>0.3074273413755817</v>
      </c>
      <c r="V72">
        <v>0.414819059429061</v>
      </c>
      <c r="W72">
        <v>804.95</v>
      </c>
      <c r="X72">
        <v>826</v>
      </c>
      <c r="Y72">
        <v>804.95</v>
      </c>
      <c r="Z72">
        <v>826</v>
      </c>
      <c r="AA72">
        <v>804.95</v>
      </c>
      <c r="AB72">
        <v>826</v>
      </c>
      <c r="AC72" s="2">
        <f>(Table2[[#This Row],[Close Price]]/Table2[[#This Row],[Day Low]])-1</f>
        <v>7.8886887384308491E-3</v>
      </c>
      <c r="AD72" s="2">
        <f>(Table2[[#This Row],[Day High]]/Table2[[#This Row],[Close Price]])-1</f>
        <v>1.8119068162208762E-2</v>
      </c>
      <c r="AE72" s="2">
        <f>(Table2[[#This Row],[Close Price]]/Table2[[#This Row],[Current Week Low]])-1</f>
        <v>7.8886887384308491E-3</v>
      </c>
      <c r="AF72" s="2">
        <f>(Table2[[#This Row],[Current Week High]]/Table2[[#This Row],[Close Price]])-1</f>
        <v>1.8119068162208762E-2</v>
      </c>
      <c r="AG72" s="2">
        <f>(Table2[[#This Row],[Close Price]]/Table2[[#This Row],[Current Month Low]])-1</f>
        <v>7.8886887384308491E-3</v>
      </c>
      <c r="AH72" s="2">
        <f>(Table2[[#This Row],[Current Month High]]/Table2[[#This Row],[Close Price]])-1</f>
        <v>1.8119068162208762E-2</v>
      </c>
      <c r="AI72">
        <v>3.6607913225687101</v>
      </c>
      <c r="AJ72">
        <v>143.92663860492999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0.04</v>
      </c>
      <c r="AM72" t="s">
        <v>10455</v>
      </c>
      <c r="AN72">
        <v>-1.5</v>
      </c>
      <c r="AO72" t="s">
        <v>10456</v>
      </c>
      <c r="AP72">
        <v>0.20916551335988501</v>
      </c>
      <c r="AQ72">
        <f>(Table2[[#This Row],[Sharpe Ratio]]-AVERAGE(Table2[Sharpe Ratio]))/_xlfn.STDEV.P(Table2[Sharpe Ratio])</f>
        <v>1.7530116658376149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3.2725312199204941</v>
      </c>
      <c r="AS72">
        <f>_xlfn.RANK.AVG(Table2[[#This Row],[1Y Return vs Nifty Z-Score]],Table2[1Y Return vs Nifty Z-Score])</f>
        <v>112</v>
      </c>
      <c r="AT72">
        <f>_xlfn.RANK.AVG(Table2[[#This Row],[6M Return vs Nifty Z-Score]],Table2[6M Return vs Nifty Z-Score])</f>
        <v>164</v>
      </c>
      <c r="AU72">
        <f>_xlfn.RANK.AVG(Table2[[#This Row],[Sharpe Ratio Z-Score]],Table2[Sharpe Ratio Z-Score])</f>
        <v>27</v>
      </c>
      <c r="AV72">
        <f>(Table2[[#This Row],[Rank 1Y]]+Table2[[#This Row],[Rank 6M]]+Table2[[#This Row],[Rank Sharpe]])/3</f>
        <v>101</v>
      </c>
    </row>
    <row r="73" spans="1:48" x14ac:dyDescent="0.3">
      <c r="A73" t="s">
        <v>1143</v>
      </c>
      <c r="B73" t="s">
        <v>1144</v>
      </c>
      <c r="C73" t="s">
        <v>10418</v>
      </c>
      <c r="D73" t="s">
        <v>1145</v>
      </c>
      <c r="E73">
        <v>10043.756864679999</v>
      </c>
      <c r="F73">
        <v>1476.75</v>
      </c>
      <c r="G73">
        <v>118.358338380174</v>
      </c>
      <c r="H73">
        <f>(Table2[[#This Row],[1Y Return vs Nifty]]-AVERAGE(Table2[1Y Return vs Nifty]))/_xlfn.STDEV.P(Table2[1Y Return vs Nifty])</f>
        <v>0.85688658168946297</v>
      </c>
      <c r="I73">
        <v>26.193203089899299</v>
      </c>
      <c r="J73">
        <f>(Table2[[#This Row],[1M Return vs Nifty]]-AVERAGE(Table2[1M Return vs Nifty]))/_xlfn.STDEV.P(Table2[1M Return vs Nifty])</f>
        <v>2.5440240362261206</v>
      </c>
      <c r="K73">
        <v>25.423874724637901</v>
      </c>
      <c r="L73">
        <f>(Table2[[#This Row],[6M Return vs Nifty]]-AVERAGE(Table2[6M Return vs Nifty]))/_xlfn.STDEV.P(Table2[6M Return vs Nifty])</f>
        <v>0.39836956936199369</v>
      </c>
      <c r="M73">
        <v>-4.1912543524785599</v>
      </c>
      <c r="N73">
        <f>(Table2[[#This Row],[1W Return vs Nifty]]-AVERAGE(Table2[1W Return vs Nifty]))/_xlfn.STDEV.P(Table2[1W Return vs Nifty])</f>
        <v>-0.47798327543697577</v>
      </c>
      <c r="O73">
        <v>1338.47</v>
      </c>
      <c r="P73">
        <v>1181.94495575631</v>
      </c>
      <c r="Q73">
        <v>982.454348566362</v>
      </c>
      <c r="R73">
        <v>69.3019782987529</v>
      </c>
      <c r="S73" s="2">
        <f>(Table2[[#This Row],[Close Price]]-Table2[[#This Row],[20D EMA]])/Table2[[#This Row],[20D EMA]]</f>
        <v>0.10331199055638152</v>
      </c>
      <c r="T73" s="2">
        <f>(Table2[[#This Row],[Close Price]]-Table2[[#This Row],[50D EMA]])/Table2[[#This Row],[50D EMA]]</f>
        <v>0.2494236663119801</v>
      </c>
      <c r="U73" s="2">
        <f>(Table2[[#This Row],[Close Price]]-Table2[[#This Row],[200D EMA]])/Table2[[#This Row],[200D EMA]]</f>
        <v>0.50312327708145899</v>
      </c>
      <c r="V73">
        <v>2.15331630598808</v>
      </c>
      <c r="W73">
        <v>1456.25</v>
      </c>
      <c r="X73">
        <v>1499.5</v>
      </c>
      <c r="Y73">
        <v>1456.25</v>
      </c>
      <c r="Z73">
        <v>1499.5</v>
      </c>
      <c r="AA73">
        <v>1456.25</v>
      </c>
      <c r="AB73">
        <v>1499.5</v>
      </c>
      <c r="AC73" s="2">
        <f>(Table2[[#This Row],[Close Price]]/Table2[[#This Row],[Day Low]])-1</f>
        <v>1.40772532188842E-2</v>
      </c>
      <c r="AD73" s="2">
        <f>(Table2[[#This Row],[Day High]]/Table2[[#This Row],[Close Price]])-1</f>
        <v>1.5405451159641093E-2</v>
      </c>
      <c r="AE73" s="2">
        <f>(Table2[[#This Row],[Close Price]]/Table2[[#This Row],[Current Week Low]])-1</f>
        <v>1.40772532188842E-2</v>
      </c>
      <c r="AF73" s="2">
        <f>(Table2[[#This Row],[Current Week High]]/Table2[[#This Row],[Close Price]])-1</f>
        <v>1.5405451159641093E-2</v>
      </c>
      <c r="AG73" s="2">
        <f>(Table2[[#This Row],[Close Price]]/Table2[[#This Row],[Current Month Low]])-1</f>
        <v>1.40772532188842E-2</v>
      </c>
      <c r="AH73" s="2">
        <f>(Table2[[#This Row],[Current Month High]]/Table2[[#This Row],[Close Price]])-1</f>
        <v>1.5405451159641093E-2</v>
      </c>
      <c r="AI73">
        <v>10.716099542915099</v>
      </c>
      <c r="AJ73">
        <v>148.172422485505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0.28999999999999998</v>
      </c>
      <c r="AM73" t="s">
        <v>10455</v>
      </c>
      <c r="AN73">
        <v>10.8</v>
      </c>
      <c r="AO73" t="s">
        <v>10455</v>
      </c>
      <c r="AP73">
        <v>0.25360901966096899</v>
      </c>
      <c r="AQ73">
        <f>(Table2[[#This Row],[Sharpe Ratio]]-AVERAGE(Table2[Sharpe Ratio]))/_xlfn.STDEV.P(Table2[Sharpe Ratio])</f>
        <v>2.2554850211672992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5.5767819330079007</v>
      </c>
      <c r="AS73">
        <f>_xlfn.RANK.AVG(Table2[[#This Row],[1Y Return vs Nifty Z-Score]],Table2[1Y Return vs Nifty Z-Score])</f>
        <v>102</v>
      </c>
      <c r="AT73">
        <f>_xlfn.RANK.AVG(Table2[[#This Row],[6M Return vs Nifty Z-Score]],Table2[6M Return vs Nifty Z-Score])</f>
        <v>202</v>
      </c>
      <c r="AU73">
        <f>_xlfn.RANK.AVG(Table2[[#This Row],[Sharpe Ratio Z-Score]],Table2[Sharpe Ratio Z-Score])</f>
        <v>8</v>
      </c>
      <c r="AV73">
        <f>(Table2[[#This Row],[Rank 1Y]]+Table2[[#This Row],[Rank 6M]]+Table2[[#This Row],[Rank Sharpe]])/3</f>
        <v>104</v>
      </c>
    </row>
    <row r="74" spans="1:48" x14ac:dyDescent="0.3">
      <c r="A74" t="s">
        <v>1563</v>
      </c>
      <c r="B74" t="s">
        <v>1564</v>
      </c>
      <c r="C74" t="s">
        <v>10424</v>
      </c>
      <c r="D74" t="s">
        <v>140</v>
      </c>
      <c r="E74">
        <v>5633.6841314849999</v>
      </c>
      <c r="F74">
        <v>191.48</v>
      </c>
      <c r="G74">
        <v>173.58486991538999</v>
      </c>
      <c r="H74">
        <f>(Table2[[#This Row],[1Y Return vs Nifty]]-AVERAGE(Table2[1Y Return vs Nifty]))/_xlfn.STDEV.P(Table2[1Y Return vs Nifty])</f>
        <v>1.5115089006190943</v>
      </c>
      <c r="I74">
        <v>3.5083986720870999</v>
      </c>
      <c r="J74">
        <f>(Table2[[#This Row],[1M Return vs Nifty]]-AVERAGE(Table2[1M Return vs Nifty]))/_xlfn.STDEV.P(Table2[1M Return vs Nifty])</f>
        <v>0.3666678424584589</v>
      </c>
      <c r="K74">
        <v>28.763077653954198</v>
      </c>
      <c r="L74">
        <f>(Table2[[#This Row],[6M Return vs Nifty]]-AVERAGE(Table2[6M Return vs Nifty]))/_xlfn.STDEV.P(Table2[6M Return vs Nifty])</f>
        <v>0.50010494636580083</v>
      </c>
      <c r="M74">
        <v>-5.5829227596078104</v>
      </c>
      <c r="N74">
        <f>(Table2[[#This Row],[1W Return vs Nifty]]-AVERAGE(Table2[1W Return vs Nifty]))/_xlfn.STDEV.P(Table2[1W Return vs Nifty])</f>
        <v>-0.75758051580665586</v>
      </c>
      <c r="O74">
        <v>184.87</v>
      </c>
      <c r="P74">
        <v>173.07572281148501</v>
      </c>
      <c r="Q74">
        <v>140.73068798760801</v>
      </c>
      <c r="R74">
        <v>57.122276636355402</v>
      </c>
      <c r="S74" s="2">
        <f>(Table2[[#This Row],[Close Price]]-Table2[[#This Row],[20D EMA]])/Table2[[#This Row],[20D EMA]]</f>
        <v>3.5754854762806217E-2</v>
      </c>
      <c r="T74" s="2">
        <f>(Table2[[#This Row],[Close Price]]-Table2[[#This Row],[50D EMA]])/Table2[[#This Row],[50D EMA]]</f>
        <v>0.1063365611857708</v>
      </c>
      <c r="U74" s="2">
        <f>(Table2[[#This Row],[Close Price]]-Table2[[#This Row],[200D EMA]])/Table2[[#This Row],[200D EMA]]</f>
        <v>0.36061297459769892</v>
      </c>
      <c r="V74">
        <v>1.66582293752384</v>
      </c>
      <c r="W74">
        <v>190.34</v>
      </c>
      <c r="X74">
        <v>199.49</v>
      </c>
      <c r="Y74">
        <v>190.34</v>
      </c>
      <c r="Z74">
        <v>199.49</v>
      </c>
      <c r="AA74">
        <v>190.34</v>
      </c>
      <c r="AB74">
        <v>199.49</v>
      </c>
      <c r="AC74" s="2">
        <f>(Table2[[#This Row],[Close Price]]/Table2[[#This Row],[Day Low]])-1</f>
        <v>5.9892823368707937E-3</v>
      </c>
      <c r="AD74" s="2">
        <f>(Table2[[#This Row],[Day High]]/Table2[[#This Row],[Close Price]])-1</f>
        <v>4.1832045122206063E-2</v>
      </c>
      <c r="AE74" s="2">
        <f>(Table2[[#This Row],[Close Price]]/Table2[[#This Row],[Current Week Low]])-1</f>
        <v>5.9892823368707937E-3</v>
      </c>
      <c r="AF74" s="2">
        <f>(Table2[[#This Row],[Current Week High]]/Table2[[#This Row],[Close Price]])-1</f>
        <v>4.1832045122206063E-2</v>
      </c>
      <c r="AG74" s="2">
        <f>(Table2[[#This Row],[Close Price]]/Table2[[#This Row],[Current Month Low]])-1</f>
        <v>5.9892823368707937E-3</v>
      </c>
      <c r="AH74" s="2">
        <f>(Table2[[#This Row],[Current Month High]]/Table2[[#This Row],[Close Price]])-1</f>
        <v>4.1832045122206063E-2</v>
      </c>
      <c r="AI74">
        <v>6.9563400877376402</v>
      </c>
      <c r="AJ74">
        <v>205.147410358565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</v>
      </c>
      <c r="AM74" t="s">
        <v>10457</v>
      </c>
      <c r="AN74">
        <v>7.95</v>
      </c>
      <c r="AO74" t="s">
        <v>10455</v>
      </c>
      <c r="AP74">
        <v>0.158265110753538</v>
      </c>
      <c r="AQ74">
        <f>(Table2[[#This Row],[Sharpe Ratio]]-AVERAGE(Table2[Sharpe Ratio]))/_xlfn.STDEV.P(Table2[Sharpe Ratio])</f>
        <v>1.1775373566780969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2.7982385303147947</v>
      </c>
      <c r="AS74">
        <f>_xlfn.RANK.AVG(Table2[[#This Row],[1Y Return vs Nifty Z-Score]],Table2[1Y Return vs Nifty Z-Score])</f>
        <v>49</v>
      </c>
      <c r="AT74">
        <f>_xlfn.RANK.AVG(Table2[[#This Row],[6M Return vs Nifty Z-Score]],Table2[6M Return vs Nifty Z-Score])</f>
        <v>176</v>
      </c>
      <c r="AU74">
        <f>_xlfn.RANK.AVG(Table2[[#This Row],[Sharpe Ratio Z-Score]],Table2[Sharpe Ratio Z-Score])</f>
        <v>88</v>
      </c>
      <c r="AV74">
        <f>(Table2[[#This Row],[Rank 1Y]]+Table2[[#This Row],[Rank 6M]]+Table2[[#This Row],[Rank Sharpe]])/3</f>
        <v>104.33333333333333</v>
      </c>
    </row>
    <row r="75" spans="1:48" x14ac:dyDescent="0.3">
      <c r="A75" t="s">
        <v>237</v>
      </c>
      <c r="B75" t="s">
        <v>238</v>
      </c>
      <c r="C75" t="s">
        <v>10419</v>
      </c>
      <c r="D75" t="s">
        <v>148</v>
      </c>
      <c r="E75">
        <v>107669.13659838001</v>
      </c>
      <c r="F75">
        <v>721.6</v>
      </c>
      <c r="G75">
        <v>64.376631435415703</v>
      </c>
      <c r="H75">
        <f>(Table2[[#This Row],[1Y Return vs Nifty]]-AVERAGE(Table2[1Y Return vs Nifty]))/_xlfn.STDEV.P(Table2[1Y Return vs Nifty])</f>
        <v>0.21701966994209163</v>
      </c>
      <c r="I75">
        <v>-2.2018403540185401</v>
      </c>
      <c r="J75">
        <f>(Table2[[#This Row],[1M Return vs Nifty]]-AVERAGE(Table2[1M Return vs Nifty]))/_xlfn.STDEV.P(Table2[1M Return vs Nifty])</f>
        <v>-0.18141818386947006</v>
      </c>
      <c r="K75">
        <v>49.545865970554303</v>
      </c>
      <c r="L75">
        <f>(Table2[[#This Row],[6M Return vs Nifty]]-AVERAGE(Table2[6M Return vs Nifty]))/_xlfn.STDEV.P(Table2[6M Return vs Nifty])</f>
        <v>1.1332934195840316</v>
      </c>
      <c r="M75">
        <v>2.07601978464487</v>
      </c>
      <c r="N75">
        <f>(Table2[[#This Row],[1W Return vs Nifty]]-AVERAGE(Table2[1W Return vs Nifty]))/_xlfn.STDEV.P(Table2[1W Return vs Nifty])</f>
        <v>0.78116189477973497</v>
      </c>
      <c r="O75">
        <v>677.73</v>
      </c>
      <c r="P75">
        <v>631.82836683293897</v>
      </c>
      <c r="Q75">
        <v>512.30825635994199</v>
      </c>
      <c r="R75">
        <v>67.282140171600204</v>
      </c>
      <c r="S75" s="2">
        <f>(Table2[[#This Row],[Close Price]]-Table2[[#This Row],[20D EMA]])/Table2[[#This Row],[20D EMA]]</f>
        <v>6.4730792498487608E-2</v>
      </c>
      <c r="T75" s="2">
        <f>(Table2[[#This Row],[Close Price]]-Table2[[#This Row],[50D EMA]])/Table2[[#This Row],[50D EMA]]</f>
        <v>0.14208230886663795</v>
      </c>
      <c r="U75" s="2">
        <f>(Table2[[#This Row],[Close Price]]-Table2[[#This Row],[200D EMA]])/Table2[[#This Row],[200D EMA]]</f>
        <v>0.40852697773625574</v>
      </c>
      <c r="V75">
        <v>0.83428110583311399</v>
      </c>
      <c r="W75">
        <v>696.3</v>
      </c>
      <c r="X75">
        <v>723.85</v>
      </c>
      <c r="Y75">
        <v>696.3</v>
      </c>
      <c r="Z75">
        <v>723.85</v>
      </c>
      <c r="AA75">
        <v>696.3</v>
      </c>
      <c r="AB75">
        <v>723.85</v>
      </c>
      <c r="AC75" s="2">
        <f>(Table2[[#This Row],[Close Price]]/Table2[[#This Row],[Day Low]])-1</f>
        <v>3.6334913112164413E-2</v>
      </c>
      <c r="AD75" s="2">
        <f>(Table2[[#This Row],[Day High]]/Table2[[#This Row],[Close Price]])-1</f>
        <v>3.1180709534368578E-3</v>
      </c>
      <c r="AE75" s="2">
        <f>(Table2[[#This Row],[Close Price]]/Table2[[#This Row],[Current Week Low]])-1</f>
        <v>3.6334913112164413E-2</v>
      </c>
      <c r="AF75" s="2">
        <f>(Table2[[#This Row],[Current Week High]]/Table2[[#This Row],[Close Price]])-1</f>
        <v>3.1180709534368578E-3</v>
      </c>
      <c r="AG75" s="2">
        <f>(Table2[[#This Row],[Close Price]]/Table2[[#This Row],[Current Month Low]])-1</f>
        <v>3.6334913112164413E-2</v>
      </c>
      <c r="AH75" s="2">
        <f>(Table2[[#This Row],[Current Month High]]/Table2[[#This Row],[Close Price]])-1</f>
        <v>3.1180709534368578E-3</v>
      </c>
      <c r="AI75">
        <v>1.85698447893569</v>
      </c>
      <c r="AJ75">
        <v>100.89086859688101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0.33</v>
      </c>
      <c r="AM75" t="s">
        <v>10455</v>
      </c>
      <c r="AN75">
        <v>8.32</v>
      </c>
      <c r="AO75" t="s">
        <v>10455</v>
      </c>
      <c r="AP75">
        <v>0.24165369368339601</v>
      </c>
      <c r="AQ75">
        <f>(Table2[[#This Row],[Sharpe Ratio]]-AVERAGE(Table2[Sharpe Ratio]))/_xlfn.STDEV.P(Table2[Sharpe Ratio])</f>
        <v>2.1203194310062745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4.0703762314426628</v>
      </c>
      <c r="AS75">
        <f>_xlfn.RANK.AVG(Table2[[#This Row],[1Y Return vs Nifty Z-Score]],Table2[1Y Return vs Nifty Z-Score])</f>
        <v>219</v>
      </c>
      <c r="AT75">
        <f>_xlfn.RANK.AVG(Table2[[#This Row],[6M Return vs Nifty Z-Score]],Table2[6M Return vs Nifty Z-Score])</f>
        <v>87</v>
      </c>
      <c r="AU75">
        <f>_xlfn.RANK.AVG(Table2[[#This Row],[Sharpe Ratio Z-Score]],Table2[Sharpe Ratio Z-Score])</f>
        <v>12</v>
      </c>
      <c r="AV75">
        <f>(Table2[[#This Row],[Rank 1Y]]+Table2[[#This Row],[Rank 6M]]+Table2[[#This Row],[Rank Sharpe]])/3</f>
        <v>106</v>
      </c>
    </row>
    <row r="76" spans="1:48" x14ac:dyDescent="0.3">
      <c r="A76" t="s">
        <v>340</v>
      </c>
      <c r="B76" t="s">
        <v>341</v>
      </c>
      <c r="C76" t="s">
        <v>10419</v>
      </c>
      <c r="D76" t="s">
        <v>342</v>
      </c>
      <c r="E76">
        <v>72072.306897142</v>
      </c>
      <c r="F76">
        <v>52.93</v>
      </c>
      <c r="G76">
        <v>189.16785037746499</v>
      </c>
      <c r="H76">
        <f>(Table2[[#This Row],[1Y Return vs Nifty]]-AVERAGE(Table2[1Y Return vs Nifty]))/_xlfn.STDEV.P(Table2[1Y Return vs Nifty])</f>
        <v>1.6962202435614602</v>
      </c>
      <c r="I76">
        <v>-1.34791178258998</v>
      </c>
      <c r="J76">
        <f>(Table2[[#This Row],[1M Return vs Nifty]]-AVERAGE(Table2[1M Return vs Nifty]))/_xlfn.STDEV.P(Table2[1M Return vs Nifty])</f>
        <v>-9.9455534785521549E-2</v>
      </c>
      <c r="K76">
        <v>26.5281648105044</v>
      </c>
      <c r="L76">
        <f>(Table2[[#This Row],[6M Return vs Nifty]]-AVERAGE(Table2[6M Return vs Nifty]))/_xlfn.STDEV.P(Table2[6M Return vs Nifty])</f>
        <v>0.43201393617206885</v>
      </c>
      <c r="M76">
        <v>-6.8816413700614403</v>
      </c>
      <c r="N76">
        <f>(Table2[[#This Row],[1W Return vs Nifty]]-AVERAGE(Table2[1W Return vs Nifty]))/_xlfn.STDEV.P(Table2[1W Return vs Nifty])</f>
        <v>-1.0185034034998706</v>
      </c>
      <c r="O76">
        <v>50.61</v>
      </c>
      <c r="P76">
        <v>47.2750198453843</v>
      </c>
      <c r="Q76">
        <v>38.854189292736997</v>
      </c>
      <c r="R76">
        <v>60.655243880729302</v>
      </c>
      <c r="S76" s="2">
        <f>(Table2[[#This Row],[Close Price]]-Table2[[#This Row],[20D EMA]])/Table2[[#This Row],[20D EMA]]</f>
        <v>4.5840742936178625E-2</v>
      </c>
      <c r="T76" s="2">
        <f>(Table2[[#This Row],[Close Price]]-Table2[[#This Row],[50D EMA]])/Table2[[#This Row],[50D EMA]]</f>
        <v>0.1196187790742477</v>
      </c>
      <c r="U76" s="2">
        <f>(Table2[[#This Row],[Close Price]]-Table2[[#This Row],[200D EMA]])/Table2[[#This Row],[200D EMA]]</f>
        <v>0.36227266514847062</v>
      </c>
      <c r="V76">
        <v>1.5419067875165899</v>
      </c>
      <c r="W76">
        <v>52.59</v>
      </c>
      <c r="X76">
        <v>53.28</v>
      </c>
      <c r="Y76">
        <v>52.59</v>
      </c>
      <c r="Z76">
        <v>53.28</v>
      </c>
      <c r="AA76">
        <v>52.59</v>
      </c>
      <c r="AB76">
        <v>53.28</v>
      </c>
      <c r="AC76" s="2">
        <f>(Table2[[#This Row],[Close Price]]/Table2[[#This Row],[Day Low]])-1</f>
        <v>6.465107434873385E-3</v>
      </c>
      <c r="AD76" s="2">
        <f>(Table2[[#This Row],[Day High]]/Table2[[#This Row],[Close Price]])-1</f>
        <v>6.6125070848290779E-3</v>
      </c>
      <c r="AE76" s="2">
        <f>(Table2[[#This Row],[Close Price]]/Table2[[#This Row],[Current Week Low]])-1</f>
        <v>6.465107434873385E-3</v>
      </c>
      <c r="AF76" s="2">
        <f>(Table2[[#This Row],[Current Week High]]/Table2[[#This Row],[Close Price]])-1</f>
        <v>6.6125070848290779E-3</v>
      </c>
      <c r="AG76" s="2">
        <f>(Table2[[#This Row],[Close Price]]/Table2[[#This Row],[Current Month Low]])-1</f>
        <v>6.465107434873385E-3</v>
      </c>
      <c r="AH76" s="2">
        <f>(Table2[[#This Row],[Current Month High]]/Table2[[#This Row],[Close Price]])-1</f>
        <v>6.6125070848290779E-3</v>
      </c>
      <c r="AI76">
        <v>5.2333270357075303</v>
      </c>
      <c r="AJ76">
        <v>236.06349206349199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0.2</v>
      </c>
      <c r="AM76" t="s">
        <v>10455</v>
      </c>
      <c r="AN76">
        <v>5.27</v>
      </c>
      <c r="AO76" t="s">
        <v>10455</v>
      </c>
      <c r="AP76">
        <v>0.1580227821546</v>
      </c>
      <c r="AQ76">
        <f>(Table2[[#This Row],[Sharpe Ratio]]-AVERAGE(Table2[Sharpe Ratio]))/_xlfn.STDEV.P(Table2[Sharpe Ratio])</f>
        <v>1.1747976164025249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2.1850728578506615</v>
      </c>
      <c r="AS76">
        <f>_xlfn.RANK.AVG(Table2[[#This Row],[1Y Return vs Nifty Z-Score]],Table2[1Y Return vs Nifty Z-Score])</f>
        <v>37</v>
      </c>
      <c r="AT76">
        <f>_xlfn.RANK.AVG(Table2[[#This Row],[6M Return vs Nifty Z-Score]],Table2[6M Return vs Nifty Z-Score])</f>
        <v>191</v>
      </c>
      <c r="AU76">
        <f>_xlfn.RANK.AVG(Table2[[#This Row],[Sharpe Ratio Z-Score]],Table2[Sharpe Ratio Z-Score])</f>
        <v>90</v>
      </c>
      <c r="AV76">
        <f>(Table2[[#This Row],[Rank 1Y]]+Table2[[#This Row],[Rank 6M]]+Table2[[#This Row],[Rank Sharpe]])/3</f>
        <v>106</v>
      </c>
    </row>
    <row r="77" spans="1:48" x14ac:dyDescent="0.3">
      <c r="A77" t="s">
        <v>76</v>
      </c>
      <c r="B77" t="s">
        <v>77</v>
      </c>
      <c r="C77" t="s">
        <v>10415</v>
      </c>
      <c r="D77" t="s">
        <v>56</v>
      </c>
      <c r="E77">
        <v>343415.62858590001</v>
      </c>
      <c r="F77">
        <v>2875.85</v>
      </c>
      <c r="G77">
        <v>69.627338747220307</v>
      </c>
      <c r="H77">
        <f>(Table2[[#This Row],[1Y Return vs Nifty]]-AVERAGE(Table2[1Y Return vs Nifty]))/_xlfn.STDEV.P(Table2[1Y Return vs Nifty])</f>
        <v>0.27925841825607006</v>
      </c>
      <c r="I77">
        <v>3.1814969053703299</v>
      </c>
      <c r="J77">
        <f>(Table2[[#This Row],[1M Return vs Nifty]]-AVERAGE(Table2[1M Return vs Nifty]))/_xlfn.STDEV.P(Table2[1M Return vs Nifty])</f>
        <v>0.3352908213740074</v>
      </c>
      <c r="K77">
        <v>57.887544349535197</v>
      </c>
      <c r="L77">
        <f>(Table2[[#This Row],[6M Return vs Nifty]]-AVERAGE(Table2[6M Return vs Nifty]))/_xlfn.STDEV.P(Table2[6M Return vs Nifty])</f>
        <v>1.3874390383721324</v>
      </c>
      <c r="M77">
        <v>-1.0894664731149299</v>
      </c>
      <c r="N77">
        <f>(Table2[[#This Row],[1W Return vs Nifty]]-AVERAGE(Table2[1W Return vs Nifty]))/_xlfn.STDEV.P(Table2[1W Return vs Nifty])</f>
        <v>0.14519055450658738</v>
      </c>
      <c r="O77">
        <v>2802.11</v>
      </c>
      <c r="P77">
        <v>2566.1230096027798</v>
      </c>
      <c r="Q77">
        <v>2017.9103640841599</v>
      </c>
      <c r="R77">
        <v>54.135996962595101</v>
      </c>
      <c r="S77" s="2">
        <f>(Table2[[#This Row],[Close Price]]-Table2[[#This Row],[20D EMA]])/Table2[[#This Row],[20D EMA]]</f>
        <v>2.6315883387875487E-2</v>
      </c>
      <c r="T77" s="2">
        <f>(Table2[[#This Row],[Close Price]]-Table2[[#This Row],[50D EMA]])/Table2[[#This Row],[50D EMA]]</f>
        <v>0.12069841906961583</v>
      </c>
      <c r="U77" s="2">
        <f>(Table2[[#This Row],[Close Price]]-Table2[[#This Row],[200D EMA]])/Table2[[#This Row],[200D EMA]]</f>
        <v>0.42516241116845682</v>
      </c>
      <c r="V77">
        <v>1.1190554176756899</v>
      </c>
      <c r="W77">
        <v>2838.25</v>
      </c>
      <c r="X77">
        <v>2894.05</v>
      </c>
      <c r="Y77">
        <v>2838.25</v>
      </c>
      <c r="Z77">
        <v>2894.05</v>
      </c>
      <c r="AA77">
        <v>2838.25</v>
      </c>
      <c r="AB77">
        <v>2894.05</v>
      </c>
      <c r="AC77" s="2">
        <f>(Table2[[#This Row],[Close Price]]/Table2[[#This Row],[Day Low]])-1</f>
        <v>1.3247599753369199E-2</v>
      </c>
      <c r="AD77" s="2">
        <f>(Table2[[#This Row],[Day High]]/Table2[[#This Row],[Close Price]])-1</f>
        <v>6.3285637289844932E-3</v>
      </c>
      <c r="AE77" s="2">
        <f>(Table2[[#This Row],[Close Price]]/Table2[[#This Row],[Current Week Low]])-1</f>
        <v>1.3247599753369199E-2</v>
      </c>
      <c r="AF77" s="2">
        <f>(Table2[[#This Row],[Current Week High]]/Table2[[#This Row],[Close Price]])-1</f>
        <v>6.3285637289844932E-3</v>
      </c>
      <c r="AG77" s="2">
        <f>(Table2[[#This Row],[Close Price]]/Table2[[#This Row],[Current Month Low]])-1</f>
        <v>1.3247599753369199E-2</v>
      </c>
      <c r="AH77" s="2">
        <f>(Table2[[#This Row],[Current Month High]]/Table2[[#This Row],[Close Price]])-1</f>
        <v>6.3285637289844932E-3</v>
      </c>
      <c r="AI77">
        <v>4.7864109741467802</v>
      </c>
      <c r="AJ77">
        <v>103.13261522161299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0.19</v>
      </c>
      <c r="AM77" t="s">
        <v>10455</v>
      </c>
      <c r="AN77">
        <v>3.17</v>
      </c>
      <c r="AO77" t="s">
        <v>10455</v>
      </c>
      <c r="AP77">
        <v>0.18762602618381299</v>
      </c>
      <c r="AQ77">
        <f>(Table2[[#This Row],[Sharpe Ratio]]-AVERAGE(Table2[Sharpe Ratio]))/_xlfn.STDEV.P(Table2[Sharpe Ratio])</f>
        <v>1.5094886116456094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3.6566674441544067</v>
      </c>
      <c r="AS77">
        <f>_xlfn.RANK.AVG(Table2[[#This Row],[1Y Return vs Nifty Z-Score]],Table2[1Y Return vs Nifty Z-Score])</f>
        <v>201</v>
      </c>
      <c r="AT77">
        <f>_xlfn.RANK.AVG(Table2[[#This Row],[6M Return vs Nifty Z-Score]],Table2[6M Return vs Nifty Z-Score])</f>
        <v>67</v>
      </c>
      <c r="AU77">
        <f>_xlfn.RANK.AVG(Table2[[#This Row],[Sharpe Ratio Z-Score]],Table2[Sharpe Ratio Z-Score])</f>
        <v>53</v>
      </c>
      <c r="AV77">
        <f>(Table2[[#This Row],[Rank 1Y]]+Table2[[#This Row],[Rank 6M]]+Table2[[#This Row],[Rank Sharpe]])/3</f>
        <v>107</v>
      </c>
    </row>
    <row r="78" spans="1:48" x14ac:dyDescent="0.3">
      <c r="A78" t="s">
        <v>394</v>
      </c>
      <c r="B78" t="s">
        <v>395</v>
      </c>
      <c r="C78" t="s">
        <v>10419</v>
      </c>
      <c r="D78" t="s">
        <v>230</v>
      </c>
      <c r="E78">
        <v>60263.362254799998</v>
      </c>
      <c r="F78">
        <v>5298.15</v>
      </c>
      <c r="G78">
        <v>107.995853384962</v>
      </c>
      <c r="H78">
        <f>(Table2[[#This Row],[1Y Return vs Nifty]]-AVERAGE(Table2[1Y Return vs Nifty]))/_xlfn.STDEV.P(Table2[1Y Return vs Nifty])</f>
        <v>0.73405587389617011</v>
      </c>
      <c r="I78">
        <v>-10.8701589736012</v>
      </c>
      <c r="J78">
        <f>(Table2[[#This Row],[1M Return vs Nifty]]-AVERAGE(Table2[1M Return vs Nifty]))/_xlfn.STDEV.P(Table2[1M Return vs Nifty])</f>
        <v>-1.0134296435353907</v>
      </c>
      <c r="K78">
        <v>60.431160889278402</v>
      </c>
      <c r="L78">
        <f>(Table2[[#This Row],[6M Return vs Nifty]]-AVERAGE(Table2[6M Return vs Nifty]))/_xlfn.STDEV.P(Table2[6M Return vs Nifty])</f>
        <v>1.4649353131124274</v>
      </c>
      <c r="M78">
        <v>2.29522625031818</v>
      </c>
      <c r="N78">
        <f>(Table2[[#This Row],[1W Return vs Nifty]]-AVERAGE(Table2[1W Return vs Nifty]))/_xlfn.STDEV.P(Table2[1W Return vs Nifty])</f>
        <v>0.82520221541895766</v>
      </c>
      <c r="O78">
        <v>5211.28</v>
      </c>
      <c r="P78">
        <v>4967.0122897830697</v>
      </c>
      <c r="Q78">
        <v>3912.6207456122902</v>
      </c>
      <c r="R78">
        <v>60.730649251392201</v>
      </c>
      <c r="S78" s="2">
        <f>(Table2[[#This Row],[Close Price]]-Table2[[#This Row],[20D EMA]])/Table2[[#This Row],[20D EMA]]</f>
        <v>1.6669609002011001E-2</v>
      </c>
      <c r="T78" s="2">
        <f>(Table2[[#This Row],[Close Price]]-Table2[[#This Row],[50D EMA]])/Table2[[#This Row],[50D EMA]]</f>
        <v>6.66673829050244E-2</v>
      </c>
      <c r="U78" s="2">
        <f>(Table2[[#This Row],[Close Price]]-Table2[[#This Row],[200D EMA]])/Table2[[#This Row],[200D EMA]]</f>
        <v>0.3541179542999347</v>
      </c>
      <c r="V78">
        <v>0.35677422822515797</v>
      </c>
      <c r="W78">
        <v>5241.1000000000004</v>
      </c>
      <c r="X78">
        <v>5368.15</v>
      </c>
      <c r="Y78">
        <v>5241.1000000000004</v>
      </c>
      <c r="Z78">
        <v>5368.15</v>
      </c>
      <c r="AA78">
        <v>5241.1000000000004</v>
      </c>
      <c r="AB78">
        <v>5368.15</v>
      </c>
      <c r="AC78" s="2">
        <f>(Table2[[#This Row],[Close Price]]/Table2[[#This Row],[Day Low]])-1</f>
        <v>1.0885119535975152E-2</v>
      </c>
      <c r="AD78" s="2">
        <f>(Table2[[#This Row],[Day High]]/Table2[[#This Row],[Close Price]])-1</f>
        <v>1.3212158961146914E-2</v>
      </c>
      <c r="AE78" s="2">
        <f>(Table2[[#This Row],[Close Price]]/Table2[[#This Row],[Current Week Low]])-1</f>
        <v>1.0885119535975152E-2</v>
      </c>
      <c r="AF78" s="2">
        <f>(Table2[[#This Row],[Current Week High]]/Table2[[#This Row],[Close Price]])-1</f>
        <v>1.3212158961146914E-2</v>
      </c>
      <c r="AG78" s="2">
        <f>(Table2[[#This Row],[Close Price]]/Table2[[#This Row],[Current Month Low]])-1</f>
        <v>1.0885119535975152E-2</v>
      </c>
      <c r="AH78" s="2">
        <f>(Table2[[#This Row],[Current Month High]]/Table2[[#This Row],[Close Price]])-1</f>
        <v>1.3212158961146914E-2</v>
      </c>
      <c r="AI78">
        <v>7.58377924369828</v>
      </c>
      <c r="AJ78">
        <v>137.388265340412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7.0000000000000007E-2</v>
      </c>
      <c r="AM78" t="s">
        <v>10455</v>
      </c>
      <c r="AN78">
        <v>-1.83</v>
      </c>
      <c r="AO78" t="s">
        <v>10456</v>
      </c>
      <c r="AP78">
        <v>0.13498281187559999</v>
      </c>
      <c r="AQ78">
        <f>(Table2[[#This Row],[Sharpe Ratio]]-AVERAGE(Table2[Sharpe Ratio]))/_xlfn.STDEV.P(Table2[Sharpe Ratio])</f>
        <v>0.91431026658910619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2.9250740254812708</v>
      </c>
      <c r="AS78">
        <f>_xlfn.RANK.AVG(Table2[[#This Row],[1Y Return vs Nifty Z-Score]],Table2[1Y Return vs Nifty Z-Score])</f>
        <v>121</v>
      </c>
      <c r="AT78">
        <f>_xlfn.RANK.AVG(Table2[[#This Row],[6M Return vs Nifty Z-Score]],Table2[6M Return vs Nifty Z-Score])</f>
        <v>62</v>
      </c>
      <c r="AU78">
        <f>_xlfn.RANK.AVG(Table2[[#This Row],[Sharpe Ratio Z-Score]],Table2[Sharpe Ratio Z-Score])</f>
        <v>139</v>
      </c>
      <c r="AV78">
        <f>(Table2[[#This Row],[Rank 1Y]]+Table2[[#This Row],[Rank 6M]]+Table2[[#This Row],[Rank Sharpe]])/3</f>
        <v>107.33333333333333</v>
      </c>
    </row>
    <row r="79" spans="1:48" x14ac:dyDescent="0.3">
      <c r="A79" t="s">
        <v>520</v>
      </c>
      <c r="B79" t="s">
        <v>521</v>
      </c>
      <c r="C79" t="s">
        <v>10409</v>
      </c>
      <c r="D79" t="s">
        <v>18</v>
      </c>
      <c r="E79">
        <v>37563.449587440999</v>
      </c>
      <c r="F79">
        <v>215.92</v>
      </c>
      <c r="G79">
        <v>149.59224150796399</v>
      </c>
      <c r="H79">
        <f>(Table2[[#This Row],[1Y Return vs Nifty]]-AVERAGE(Table2[1Y Return vs Nifty]))/_xlfn.STDEV.P(Table2[1Y Return vs Nifty])</f>
        <v>1.2271146138753952</v>
      </c>
      <c r="I79">
        <v>-6.0403369534596401</v>
      </c>
      <c r="J79">
        <f>(Table2[[#This Row],[1M Return vs Nifty]]-AVERAGE(Table2[1M Return vs Nifty]))/_xlfn.STDEV.P(Table2[1M Return vs Nifty])</f>
        <v>-0.54984870641726991</v>
      </c>
      <c r="K79">
        <v>51.699246083280599</v>
      </c>
      <c r="L79">
        <f>(Table2[[#This Row],[6M Return vs Nifty]]-AVERAGE(Table2[6M Return vs Nifty]))/_xlfn.STDEV.P(Table2[6M Return vs Nifty])</f>
        <v>1.1989003749677125</v>
      </c>
      <c r="M79">
        <v>-0.42472846925272001</v>
      </c>
      <c r="N79">
        <f>(Table2[[#This Row],[1W Return vs Nifty]]-AVERAGE(Table2[1W Return vs Nifty]))/_xlfn.STDEV.P(Table2[1W Return vs Nifty])</f>
        <v>0.27874170109912627</v>
      </c>
      <c r="O79">
        <v>214.36</v>
      </c>
      <c r="P79">
        <v>215.21279536469001</v>
      </c>
      <c r="Q79">
        <v>179.101622044903</v>
      </c>
      <c r="R79">
        <v>49.623882311626502</v>
      </c>
      <c r="S79" s="2">
        <f>(Table2[[#This Row],[Close Price]]-Table2[[#This Row],[20D EMA]])/Table2[[#This Row],[20D EMA]]</f>
        <v>7.2774771412575752E-3</v>
      </c>
      <c r="T79" s="2">
        <f>(Table2[[#This Row],[Close Price]]-Table2[[#This Row],[50D EMA]])/Table2[[#This Row],[50D EMA]]</f>
        <v>3.2860715094173674E-3</v>
      </c>
      <c r="U79" s="2">
        <f>(Table2[[#This Row],[Close Price]]-Table2[[#This Row],[200D EMA]])/Table2[[#This Row],[200D EMA]]</f>
        <v>0.20557255447896597</v>
      </c>
      <c r="V79">
        <v>0.78673495110080005</v>
      </c>
      <c r="W79">
        <v>213.2</v>
      </c>
      <c r="X79">
        <v>217</v>
      </c>
      <c r="Y79">
        <v>213.2</v>
      </c>
      <c r="Z79">
        <v>217</v>
      </c>
      <c r="AA79">
        <v>213.2</v>
      </c>
      <c r="AB79">
        <v>217</v>
      </c>
      <c r="AC79" s="2">
        <f>(Table2[[#This Row],[Close Price]]/Table2[[#This Row],[Day Low]])-1</f>
        <v>1.275797373358345E-2</v>
      </c>
      <c r="AD79" s="2">
        <f>(Table2[[#This Row],[Day High]]/Table2[[#This Row],[Close Price]])-1</f>
        <v>5.0018525379771361E-3</v>
      </c>
      <c r="AE79" s="2">
        <f>(Table2[[#This Row],[Close Price]]/Table2[[#This Row],[Current Week Low]])-1</f>
        <v>1.275797373358345E-2</v>
      </c>
      <c r="AF79" s="2">
        <f>(Table2[[#This Row],[Current Week High]]/Table2[[#This Row],[Close Price]])-1</f>
        <v>5.0018525379771361E-3</v>
      </c>
      <c r="AG79" s="2">
        <f>(Table2[[#This Row],[Close Price]]/Table2[[#This Row],[Current Month Low]])-1</f>
        <v>1.275797373358345E-2</v>
      </c>
      <c r="AH79" s="2">
        <f>(Table2[[#This Row],[Current Month High]]/Table2[[#This Row],[Close Price]])-1</f>
        <v>5.0018525379771361E-3</v>
      </c>
      <c r="AI79">
        <v>33.961652463875502</v>
      </c>
      <c r="AJ79">
        <v>181.145833333333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-0.09</v>
      </c>
      <c r="AM79" t="s">
        <v>10456</v>
      </c>
      <c r="AN79">
        <v>1.08</v>
      </c>
      <c r="AO79" t="s">
        <v>10455</v>
      </c>
      <c r="AP79">
        <v>0.11782566951861299</v>
      </c>
      <c r="AQ79">
        <f>(Table2[[#This Row],[Sharpe Ratio]]-AVERAGE(Table2[Sharpe Ratio]))/_xlfn.STDEV.P(Table2[Sharpe Ratio])</f>
        <v>0.7203335171044678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69</v>
      </c>
      <c r="AT79">
        <f>_xlfn.RANK.AVG(Table2[[#This Row],[6M Return vs Nifty Z-Score]],Table2[6M Return vs Nifty Z-Score])</f>
        <v>84</v>
      </c>
      <c r="AU79">
        <f>_xlfn.RANK.AVG(Table2[[#This Row],[Sharpe Ratio Z-Score]],Table2[Sharpe Ratio Z-Score])</f>
        <v>171</v>
      </c>
      <c r="AV79">
        <f>(Table2[[#This Row],[Rank 1Y]]+Table2[[#This Row],[Rank 6M]]+Table2[[#This Row],[Rank Sharpe]])/3</f>
        <v>108</v>
      </c>
    </row>
    <row r="80" spans="1:48" x14ac:dyDescent="0.3">
      <c r="A80" t="s">
        <v>931</v>
      </c>
      <c r="B80" t="s">
        <v>932</v>
      </c>
      <c r="C80" t="s">
        <v>10419</v>
      </c>
      <c r="D80" t="s">
        <v>148</v>
      </c>
      <c r="E80">
        <v>14833.95737265</v>
      </c>
      <c r="F80">
        <v>1328.15</v>
      </c>
      <c r="G80">
        <v>87.620765218424395</v>
      </c>
      <c r="H80">
        <f>(Table2[[#This Row],[1Y Return vs Nifty]]-AVERAGE(Table2[1Y Return vs Nifty]))/_xlfn.STDEV.P(Table2[1Y Return vs Nifty])</f>
        <v>0.49254174847133902</v>
      </c>
      <c r="I80">
        <v>8.1126431679697593</v>
      </c>
      <c r="J80">
        <f>(Table2[[#This Row],[1M Return vs Nifty]]-AVERAGE(Table2[1M Return vs Nifty]))/_xlfn.STDEV.P(Table2[1M Return vs Nifty])</f>
        <v>0.80859716598654885</v>
      </c>
      <c r="K80">
        <v>30.732091670928</v>
      </c>
      <c r="L80">
        <f>(Table2[[#This Row],[6M Return vs Nifty]]-AVERAGE(Table2[6M Return vs Nifty]))/_xlfn.STDEV.P(Table2[6M Return vs Nifty])</f>
        <v>0.56009482646081676</v>
      </c>
      <c r="M80">
        <v>-2.2516066959035101</v>
      </c>
      <c r="N80">
        <f>(Table2[[#This Row],[1W Return vs Nifty]]-AVERAGE(Table2[1W Return vs Nifty]))/_xlfn.STDEV.P(Table2[1W Return vs Nifty])</f>
        <v>-8.8292649933300688E-2</v>
      </c>
      <c r="O80">
        <v>1262.0899999999999</v>
      </c>
      <c r="P80">
        <v>1175.36229283732</v>
      </c>
      <c r="Q80">
        <v>985.024658639314</v>
      </c>
      <c r="R80">
        <v>68.322091229215999</v>
      </c>
      <c r="S80" s="2">
        <f>(Table2[[#This Row],[Close Price]]-Table2[[#This Row],[20D EMA]])/Table2[[#This Row],[20D EMA]]</f>
        <v>5.2341750588310004E-2</v>
      </c>
      <c r="T80" s="2">
        <f>(Table2[[#This Row],[Close Price]]-Table2[[#This Row],[50D EMA]])/Table2[[#This Row],[50D EMA]]</f>
        <v>0.12999201020295725</v>
      </c>
      <c r="U80" s="2">
        <f>(Table2[[#This Row],[Close Price]]-Table2[[#This Row],[200D EMA]])/Table2[[#This Row],[200D EMA]]</f>
        <v>0.3483418799227524</v>
      </c>
      <c r="V80">
        <v>0.65557139857818503</v>
      </c>
      <c r="W80">
        <v>1301.05</v>
      </c>
      <c r="X80">
        <v>1340</v>
      </c>
      <c r="Y80">
        <v>1301.05</v>
      </c>
      <c r="Z80">
        <v>1340</v>
      </c>
      <c r="AA80">
        <v>1301.05</v>
      </c>
      <c r="AB80">
        <v>1340</v>
      </c>
      <c r="AC80" s="2">
        <f>(Table2[[#This Row],[Close Price]]/Table2[[#This Row],[Day Low]])-1</f>
        <v>2.0829330156412196E-2</v>
      </c>
      <c r="AD80" s="2">
        <f>(Table2[[#This Row],[Day High]]/Table2[[#This Row],[Close Price]])-1</f>
        <v>8.9221849941647502E-3</v>
      </c>
      <c r="AE80" s="2">
        <f>(Table2[[#This Row],[Close Price]]/Table2[[#This Row],[Current Week Low]])-1</f>
        <v>2.0829330156412196E-2</v>
      </c>
      <c r="AF80" s="2">
        <f>(Table2[[#This Row],[Current Week High]]/Table2[[#This Row],[Close Price]])-1</f>
        <v>8.9221849941647502E-3</v>
      </c>
      <c r="AG80" s="2">
        <f>(Table2[[#This Row],[Close Price]]/Table2[[#This Row],[Current Month Low]])-1</f>
        <v>2.0829330156412196E-2</v>
      </c>
      <c r="AH80" s="2">
        <f>(Table2[[#This Row],[Current Month High]]/Table2[[#This Row],[Close Price]])-1</f>
        <v>8.9221849941647502E-3</v>
      </c>
      <c r="AI80">
        <v>3.9039265143244202</v>
      </c>
      <c r="AJ80">
        <v>126.125819358134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0.23</v>
      </c>
      <c r="AM80" t="s">
        <v>10455</v>
      </c>
      <c r="AN80">
        <v>-0.77</v>
      </c>
      <c r="AO80" t="s">
        <v>10456</v>
      </c>
      <c r="AP80">
        <v>0.21503725270372001</v>
      </c>
      <c r="AQ80">
        <f>(Table2[[#This Row],[Sharpe Ratio]]-AVERAGE(Table2[Sharpe Ratio]))/_xlfn.STDEV.P(Table2[Sharpe Ratio])</f>
        <v>1.8193968999307706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3.5923379909161741</v>
      </c>
      <c r="AS80">
        <f>_xlfn.RANK.AVG(Table2[[#This Row],[1Y Return vs Nifty Z-Score]],Table2[1Y Return vs Nifty Z-Score])</f>
        <v>149</v>
      </c>
      <c r="AT80">
        <f>_xlfn.RANK.AVG(Table2[[#This Row],[6M Return vs Nifty Z-Score]],Table2[6M Return vs Nifty Z-Score])</f>
        <v>162</v>
      </c>
      <c r="AU80">
        <f>_xlfn.RANK.AVG(Table2[[#This Row],[Sharpe Ratio Z-Score]],Table2[Sharpe Ratio Z-Score])</f>
        <v>22</v>
      </c>
      <c r="AV80">
        <f>(Table2[[#This Row],[Rank 1Y]]+Table2[[#This Row],[Rank 6M]]+Table2[[#This Row],[Rank Sharpe]])/3</f>
        <v>111</v>
      </c>
    </row>
    <row r="81" spans="1:48" x14ac:dyDescent="0.3">
      <c r="A81" t="s">
        <v>685</v>
      </c>
      <c r="B81" t="s">
        <v>686</v>
      </c>
      <c r="C81" t="s">
        <v>10412</v>
      </c>
      <c r="D81" t="s">
        <v>620</v>
      </c>
      <c r="E81">
        <v>24149.888043840001</v>
      </c>
      <c r="F81">
        <v>1426.05</v>
      </c>
      <c r="G81">
        <v>72.186904950132998</v>
      </c>
      <c r="H81">
        <f>(Table2[[#This Row],[1Y Return vs Nifty]]-AVERAGE(Table2[1Y Return vs Nifty]))/_xlfn.STDEV.P(Table2[1Y Return vs Nifty])</f>
        <v>0.309597987239072</v>
      </c>
      <c r="I81">
        <v>14.181391061804799</v>
      </c>
      <c r="J81">
        <f>(Table2[[#This Row],[1M Return vs Nifty]]-AVERAGE(Table2[1M Return vs Nifty]))/_xlfn.STDEV.P(Table2[1M Return vs Nifty])</f>
        <v>1.3910939586272042</v>
      </c>
      <c r="K81">
        <v>52.426232716133697</v>
      </c>
      <c r="L81">
        <f>(Table2[[#This Row],[6M Return vs Nifty]]-AVERAGE(Table2[6M Return vs Nifty]))/_xlfn.STDEV.P(Table2[6M Return vs Nifty])</f>
        <v>1.2210494508806224</v>
      </c>
      <c r="M81">
        <v>-1.91369988358978</v>
      </c>
      <c r="N81">
        <f>(Table2[[#This Row],[1W Return vs Nifty]]-AVERAGE(Table2[1W Return vs Nifty]))/_xlfn.STDEV.P(Table2[1W Return vs Nifty])</f>
        <v>-2.0404486530982546E-2</v>
      </c>
      <c r="O81">
        <v>1345.72</v>
      </c>
      <c r="P81">
        <v>1204.10321603943</v>
      </c>
      <c r="Q81">
        <v>945.74041179558799</v>
      </c>
      <c r="R81">
        <v>63.991919023841398</v>
      </c>
      <c r="S81" s="2">
        <f>(Table2[[#This Row],[Close Price]]-Table2[[#This Row],[20D EMA]])/Table2[[#This Row],[20D EMA]]</f>
        <v>5.9692952471539343E-2</v>
      </c>
      <c r="T81" s="2">
        <f>(Table2[[#This Row],[Close Price]]-Table2[[#This Row],[50D EMA]])/Table2[[#This Row],[50D EMA]]</f>
        <v>0.1843253809175957</v>
      </c>
      <c r="U81" s="2">
        <f>(Table2[[#This Row],[Close Price]]-Table2[[#This Row],[200D EMA]])/Table2[[#This Row],[200D EMA]]</f>
        <v>0.50786619902653152</v>
      </c>
      <c r="V81">
        <v>0.83438689529967902</v>
      </c>
      <c r="W81">
        <v>1408</v>
      </c>
      <c r="X81">
        <v>1464</v>
      </c>
      <c r="Y81">
        <v>1408</v>
      </c>
      <c r="Z81">
        <v>1464</v>
      </c>
      <c r="AA81">
        <v>1408</v>
      </c>
      <c r="AB81">
        <v>1464</v>
      </c>
      <c r="AC81" s="2">
        <f>(Table2[[#This Row],[Close Price]]/Table2[[#This Row],[Day Low]])-1</f>
        <v>1.281960227272716E-2</v>
      </c>
      <c r="AD81" s="2">
        <f>(Table2[[#This Row],[Day High]]/Table2[[#This Row],[Close Price]])-1</f>
        <v>2.6611970127274676E-2</v>
      </c>
      <c r="AE81" s="2">
        <f>(Table2[[#This Row],[Close Price]]/Table2[[#This Row],[Current Week Low]])-1</f>
        <v>1.281960227272716E-2</v>
      </c>
      <c r="AF81" s="2">
        <f>(Table2[[#This Row],[Current Week High]]/Table2[[#This Row],[Close Price]])-1</f>
        <v>2.6611970127274676E-2</v>
      </c>
      <c r="AG81" s="2">
        <f>(Table2[[#This Row],[Close Price]]/Table2[[#This Row],[Current Month Low]])-1</f>
        <v>1.281960227272716E-2</v>
      </c>
      <c r="AH81" s="2">
        <f>(Table2[[#This Row],[Current Month High]]/Table2[[#This Row],[Close Price]])-1</f>
        <v>2.6611970127274676E-2</v>
      </c>
      <c r="AI81">
        <v>4.8350338347182804</v>
      </c>
      <c r="AJ81">
        <v>118.971209213051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0.65</v>
      </c>
      <c r="AM81" t="s">
        <v>10455</v>
      </c>
      <c r="AN81">
        <v>4.5199999999999996</v>
      </c>
      <c r="AO81" t="s">
        <v>10455</v>
      </c>
      <c r="AP81">
        <v>0.17356952048060101</v>
      </c>
      <c r="AQ81">
        <f>(Table2[[#This Row],[Sharpe Ratio]]-AVERAGE(Table2[Sharpe Ratio]))/_xlfn.STDEV.P(Table2[Sharpe Ratio])</f>
        <v>1.3505673164387211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4.251904226654637</v>
      </c>
      <c r="AS81">
        <f>_xlfn.RANK.AVG(Table2[[#This Row],[1Y Return vs Nifty Z-Score]],Table2[1Y Return vs Nifty Z-Score])</f>
        <v>188</v>
      </c>
      <c r="AT81">
        <f>_xlfn.RANK.AVG(Table2[[#This Row],[6M Return vs Nifty Z-Score]],Table2[6M Return vs Nifty Z-Score])</f>
        <v>81</v>
      </c>
      <c r="AU81">
        <f>_xlfn.RANK.AVG(Table2[[#This Row],[Sharpe Ratio Z-Score]],Table2[Sharpe Ratio Z-Score])</f>
        <v>65</v>
      </c>
      <c r="AV81">
        <f>(Table2[[#This Row],[Rank 1Y]]+Table2[[#This Row],[Rank 6M]]+Table2[[#This Row],[Rank Sharpe]])/3</f>
        <v>111.33333333333333</v>
      </c>
    </row>
    <row r="82" spans="1:48" x14ac:dyDescent="0.3">
      <c r="A82" t="s">
        <v>187</v>
      </c>
      <c r="B82" t="s">
        <v>188</v>
      </c>
      <c r="C82" t="s">
        <v>10411</v>
      </c>
      <c r="D82" t="s">
        <v>126</v>
      </c>
      <c r="E82">
        <v>138349.58895999999</v>
      </c>
      <c r="F82">
        <v>550.65</v>
      </c>
      <c r="G82">
        <v>205.71546942508499</v>
      </c>
      <c r="H82">
        <f>(Table2[[#This Row],[1Y Return vs Nifty]]-AVERAGE(Table2[1Y Return vs Nifty]))/_xlfn.STDEV.P(Table2[1Y Return vs Nifty])</f>
        <v>1.8923658361342925</v>
      </c>
      <c r="I82">
        <v>-15.0941699882792</v>
      </c>
      <c r="J82">
        <f>(Table2[[#This Row],[1M Return vs Nifty]]-AVERAGE(Table2[1M Return vs Nifty]))/_xlfn.STDEV.P(Table2[1M Return vs Nifty])</f>
        <v>-1.4188630065901018</v>
      </c>
      <c r="K82">
        <v>18.658096077307501</v>
      </c>
      <c r="L82">
        <f>(Table2[[#This Row],[6M Return vs Nifty]]-AVERAGE(Table2[6M Return vs Nifty]))/_xlfn.STDEV.P(Table2[6M Return vs Nifty])</f>
        <v>0.19223683170552541</v>
      </c>
      <c r="M82">
        <v>1.6148131726467401</v>
      </c>
      <c r="N82">
        <f>(Table2[[#This Row],[1W Return vs Nifty]]-AVERAGE(Table2[1W Return vs Nifty]))/_xlfn.STDEV.P(Table2[1W Return vs Nifty])</f>
        <v>0.68850182195324117</v>
      </c>
      <c r="O82">
        <v>522.83000000000004</v>
      </c>
      <c r="P82">
        <v>511.88634449984698</v>
      </c>
      <c r="Q82">
        <v>422.06954823917101</v>
      </c>
      <c r="R82">
        <v>54.683700862335002</v>
      </c>
      <c r="S82" s="2">
        <f>(Table2[[#This Row],[Close Price]]-Table2[[#This Row],[20D EMA]])/Table2[[#This Row],[20D EMA]]</f>
        <v>5.3210412562400652E-2</v>
      </c>
      <c r="T82" s="2">
        <f>(Table2[[#This Row],[Close Price]]-Table2[[#This Row],[50D EMA]])/Table2[[#This Row],[50D EMA]]</f>
        <v>7.5727074802177261E-2</v>
      </c>
      <c r="U82" s="2">
        <f>(Table2[[#This Row],[Close Price]]-Table2[[#This Row],[200D EMA]])/Table2[[#This Row],[200D EMA]]</f>
        <v>0.30464280661150006</v>
      </c>
      <c r="V82">
        <v>0.66690302247625599</v>
      </c>
      <c r="W82">
        <v>526.25</v>
      </c>
      <c r="X82">
        <v>553</v>
      </c>
      <c r="Y82">
        <v>526.25</v>
      </c>
      <c r="Z82">
        <v>553</v>
      </c>
      <c r="AA82">
        <v>526.25</v>
      </c>
      <c r="AB82">
        <v>553</v>
      </c>
      <c r="AC82" s="2">
        <f>(Table2[[#This Row],[Close Price]]/Table2[[#This Row],[Day Low]])-1</f>
        <v>4.636579572446542E-2</v>
      </c>
      <c r="AD82" s="2">
        <f>(Table2[[#This Row],[Day High]]/Table2[[#This Row],[Close Price]])-1</f>
        <v>4.2676836465995738E-3</v>
      </c>
      <c r="AE82" s="2">
        <f>(Table2[[#This Row],[Close Price]]/Table2[[#This Row],[Current Week Low]])-1</f>
        <v>4.636579572446542E-2</v>
      </c>
      <c r="AF82" s="2">
        <f>(Table2[[#This Row],[Current Week High]]/Table2[[#This Row],[Close Price]])-1</f>
        <v>4.2676836465995738E-3</v>
      </c>
      <c r="AG82" s="2">
        <f>(Table2[[#This Row],[Close Price]]/Table2[[#This Row],[Current Month Low]])-1</f>
        <v>4.636579572446542E-2</v>
      </c>
      <c r="AH82" s="2">
        <f>(Table2[[#This Row],[Current Month High]]/Table2[[#This Row],[Close Price]])-1</f>
        <v>4.2676836465995738E-3</v>
      </c>
      <c r="AI82">
        <v>10.378643421411001</v>
      </c>
      <c r="AJ82">
        <v>245.994344957587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0.15</v>
      </c>
      <c r="AM82" t="s">
        <v>10455</v>
      </c>
      <c r="AN82">
        <v>6.62</v>
      </c>
      <c r="AO82" t="s">
        <v>10455</v>
      </c>
      <c r="AP82">
        <v>0.182406905809022</v>
      </c>
      <c r="AQ82">
        <f>(Table2[[#This Row],[Sharpe Ratio]]-AVERAGE(Table2[Sharpe Ratio]))/_xlfn.STDEV.P(Table2[Sharpe Ratio])</f>
        <v>1.450481815268547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2.8047232984715045</v>
      </c>
      <c r="AS82">
        <f>_xlfn.RANK.AVG(Table2[[#This Row],[1Y Return vs Nifty Z-Score]],Table2[1Y Return vs Nifty Z-Score])</f>
        <v>30</v>
      </c>
      <c r="AT82">
        <f>_xlfn.RANK.AVG(Table2[[#This Row],[6M Return vs Nifty Z-Score]],Table2[6M Return vs Nifty Z-Score])</f>
        <v>248</v>
      </c>
      <c r="AU82">
        <f>_xlfn.RANK.AVG(Table2[[#This Row],[Sharpe Ratio Z-Score]],Table2[Sharpe Ratio Z-Score])</f>
        <v>60</v>
      </c>
      <c r="AV82">
        <f>(Table2[[#This Row],[Rank 1Y]]+Table2[[#This Row],[Rank 6M]]+Table2[[#This Row],[Rank Sharpe]])/3</f>
        <v>112.66666666666667</v>
      </c>
    </row>
    <row r="83" spans="1:48" x14ac:dyDescent="0.3">
      <c r="A83" t="s">
        <v>105</v>
      </c>
      <c r="B83" t="s">
        <v>106</v>
      </c>
      <c r="C83" t="s">
        <v>10416</v>
      </c>
      <c r="D83" t="s">
        <v>59</v>
      </c>
      <c r="E83">
        <v>277159.63230026001</v>
      </c>
      <c r="F83">
        <v>717.45</v>
      </c>
      <c r="G83">
        <v>162.45353112189099</v>
      </c>
      <c r="H83">
        <f>(Table2[[#This Row],[1Y Return vs Nifty]]-AVERAGE(Table2[1Y Return vs Nifty]))/_xlfn.STDEV.P(Table2[1Y Return vs Nifty])</f>
        <v>1.3795646591244943</v>
      </c>
      <c r="I83">
        <v>-20.552140051311302</v>
      </c>
      <c r="J83">
        <f>(Table2[[#This Row],[1M Return vs Nifty]]-AVERAGE(Table2[1M Return vs Nifty]))/_xlfn.STDEV.P(Table2[1M Return vs Nifty])</f>
        <v>-1.9427354942369468</v>
      </c>
      <c r="K83">
        <v>26.161835487653299</v>
      </c>
      <c r="L83">
        <f>(Table2[[#This Row],[6M Return vs Nifty]]-AVERAGE(Table2[6M Return vs Nifty]))/_xlfn.STDEV.P(Table2[6M Return vs Nifty])</f>
        <v>0.42085299370864182</v>
      </c>
      <c r="M83">
        <v>-3.6080642597092498</v>
      </c>
      <c r="N83">
        <f>(Table2[[#This Row],[1W Return vs Nifty]]-AVERAGE(Table2[1W Return vs Nifty]))/_xlfn.STDEV.P(Table2[1W Return vs Nifty])</f>
        <v>-0.36081575211466699</v>
      </c>
      <c r="O83">
        <v>726.51</v>
      </c>
      <c r="P83">
        <v>688.87397180097605</v>
      </c>
      <c r="Q83">
        <v>549.55417145304102</v>
      </c>
      <c r="R83">
        <v>40.380839707237101</v>
      </c>
      <c r="S83" s="2">
        <f>(Table2[[#This Row],[Close Price]]-Table2[[#This Row],[20D EMA]])/Table2[[#This Row],[20D EMA]]</f>
        <v>-1.2470578519221958E-2</v>
      </c>
      <c r="T83" s="2">
        <f>(Table2[[#This Row],[Close Price]]-Table2[[#This Row],[50D EMA]])/Table2[[#This Row],[50D EMA]]</f>
        <v>4.1482229506096001E-2</v>
      </c>
      <c r="U83" s="2">
        <f>(Table2[[#This Row],[Close Price]]-Table2[[#This Row],[200D EMA]])/Table2[[#This Row],[200D EMA]]</f>
        <v>0.30551279067364079</v>
      </c>
      <c r="V83">
        <v>0.88860957057974799</v>
      </c>
      <c r="W83">
        <v>712.65</v>
      </c>
      <c r="X83">
        <v>722.9</v>
      </c>
      <c r="Y83">
        <v>712.65</v>
      </c>
      <c r="Z83">
        <v>722.9</v>
      </c>
      <c r="AA83">
        <v>712.65</v>
      </c>
      <c r="AB83">
        <v>722.9</v>
      </c>
      <c r="AC83" s="2">
        <f>(Table2[[#This Row],[Close Price]]/Table2[[#This Row],[Day Low]])-1</f>
        <v>6.7354241212376209E-3</v>
      </c>
      <c r="AD83" s="2">
        <f>(Table2[[#This Row],[Day High]]/Table2[[#This Row],[Close Price]])-1</f>
        <v>7.5963481775731534E-3</v>
      </c>
      <c r="AE83" s="2">
        <f>(Table2[[#This Row],[Close Price]]/Table2[[#This Row],[Current Week Low]])-1</f>
        <v>6.7354241212376209E-3</v>
      </c>
      <c r="AF83" s="2">
        <f>(Table2[[#This Row],[Current Week High]]/Table2[[#This Row],[Close Price]])-1</f>
        <v>7.5963481775731534E-3</v>
      </c>
      <c r="AG83" s="2">
        <f>(Table2[[#This Row],[Close Price]]/Table2[[#This Row],[Current Month Low]])-1</f>
        <v>6.7354241212376209E-3</v>
      </c>
      <c r="AH83" s="2">
        <f>(Table2[[#This Row],[Current Month High]]/Table2[[#This Row],[Close Price]])-1</f>
        <v>7.5963481775731534E-3</v>
      </c>
      <c r="AI83">
        <v>24.865844309707899</v>
      </c>
      <c r="AJ83">
        <v>204.19758320966699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0.11</v>
      </c>
      <c r="AM83" t="s">
        <v>10455</v>
      </c>
      <c r="AN83">
        <v>-5.87</v>
      </c>
      <c r="AO83" t="s">
        <v>10456</v>
      </c>
      <c r="AP83">
        <v>0.162376507330974</v>
      </c>
      <c r="AQ83">
        <f>(Table2[[#This Row],[Sharpe Ratio]]-AVERAGE(Table2[Sharpe Ratio]))/_xlfn.STDEV.P(Table2[Sharpe Ratio])</f>
        <v>1.2240203506021128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0.72088675708363492</v>
      </c>
      <c r="AS83">
        <f>_xlfn.RANK.AVG(Table2[[#This Row],[1Y Return vs Nifty Z-Score]],Table2[1Y Return vs Nifty Z-Score])</f>
        <v>57</v>
      </c>
      <c r="AT83">
        <f>_xlfn.RANK.AVG(Table2[[#This Row],[6M Return vs Nifty Z-Score]],Table2[6M Return vs Nifty Z-Score])</f>
        <v>197</v>
      </c>
      <c r="AU83">
        <f>_xlfn.RANK.AVG(Table2[[#This Row],[Sharpe Ratio Z-Score]],Table2[Sharpe Ratio Z-Score])</f>
        <v>84</v>
      </c>
      <c r="AV83">
        <f>(Table2[[#This Row],[Rank 1Y]]+Table2[[#This Row],[Rank 6M]]+Table2[[#This Row],[Rank Sharpe]])/3</f>
        <v>112.66666666666667</v>
      </c>
    </row>
    <row r="84" spans="1:48" x14ac:dyDescent="0.3">
      <c r="A84" t="s">
        <v>790</v>
      </c>
      <c r="B84" t="s">
        <v>791</v>
      </c>
      <c r="C84" t="s">
        <v>613</v>
      </c>
      <c r="D84" t="s">
        <v>480</v>
      </c>
      <c r="E84">
        <v>19451.65225268</v>
      </c>
      <c r="F84">
        <v>3043.35</v>
      </c>
      <c r="G84">
        <v>52.2035160042212</v>
      </c>
      <c r="H84">
        <f>(Table2[[#This Row],[1Y Return vs Nifty]]-AVERAGE(Table2[1Y Return vs Nifty]))/_xlfn.STDEV.P(Table2[1Y Return vs Nifty])</f>
        <v>7.2726830420109134E-2</v>
      </c>
      <c r="I84">
        <v>22.299591426368501</v>
      </c>
      <c r="J84">
        <f>(Table2[[#This Row],[1M Return vs Nifty]]-AVERAGE(Table2[1M Return vs Nifty]))/_xlfn.STDEV.P(Table2[1M Return vs Nifty])</f>
        <v>2.1703034029965034</v>
      </c>
      <c r="K84">
        <v>64.048364113228601</v>
      </c>
      <c r="L84">
        <f>(Table2[[#This Row],[6M Return vs Nifty]]-AVERAGE(Table2[6M Return vs Nifty]))/_xlfn.STDEV.P(Table2[6M Return vs Nifty])</f>
        <v>1.5751405152153459</v>
      </c>
      <c r="M84">
        <v>13.157902655524399</v>
      </c>
      <c r="N84">
        <f>(Table2[[#This Row],[1W Return vs Nifty]]-AVERAGE(Table2[1W Return vs Nifty]))/_xlfn.STDEV.P(Table2[1W Return vs Nifty])</f>
        <v>3.0076002136530438</v>
      </c>
      <c r="O84">
        <v>2617.44</v>
      </c>
      <c r="P84">
        <v>2365.2774124792199</v>
      </c>
      <c r="Q84">
        <v>1978.4467308344999</v>
      </c>
      <c r="R84">
        <v>76.253649115288994</v>
      </c>
      <c r="S84" s="2">
        <f>(Table2[[#This Row],[Close Price]]-Table2[[#This Row],[20D EMA]])/Table2[[#This Row],[20D EMA]]</f>
        <v>0.16272006235099939</v>
      </c>
      <c r="T84" s="2">
        <f>(Table2[[#This Row],[Close Price]]-Table2[[#This Row],[50D EMA]])/Table2[[#This Row],[50D EMA]]</f>
        <v>0.28667782643307049</v>
      </c>
      <c r="U84" s="2">
        <f>(Table2[[#This Row],[Close Price]]-Table2[[#This Row],[200D EMA]])/Table2[[#This Row],[200D EMA]]</f>
        <v>0.53825218165784461</v>
      </c>
      <c r="V84">
        <v>2.0188931707063502</v>
      </c>
      <c r="W84">
        <v>2925</v>
      </c>
      <c r="X84">
        <v>3150</v>
      </c>
      <c r="Y84">
        <v>2925</v>
      </c>
      <c r="Z84">
        <v>3150</v>
      </c>
      <c r="AA84">
        <v>2925</v>
      </c>
      <c r="AB84">
        <v>3150</v>
      </c>
      <c r="AC84" s="2">
        <f>(Table2[[#This Row],[Close Price]]/Table2[[#This Row],[Day Low]])-1</f>
        <v>4.0461538461538327E-2</v>
      </c>
      <c r="AD84" s="2">
        <f>(Table2[[#This Row],[Day High]]/Table2[[#This Row],[Close Price]])-1</f>
        <v>3.5043619695401373E-2</v>
      </c>
      <c r="AE84" s="2">
        <f>(Table2[[#This Row],[Close Price]]/Table2[[#This Row],[Current Week Low]])-1</f>
        <v>4.0461538461538327E-2</v>
      </c>
      <c r="AF84" s="2">
        <f>(Table2[[#This Row],[Current Week High]]/Table2[[#This Row],[Close Price]])-1</f>
        <v>3.5043619695401373E-2</v>
      </c>
      <c r="AG84" s="2">
        <f>(Table2[[#This Row],[Close Price]]/Table2[[#This Row],[Current Month Low]])-1</f>
        <v>4.0461538461538327E-2</v>
      </c>
      <c r="AH84" s="2">
        <f>(Table2[[#This Row],[Current Month High]]/Table2[[#This Row],[Close Price]])-1</f>
        <v>3.5043619695401373E-2</v>
      </c>
      <c r="AI84">
        <v>3.5043619695401298</v>
      </c>
      <c r="AJ84">
        <v>104.581204624899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0.46</v>
      </c>
      <c r="AM84" t="s">
        <v>10455</v>
      </c>
      <c r="AN84">
        <v>19.48</v>
      </c>
      <c r="AO84" t="s">
        <v>10455</v>
      </c>
      <c r="AP84">
        <v>0.202395260954746</v>
      </c>
      <c r="AQ84">
        <f>(Table2[[#This Row],[Sharpe Ratio]]-AVERAGE(Table2[Sharpe Ratio]))/_xlfn.STDEV.P(Table2[Sharpe Ratio])</f>
        <v>1.6764679426805584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8.5022389049655605</v>
      </c>
      <c r="AS84">
        <f>_xlfn.RANK.AVG(Table2[[#This Row],[1Y Return vs Nifty Z-Score]],Table2[1Y Return vs Nifty Z-Score])</f>
        <v>252</v>
      </c>
      <c r="AT84">
        <f>_xlfn.RANK.AVG(Table2[[#This Row],[6M Return vs Nifty Z-Score]],Table2[6M Return vs Nifty Z-Score])</f>
        <v>58</v>
      </c>
      <c r="AU84">
        <f>_xlfn.RANK.AVG(Table2[[#This Row],[Sharpe Ratio Z-Score]],Table2[Sharpe Ratio Z-Score])</f>
        <v>34</v>
      </c>
      <c r="AV84">
        <f>(Table2[[#This Row],[Rank 1Y]]+Table2[[#This Row],[Rank 6M]]+Table2[[#This Row],[Rank Sharpe]])/3</f>
        <v>114.66666666666667</v>
      </c>
    </row>
    <row r="85" spans="1:48" x14ac:dyDescent="0.3">
      <c r="A85" t="s">
        <v>916</v>
      </c>
      <c r="B85" t="s">
        <v>917</v>
      </c>
      <c r="C85" t="s">
        <v>10418</v>
      </c>
      <c r="D85" t="s">
        <v>129</v>
      </c>
      <c r="E85">
        <v>15494.071722089901</v>
      </c>
      <c r="F85">
        <v>916.8</v>
      </c>
      <c r="G85">
        <v>1066.4845572943</v>
      </c>
      <c r="H85">
        <f>(Table2[[#This Row],[1Y Return vs Nifty]]-AVERAGE(Table2[1Y Return vs Nifty]))/_xlfn.STDEV.P(Table2[1Y Return vs Nifty])</f>
        <v>12.09540848067515</v>
      </c>
      <c r="I85">
        <v>-9.9433289127345805</v>
      </c>
      <c r="J85">
        <f>(Table2[[#This Row],[1M Return vs Nifty]]-AVERAGE(Table2[1M Return vs Nifty]))/_xlfn.STDEV.P(Table2[1M Return vs Nifty])</f>
        <v>-0.92446968882608671</v>
      </c>
      <c r="K85">
        <v>9.6554201112781204</v>
      </c>
      <c r="L85">
        <f>(Table2[[#This Row],[6M Return vs Nifty]]-AVERAGE(Table2[6M Return vs Nifty]))/_xlfn.STDEV.P(Table2[6M Return vs Nifty])</f>
        <v>-8.2047377081582301E-2</v>
      </c>
      <c r="M85">
        <v>-6.2187170238807497</v>
      </c>
      <c r="N85">
        <f>(Table2[[#This Row],[1W Return vs Nifty]]-AVERAGE(Table2[1W Return vs Nifty]))/_xlfn.STDEV.P(Table2[1W Return vs Nifty])</f>
        <v>-0.88531663514580439</v>
      </c>
      <c r="O85">
        <v>897.1</v>
      </c>
      <c r="P85">
        <v>925.745700377449</v>
      </c>
      <c r="Q85">
        <v>797.29004513289203</v>
      </c>
      <c r="R85">
        <v>38.9974640085644</v>
      </c>
      <c r="S85" s="2">
        <f>(Table2[[#This Row],[Close Price]]-Table2[[#This Row],[20D EMA]])/Table2[[#This Row],[20D EMA]]</f>
        <v>2.1959647753873515E-2</v>
      </c>
      <c r="T85" s="2">
        <f>(Table2[[#This Row],[Close Price]]-Table2[[#This Row],[50D EMA]])/Table2[[#This Row],[50D EMA]]</f>
        <v>-9.6632372948658191E-3</v>
      </c>
      <c r="U85" s="2">
        <f>(Table2[[#This Row],[Close Price]]-Table2[[#This Row],[200D EMA]])/Table2[[#This Row],[200D EMA]]</f>
        <v>0.14989520513477381</v>
      </c>
      <c r="V85">
        <v>0.57711096014375995</v>
      </c>
      <c r="W85">
        <v>873</v>
      </c>
      <c r="X85">
        <v>916.8</v>
      </c>
      <c r="Y85">
        <v>873</v>
      </c>
      <c r="Z85">
        <v>916.8</v>
      </c>
      <c r="AA85">
        <v>873</v>
      </c>
      <c r="AB85">
        <v>916.8</v>
      </c>
      <c r="AC85" s="2">
        <f>(Table2[[#This Row],[Close Price]]/Table2[[#This Row],[Day Low]])-1</f>
        <v>5.0171821305841968E-2</v>
      </c>
      <c r="AD85" s="2">
        <f>(Table2[[#This Row],[Day High]]/Table2[[#This Row],[Close Price]])-1</f>
        <v>0</v>
      </c>
      <c r="AE85" s="2">
        <f>(Table2[[#This Row],[Close Price]]/Table2[[#This Row],[Current Week Low]])-1</f>
        <v>5.0171821305841968E-2</v>
      </c>
      <c r="AF85" s="2">
        <f>(Table2[[#This Row],[Current Week High]]/Table2[[#This Row],[Close Price]])-1</f>
        <v>0</v>
      </c>
      <c r="AG85" s="2">
        <f>(Table2[[#This Row],[Close Price]]/Table2[[#This Row],[Current Month Low]])-1</f>
        <v>5.0171821305841968E-2</v>
      </c>
      <c r="AH85" s="2">
        <f>(Table2[[#This Row],[Current Month High]]/Table2[[#This Row],[Close Price]])-1</f>
        <v>0</v>
      </c>
      <c r="AI85">
        <v>43.324607329842898</v>
      </c>
      <c r="AJ85">
        <v>1122.4000000000001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-0.23</v>
      </c>
      <c r="AM85" t="s">
        <v>10456</v>
      </c>
      <c r="AN85">
        <v>-0.03</v>
      </c>
      <c r="AO85" t="s">
        <v>10456</v>
      </c>
      <c r="AP85">
        <v>0.222618661195676</v>
      </c>
      <c r="AQ85">
        <f>(Table2[[#This Row],[Sharpe Ratio]]-AVERAGE(Table2[Sharpe Ratio]))/_xlfn.STDEV.P(Table2[Sharpe Ratio])</f>
        <v>1.9051114638823814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1</v>
      </c>
      <c r="AT85">
        <f>_xlfn.RANK.AVG(Table2[[#This Row],[6M Return vs Nifty Z-Score]],Table2[6M Return vs Nifty Z-Score])</f>
        <v>328</v>
      </c>
      <c r="AU85">
        <f>_xlfn.RANK.AVG(Table2[[#This Row],[Sharpe Ratio Z-Score]],Table2[Sharpe Ratio Z-Score])</f>
        <v>18</v>
      </c>
      <c r="AV85">
        <f>(Table2[[#This Row],[Rank 1Y]]+Table2[[#This Row],[Rank 6M]]+Table2[[#This Row],[Rank Sharpe]])/3</f>
        <v>115.66666666666667</v>
      </c>
    </row>
    <row r="86" spans="1:48" x14ac:dyDescent="0.3">
      <c r="A86" t="s">
        <v>254</v>
      </c>
      <c r="B86" t="s">
        <v>255</v>
      </c>
      <c r="C86" t="s">
        <v>10416</v>
      </c>
      <c r="D86" t="s">
        <v>98</v>
      </c>
      <c r="E86">
        <v>101153.50048635001</v>
      </c>
      <c r="F86">
        <v>100.1</v>
      </c>
      <c r="G86">
        <v>94.484917798493797</v>
      </c>
      <c r="H86">
        <f>(Table2[[#This Row],[1Y Return vs Nifty]]-AVERAGE(Table2[1Y Return vs Nifty]))/_xlfn.STDEV.P(Table2[1Y Return vs Nifty])</f>
        <v>0.57390531331130268</v>
      </c>
      <c r="I86">
        <v>-18.734578449256599</v>
      </c>
      <c r="J86">
        <f>(Table2[[#This Row],[1M Return vs Nifty]]-AVERAGE(Table2[1M Return vs Nifty]))/_xlfn.STDEV.P(Table2[1M Return vs Nifty])</f>
        <v>-1.7682804300054629</v>
      </c>
      <c r="K86">
        <v>40.370396652736197</v>
      </c>
      <c r="L86">
        <f>(Table2[[#This Row],[6M Return vs Nifty]]-AVERAGE(Table2[6M Return vs Nifty]))/_xlfn.STDEV.P(Table2[6M Return vs Nifty])</f>
        <v>0.85374472188741757</v>
      </c>
      <c r="M86">
        <v>-1.9776003935489299</v>
      </c>
      <c r="N86">
        <f>(Table2[[#This Row],[1W Return vs Nifty]]-AVERAGE(Table2[1W Return vs Nifty]))/_xlfn.STDEV.P(Table2[1W Return vs Nifty])</f>
        <v>-3.3242606697587884E-2</v>
      </c>
      <c r="O86">
        <v>100.65</v>
      </c>
      <c r="P86">
        <v>98.5712859827876</v>
      </c>
      <c r="Q86">
        <v>81.323260298411398</v>
      </c>
      <c r="R86">
        <v>50.441340236116297</v>
      </c>
      <c r="S86" s="2">
        <f>(Table2[[#This Row],[Close Price]]-Table2[[#This Row],[20D EMA]])/Table2[[#This Row],[20D EMA]]</f>
        <v>-5.4644808743170526E-3</v>
      </c>
      <c r="T86" s="2">
        <f>(Table2[[#This Row],[Close Price]]-Table2[[#This Row],[50D EMA]])/Table2[[#This Row],[50D EMA]]</f>
        <v>1.5508715362396066E-2</v>
      </c>
      <c r="U86" s="2">
        <f>(Table2[[#This Row],[Close Price]]-Table2[[#This Row],[200D EMA]])/Table2[[#This Row],[200D EMA]]</f>
        <v>0.23089014917366008</v>
      </c>
      <c r="V86">
        <v>0.44844592688123203</v>
      </c>
      <c r="W86">
        <v>99.81</v>
      </c>
      <c r="X86">
        <v>101.25</v>
      </c>
      <c r="Y86">
        <v>99.81</v>
      </c>
      <c r="Z86">
        <v>101.25</v>
      </c>
      <c r="AA86">
        <v>99.81</v>
      </c>
      <c r="AB86">
        <v>101.25</v>
      </c>
      <c r="AC86" s="2">
        <f>(Table2[[#This Row],[Close Price]]/Table2[[#This Row],[Day Low]])-1</f>
        <v>2.9055204889287811E-3</v>
      </c>
      <c r="AD86" s="2">
        <f>(Table2[[#This Row],[Day High]]/Table2[[#This Row],[Close Price]])-1</f>
        <v>1.1488511488511488E-2</v>
      </c>
      <c r="AE86" s="2">
        <f>(Table2[[#This Row],[Close Price]]/Table2[[#This Row],[Current Week Low]])-1</f>
        <v>2.9055204889287811E-3</v>
      </c>
      <c r="AF86" s="2">
        <f>(Table2[[#This Row],[Current Week High]]/Table2[[#This Row],[Close Price]])-1</f>
        <v>1.1488511488511488E-2</v>
      </c>
      <c r="AG86" s="2">
        <f>(Table2[[#This Row],[Close Price]]/Table2[[#This Row],[Current Month Low]])-1</f>
        <v>2.9055204889287811E-3</v>
      </c>
      <c r="AH86" s="2">
        <f>(Table2[[#This Row],[Current Month High]]/Table2[[#This Row],[Close Price]])-1</f>
        <v>1.1488511488511488E-2</v>
      </c>
      <c r="AI86">
        <v>17.8821178821178</v>
      </c>
      <c r="AJ86">
        <v>123.188405797101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0.05</v>
      </c>
      <c r="AM86" t="s">
        <v>10455</v>
      </c>
      <c r="AN86">
        <v>-2.98</v>
      </c>
      <c r="AO86" t="s">
        <v>10456</v>
      </c>
      <c r="AP86">
        <v>0.15502415475857501</v>
      </c>
      <c r="AQ86">
        <f>(Table2[[#This Row],[Sharpe Ratio]]-AVERAGE(Table2[Sharpe Ratio]))/_xlfn.STDEV.P(Table2[Sharpe Ratio])</f>
        <v>1.1408954674843725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0.76702246598004198</v>
      </c>
      <c r="AS86">
        <f>_xlfn.RANK.AVG(Table2[[#This Row],[1Y Return vs Nifty Z-Score]],Table2[1Y Return vs Nifty Z-Score])</f>
        <v>140</v>
      </c>
      <c r="AT86">
        <f>_xlfn.RANK.AVG(Table2[[#This Row],[6M Return vs Nifty Z-Score]],Table2[6M Return vs Nifty Z-Score])</f>
        <v>112</v>
      </c>
      <c r="AU86">
        <f>_xlfn.RANK.AVG(Table2[[#This Row],[Sharpe Ratio Z-Score]],Table2[Sharpe Ratio Z-Score])</f>
        <v>95</v>
      </c>
      <c r="AV86">
        <f>(Table2[[#This Row],[Rank 1Y]]+Table2[[#This Row],[Rank 6M]]+Table2[[#This Row],[Rank Sharpe]])/3</f>
        <v>115.66666666666667</v>
      </c>
    </row>
    <row r="87" spans="1:48" x14ac:dyDescent="0.3">
      <c r="A87" t="s">
        <v>653</v>
      </c>
      <c r="B87" t="s">
        <v>654</v>
      </c>
      <c r="C87" t="s">
        <v>10422</v>
      </c>
      <c r="D87" t="s">
        <v>286</v>
      </c>
      <c r="E87">
        <v>26846.884333260001</v>
      </c>
      <c r="F87">
        <v>428.55</v>
      </c>
      <c r="G87">
        <v>77.805680687906801</v>
      </c>
      <c r="H87">
        <f>(Table2[[#This Row],[1Y Return vs Nifty]]-AVERAGE(Table2[1Y Return vs Nifty]))/_xlfn.STDEV.P(Table2[1Y Return vs Nifty])</f>
        <v>0.37619959883333981</v>
      </c>
      <c r="I87">
        <v>-9.0989478391851293</v>
      </c>
      <c r="J87">
        <f>(Table2[[#This Row],[1M Return vs Nifty]]-AVERAGE(Table2[1M Return vs Nifty]))/_xlfn.STDEV.P(Table2[1M Return vs Nifty])</f>
        <v>-0.84342343748836424</v>
      </c>
      <c r="K87">
        <v>59.886792230523099</v>
      </c>
      <c r="L87">
        <f>(Table2[[#This Row],[6M Return vs Nifty]]-AVERAGE(Table2[6M Return vs Nifty]))/_xlfn.STDEV.P(Table2[6M Return vs Nifty])</f>
        <v>1.4483500525278403</v>
      </c>
      <c r="M87">
        <v>-5.7538707255243198</v>
      </c>
      <c r="N87">
        <f>(Table2[[#This Row],[1W Return vs Nifty]]-AVERAGE(Table2[1W Return vs Nifty]))/_xlfn.STDEV.P(Table2[1W Return vs Nifty])</f>
        <v>-0.7919253204111244</v>
      </c>
      <c r="O87">
        <v>439.31</v>
      </c>
      <c r="P87">
        <v>442.200829071594</v>
      </c>
      <c r="Q87">
        <v>365.69589215078298</v>
      </c>
      <c r="R87">
        <v>37.682901247594501</v>
      </c>
      <c r="S87" s="2">
        <f>(Table2[[#This Row],[Close Price]]-Table2[[#This Row],[20D EMA]])/Table2[[#This Row],[20D EMA]]</f>
        <v>-2.4492954861032052E-2</v>
      </c>
      <c r="T87" s="2">
        <f>(Table2[[#This Row],[Close Price]]-Table2[[#This Row],[50D EMA]])/Table2[[#This Row],[50D EMA]]</f>
        <v>-3.0870202347322753E-2</v>
      </c>
      <c r="U87" s="2">
        <f>(Table2[[#This Row],[Close Price]]-Table2[[#This Row],[200D EMA]])/Table2[[#This Row],[200D EMA]]</f>
        <v>0.17187534560355727</v>
      </c>
      <c r="V87">
        <v>0.85265924198627896</v>
      </c>
      <c r="W87">
        <v>418.2</v>
      </c>
      <c r="X87">
        <v>433.1</v>
      </c>
      <c r="Y87">
        <v>418.2</v>
      </c>
      <c r="Z87">
        <v>433.1</v>
      </c>
      <c r="AA87">
        <v>418.2</v>
      </c>
      <c r="AB87">
        <v>433.1</v>
      </c>
      <c r="AC87" s="2">
        <f>(Table2[[#This Row],[Close Price]]/Table2[[#This Row],[Day Low]])-1</f>
        <v>2.4748923959827973E-2</v>
      </c>
      <c r="AD87" s="2">
        <f>(Table2[[#This Row],[Day High]]/Table2[[#This Row],[Close Price]])-1</f>
        <v>1.0617197526542999E-2</v>
      </c>
      <c r="AE87" s="2">
        <f>(Table2[[#This Row],[Close Price]]/Table2[[#This Row],[Current Week Low]])-1</f>
        <v>2.4748923959827973E-2</v>
      </c>
      <c r="AF87" s="2">
        <f>(Table2[[#This Row],[Current Week High]]/Table2[[#This Row],[Close Price]])-1</f>
        <v>1.0617197526542999E-2</v>
      </c>
      <c r="AG87" s="2">
        <f>(Table2[[#This Row],[Close Price]]/Table2[[#This Row],[Current Month Low]])-1</f>
        <v>2.4748923959827973E-2</v>
      </c>
      <c r="AH87" s="2">
        <f>(Table2[[#This Row],[Current Month High]]/Table2[[#This Row],[Close Price]])-1</f>
        <v>1.0617197526542999E-2</v>
      </c>
      <c r="AI87">
        <v>17.185859292964601</v>
      </c>
      <c r="AJ87">
        <v>110.796851942941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-0.19</v>
      </c>
      <c r="AM87" t="s">
        <v>10456</v>
      </c>
      <c r="AN87">
        <v>1.0900000000000001</v>
      </c>
      <c r="AO87" t="s">
        <v>10455</v>
      </c>
      <c r="AP87">
        <v>0.145928091327124</v>
      </c>
      <c r="AQ87">
        <f>(Table2[[#This Row],[Sharpe Ratio]]-AVERAGE(Table2[Sharpe Ratio]))/_xlfn.STDEV.P(Table2[Sharpe Ratio])</f>
        <v>1.0380563826981806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170</v>
      </c>
      <c r="AT87">
        <f>_xlfn.RANK.AVG(Table2[[#This Row],[6M Return vs Nifty Z-Score]],Table2[6M Return vs Nifty Z-Score])</f>
        <v>65</v>
      </c>
      <c r="AU87">
        <f>_xlfn.RANK.AVG(Table2[[#This Row],[Sharpe Ratio Z-Score]],Table2[Sharpe Ratio Z-Score])</f>
        <v>112</v>
      </c>
      <c r="AV87">
        <f>(Table2[[#This Row],[Rank 1Y]]+Table2[[#This Row],[Rank 6M]]+Table2[[#This Row],[Rank Sharpe]])/3</f>
        <v>115.66666666666667</v>
      </c>
    </row>
    <row r="88" spans="1:48" x14ac:dyDescent="0.3">
      <c r="A88" t="s">
        <v>343</v>
      </c>
      <c r="B88" t="s">
        <v>344</v>
      </c>
      <c r="C88" t="s">
        <v>10416</v>
      </c>
      <c r="D88" t="s">
        <v>86</v>
      </c>
      <c r="E88">
        <v>72015.618914559993</v>
      </c>
      <c r="F88">
        <v>1456.45</v>
      </c>
      <c r="G88">
        <v>114.821419154642</v>
      </c>
      <c r="H88">
        <f>(Table2[[#This Row],[1Y Return vs Nifty]]-AVERAGE(Table2[1Y Return vs Nifty]))/_xlfn.STDEV.P(Table2[1Y Return vs Nifty])</f>
        <v>0.81496205373303787</v>
      </c>
      <c r="I88">
        <v>-9.4522766034368697</v>
      </c>
      <c r="J88">
        <f>(Table2[[#This Row],[1M Return vs Nifty]]-AVERAGE(Table2[1M Return vs Nifty]))/_xlfn.STDEV.P(Table2[1M Return vs Nifty])</f>
        <v>-0.87733700178939589</v>
      </c>
      <c r="K88">
        <v>43.586347648410303</v>
      </c>
      <c r="L88">
        <f>(Table2[[#This Row],[6M Return vs Nifty]]-AVERAGE(Table2[6M Return vs Nifty]))/_xlfn.STDEV.P(Table2[6M Return vs Nifty])</f>
        <v>0.95172498660815541</v>
      </c>
      <c r="M88">
        <v>-2.7362754107001401</v>
      </c>
      <c r="N88">
        <f>(Table2[[#This Row],[1W Return vs Nifty]]-AVERAGE(Table2[1W Return vs Nifty]))/_xlfn.STDEV.P(Table2[1W Return vs Nifty])</f>
        <v>-0.18566644562806178</v>
      </c>
      <c r="O88">
        <v>1509.48</v>
      </c>
      <c r="P88">
        <v>1459.1798328647999</v>
      </c>
      <c r="Q88">
        <v>1165.3583373328299</v>
      </c>
      <c r="R88">
        <v>41.436883409481702</v>
      </c>
      <c r="S88" s="2">
        <f>(Table2[[#This Row],[Close Price]]-Table2[[#This Row],[20D EMA]])/Table2[[#This Row],[20D EMA]]</f>
        <v>-3.5131303495243377E-2</v>
      </c>
      <c r="T88" s="2">
        <f>(Table2[[#This Row],[Close Price]]-Table2[[#This Row],[50D EMA]])/Table2[[#This Row],[50D EMA]]</f>
        <v>-1.8707994746887228E-3</v>
      </c>
      <c r="U88" s="2">
        <f>(Table2[[#This Row],[Close Price]]-Table2[[#This Row],[200D EMA]])/Table2[[#This Row],[200D EMA]]</f>
        <v>0.24978725713963243</v>
      </c>
      <c r="V88">
        <v>0.218492261875565</v>
      </c>
      <c r="W88">
        <v>1450</v>
      </c>
      <c r="X88">
        <v>1498.5</v>
      </c>
      <c r="Y88">
        <v>1450</v>
      </c>
      <c r="Z88">
        <v>1498.5</v>
      </c>
      <c r="AA88">
        <v>1450</v>
      </c>
      <c r="AB88">
        <v>1498.5</v>
      </c>
      <c r="AC88" s="2">
        <f>(Table2[[#This Row],[Close Price]]/Table2[[#This Row],[Day Low]])-1</f>
        <v>4.4482758620689733E-3</v>
      </c>
      <c r="AD88" s="2">
        <f>(Table2[[#This Row],[Day High]]/Table2[[#This Row],[Close Price]])-1</f>
        <v>2.8871571286346986E-2</v>
      </c>
      <c r="AE88" s="2">
        <f>(Table2[[#This Row],[Close Price]]/Table2[[#This Row],[Current Week Low]])-1</f>
        <v>4.4482758620689733E-3</v>
      </c>
      <c r="AF88" s="2">
        <f>(Table2[[#This Row],[Current Week High]]/Table2[[#This Row],[Close Price]])-1</f>
        <v>2.8871571286346986E-2</v>
      </c>
      <c r="AG88" s="2">
        <f>(Table2[[#This Row],[Close Price]]/Table2[[#This Row],[Current Month Low]])-1</f>
        <v>4.4482758620689733E-3</v>
      </c>
      <c r="AH88" s="2">
        <f>(Table2[[#This Row],[Current Month High]]/Table2[[#This Row],[Close Price]])-1</f>
        <v>2.8871571286346986E-2</v>
      </c>
      <c r="AI88">
        <v>12.128806344193</v>
      </c>
      <c r="AJ88">
        <v>147.653460295868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-0.13</v>
      </c>
      <c r="AM88" t="s">
        <v>10456</v>
      </c>
      <c r="AN88">
        <v>-9.48</v>
      </c>
      <c r="AO88" t="s">
        <v>10456</v>
      </c>
      <c r="AP88">
        <v>0.13332703601398599</v>
      </c>
      <c r="AQ88">
        <f>(Table2[[#This Row],[Sharpe Ratio]]-AVERAGE(Table2[Sharpe Ratio]))/_xlfn.STDEV.P(Table2[Sharpe Ratio])</f>
        <v>0.89559024825340627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1.5992738411771419</v>
      </c>
      <c r="AS88">
        <f>_xlfn.RANK.AVG(Table2[[#This Row],[1Y Return vs Nifty Z-Score]],Table2[1Y Return vs Nifty Z-Score])</f>
        <v>106</v>
      </c>
      <c r="AT88">
        <f>_xlfn.RANK.AVG(Table2[[#This Row],[6M Return vs Nifty Z-Score]],Table2[6M Return vs Nifty Z-Score])</f>
        <v>104</v>
      </c>
      <c r="AU88">
        <f>_xlfn.RANK.AVG(Table2[[#This Row],[Sharpe Ratio Z-Score]],Table2[Sharpe Ratio Z-Score])</f>
        <v>141</v>
      </c>
      <c r="AV88">
        <f>(Table2[[#This Row],[Rank 1Y]]+Table2[[#This Row],[Rank 6M]]+Table2[[#This Row],[Rank Sharpe]])/3</f>
        <v>117</v>
      </c>
    </row>
    <row r="89" spans="1:48" x14ac:dyDescent="0.3">
      <c r="A89" t="s">
        <v>941</v>
      </c>
      <c r="B89" t="s">
        <v>942</v>
      </c>
      <c r="C89" t="s">
        <v>10409</v>
      </c>
      <c r="D89" t="s">
        <v>18</v>
      </c>
      <c r="E89">
        <v>14624.588594000001</v>
      </c>
      <c r="F89">
        <v>981.7</v>
      </c>
      <c r="G89">
        <v>118.68151683059401</v>
      </c>
      <c r="H89">
        <f>(Table2[[#This Row],[1Y Return vs Nifty]]-AVERAGE(Table2[1Y Return vs Nifty]))/_xlfn.STDEV.P(Table2[1Y Return vs Nifty])</f>
        <v>0.86071734601162797</v>
      </c>
      <c r="I89">
        <v>-3.11998629571444</v>
      </c>
      <c r="J89">
        <f>(Table2[[#This Row],[1M Return vs Nifty]]-AVERAGE(Table2[1M Return vs Nifty]))/_xlfn.STDEV.P(Table2[1M Return vs Nifty])</f>
        <v>-0.26954461053438256</v>
      </c>
      <c r="K89">
        <v>28.444166451745701</v>
      </c>
      <c r="L89">
        <f>(Table2[[#This Row],[6M Return vs Nifty]]-AVERAGE(Table2[6M Return vs Nifty]))/_xlfn.STDEV.P(Table2[6M Return vs Nifty])</f>
        <v>0.49038869009920077</v>
      </c>
      <c r="M89">
        <v>-0.77258424353384703</v>
      </c>
      <c r="N89">
        <f>(Table2[[#This Row],[1W Return vs Nifty]]-AVERAGE(Table2[1W Return vs Nifty]))/_xlfn.STDEV.P(Table2[1W Return vs Nifty])</f>
        <v>0.20885471218896665</v>
      </c>
      <c r="O89">
        <v>961.21</v>
      </c>
      <c r="P89">
        <v>944.15153772762903</v>
      </c>
      <c r="Q89">
        <v>792.15423089950002</v>
      </c>
      <c r="R89">
        <v>61.816266851375097</v>
      </c>
      <c r="S89" s="2">
        <f>(Table2[[#This Row],[Close Price]]-Table2[[#This Row],[20D EMA]])/Table2[[#This Row],[20D EMA]]</f>
        <v>2.131688184683889E-2</v>
      </c>
      <c r="T89" s="2">
        <f>(Table2[[#This Row],[Close Price]]-Table2[[#This Row],[50D EMA]])/Table2[[#This Row],[50D EMA]]</f>
        <v>3.9769529330791684E-2</v>
      </c>
      <c r="U89" s="2">
        <f>(Table2[[#This Row],[Close Price]]-Table2[[#This Row],[200D EMA]])/Table2[[#This Row],[200D EMA]]</f>
        <v>0.23927886982976621</v>
      </c>
      <c r="V89">
        <v>0.475342817025661</v>
      </c>
      <c r="W89">
        <v>977</v>
      </c>
      <c r="X89">
        <v>996</v>
      </c>
      <c r="Y89">
        <v>977</v>
      </c>
      <c r="Z89">
        <v>996</v>
      </c>
      <c r="AA89">
        <v>977</v>
      </c>
      <c r="AB89">
        <v>996</v>
      </c>
      <c r="AC89" s="2">
        <f>(Table2[[#This Row],[Close Price]]/Table2[[#This Row],[Day Low]])-1</f>
        <v>4.8106448311155958E-3</v>
      </c>
      <c r="AD89" s="2">
        <f>(Table2[[#This Row],[Day High]]/Table2[[#This Row],[Close Price]])-1</f>
        <v>1.4566568198023822E-2</v>
      </c>
      <c r="AE89" s="2">
        <f>(Table2[[#This Row],[Close Price]]/Table2[[#This Row],[Current Week Low]])-1</f>
        <v>4.8106448311155958E-3</v>
      </c>
      <c r="AF89" s="2">
        <f>(Table2[[#This Row],[Current Week High]]/Table2[[#This Row],[Close Price]])-1</f>
        <v>1.4566568198023822E-2</v>
      </c>
      <c r="AG89" s="2">
        <f>(Table2[[#This Row],[Close Price]]/Table2[[#This Row],[Current Month Low]])-1</f>
        <v>4.8106448311155958E-3</v>
      </c>
      <c r="AH89" s="2">
        <f>(Table2[[#This Row],[Current Month High]]/Table2[[#This Row],[Close Price]])-1</f>
        <v>1.4566568198023822E-2</v>
      </c>
      <c r="AI89">
        <v>14.342467148823401</v>
      </c>
      <c r="AJ89">
        <v>182.17878700776001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0.04</v>
      </c>
      <c r="AM89" t="s">
        <v>10455</v>
      </c>
      <c r="AN89">
        <v>0.36</v>
      </c>
      <c r="AO89" t="s">
        <v>10455</v>
      </c>
      <c r="AP89">
        <v>0.16731837253526799</v>
      </c>
      <c r="AQ89">
        <f>(Table2[[#This Row],[Sharpe Ratio]]-AVERAGE(Table2[Sharpe Ratio]))/_xlfn.STDEV.P(Table2[Sharpe Ratio])</f>
        <v>1.2798925307574407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2.5703086685228533</v>
      </c>
      <c r="AS89">
        <f>_xlfn.RANK.AVG(Table2[[#This Row],[1Y Return vs Nifty Z-Score]],Table2[1Y Return vs Nifty Z-Score])</f>
        <v>100</v>
      </c>
      <c r="AT89">
        <f>_xlfn.RANK.AVG(Table2[[#This Row],[6M Return vs Nifty Z-Score]],Table2[6M Return vs Nifty Z-Score])</f>
        <v>179</v>
      </c>
      <c r="AU89">
        <f>_xlfn.RANK.AVG(Table2[[#This Row],[Sharpe Ratio Z-Score]],Table2[Sharpe Ratio Z-Score])</f>
        <v>75</v>
      </c>
      <c r="AV89">
        <f>(Table2[[#This Row],[Rank 1Y]]+Table2[[#This Row],[Rank 6M]]+Table2[[#This Row],[Rank Sharpe]])/3</f>
        <v>118</v>
      </c>
    </row>
    <row r="90" spans="1:48" x14ac:dyDescent="0.3">
      <c r="A90" t="s">
        <v>510</v>
      </c>
      <c r="B90" t="s">
        <v>511</v>
      </c>
      <c r="C90" t="s">
        <v>10414</v>
      </c>
      <c r="D90" t="s">
        <v>46</v>
      </c>
      <c r="E90">
        <v>39174.993000000002</v>
      </c>
      <c r="F90">
        <v>64.930000000000007</v>
      </c>
      <c r="G90">
        <v>115.140330278517</v>
      </c>
      <c r="H90">
        <f>(Table2[[#This Row],[1Y Return vs Nifty]]-AVERAGE(Table2[1Y Return vs Nifty]))/_xlfn.STDEV.P(Table2[1Y Return vs Nifty])</f>
        <v>0.8187422357151416</v>
      </c>
      <c r="I90">
        <v>-16.022297747502201</v>
      </c>
      <c r="J90">
        <f>(Table2[[#This Row],[1M Return vs Nifty]]-AVERAGE(Table2[1M Return vs Nifty]))/_xlfn.STDEV.P(Table2[1M Return vs Nifty])</f>
        <v>-1.507947518315718</v>
      </c>
      <c r="K90">
        <v>44.196988221263297</v>
      </c>
      <c r="L90">
        <f>(Table2[[#This Row],[6M Return vs Nifty]]-AVERAGE(Table2[6M Return vs Nifty]))/_xlfn.STDEV.P(Table2[6M Return vs Nifty])</f>
        <v>0.97032935124488029</v>
      </c>
      <c r="M90">
        <v>-3.6747520430386702</v>
      </c>
      <c r="N90">
        <f>(Table2[[#This Row],[1W Return vs Nifty]]-AVERAGE(Table2[1W Return vs Nifty]))/_xlfn.STDEV.P(Table2[1W Return vs Nifty])</f>
        <v>-0.37421385764739207</v>
      </c>
      <c r="O90">
        <v>66.64</v>
      </c>
      <c r="P90">
        <v>66.592413219179804</v>
      </c>
      <c r="Q90">
        <v>54.926735212680498</v>
      </c>
      <c r="R90">
        <v>40.234249324102002</v>
      </c>
      <c r="S90" s="2">
        <f>(Table2[[#This Row],[Close Price]]-Table2[[#This Row],[20D EMA]])/Table2[[#This Row],[20D EMA]]</f>
        <v>-2.5660264105642164E-2</v>
      </c>
      <c r="T90" s="2">
        <f>(Table2[[#This Row],[Close Price]]-Table2[[#This Row],[50D EMA]])/Table2[[#This Row],[50D EMA]]</f>
        <v>-2.4964003237248539E-2</v>
      </c>
      <c r="U90" s="2">
        <f>(Table2[[#This Row],[Close Price]]-Table2[[#This Row],[200D EMA]])/Table2[[#This Row],[200D EMA]]</f>
        <v>0.18212014146819588</v>
      </c>
      <c r="V90">
        <v>0.67609386352669298</v>
      </c>
      <c r="W90">
        <v>64.739999999999995</v>
      </c>
      <c r="X90">
        <v>65.73</v>
      </c>
      <c r="Y90">
        <v>64.739999999999995</v>
      </c>
      <c r="Z90">
        <v>65.73</v>
      </c>
      <c r="AA90">
        <v>64.739999999999995</v>
      </c>
      <c r="AB90">
        <v>65.73</v>
      </c>
      <c r="AC90" s="2">
        <f>(Table2[[#This Row],[Close Price]]/Table2[[#This Row],[Day Low]])-1</f>
        <v>2.9348161878284262E-3</v>
      </c>
      <c r="AD90" s="2">
        <f>(Table2[[#This Row],[Day High]]/Table2[[#This Row],[Close Price]])-1</f>
        <v>1.2320961034960609E-2</v>
      </c>
      <c r="AE90" s="2">
        <f>(Table2[[#This Row],[Close Price]]/Table2[[#This Row],[Current Week Low]])-1</f>
        <v>2.9348161878284262E-3</v>
      </c>
      <c r="AF90" s="2">
        <f>(Table2[[#This Row],[Current Week High]]/Table2[[#This Row],[Close Price]])-1</f>
        <v>1.2320961034960609E-2</v>
      </c>
      <c r="AG90" s="2">
        <f>(Table2[[#This Row],[Close Price]]/Table2[[#This Row],[Current Month Low]])-1</f>
        <v>2.9348161878284262E-3</v>
      </c>
      <c r="AH90" s="2">
        <f>(Table2[[#This Row],[Current Month High]]/Table2[[#This Row],[Close Price]])-1</f>
        <v>1.2320961034960609E-2</v>
      </c>
      <c r="AI90">
        <v>20.360388110272499</v>
      </c>
      <c r="AJ90">
        <v>160.240480961923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-0.15</v>
      </c>
      <c r="AM90" t="s">
        <v>10456</v>
      </c>
      <c r="AN90">
        <v>-3.58</v>
      </c>
      <c r="AO90" t="s">
        <v>10456</v>
      </c>
      <c r="AP90">
        <v>0.12818517296711401</v>
      </c>
      <c r="AQ90">
        <f>(Table2[[#This Row],[Sharpe Ratio]]-AVERAGE(Table2[Sharpe Ratio]))/_xlfn.STDEV.P(Table2[Sharpe Ratio])</f>
        <v>0.83745691466121708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0.74436712565812879</v>
      </c>
      <c r="AS90">
        <f>_xlfn.RANK.AVG(Table2[[#This Row],[1Y Return vs Nifty Z-Score]],Table2[1Y Return vs Nifty Z-Score])</f>
        <v>104</v>
      </c>
      <c r="AT90">
        <f>_xlfn.RANK.AVG(Table2[[#This Row],[6M Return vs Nifty Z-Score]],Table2[6M Return vs Nifty Z-Score])</f>
        <v>101</v>
      </c>
      <c r="AU90">
        <f>_xlfn.RANK.AVG(Table2[[#This Row],[Sharpe Ratio Z-Score]],Table2[Sharpe Ratio Z-Score])</f>
        <v>149</v>
      </c>
      <c r="AV90">
        <f>(Table2[[#This Row],[Rank 1Y]]+Table2[[#This Row],[Rank 6M]]+Table2[[#This Row],[Rank Sharpe]])/3</f>
        <v>118</v>
      </c>
    </row>
    <row r="91" spans="1:48" x14ac:dyDescent="0.3">
      <c r="A91" t="s">
        <v>605</v>
      </c>
      <c r="B91" t="s">
        <v>606</v>
      </c>
      <c r="C91" t="s">
        <v>10415</v>
      </c>
      <c r="D91" t="s">
        <v>459</v>
      </c>
      <c r="E91">
        <v>30439.863413659899</v>
      </c>
      <c r="F91">
        <v>1714.95</v>
      </c>
      <c r="G91">
        <v>122.27120830377</v>
      </c>
      <c r="H91">
        <f>(Table2[[#This Row],[1Y Return vs Nifty]]-AVERAGE(Table2[1Y Return vs Nifty]))/_xlfn.STDEV.P(Table2[1Y Return vs Nifty])</f>
        <v>0.90326740467163902</v>
      </c>
      <c r="I91">
        <v>29.4068758922961</v>
      </c>
      <c r="J91">
        <f>(Table2[[#This Row],[1M Return vs Nifty]]-AVERAGE(Table2[1M Return vs Nifty]))/_xlfn.STDEV.P(Table2[1M Return vs Nifty])</f>
        <v>2.852482079423841</v>
      </c>
      <c r="K91">
        <v>96.9077750190947</v>
      </c>
      <c r="L91">
        <f>(Table2[[#This Row],[6M Return vs Nifty]]-AVERAGE(Table2[6M Return vs Nifty]))/_xlfn.STDEV.P(Table2[6M Return vs Nifty])</f>
        <v>2.5762670197718611</v>
      </c>
      <c r="M91">
        <v>16.182649680009099</v>
      </c>
      <c r="N91">
        <f>(Table2[[#This Row],[1W Return vs Nifty]]-AVERAGE(Table2[1W Return vs Nifty]))/_xlfn.STDEV.P(Table2[1W Return vs Nifty])</f>
        <v>3.6152959237301769</v>
      </c>
      <c r="O91">
        <v>1447.86</v>
      </c>
      <c r="P91">
        <v>1268.2280137287601</v>
      </c>
      <c r="Q91">
        <v>951.98999110219097</v>
      </c>
      <c r="R91">
        <v>76.645203729614394</v>
      </c>
      <c r="S91" s="2">
        <f>(Table2[[#This Row],[Close Price]]-Table2[[#This Row],[20D EMA]])/Table2[[#This Row],[20D EMA]]</f>
        <v>0.18447225560482378</v>
      </c>
      <c r="T91" s="2">
        <f>(Table2[[#This Row],[Close Price]]-Table2[[#This Row],[50D EMA]])/Table2[[#This Row],[50D EMA]]</f>
        <v>0.35224106504146485</v>
      </c>
      <c r="U91" s="2">
        <f>(Table2[[#This Row],[Close Price]]-Table2[[#This Row],[200D EMA]])/Table2[[#This Row],[200D EMA]]</f>
        <v>0.80143700672154383</v>
      </c>
      <c r="V91">
        <v>1.56676145547257</v>
      </c>
      <c r="W91">
        <v>1621.75</v>
      </c>
      <c r="X91">
        <v>1729.8</v>
      </c>
      <c r="Y91">
        <v>1621.75</v>
      </c>
      <c r="Z91">
        <v>1729.8</v>
      </c>
      <c r="AA91">
        <v>1621.75</v>
      </c>
      <c r="AB91">
        <v>1729.8</v>
      </c>
      <c r="AC91" s="2">
        <f>(Table2[[#This Row],[Close Price]]/Table2[[#This Row],[Day Low]])-1</f>
        <v>5.746878372128883E-2</v>
      </c>
      <c r="AD91" s="2">
        <f>(Table2[[#This Row],[Day High]]/Table2[[#This Row],[Close Price]])-1</f>
        <v>8.6591445814745427E-3</v>
      </c>
      <c r="AE91" s="2">
        <f>(Table2[[#This Row],[Close Price]]/Table2[[#This Row],[Current Week Low]])-1</f>
        <v>5.746878372128883E-2</v>
      </c>
      <c r="AF91" s="2">
        <f>(Table2[[#This Row],[Current Week High]]/Table2[[#This Row],[Close Price]])-1</f>
        <v>8.6591445814745427E-3</v>
      </c>
      <c r="AG91" s="2">
        <f>(Table2[[#This Row],[Close Price]]/Table2[[#This Row],[Current Month Low]])-1</f>
        <v>5.746878372128883E-2</v>
      </c>
      <c r="AH91" s="2">
        <f>(Table2[[#This Row],[Current Month High]]/Table2[[#This Row],[Close Price]])-1</f>
        <v>8.6591445814745427E-3</v>
      </c>
      <c r="AI91">
        <v>3.5569550132656902</v>
      </c>
      <c r="AJ91">
        <v>186.30217028380599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0.66</v>
      </c>
      <c r="AM91" t="s">
        <v>10455</v>
      </c>
      <c r="AN91">
        <v>27.75</v>
      </c>
      <c r="AO91" t="s">
        <v>10455</v>
      </c>
      <c r="AP91">
        <v>8.3127651525914004E-2</v>
      </c>
      <c r="AQ91">
        <f>(Table2[[#This Row],[Sharpe Ratio]]-AVERAGE(Table2[Sharpe Ratio]))/_xlfn.STDEV.P(Table2[Sharpe Ratio])</f>
        <v>0.32804157222576275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10.275353999823281</v>
      </c>
      <c r="AS91">
        <f>_xlfn.RANK.AVG(Table2[[#This Row],[1Y Return vs Nifty Z-Score]],Table2[1Y Return vs Nifty Z-Score])</f>
        <v>96</v>
      </c>
      <c r="AT91">
        <f>_xlfn.RANK.AVG(Table2[[#This Row],[6M Return vs Nifty Z-Score]],Table2[6M Return vs Nifty Z-Score])</f>
        <v>15</v>
      </c>
      <c r="AU91">
        <f>_xlfn.RANK.AVG(Table2[[#This Row],[Sharpe Ratio Z-Score]],Table2[Sharpe Ratio Z-Score])</f>
        <v>247</v>
      </c>
      <c r="AV91">
        <f>(Table2[[#This Row],[Rank 1Y]]+Table2[[#This Row],[Rank 6M]]+Table2[[#This Row],[Rank Sharpe]])/3</f>
        <v>119.33333333333333</v>
      </c>
    </row>
    <row r="92" spans="1:48" x14ac:dyDescent="0.3">
      <c r="A92" t="s">
        <v>1504</v>
      </c>
      <c r="B92" t="s">
        <v>1505</v>
      </c>
      <c r="C92" t="s">
        <v>10414</v>
      </c>
      <c r="D92" t="s">
        <v>46</v>
      </c>
      <c r="E92">
        <v>6131.5177761499999</v>
      </c>
      <c r="F92">
        <v>475.1</v>
      </c>
      <c r="G92">
        <v>110.840682857071</v>
      </c>
      <c r="H92">
        <f>(Table2[[#This Row],[1Y Return vs Nifty]]-AVERAGE(Table2[1Y Return vs Nifty]))/_xlfn.STDEV.P(Table2[1Y Return vs Nifty])</f>
        <v>0.7677767832892185</v>
      </c>
      <c r="I92">
        <v>-10.6527566897489</v>
      </c>
      <c r="J92">
        <f>(Table2[[#This Row],[1M Return vs Nifty]]-AVERAGE(Table2[1M Return vs Nifty]))/_xlfn.STDEV.P(Table2[1M Return vs Nifty])</f>
        <v>-0.99256271426562126</v>
      </c>
      <c r="K92">
        <v>34.761492899376101</v>
      </c>
      <c r="L92">
        <f>(Table2[[#This Row],[6M Return vs Nifty]]-AVERAGE(Table2[6M Return vs Nifty]))/_xlfn.STDEV.P(Table2[6M Return vs Nifty])</f>
        <v>0.68285845052115657</v>
      </c>
      <c r="M92">
        <v>-2.7087814039887599</v>
      </c>
      <c r="N92">
        <f>(Table2[[#This Row],[1W Return vs Nifty]]-AVERAGE(Table2[1W Return vs Nifty]))/_xlfn.STDEV.P(Table2[1W Return vs Nifty])</f>
        <v>-0.18014268122856325</v>
      </c>
      <c r="O92">
        <v>449.69</v>
      </c>
      <c r="P92">
        <v>415.23781667122</v>
      </c>
      <c r="Q92">
        <v>338.08196270553498</v>
      </c>
      <c r="R92">
        <v>48.179883584996603</v>
      </c>
      <c r="S92" s="2">
        <f>(Table2[[#This Row],[Close Price]]-Table2[[#This Row],[20D EMA]])/Table2[[#This Row],[20D EMA]]</f>
        <v>5.6505592741666534E-2</v>
      </c>
      <c r="T92" s="2">
        <f>(Table2[[#This Row],[Close Price]]-Table2[[#This Row],[50D EMA]])/Table2[[#This Row],[50D EMA]]</f>
        <v>0.14416361161097746</v>
      </c>
      <c r="U92" s="2">
        <f>(Table2[[#This Row],[Close Price]]-Table2[[#This Row],[200D EMA]])/Table2[[#This Row],[200D EMA]]</f>
        <v>0.40528053078597981</v>
      </c>
      <c r="V92">
        <v>0.70178995762252305</v>
      </c>
      <c r="W92">
        <v>446</v>
      </c>
      <c r="X92">
        <v>481.15</v>
      </c>
      <c r="Y92">
        <v>446</v>
      </c>
      <c r="Z92">
        <v>481.15</v>
      </c>
      <c r="AA92">
        <v>446</v>
      </c>
      <c r="AB92">
        <v>481.15</v>
      </c>
      <c r="AC92" s="2">
        <f>(Table2[[#This Row],[Close Price]]/Table2[[#This Row],[Day Low]])-1</f>
        <v>6.5246636771300492E-2</v>
      </c>
      <c r="AD92" s="2">
        <f>(Table2[[#This Row],[Day High]]/Table2[[#This Row],[Close Price]])-1</f>
        <v>1.2734161229214891E-2</v>
      </c>
      <c r="AE92" s="2">
        <f>(Table2[[#This Row],[Close Price]]/Table2[[#This Row],[Current Week Low]])-1</f>
        <v>6.5246636771300492E-2</v>
      </c>
      <c r="AF92" s="2">
        <f>(Table2[[#This Row],[Current Week High]]/Table2[[#This Row],[Close Price]])-1</f>
        <v>1.2734161229214891E-2</v>
      </c>
      <c r="AG92" s="2">
        <f>(Table2[[#This Row],[Close Price]]/Table2[[#This Row],[Current Month Low]])-1</f>
        <v>6.5246636771300492E-2</v>
      </c>
      <c r="AH92" s="2">
        <f>(Table2[[#This Row],[Current Month High]]/Table2[[#This Row],[Close Price]])-1</f>
        <v>1.2734161229214891E-2</v>
      </c>
      <c r="AI92">
        <v>4.6095558829719998</v>
      </c>
      <c r="AJ92">
        <v>143.45375352293101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0.28999999999999998</v>
      </c>
      <c r="AM92" t="s">
        <v>10455</v>
      </c>
      <c r="AN92">
        <v>0.9</v>
      </c>
      <c r="AO92" t="s">
        <v>10455</v>
      </c>
      <c r="AP92">
        <v>0.146183092585668</v>
      </c>
      <c r="AQ92">
        <f>(Table2[[#This Row],[Sharpe Ratio]]-AVERAGE(Table2[Sharpe Ratio]))/_xlfn.STDEV.P(Table2[Sharpe Ratio])</f>
        <v>1.0409393986583946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1.3188692369745851</v>
      </c>
      <c r="AS92">
        <f>_xlfn.RANK.AVG(Table2[[#This Row],[1Y Return vs Nifty Z-Score]],Table2[1Y Return vs Nifty Z-Score])</f>
        <v>115</v>
      </c>
      <c r="AT92">
        <f>_xlfn.RANK.AVG(Table2[[#This Row],[6M Return vs Nifty Z-Score]],Table2[6M Return vs Nifty Z-Score])</f>
        <v>137</v>
      </c>
      <c r="AU92">
        <f>_xlfn.RANK.AVG(Table2[[#This Row],[Sharpe Ratio Z-Score]],Table2[Sharpe Ratio Z-Score])</f>
        <v>111</v>
      </c>
      <c r="AV92">
        <f>(Table2[[#This Row],[Rank 1Y]]+Table2[[#This Row],[Rank 6M]]+Table2[[#This Row],[Rank Sharpe]])/3</f>
        <v>121</v>
      </c>
    </row>
    <row r="93" spans="1:48" x14ac:dyDescent="0.3">
      <c r="A93" t="s">
        <v>885</v>
      </c>
      <c r="B93" t="s">
        <v>886</v>
      </c>
      <c r="C93" t="s">
        <v>10419</v>
      </c>
      <c r="D93" t="s">
        <v>230</v>
      </c>
      <c r="E93">
        <v>16348.200091479999</v>
      </c>
      <c r="F93">
        <v>4854.3</v>
      </c>
      <c r="G93">
        <v>101.482099945721</v>
      </c>
      <c r="H93">
        <f>(Table2[[#This Row],[1Y Return vs Nifty]]-AVERAGE(Table2[1Y Return vs Nifty]))/_xlfn.STDEV.P(Table2[1Y Return vs Nifty])</f>
        <v>0.65684573118400691</v>
      </c>
      <c r="I93">
        <v>-10.1438030274953</v>
      </c>
      <c r="J93">
        <f>(Table2[[#This Row],[1M Return vs Nifty]]-AVERAGE(Table2[1M Return vs Nifty]))/_xlfn.STDEV.P(Table2[1M Return vs Nifty])</f>
        <v>-0.94371180118574172</v>
      </c>
      <c r="K93">
        <v>29.199510441429702</v>
      </c>
      <c r="L93">
        <f>(Table2[[#This Row],[6M Return vs Nifty]]-AVERAGE(Table2[6M Return vs Nifty]))/_xlfn.STDEV.P(Table2[6M Return vs Nifty])</f>
        <v>0.51340172859512578</v>
      </c>
      <c r="M93">
        <v>-6.9281388262744796</v>
      </c>
      <c r="N93">
        <f>(Table2[[#This Row],[1W Return vs Nifty]]-AVERAGE(Table2[1W Return vs Nifty]))/_xlfn.STDEV.P(Table2[1W Return vs Nifty])</f>
        <v>-1.0278451118944685</v>
      </c>
      <c r="O93">
        <v>4695.41</v>
      </c>
      <c r="P93">
        <v>4556.9786958897903</v>
      </c>
      <c r="Q93">
        <v>3814.08212432858</v>
      </c>
      <c r="R93">
        <v>49.864195088707298</v>
      </c>
      <c r="S93" s="2">
        <f>(Table2[[#This Row],[Close Price]]-Table2[[#This Row],[20D EMA]])/Table2[[#This Row],[20D EMA]]</f>
        <v>3.3839430422476488E-2</v>
      </c>
      <c r="T93" s="2">
        <f>(Table2[[#This Row],[Close Price]]-Table2[[#This Row],[50D EMA]])/Table2[[#This Row],[50D EMA]]</f>
        <v>6.5245269717495419E-2</v>
      </c>
      <c r="U93" s="2">
        <f>(Table2[[#This Row],[Close Price]]-Table2[[#This Row],[200D EMA]])/Table2[[#This Row],[200D EMA]]</f>
        <v>0.27273085417754006</v>
      </c>
      <c r="V93">
        <v>0.85966240643806602</v>
      </c>
      <c r="W93">
        <v>4711</v>
      </c>
      <c r="X93">
        <v>4934.45</v>
      </c>
      <c r="Y93">
        <v>4711</v>
      </c>
      <c r="Z93">
        <v>4934.45</v>
      </c>
      <c r="AA93">
        <v>4711</v>
      </c>
      <c r="AB93">
        <v>4934.45</v>
      </c>
      <c r="AC93" s="2">
        <f>(Table2[[#This Row],[Close Price]]/Table2[[#This Row],[Day Low]])-1</f>
        <v>3.0418170239864262E-2</v>
      </c>
      <c r="AD93" s="2">
        <f>(Table2[[#This Row],[Day High]]/Table2[[#This Row],[Close Price]])-1</f>
        <v>1.6511134458109256E-2</v>
      </c>
      <c r="AE93" s="2">
        <f>(Table2[[#This Row],[Close Price]]/Table2[[#This Row],[Current Week Low]])-1</f>
        <v>3.0418170239864262E-2</v>
      </c>
      <c r="AF93" s="2">
        <f>(Table2[[#This Row],[Current Week High]]/Table2[[#This Row],[Close Price]])-1</f>
        <v>1.6511134458109256E-2</v>
      </c>
      <c r="AG93" s="2">
        <f>(Table2[[#This Row],[Close Price]]/Table2[[#This Row],[Current Month Low]])-1</f>
        <v>3.0418170239864262E-2</v>
      </c>
      <c r="AH93" s="2">
        <f>(Table2[[#This Row],[Current Month High]]/Table2[[#This Row],[Close Price]])-1</f>
        <v>1.6511134458109256E-2</v>
      </c>
      <c r="AI93">
        <v>6.9155182003584503</v>
      </c>
      <c r="AJ93">
        <v>141.10561998658901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0.08</v>
      </c>
      <c r="AM93" t="s">
        <v>10455</v>
      </c>
      <c r="AN93">
        <v>3.61</v>
      </c>
      <c r="AO93" t="s">
        <v>10455</v>
      </c>
      <c r="AP93">
        <v>0.176493996249173</v>
      </c>
      <c r="AQ93">
        <f>(Table2[[#This Row],[Sharpe Ratio]]-AVERAGE(Table2[Sharpe Ratio]))/_xlfn.STDEV.P(Table2[Sharpe Ratio])</f>
        <v>1.3836311152771779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0.58232166197610025</v>
      </c>
      <c r="AS93">
        <f>_xlfn.RANK.AVG(Table2[[#This Row],[1Y Return vs Nifty Z-Score]],Table2[1Y Return vs Nifty Z-Score])</f>
        <v>129</v>
      </c>
      <c r="AT93">
        <f>_xlfn.RANK.AVG(Table2[[#This Row],[6M Return vs Nifty Z-Score]],Table2[6M Return vs Nifty Z-Score])</f>
        <v>173</v>
      </c>
      <c r="AU93">
        <f>_xlfn.RANK.AVG(Table2[[#This Row],[Sharpe Ratio Z-Score]],Table2[Sharpe Ratio Z-Score])</f>
        <v>62</v>
      </c>
      <c r="AV93">
        <f>(Table2[[#This Row],[Rank 1Y]]+Table2[[#This Row],[Rank 6M]]+Table2[[#This Row],[Rank Sharpe]])/3</f>
        <v>121.33333333333333</v>
      </c>
    </row>
    <row r="94" spans="1:48" x14ac:dyDescent="0.3">
      <c r="A94" t="s">
        <v>1179</v>
      </c>
      <c r="B94" t="s">
        <v>1180</v>
      </c>
      <c r="C94" t="s">
        <v>10416</v>
      </c>
      <c r="D94" t="s">
        <v>59</v>
      </c>
      <c r="E94">
        <v>9569.5286425199993</v>
      </c>
      <c r="F94">
        <v>17.55</v>
      </c>
      <c r="G94">
        <v>207.494445166324</v>
      </c>
      <c r="H94">
        <f>(Table2[[#This Row],[1Y Return vs Nifty]]-AVERAGE(Table2[1Y Return vs Nifty]))/_xlfn.STDEV.P(Table2[1Y Return vs Nifty])</f>
        <v>1.9134527520183158</v>
      </c>
      <c r="I94">
        <v>-18.4111953646795</v>
      </c>
      <c r="J94">
        <f>(Table2[[#This Row],[1M Return vs Nifty]]-AVERAGE(Table2[1M Return vs Nifty]))/_xlfn.STDEV.P(Table2[1M Return vs Nifty])</f>
        <v>-1.7372411426836485</v>
      </c>
      <c r="K94">
        <v>79.808514895202293</v>
      </c>
      <c r="L94">
        <f>(Table2[[#This Row],[6M Return vs Nifty]]-AVERAGE(Table2[6M Return vs Nifty]))/_xlfn.STDEV.P(Table2[6M Return vs Nifty])</f>
        <v>2.0553044691231217</v>
      </c>
      <c r="M94">
        <v>-5.3749166099040799</v>
      </c>
      <c r="N94">
        <f>(Table2[[#This Row],[1W Return vs Nifty]]-AVERAGE(Table2[1W Return vs Nifty]))/_xlfn.STDEV.P(Table2[1W Return vs Nifty])</f>
        <v>-0.71579042763683498</v>
      </c>
      <c r="O94">
        <v>17.43</v>
      </c>
      <c r="P94">
        <v>15.301831755783301</v>
      </c>
      <c r="Q94">
        <v>10.8412859864253</v>
      </c>
      <c r="R94">
        <v>51.310004575442299</v>
      </c>
      <c r="S94" s="2">
        <f>(Table2[[#This Row],[Close Price]]-Table2[[#This Row],[20D EMA]])/Table2[[#This Row],[20D EMA]]</f>
        <v>6.8846815834768217E-3</v>
      </c>
      <c r="T94" s="2">
        <f>(Table2[[#This Row],[Close Price]]-Table2[[#This Row],[50D EMA]])/Table2[[#This Row],[50D EMA]]</f>
        <v>0.14692151110385909</v>
      </c>
      <c r="U94" s="2">
        <f>(Table2[[#This Row],[Close Price]]-Table2[[#This Row],[200D EMA]])/Table2[[#This Row],[200D EMA]]</f>
        <v>0.61881164485236195</v>
      </c>
      <c r="V94">
        <v>0.90374180383995995</v>
      </c>
      <c r="W94">
        <v>17.350000000000001</v>
      </c>
      <c r="X94">
        <v>18.25</v>
      </c>
      <c r="Y94">
        <v>17.350000000000001</v>
      </c>
      <c r="Z94">
        <v>18.25</v>
      </c>
      <c r="AA94">
        <v>17.350000000000001</v>
      </c>
      <c r="AB94">
        <v>18.25</v>
      </c>
      <c r="AC94" s="2">
        <f>(Table2[[#This Row],[Close Price]]/Table2[[#This Row],[Day Low]])-1</f>
        <v>1.1527377521613813E-2</v>
      </c>
      <c r="AD94" s="2">
        <f>(Table2[[#This Row],[Day High]]/Table2[[#This Row],[Close Price]])-1</f>
        <v>3.9886039886039892E-2</v>
      </c>
      <c r="AE94" s="2">
        <f>(Table2[[#This Row],[Close Price]]/Table2[[#This Row],[Current Week Low]])-1</f>
        <v>1.1527377521613813E-2</v>
      </c>
      <c r="AF94" s="2">
        <f>(Table2[[#This Row],[Current Week High]]/Table2[[#This Row],[Close Price]])-1</f>
        <v>3.9886039886039892E-2</v>
      </c>
      <c r="AG94" s="2">
        <f>(Table2[[#This Row],[Close Price]]/Table2[[#This Row],[Current Month Low]])-1</f>
        <v>1.1527377521613813E-2</v>
      </c>
      <c r="AH94" s="2">
        <f>(Table2[[#This Row],[Current Month High]]/Table2[[#This Row],[Close Price]])-1</f>
        <v>3.9886039886039892E-2</v>
      </c>
      <c r="AI94">
        <v>20.227920227920201</v>
      </c>
      <c r="AJ94">
        <v>308.13953488371999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0.84</v>
      </c>
      <c r="AM94" t="s">
        <v>10455</v>
      </c>
      <c r="AN94">
        <v>2.93</v>
      </c>
      <c r="AO94" t="s">
        <v>10455</v>
      </c>
      <c r="AP94">
        <v>6.0844609000966998E-2</v>
      </c>
      <c r="AQ94">
        <f>(Table2[[#This Row],[Sharpe Ratio]]-AVERAGE(Table2[Sharpe Ratio]))/_xlfn.STDEV.P(Table2[Sharpe Ratio])</f>
        <v>7.6111963688304113E-2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1.5918376145092581</v>
      </c>
      <c r="AS94">
        <f>_xlfn.RANK.AVG(Table2[[#This Row],[1Y Return vs Nifty Z-Score]],Table2[1Y Return vs Nifty Z-Score])</f>
        <v>28</v>
      </c>
      <c r="AT94">
        <f>_xlfn.RANK.AVG(Table2[[#This Row],[6M Return vs Nifty Z-Score]],Table2[6M Return vs Nifty Z-Score])</f>
        <v>32</v>
      </c>
      <c r="AU94">
        <f>_xlfn.RANK.AVG(Table2[[#This Row],[Sharpe Ratio Z-Score]],Table2[Sharpe Ratio Z-Score])</f>
        <v>310</v>
      </c>
      <c r="AV94">
        <f>(Table2[[#This Row],[Rank 1Y]]+Table2[[#This Row],[Rank 6M]]+Table2[[#This Row],[Rank Sharpe]])/3</f>
        <v>123.33333333333333</v>
      </c>
    </row>
    <row r="95" spans="1:48" x14ac:dyDescent="0.3">
      <c r="A95" t="s">
        <v>163</v>
      </c>
      <c r="B95" t="s">
        <v>164</v>
      </c>
      <c r="C95" t="s">
        <v>10411</v>
      </c>
      <c r="D95" t="s">
        <v>126</v>
      </c>
      <c r="E95">
        <v>160087.93637760001</v>
      </c>
      <c r="F95">
        <v>501.25</v>
      </c>
      <c r="G95">
        <v>158.98541904315701</v>
      </c>
      <c r="H95">
        <f>(Table2[[#This Row],[1Y Return vs Nifty]]-AVERAGE(Table2[1Y Return vs Nifty]))/_xlfn.STDEV.P(Table2[1Y Return vs Nifty])</f>
        <v>1.3384557299888484</v>
      </c>
      <c r="I95">
        <v>-15.070946108400699</v>
      </c>
      <c r="J95">
        <f>(Table2[[#This Row],[1M Return vs Nifty]]-AVERAGE(Table2[1M Return vs Nifty]))/_xlfn.STDEV.P(Table2[1M Return vs Nifty])</f>
        <v>-1.4166339083018633</v>
      </c>
      <c r="K95">
        <v>15.930318409341901</v>
      </c>
      <c r="L95">
        <f>(Table2[[#This Row],[6M Return vs Nifty]]-AVERAGE(Table2[6M Return vs Nifty]))/_xlfn.STDEV.P(Table2[6M Return vs Nifty])</f>
        <v>0.10912972641502219</v>
      </c>
      <c r="M95">
        <v>-0.95879731654886302</v>
      </c>
      <c r="N95">
        <f>(Table2[[#This Row],[1W Return vs Nifty]]-AVERAGE(Table2[1W Return vs Nifty]))/_xlfn.STDEV.P(Table2[1W Return vs Nifty])</f>
        <v>0.17144302628085886</v>
      </c>
      <c r="O95">
        <v>485.88</v>
      </c>
      <c r="P95">
        <v>467.35489849507502</v>
      </c>
      <c r="Q95">
        <v>383.04509275550902</v>
      </c>
      <c r="R95">
        <v>49.108335031674898</v>
      </c>
      <c r="S95" s="2">
        <f>(Table2[[#This Row],[Close Price]]-Table2[[#This Row],[20D EMA]])/Table2[[#This Row],[20D EMA]]</f>
        <v>3.1633325100847959E-2</v>
      </c>
      <c r="T95" s="2">
        <f>(Table2[[#This Row],[Close Price]]-Table2[[#This Row],[50D EMA]])/Table2[[#This Row],[50D EMA]]</f>
        <v>7.2525401176001938E-2</v>
      </c>
      <c r="U95" s="2">
        <f>(Table2[[#This Row],[Close Price]]-Table2[[#This Row],[200D EMA]])/Table2[[#This Row],[200D EMA]]</f>
        <v>0.30859266827871651</v>
      </c>
      <c r="V95">
        <v>0.68043441507434399</v>
      </c>
      <c r="W95">
        <v>0</v>
      </c>
      <c r="X95">
        <v>0</v>
      </c>
      <c r="Y95">
        <v>486.55</v>
      </c>
      <c r="Z95">
        <v>503</v>
      </c>
      <c r="AA95">
        <v>486.55</v>
      </c>
      <c r="AB95">
        <v>503</v>
      </c>
      <c r="AC95" s="2" t="e">
        <f>(Table2[[#This Row],[Close Price]]/Table2[[#This Row],[Day Low]])-1</f>
        <v>#DIV/0!</v>
      </c>
      <c r="AD95" s="2">
        <f>(Table2[[#This Row],[Day High]]/Table2[[#This Row],[Close Price]])-1</f>
        <v>-1</v>
      </c>
      <c r="AE95" s="2">
        <f>(Table2[[#This Row],[Close Price]]/Table2[[#This Row],[Current Week Low]])-1</f>
        <v>3.0212722227931366E-2</v>
      </c>
      <c r="AF95" s="2">
        <f>(Table2[[#This Row],[Current Week High]]/Table2[[#This Row],[Close Price]])-1</f>
        <v>3.491271820448949E-3</v>
      </c>
      <c r="AG95" s="2">
        <f>(Table2[[#This Row],[Close Price]]/Table2[[#This Row],[Current Month Low]])-1</f>
        <v>3.0212722227931366E-2</v>
      </c>
      <c r="AH95" s="2">
        <f>(Table2[[#This Row],[Current Month High]]/Table2[[#This Row],[Close Price]])-1</f>
        <v>3.491271820448949E-3</v>
      </c>
      <c r="AI95">
        <v>11.5211970074812</v>
      </c>
      <c r="AJ95">
        <v>190.74825986078801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0.14000000000000001</v>
      </c>
      <c r="AM95" t="s">
        <v>10455</v>
      </c>
      <c r="AN95">
        <v>1.87</v>
      </c>
      <c r="AO95" t="s">
        <v>10455</v>
      </c>
      <c r="AP95">
        <v>0.19095601083681901</v>
      </c>
      <c r="AQ95">
        <f>(Table2[[#This Row],[Sharpe Ratio]]-AVERAGE(Table2[Sharpe Ratio]))/_xlfn.STDEV.P(Table2[Sharpe Ratio])</f>
        <v>1.547137048977645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1.7495316233605112</v>
      </c>
      <c r="AS95">
        <f>_xlfn.RANK.AVG(Table2[[#This Row],[1Y Return vs Nifty Z-Score]],Table2[1Y Return vs Nifty Z-Score])</f>
        <v>62</v>
      </c>
      <c r="AT95">
        <f>_xlfn.RANK.AVG(Table2[[#This Row],[6M Return vs Nifty Z-Score]],Table2[6M Return vs Nifty Z-Score])</f>
        <v>265</v>
      </c>
      <c r="AU95">
        <f>_xlfn.RANK.AVG(Table2[[#This Row],[Sharpe Ratio Z-Score]],Table2[Sharpe Ratio Z-Score])</f>
        <v>46</v>
      </c>
      <c r="AV95">
        <f>(Table2[[#This Row],[Rank 1Y]]+Table2[[#This Row],[Rank 6M]]+Table2[[#This Row],[Rank Sharpe]])/3</f>
        <v>124.33333333333333</v>
      </c>
    </row>
    <row r="96" spans="1:48" x14ac:dyDescent="0.3">
      <c r="A96" t="s">
        <v>384</v>
      </c>
      <c r="B96" t="s">
        <v>385</v>
      </c>
      <c r="C96" t="s">
        <v>10415</v>
      </c>
      <c r="D96" t="s">
        <v>197</v>
      </c>
      <c r="E96">
        <v>62701.562693225002</v>
      </c>
      <c r="F96">
        <v>1142.3</v>
      </c>
      <c r="G96">
        <v>74.909377393322302</v>
      </c>
      <c r="H96">
        <f>(Table2[[#This Row],[1Y Return vs Nifty]]-AVERAGE(Table2[1Y Return vs Nifty]))/_xlfn.STDEV.P(Table2[1Y Return vs Nifty])</f>
        <v>0.3418685494931249</v>
      </c>
      <c r="I96">
        <v>17.028679126500901</v>
      </c>
      <c r="J96">
        <f>(Table2[[#This Row],[1M Return vs Nifty]]-AVERAGE(Table2[1M Return vs Nifty]))/_xlfn.STDEV.P(Table2[1M Return vs Nifty])</f>
        <v>1.6643852856724963</v>
      </c>
      <c r="K96">
        <v>56.491210266953502</v>
      </c>
      <c r="L96">
        <f>(Table2[[#This Row],[6M Return vs Nifty]]-AVERAGE(Table2[6M Return vs Nifty]))/_xlfn.STDEV.P(Table2[6M Return vs Nifty])</f>
        <v>1.3448969774906152</v>
      </c>
      <c r="M96">
        <v>-0.22039733660300501</v>
      </c>
      <c r="N96">
        <f>(Table2[[#This Row],[1W Return vs Nifty]]-AVERAGE(Table2[1W Return vs Nifty]))/_xlfn.STDEV.P(Table2[1W Return vs Nifty])</f>
        <v>0.31979344914327468</v>
      </c>
      <c r="O96">
        <v>1015.46</v>
      </c>
      <c r="P96">
        <v>888.13938625083699</v>
      </c>
      <c r="Q96">
        <v>725.36028160103399</v>
      </c>
      <c r="R96">
        <v>75.497793324438106</v>
      </c>
      <c r="S96" s="2">
        <f>(Table2[[#This Row],[Close Price]]-Table2[[#This Row],[20D EMA]])/Table2[[#This Row],[20D EMA]]</f>
        <v>0.1249089082780217</v>
      </c>
      <c r="T96" s="2">
        <f>(Table2[[#This Row],[Close Price]]-Table2[[#This Row],[50D EMA]])/Table2[[#This Row],[50D EMA]]</f>
        <v>0.28617198796021015</v>
      </c>
      <c r="U96" s="2">
        <f>(Table2[[#This Row],[Close Price]]-Table2[[#This Row],[200D EMA]])/Table2[[#This Row],[200D EMA]]</f>
        <v>0.57480362376429794</v>
      </c>
      <c r="V96">
        <v>1.4515778571411899</v>
      </c>
      <c r="W96">
        <v>1100</v>
      </c>
      <c r="X96">
        <v>1159</v>
      </c>
      <c r="Y96">
        <v>1100</v>
      </c>
      <c r="Z96">
        <v>1159</v>
      </c>
      <c r="AA96">
        <v>1100</v>
      </c>
      <c r="AB96">
        <v>1159</v>
      </c>
      <c r="AC96" s="2">
        <f>(Table2[[#This Row],[Close Price]]/Table2[[#This Row],[Day Low]])-1</f>
        <v>3.8454545454545519E-2</v>
      </c>
      <c r="AD96" s="2">
        <f>(Table2[[#This Row],[Day High]]/Table2[[#This Row],[Close Price]])-1</f>
        <v>1.4619627068195751E-2</v>
      </c>
      <c r="AE96" s="2">
        <f>(Table2[[#This Row],[Close Price]]/Table2[[#This Row],[Current Week Low]])-1</f>
        <v>3.8454545454545519E-2</v>
      </c>
      <c r="AF96" s="2">
        <f>(Table2[[#This Row],[Current Week High]]/Table2[[#This Row],[Close Price]])-1</f>
        <v>1.4619627068195751E-2</v>
      </c>
      <c r="AG96" s="2">
        <f>(Table2[[#This Row],[Close Price]]/Table2[[#This Row],[Current Month Low]])-1</f>
        <v>3.8454545454545519E-2</v>
      </c>
      <c r="AH96" s="2">
        <f>(Table2[[#This Row],[Current Month High]]/Table2[[#This Row],[Close Price]])-1</f>
        <v>1.4619627068195751E-2</v>
      </c>
      <c r="AI96">
        <v>4.0007003414164402</v>
      </c>
      <c r="AJ96">
        <v>108.22092599343701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0.33</v>
      </c>
      <c r="AM96" t="s">
        <v>10455</v>
      </c>
      <c r="AN96">
        <v>14.59</v>
      </c>
      <c r="AO96" t="s">
        <v>10455</v>
      </c>
      <c r="AP96">
        <v>0.13829651983184499</v>
      </c>
      <c r="AQ96">
        <f>(Table2[[#This Row],[Sharpe Ratio]]-AVERAGE(Table2[Sharpe Ratio]))/_xlfn.STDEV.P(Table2[Sharpe Ratio])</f>
        <v>0.95177468139196086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4.6227189431914715</v>
      </c>
      <c r="AS96">
        <f>_xlfn.RANK.AVG(Table2[[#This Row],[1Y Return vs Nifty Z-Score]],Table2[1Y Return vs Nifty Z-Score])</f>
        <v>175</v>
      </c>
      <c r="AT96">
        <f>_xlfn.RANK.AVG(Table2[[#This Row],[6M Return vs Nifty Z-Score]],Table2[6M Return vs Nifty Z-Score])</f>
        <v>72</v>
      </c>
      <c r="AU96">
        <f>_xlfn.RANK.AVG(Table2[[#This Row],[Sharpe Ratio Z-Score]],Table2[Sharpe Ratio Z-Score])</f>
        <v>126</v>
      </c>
      <c r="AV96">
        <f>(Table2[[#This Row],[Rank 1Y]]+Table2[[#This Row],[Rank 6M]]+Table2[[#This Row],[Rank Sharpe]])/3</f>
        <v>124.33333333333333</v>
      </c>
    </row>
    <row r="97" spans="1:48" x14ac:dyDescent="0.3">
      <c r="A97" t="s">
        <v>1320</v>
      </c>
      <c r="B97" t="s">
        <v>1321</v>
      </c>
      <c r="C97" t="s">
        <v>10414</v>
      </c>
      <c r="D97" t="s">
        <v>46</v>
      </c>
      <c r="E97">
        <v>8005.4259410599998</v>
      </c>
      <c r="F97">
        <v>48.31</v>
      </c>
      <c r="G97">
        <v>114.102212810072</v>
      </c>
      <c r="H97">
        <f>(Table2[[#This Row],[1Y Return vs Nifty]]-AVERAGE(Table2[1Y Return vs Nifty]))/_xlfn.STDEV.P(Table2[1Y Return vs Nifty])</f>
        <v>0.80643701129449363</v>
      </c>
      <c r="I97">
        <v>14.204352848453199</v>
      </c>
      <c r="J97">
        <f>(Table2[[#This Row],[1M Return vs Nifty]]-AVERAGE(Table2[1M Return vs Nifty]))/_xlfn.STDEV.P(Table2[1M Return vs Nifty])</f>
        <v>1.3932979004138748</v>
      </c>
      <c r="K97">
        <v>62.880614754036003</v>
      </c>
      <c r="L97">
        <f>(Table2[[#This Row],[6M Return vs Nifty]]-AVERAGE(Table2[6M Return vs Nifty]))/_xlfn.STDEV.P(Table2[6M Return vs Nifty])</f>
        <v>1.5395627369795868</v>
      </c>
      <c r="M97">
        <v>-5.0622669188108098</v>
      </c>
      <c r="N97">
        <f>(Table2[[#This Row],[1W Return vs Nifty]]-AVERAGE(Table2[1W Return vs Nifty]))/_xlfn.STDEV.P(Table2[1W Return vs Nifty])</f>
        <v>-0.65297662056591499</v>
      </c>
      <c r="O97">
        <v>46.15</v>
      </c>
      <c r="P97">
        <v>42.135371333141499</v>
      </c>
      <c r="Q97">
        <v>34.508151238788599</v>
      </c>
      <c r="R97">
        <v>52.247318283633099</v>
      </c>
      <c r="S97" s="2">
        <f>(Table2[[#This Row],[Close Price]]-Table2[[#This Row],[20D EMA]])/Table2[[#This Row],[20D EMA]]</f>
        <v>4.6803900325027167E-2</v>
      </c>
      <c r="T97" s="2">
        <f>(Table2[[#This Row],[Close Price]]-Table2[[#This Row],[50D EMA]])/Table2[[#This Row],[50D EMA]]</f>
        <v>0.14654264271315107</v>
      </c>
      <c r="U97" s="2">
        <f>(Table2[[#This Row],[Close Price]]-Table2[[#This Row],[200D EMA]])/Table2[[#This Row],[200D EMA]]</f>
        <v>0.39995908983085565</v>
      </c>
      <c r="V97">
        <v>1.3560565815918399</v>
      </c>
      <c r="W97">
        <v>47.2</v>
      </c>
      <c r="X97">
        <v>49.4</v>
      </c>
      <c r="Y97">
        <v>47.2</v>
      </c>
      <c r="Z97">
        <v>49.4</v>
      </c>
      <c r="AA97">
        <v>47.2</v>
      </c>
      <c r="AB97">
        <v>49.4</v>
      </c>
      <c r="AC97" s="2">
        <f>(Table2[[#This Row],[Close Price]]/Table2[[#This Row],[Day Low]])-1</f>
        <v>2.3516949152542432E-2</v>
      </c>
      <c r="AD97" s="2">
        <f>(Table2[[#This Row],[Day High]]/Table2[[#This Row],[Close Price]])-1</f>
        <v>2.2562616435520599E-2</v>
      </c>
      <c r="AE97" s="2">
        <f>(Table2[[#This Row],[Close Price]]/Table2[[#This Row],[Current Week Low]])-1</f>
        <v>2.3516949152542432E-2</v>
      </c>
      <c r="AF97" s="2">
        <f>(Table2[[#This Row],[Current Week High]]/Table2[[#This Row],[Close Price]])-1</f>
        <v>2.2562616435520599E-2</v>
      </c>
      <c r="AG97" s="2">
        <f>(Table2[[#This Row],[Close Price]]/Table2[[#This Row],[Current Month Low]])-1</f>
        <v>2.3516949152542432E-2</v>
      </c>
      <c r="AH97" s="2">
        <f>(Table2[[#This Row],[Current Month High]]/Table2[[#This Row],[Close Price]])-1</f>
        <v>2.2562616435520599E-2</v>
      </c>
      <c r="AI97">
        <v>10.5361208859449</v>
      </c>
      <c r="AJ97">
        <v>171.29188489629499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0.18</v>
      </c>
      <c r="AM97" t="s">
        <v>10455</v>
      </c>
      <c r="AN97">
        <v>-2.0099999999999998</v>
      </c>
      <c r="AO97" t="s">
        <v>10456</v>
      </c>
      <c r="AP97">
        <v>0.101095957093064</v>
      </c>
      <c r="AQ97">
        <f>(Table2[[#This Row],[Sharpe Ratio]]-AVERAGE(Table2[Sharpe Ratio]))/_xlfn.STDEV.P(Table2[Sharpe Ratio])</f>
        <v>0.53118924304071591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3.6175102711627565</v>
      </c>
      <c r="AS97">
        <f>_xlfn.RANK.AVG(Table2[[#This Row],[1Y Return vs Nifty Z-Score]],Table2[1Y Return vs Nifty Z-Score])</f>
        <v>108</v>
      </c>
      <c r="AT97">
        <f>_xlfn.RANK.AVG(Table2[[#This Row],[6M Return vs Nifty Z-Score]],Table2[6M Return vs Nifty Z-Score])</f>
        <v>59</v>
      </c>
      <c r="AU97">
        <f>_xlfn.RANK.AVG(Table2[[#This Row],[Sharpe Ratio Z-Score]],Table2[Sharpe Ratio Z-Score])</f>
        <v>209</v>
      </c>
      <c r="AV97">
        <f>(Table2[[#This Row],[Rank 1Y]]+Table2[[#This Row],[Rank 6M]]+Table2[[#This Row],[Rank Sharpe]])/3</f>
        <v>125.33333333333333</v>
      </c>
    </row>
    <row r="98" spans="1:48" x14ac:dyDescent="0.3">
      <c r="A98" t="s">
        <v>1449</v>
      </c>
      <c r="B98" t="s">
        <v>1450</v>
      </c>
      <c r="C98" t="s">
        <v>10411</v>
      </c>
      <c r="D98" t="s">
        <v>49</v>
      </c>
      <c r="E98">
        <v>6672.4667713999997</v>
      </c>
      <c r="F98">
        <v>75.989999999999995</v>
      </c>
      <c r="G98">
        <v>179.392003101618</v>
      </c>
      <c r="H98">
        <f>(Table2[[#This Row],[1Y Return vs Nifty]]-AVERAGE(Table2[1Y Return vs Nifty]))/_xlfn.STDEV.P(Table2[1Y Return vs Nifty])</f>
        <v>1.5803431889045672</v>
      </c>
      <c r="I98">
        <v>8.1258866670224208</v>
      </c>
      <c r="J98">
        <f>(Table2[[#This Row],[1M Return vs Nifty]]-AVERAGE(Table2[1M Return vs Nifty]))/_xlfn.STDEV.P(Table2[1M Return vs Nifty])</f>
        <v>0.80986831711301954</v>
      </c>
      <c r="K98">
        <v>52.642909054419803</v>
      </c>
      <c r="L98">
        <f>(Table2[[#This Row],[6M Return vs Nifty]]-AVERAGE(Table2[6M Return vs Nifty]))/_xlfn.STDEV.P(Table2[6M Return vs Nifty])</f>
        <v>1.2276509211805586</v>
      </c>
      <c r="M98">
        <v>-0.69186682480045003</v>
      </c>
      <c r="N98">
        <f>(Table2[[#This Row],[1W Return vs Nifty]]-AVERAGE(Table2[1W Return vs Nifty]))/_xlfn.STDEV.P(Table2[1W Return vs Nifty])</f>
        <v>0.22507148294556953</v>
      </c>
      <c r="O98">
        <v>71.989999999999995</v>
      </c>
      <c r="P98">
        <v>69.968972701438204</v>
      </c>
      <c r="Q98">
        <v>59.4294674405756</v>
      </c>
      <c r="R98">
        <v>56.524297953413601</v>
      </c>
      <c r="S98" s="2">
        <f>(Table2[[#This Row],[Close Price]]-Table2[[#This Row],[20D EMA]])/Table2[[#This Row],[20D EMA]]</f>
        <v>5.5563272676760665E-2</v>
      </c>
      <c r="T98" s="2">
        <f>(Table2[[#This Row],[Close Price]]-Table2[[#This Row],[50D EMA]])/Table2[[#This Row],[50D EMA]]</f>
        <v>8.6052818357843758E-2</v>
      </c>
      <c r="U98" s="2">
        <f>(Table2[[#This Row],[Close Price]]-Table2[[#This Row],[200D EMA]])/Table2[[#This Row],[200D EMA]]</f>
        <v>0.27865860611965798</v>
      </c>
      <c r="V98">
        <v>2.0633319904168101</v>
      </c>
      <c r="W98">
        <v>74.48</v>
      </c>
      <c r="X98">
        <v>76.95</v>
      </c>
      <c r="Y98">
        <v>74.48</v>
      </c>
      <c r="Z98">
        <v>76.95</v>
      </c>
      <c r="AA98">
        <v>74.48</v>
      </c>
      <c r="AB98">
        <v>76.95</v>
      </c>
      <c r="AC98" s="2">
        <f>(Table2[[#This Row],[Close Price]]/Table2[[#This Row],[Day Low]])-1</f>
        <v>2.0273899033297349E-2</v>
      </c>
      <c r="AD98" s="2">
        <f>(Table2[[#This Row],[Day High]]/Table2[[#This Row],[Close Price]])-1</f>
        <v>1.2633241215949553E-2</v>
      </c>
      <c r="AE98" s="2">
        <f>(Table2[[#This Row],[Close Price]]/Table2[[#This Row],[Current Week Low]])-1</f>
        <v>2.0273899033297349E-2</v>
      </c>
      <c r="AF98" s="2">
        <f>(Table2[[#This Row],[Current Week High]]/Table2[[#This Row],[Close Price]])-1</f>
        <v>1.2633241215949553E-2</v>
      </c>
      <c r="AG98" s="2">
        <f>(Table2[[#This Row],[Close Price]]/Table2[[#This Row],[Current Month Low]])-1</f>
        <v>2.0273899033297349E-2</v>
      </c>
      <c r="AH98" s="2">
        <f>(Table2[[#This Row],[Current Month High]]/Table2[[#This Row],[Close Price]])-1</f>
        <v>1.2633241215949553E-2</v>
      </c>
      <c r="AI98">
        <v>31.109356494275499</v>
      </c>
      <c r="AJ98">
        <v>218.616352201257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-0.16</v>
      </c>
      <c r="AM98" t="s">
        <v>10456</v>
      </c>
      <c r="AN98">
        <v>10.16</v>
      </c>
      <c r="AO98" t="s">
        <v>10455</v>
      </c>
      <c r="AP98">
        <v>7.8861897826637994E-2</v>
      </c>
      <c r="AQ98">
        <f>(Table2[[#This Row],[Sharpe Ratio]]-AVERAGE(Table2[Sharpe Ratio]))/_xlfn.STDEV.P(Table2[Sharpe Ratio])</f>
        <v>0.27981343379391832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4.1227473439376334</v>
      </c>
      <c r="AS98">
        <f>_xlfn.RANK.AVG(Table2[[#This Row],[1Y Return vs Nifty Z-Score]],Table2[1Y Return vs Nifty Z-Score])</f>
        <v>46</v>
      </c>
      <c r="AT98">
        <f>_xlfn.RANK.AVG(Table2[[#This Row],[6M Return vs Nifty Z-Score]],Table2[6M Return vs Nifty Z-Score])</f>
        <v>80</v>
      </c>
      <c r="AU98">
        <f>_xlfn.RANK.AVG(Table2[[#This Row],[Sharpe Ratio Z-Score]],Table2[Sharpe Ratio Z-Score])</f>
        <v>257</v>
      </c>
      <c r="AV98">
        <f>(Table2[[#This Row],[Rank 1Y]]+Table2[[#This Row],[Rank 6M]]+Table2[[#This Row],[Rank Sharpe]])/3</f>
        <v>127.66666666666667</v>
      </c>
    </row>
    <row r="99" spans="1:48" x14ac:dyDescent="0.3">
      <c r="A99" t="s">
        <v>505</v>
      </c>
      <c r="B99" t="s">
        <v>506</v>
      </c>
      <c r="C99" t="s">
        <v>10419</v>
      </c>
      <c r="D99" t="s">
        <v>507</v>
      </c>
      <c r="E99">
        <v>39885.813181619997</v>
      </c>
      <c r="F99">
        <v>4481.3500000000004</v>
      </c>
      <c r="G99">
        <v>69.237626173020104</v>
      </c>
      <c r="H99">
        <f>(Table2[[#This Row],[1Y Return vs Nifty]]-AVERAGE(Table2[1Y Return vs Nifty]))/_xlfn.STDEV.P(Table2[1Y Return vs Nifty])</f>
        <v>0.27463899817034015</v>
      </c>
      <c r="I99">
        <v>-1.2020435191169301</v>
      </c>
      <c r="J99">
        <f>(Table2[[#This Row],[1M Return vs Nifty]]-AVERAGE(Table2[1M Return vs Nifty]))/_xlfn.STDEV.P(Table2[1M Return vs Nifty])</f>
        <v>-8.5454657321583971E-2</v>
      </c>
      <c r="K99">
        <v>29.407836387850399</v>
      </c>
      <c r="L99">
        <f>(Table2[[#This Row],[6M Return vs Nifty]]-AVERAGE(Table2[6M Return vs Nifty]))/_xlfn.STDEV.P(Table2[6M Return vs Nifty])</f>
        <v>0.51974878780279254</v>
      </c>
      <c r="M99">
        <v>-6.1872705207702197</v>
      </c>
      <c r="N99">
        <f>(Table2[[#This Row],[1W Return vs Nifty]]-AVERAGE(Table2[1W Return vs Nifty]))/_xlfn.STDEV.P(Table2[1W Return vs Nifty])</f>
        <v>-0.87899878281550847</v>
      </c>
      <c r="O99">
        <v>4427.18</v>
      </c>
      <c r="P99">
        <v>4198.0849810745804</v>
      </c>
      <c r="Q99">
        <v>3423.0887709876301</v>
      </c>
      <c r="R99">
        <v>46.508520684546902</v>
      </c>
      <c r="S99" s="2">
        <f>(Table2[[#This Row],[Close Price]]-Table2[[#This Row],[20D EMA]])/Table2[[#This Row],[20D EMA]]</f>
        <v>1.2235779886970954E-2</v>
      </c>
      <c r="T99" s="2">
        <f>(Table2[[#This Row],[Close Price]]-Table2[[#This Row],[50D EMA]])/Table2[[#This Row],[50D EMA]]</f>
        <v>6.7474817732944725E-2</v>
      </c>
      <c r="U99" s="2">
        <f>(Table2[[#This Row],[Close Price]]-Table2[[#This Row],[200D EMA]])/Table2[[#This Row],[200D EMA]]</f>
        <v>0.30915389573932683</v>
      </c>
      <c r="V99">
        <v>1.2670661069015501</v>
      </c>
      <c r="W99">
        <v>4401</v>
      </c>
      <c r="X99">
        <v>4499.05</v>
      </c>
      <c r="Y99">
        <v>4401</v>
      </c>
      <c r="Z99">
        <v>4499.05</v>
      </c>
      <c r="AA99">
        <v>4401</v>
      </c>
      <c r="AB99">
        <v>4499.05</v>
      </c>
      <c r="AC99" s="2">
        <f>(Table2[[#This Row],[Close Price]]/Table2[[#This Row],[Day Low]])-1</f>
        <v>1.8257214269484345E-2</v>
      </c>
      <c r="AD99" s="2">
        <f>(Table2[[#This Row],[Day High]]/Table2[[#This Row],[Close Price]])-1</f>
        <v>3.9497026565655791E-3</v>
      </c>
      <c r="AE99" s="2">
        <f>(Table2[[#This Row],[Close Price]]/Table2[[#This Row],[Current Week Low]])-1</f>
        <v>1.8257214269484345E-2</v>
      </c>
      <c r="AF99" s="2">
        <f>(Table2[[#This Row],[Current Week High]]/Table2[[#This Row],[Close Price]])-1</f>
        <v>3.9497026565655791E-3</v>
      </c>
      <c r="AG99" s="2">
        <f>(Table2[[#This Row],[Close Price]]/Table2[[#This Row],[Current Month Low]])-1</f>
        <v>1.8257214269484345E-2</v>
      </c>
      <c r="AH99" s="2">
        <f>(Table2[[#This Row],[Current Month High]]/Table2[[#This Row],[Close Price]])-1</f>
        <v>3.9497026565655791E-3</v>
      </c>
      <c r="AI99">
        <v>12.459415131600901</v>
      </c>
      <c r="AJ99">
        <v>101.59019343229799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0.11</v>
      </c>
      <c r="AM99" t="s">
        <v>10455</v>
      </c>
      <c r="AN99">
        <v>-3.81</v>
      </c>
      <c r="AO99" t="s">
        <v>10456</v>
      </c>
      <c r="AP99">
        <v>0.23503885557694801</v>
      </c>
      <c r="AQ99">
        <f>(Table2[[#This Row],[Sharpe Ratio]]-AVERAGE(Table2[Sharpe Ratio]))/_xlfn.STDEV.P(Table2[Sharpe Ratio])</f>
        <v>2.0455328046813279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1.8754671505173679</v>
      </c>
      <c r="AS99">
        <f>_xlfn.RANK.AVG(Table2[[#This Row],[1Y Return vs Nifty Z-Score]],Table2[1Y Return vs Nifty Z-Score])</f>
        <v>203</v>
      </c>
      <c r="AT99">
        <f>_xlfn.RANK.AVG(Table2[[#This Row],[6M Return vs Nifty Z-Score]],Table2[6M Return vs Nifty Z-Score])</f>
        <v>171</v>
      </c>
      <c r="AU99">
        <f>_xlfn.RANK.AVG(Table2[[#This Row],[Sharpe Ratio Z-Score]],Table2[Sharpe Ratio Z-Score])</f>
        <v>14</v>
      </c>
      <c r="AV99">
        <f>(Table2[[#This Row],[Rank 1Y]]+Table2[[#This Row],[Rank 6M]]+Table2[[#This Row],[Rank Sharpe]])/3</f>
        <v>129.33333333333334</v>
      </c>
    </row>
    <row r="100" spans="1:48" x14ac:dyDescent="0.3">
      <c r="A100" t="s">
        <v>1471</v>
      </c>
      <c r="B100" t="s">
        <v>1472</v>
      </c>
      <c r="C100" t="s">
        <v>10411</v>
      </c>
      <c r="D100" t="s">
        <v>391</v>
      </c>
      <c r="E100">
        <v>6499.9727115249998</v>
      </c>
      <c r="F100">
        <v>211.3</v>
      </c>
      <c r="G100">
        <v>220.76277698261299</v>
      </c>
      <c r="H100">
        <f>(Table2[[#This Row],[1Y Return vs Nifty]]-AVERAGE(Table2[1Y Return vs Nifty]))/_xlfn.STDEV.P(Table2[1Y Return vs Nifty])</f>
        <v>2.0707276324146759</v>
      </c>
      <c r="I100">
        <v>-2.6372187132830498</v>
      </c>
      <c r="J100">
        <f>(Table2[[#This Row],[1M Return vs Nifty]]-AVERAGE(Table2[1M Return vs Nifty]))/_xlfn.STDEV.P(Table2[1M Return vs Nifty])</f>
        <v>-0.22320711665976689</v>
      </c>
      <c r="K100">
        <v>34.320935120290898</v>
      </c>
      <c r="L100">
        <f>(Table2[[#This Row],[6M Return vs Nifty]]-AVERAGE(Table2[6M Return vs Nifty]))/_xlfn.STDEV.P(Table2[6M Return vs Nifty])</f>
        <v>0.66943599231902207</v>
      </c>
      <c r="M100">
        <v>-9.5530238210513208</v>
      </c>
      <c r="N100">
        <f>(Table2[[#This Row],[1W Return vs Nifty]]-AVERAGE(Table2[1W Return vs Nifty]))/_xlfn.STDEV.P(Table2[1W Return vs Nifty])</f>
        <v>-1.5552053631351399</v>
      </c>
      <c r="O100">
        <v>209.81</v>
      </c>
      <c r="P100">
        <v>188.695599251256</v>
      </c>
      <c r="Q100">
        <v>144.60400787311499</v>
      </c>
      <c r="R100">
        <v>46.405833897108501</v>
      </c>
      <c r="S100" s="2">
        <f>(Table2[[#This Row],[Close Price]]-Table2[[#This Row],[20D EMA]])/Table2[[#This Row],[20D EMA]]</f>
        <v>7.1016634097517232E-3</v>
      </c>
      <c r="T100" s="2">
        <f>(Table2[[#This Row],[Close Price]]-Table2[[#This Row],[50D EMA]])/Table2[[#This Row],[50D EMA]]</f>
        <v>0.11979294079161495</v>
      </c>
      <c r="U100" s="2">
        <f>(Table2[[#This Row],[Close Price]]-Table2[[#This Row],[200D EMA]])/Table2[[#This Row],[200D EMA]]</f>
        <v>0.46123197488003542</v>
      </c>
      <c r="V100">
        <v>0.83596202162816802</v>
      </c>
      <c r="W100">
        <v>210</v>
      </c>
      <c r="X100">
        <v>218.75</v>
      </c>
      <c r="Y100">
        <v>210</v>
      </c>
      <c r="Z100">
        <v>218.75</v>
      </c>
      <c r="AA100">
        <v>210</v>
      </c>
      <c r="AB100">
        <v>218.75</v>
      </c>
      <c r="AC100" s="2">
        <f>(Table2[[#This Row],[Close Price]]/Table2[[#This Row],[Day Low]])-1</f>
        <v>6.1904761904763017E-3</v>
      </c>
      <c r="AD100" s="2">
        <f>(Table2[[#This Row],[Day High]]/Table2[[#This Row],[Close Price]])-1</f>
        <v>3.5257927117841925E-2</v>
      </c>
      <c r="AE100" s="2">
        <f>(Table2[[#This Row],[Close Price]]/Table2[[#This Row],[Current Week Low]])-1</f>
        <v>6.1904761904763017E-3</v>
      </c>
      <c r="AF100" s="2">
        <f>(Table2[[#This Row],[Current Week High]]/Table2[[#This Row],[Close Price]])-1</f>
        <v>3.5257927117841925E-2</v>
      </c>
      <c r="AG100" s="2">
        <f>(Table2[[#This Row],[Close Price]]/Table2[[#This Row],[Current Month Low]])-1</f>
        <v>6.1904761904763017E-3</v>
      </c>
      <c r="AH100" s="2">
        <f>(Table2[[#This Row],[Current Month High]]/Table2[[#This Row],[Close Price]])-1</f>
        <v>3.5257927117841925E-2</v>
      </c>
      <c r="AI100">
        <v>13.535257927117801</v>
      </c>
      <c r="AJ100">
        <v>250.414593698175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0.3</v>
      </c>
      <c r="AM100" t="s">
        <v>10455</v>
      </c>
      <c r="AN100">
        <v>-5.61</v>
      </c>
      <c r="AO100" t="s">
        <v>10456</v>
      </c>
      <c r="AP100">
        <v>9.4898003657961999E-2</v>
      </c>
      <c r="AQ100">
        <f>(Table2[[#This Row],[Sharpe Ratio]]-AVERAGE(Table2[Sharpe Ratio]))/_xlfn.STDEV.P(Table2[Sharpe Ratio])</f>
        <v>0.46111586859507986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1.4228670135338712</v>
      </c>
      <c r="AS100">
        <f>_xlfn.RANK.AVG(Table2[[#This Row],[1Y Return vs Nifty Z-Score]],Table2[1Y Return vs Nifty Z-Score])</f>
        <v>23</v>
      </c>
      <c r="AT100">
        <f>_xlfn.RANK.AVG(Table2[[#This Row],[6M Return vs Nifty Z-Score]],Table2[6M Return vs Nifty Z-Score])</f>
        <v>140</v>
      </c>
      <c r="AU100">
        <f>_xlfn.RANK.AVG(Table2[[#This Row],[Sharpe Ratio Z-Score]],Table2[Sharpe Ratio Z-Score])</f>
        <v>225</v>
      </c>
      <c r="AV100">
        <f>(Table2[[#This Row],[Rank 1Y]]+Table2[[#This Row],[Rank 6M]]+Table2[[#This Row],[Rank Sharpe]])/3</f>
        <v>129.33333333333334</v>
      </c>
    </row>
    <row r="101" spans="1:48" x14ac:dyDescent="0.3">
      <c r="A101" t="s">
        <v>1577</v>
      </c>
      <c r="B101" t="s">
        <v>1578</v>
      </c>
      <c r="C101" t="s">
        <v>10419</v>
      </c>
      <c r="D101" t="s">
        <v>72</v>
      </c>
      <c r="E101">
        <v>5493.93859307</v>
      </c>
      <c r="F101">
        <v>1434.8</v>
      </c>
      <c r="G101">
        <v>106.54079446748101</v>
      </c>
      <c r="H101">
        <f>(Table2[[#This Row],[1Y Return vs Nifty]]-AVERAGE(Table2[1Y Return vs Nifty]))/_xlfn.STDEV.P(Table2[1Y Return vs Nifty])</f>
        <v>0.71680847457084274</v>
      </c>
      <c r="I101">
        <v>40.486293726994099</v>
      </c>
      <c r="J101">
        <f>(Table2[[#This Row],[1M Return vs Nifty]]-AVERAGE(Table2[1M Return vs Nifty]))/_xlfn.STDEV.P(Table2[1M Return vs Nifty])</f>
        <v>3.9159181400308896</v>
      </c>
      <c r="K101">
        <v>78.873669011932407</v>
      </c>
      <c r="L101">
        <f>(Table2[[#This Row],[6M Return vs Nifty]]-AVERAGE(Table2[6M Return vs Nifty]))/_xlfn.STDEV.P(Table2[6M Return vs Nifty])</f>
        <v>2.0268225528131141</v>
      </c>
      <c r="M101">
        <v>0.70349239606295999</v>
      </c>
      <c r="N101">
        <f>(Table2[[#This Row],[1W Return vs Nifty]]-AVERAGE(Table2[1W Return vs Nifty]))/_xlfn.STDEV.P(Table2[1W Return vs Nifty])</f>
        <v>0.50541023711947408</v>
      </c>
      <c r="O101">
        <v>1221.8</v>
      </c>
      <c r="P101">
        <v>1011.37204808226</v>
      </c>
      <c r="Q101">
        <v>798.21638425897004</v>
      </c>
      <c r="R101">
        <v>75.279886883005403</v>
      </c>
      <c r="S101" s="2">
        <f>(Table2[[#This Row],[Close Price]]-Table2[[#This Row],[20D EMA]])/Table2[[#This Row],[20D EMA]]</f>
        <v>0.17433295138320512</v>
      </c>
      <c r="T101" s="2">
        <f>(Table2[[#This Row],[Close Price]]-Table2[[#This Row],[50D EMA]])/Table2[[#This Row],[50D EMA]]</f>
        <v>0.41866685234245316</v>
      </c>
      <c r="U101" s="2">
        <f>(Table2[[#This Row],[Close Price]]-Table2[[#This Row],[200D EMA]])/Table2[[#This Row],[200D EMA]]</f>
        <v>0.79750757851457399</v>
      </c>
      <c r="V101">
        <v>2.4087736013503198</v>
      </c>
      <c r="W101">
        <v>1392.1</v>
      </c>
      <c r="X101">
        <v>1475</v>
      </c>
      <c r="Y101">
        <v>1392.1</v>
      </c>
      <c r="Z101">
        <v>1475</v>
      </c>
      <c r="AA101">
        <v>1392.1</v>
      </c>
      <c r="AB101">
        <v>1475</v>
      </c>
      <c r="AC101" s="2">
        <f>(Table2[[#This Row],[Close Price]]/Table2[[#This Row],[Day Low]])-1</f>
        <v>3.0673083830184744E-2</v>
      </c>
      <c r="AD101" s="2">
        <f>(Table2[[#This Row],[Day High]]/Table2[[#This Row],[Close Price]])-1</f>
        <v>2.801784220797332E-2</v>
      </c>
      <c r="AE101" s="2">
        <f>(Table2[[#This Row],[Close Price]]/Table2[[#This Row],[Current Week Low]])-1</f>
        <v>3.0673083830184744E-2</v>
      </c>
      <c r="AF101" s="2">
        <f>(Table2[[#This Row],[Current Week High]]/Table2[[#This Row],[Close Price]])-1</f>
        <v>2.801784220797332E-2</v>
      </c>
      <c r="AG101" s="2">
        <f>(Table2[[#This Row],[Close Price]]/Table2[[#This Row],[Current Month Low]])-1</f>
        <v>3.0673083830184744E-2</v>
      </c>
      <c r="AH101" s="2">
        <f>(Table2[[#This Row],[Current Month High]]/Table2[[#This Row],[Close Price]])-1</f>
        <v>2.801784220797332E-2</v>
      </c>
      <c r="AI101">
        <v>6.4294675216058002</v>
      </c>
      <c r="AJ101">
        <v>137.37281826453801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</v>
      </c>
      <c r="AM101">
        <v>0</v>
      </c>
      <c r="AN101">
        <v>60.18</v>
      </c>
      <c r="AO101" t="s">
        <v>10455</v>
      </c>
      <c r="AP101">
        <v>9.1017956707205999E-2</v>
      </c>
      <c r="AQ101">
        <f>(Table2[[#This Row],[Sharpe Ratio]]-AVERAGE(Table2[Sharpe Ratio]))/_xlfn.STDEV.P(Table2[Sharpe Ratio])</f>
        <v>0.41724848790339203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7.5822078924377116</v>
      </c>
      <c r="AS101">
        <f>_xlfn.RANK.AVG(Table2[[#This Row],[1Y Return vs Nifty Z-Score]],Table2[1Y Return vs Nifty Z-Score])</f>
        <v>123</v>
      </c>
      <c r="AT101">
        <f>_xlfn.RANK.AVG(Table2[[#This Row],[6M Return vs Nifty Z-Score]],Table2[6M Return vs Nifty Z-Score])</f>
        <v>34</v>
      </c>
      <c r="AU101">
        <f>_xlfn.RANK.AVG(Table2[[#This Row],[Sharpe Ratio Z-Score]],Table2[Sharpe Ratio Z-Score])</f>
        <v>231</v>
      </c>
      <c r="AV101">
        <f>(Table2[[#This Row],[Rank 1Y]]+Table2[[#This Row],[Rank 6M]]+Table2[[#This Row],[Rank Sharpe]])/3</f>
        <v>129.33333333333334</v>
      </c>
    </row>
    <row r="102" spans="1:48" x14ac:dyDescent="0.3">
      <c r="A102" t="s">
        <v>1140</v>
      </c>
      <c r="B102" t="s">
        <v>1141</v>
      </c>
      <c r="C102" t="s">
        <v>10418</v>
      </c>
      <c r="D102" t="s">
        <v>1142</v>
      </c>
      <c r="E102">
        <v>10059.291405784999</v>
      </c>
      <c r="F102">
        <v>488.45</v>
      </c>
      <c r="G102">
        <v>171.1903588344</v>
      </c>
      <c r="H102">
        <f>(Table2[[#This Row],[1Y Return vs Nifty]]-AVERAGE(Table2[1Y Return vs Nifty]))/_xlfn.STDEV.P(Table2[1Y Return vs Nifty])</f>
        <v>1.4831257964666849</v>
      </c>
      <c r="I102">
        <v>-13.5030400119833</v>
      </c>
      <c r="J102">
        <f>(Table2[[#This Row],[1M Return vs Nifty]]-AVERAGE(Table2[1M Return vs Nifty]))/_xlfn.STDEV.P(Table2[1M Return vs Nifty])</f>
        <v>-1.2661415351959309</v>
      </c>
      <c r="K102">
        <v>44.853067977512801</v>
      </c>
      <c r="L102">
        <f>(Table2[[#This Row],[6M Return vs Nifty]]-AVERAGE(Table2[6M Return vs Nifty]))/_xlfn.STDEV.P(Table2[6M Return vs Nifty])</f>
        <v>0.99031810986766811</v>
      </c>
      <c r="M102">
        <v>-8.4232710391681298</v>
      </c>
      <c r="N102">
        <f>(Table2[[#This Row],[1W Return vs Nifty]]-AVERAGE(Table2[1W Return vs Nifty]))/_xlfn.STDEV.P(Table2[1W Return vs Nifty])</f>
        <v>-1.3282290529046723</v>
      </c>
      <c r="O102">
        <v>506.24</v>
      </c>
      <c r="P102">
        <v>467.68697726697701</v>
      </c>
      <c r="Q102">
        <v>350.49156057768801</v>
      </c>
      <c r="R102">
        <v>38.543707399102303</v>
      </c>
      <c r="S102" s="2">
        <f>(Table2[[#This Row],[Close Price]]-Table2[[#This Row],[20D EMA]])/Table2[[#This Row],[20D EMA]]</f>
        <v>-3.514143489254113E-2</v>
      </c>
      <c r="T102" s="2">
        <f>(Table2[[#This Row],[Close Price]]-Table2[[#This Row],[50D EMA]])/Table2[[#This Row],[50D EMA]]</f>
        <v>4.4395126959394682E-2</v>
      </c>
      <c r="U102" s="2">
        <f>(Table2[[#This Row],[Close Price]]-Table2[[#This Row],[200D EMA]])/Table2[[#This Row],[200D EMA]]</f>
        <v>0.39361415491695667</v>
      </c>
      <c r="V102">
        <v>0.71024430067201505</v>
      </c>
      <c r="W102">
        <v>473.1</v>
      </c>
      <c r="X102">
        <v>497.65</v>
      </c>
      <c r="Y102">
        <v>473.1</v>
      </c>
      <c r="Z102">
        <v>497.65</v>
      </c>
      <c r="AA102">
        <v>473.1</v>
      </c>
      <c r="AB102">
        <v>497.65</v>
      </c>
      <c r="AC102" s="2">
        <f>(Table2[[#This Row],[Close Price]]/Table2[[#This Row],[Day Low]])-1</f>
        <v>3.2445571760727043E-2</v>
      </c>
      <c r="AD102" s="2">
        <f>(Table2[[#This Row],[Day High]]/Table2[[#This Row],[Close Price]])-1</f>
        <v>1.8835090592691062E-2</v>
      </c>
      <c r="AE102" s="2">
        <f>(Table2[[#This Row],[Close Price]]/Table2[[#This Row],[Current Week Low]])-1</f>
        <v>3.2445571760727043E-2</v>
      </c>
      <c r="AF102" s="2">
        <f>(Table2[[#This Row],[Current Week High]]/Table2[[#This Row],[Close Price]])-1</f>
        <v>1.8835090592691062E-2</v>
      </c>
      <c r="AG102" s="2">
        <f>(Table2[[#This Row],[Close Price]]/Table2[[#This Row],[Current Month Low]])-1</f>
        <v>3.2445571760727043E-2</v>
      </c>
      <c r="AH102" s="2">
        <f>(Table2[[#This Row],[Current Month High]]/Table2[[#This Row],[Close Price]])-1</f>
        <v>1.8835090592691062E-2</v>
      </c>
      <c r="AI102">
        <v>15.8767529941652</v>
      </c>
      <c r="AJ102">
        <v>197.92619701128299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0.31</v>
      </c>
      <c r="AM102" t="s">
        <v>10455</v>
      </c>
      <c r="AN102">
        <v>-7.46</v>
      </c>
      <c r="AO102" t="s">
        <v>10456</v>
      </c>
      <c r="AP102">
        <v>8.6069497629103001E-2</v>
      </c>
      <c r="AQ102">
        <f>(Table2[[#This Row],[Sharpe Ratio]]-AVERAGE(Table2[Sharpe Ratio]))/_xlfn.STDEV.P(Table2[Sharpe Ratio])</f>
        <v>0.36130175814176191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0.2403750763755117</v>
      </c>
      <c r="AS102">
        <f>_xlfn.RANK.AVG(Table2[[#This Row],[1Y Return vs Nifty Z-Score]],Table2[1Y Return vs Nifty Z-Score])</f>
        <v>50</v>
      </c>
      <c r="AT102">
        <f>_xlfn.RANK.AVG(Table2[[#This Row],[6M Return vs Nifty Z-Score]],Table2[6M Return vs Nifty Z-Score])</f>
        <v>99</v>
      </c>
      <c r="AU102">
        <f>_xlfn.RANK.AVG(Table2[[#This Row],[Sharpe Ratio Z-Score]],Table2[Sharpe Ratio Z-Score])</f>
        <v>243</v>
      </c>
      <c r="AV102">
        <f>(Table2[[#This Row],[Rank 1Y]]+Table2[[#This Row],[Rank 6M]]+Table2[[#This Row],[Rank Sharpe]])/3</f>
        <v>130.66666666666666</v>
      </c>
    </row>
    <row r="103" spans="1:48" x14ac:dyDescent="0.3">
      <c r="A103" t="s">
        <v>1052</v>
      </c>
      <c r="B103" t="s">
        <v>1053</v>
      </c>
      <c r="C103" t="s">
        <v>10421</v>
      </c>
      <c r="D103" t="s">
        <v>381</v>
      </c>
      <c r="E103">
        <v>11731.148066850001</v>
      </c>
      <c r="F103">
        <v>257.05</v>
      </c>
      <c r="G103">
        <v>126.667850377466</v>
      </c>
      <c r="H103">
        <f>(Table2[[#This Row],[1Y Return vs Nifty]]-AVERAGE(Table2[1Y Return vs Nifty]))/_xlfn.STDEV.P(Table2[1Y Return vs Nifty])</f>
        <v>0.95538257377204094</v>
      </c>
      <c r="I103">
        <v>-10.2397687606753</v>
      </c>
      <c r="J103">
        <f>(Table2[[#This Row],[1M Return vs Nifty]]-AVERAGE(Table2[1M Return vs Nifty]))/_xlfn.STDEV.P(Table2[1M Return vs Nifty])</f>
        <v>-0.95292288273973824</v>
      </c>
      <c r="K103">
        <v>45.881080351339399</v>
      </c>
      <c r="L103">
        <f>(Table2[[#This Row],[6M Return vs Nifty]]-AVERAGE(Table2[6M Return vs Nifty]))/_xlfn.STDEV.P(Table2[6M Return vs Nifty])</f>
        <v>1.0216385263352117</v>
      </c>
      <c r="M103">
        <v>-5.4495676535971898</v>
      </c>
      <c r="N103">
        <f>(Table2[[#This Row],[1W Return vs Nifty]]-AVERAGE(Table2[1W Return vs Nifty]))/_xlfn.STDEV.P(Table2[1W Return vs Nifty])</f>
        <v>-0.73078841544800144</v>
      </c>
      <c r="O103">
        <v>255.4</v>
      </c>
      <c r="P103">
        <v>243.354923383695</v>
      </c>
      <c r="Q103">
        <v>199.43096652654</v>
      </c>
      <c r="R103">
        <v>41.879051226618301</v>
      </c>
      <c r="S103" s="2">
        <f>(Table2[[#This Row],[Close Price]]-Table2[[#This Row],[20D EMA]])/Table2[[#This Row],[20D EMA]]</f>
        <v>6.4604541895066786E-3</v>
      </c>
      <c r="T103" s="2">
        <f>(Table2[[#This Row],[Close Price]]-Table2[[#This Row],[50D EMA]])/Table2[[#This Row],[50D EMA]]</f>
        <v>5.6276143609028779E-2</v>
      </c>
      <c r="U103" s="2">
        <f>(Table2[[#This Row],[Close Price]]-Table2[[#This Row],[200D EMA]])/Table2[[#This Row],[200D EMA]]</f>
        <v>0.28891718511423925</v>
      </c>
      <c r="V103">
        <v>1.28151221157932</v>
      </c>
      <c r="W103">
        <v>246.65</v>
      </c>
      <c r="X103">
        <v>257.75</v>
      </c>
      <c r="Y103">
        <v>246.65</v>
      </c>
      <c r="Z103">
        <v>257.75</v>
      </c>
      <c r="AA103">
        <v>246.65</v>
      </c>
      <c r="AB103">
        <v>257.75</v>
      </c>
      <c r="AC103" s="2">
        <f>(Table2[[#This Row],[Close Price]]/Table2[[#This Row],[Day Low]])-1</f>
        <v>4.2165011149402076E-2</v>
      </c>
      <c r="AD103" s="2">
        <f>(Table2[[#This Row],[Day High]]/Table2[[#This Row],[Close Price]])-1</f>
        <v>2.7232056020229933E-3</v>
      </c>
      <c r="AE103" s="2">
        <f>(Table2[[#This Row],[Close Price]]/Table2[[#This Row],[Current Week Low]])-1</f>
        <v>4.2165011149402076E-2</v>
      </c>
      <c r="AF103" s="2">
        <f>(Table2[[#This Row],[Current Week High]]/Table2[[#This Row],[Close Price]])-1</f>
        <v>2.7232056020229933E-3</v>
      </c>
      <c r="AG103" s="2">
        <f>(Table2[[#This Row],[Close Price]]/Table2[[#This Row],[Current Month Low]])-1</f>
        <v>4.2165011149402076E-2</v>
      </c>
      <c r="AH103" s="2">
        <f>(Table2[[#This Row],[Current Month High]]/Table2[[#This Row],[Close Price]])-1</f>
        <v>2.7232056020229933E-3</v>
      </c>
      <c r="AI103">
        <v>13.1102898268819</v>
      </c>
      <c r="AJ103">
        <v>165.54752066115699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0.09</v>
      </c>
      <c r="AM103" t="s">
        <v>10455</v>
      </c>
      <c r="AN103">
        <v>-1.05</v>
      </c>
      <c r="AO103" t="s">
        <v>10456</v>
      </c>
      <c r="AP103">
        <v>0.102006888341378</v>
      </c>
      <c r="AQ103">
        <f>(Table2[[#This Row],[Sharpe Ratio]]-AVERAGE(Table2[Sharpe Ratio]))/_xlfn.STDEV.P(Table2[Sharpe Ratio])</f>
        <v>0.54148813075029856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0.8347979326698115</v>
      </c>
      <c r="AS103">
        <f>_xlfn.RANK.AVG(Table2[[#This Row],[1Y Return vs Nifty Z-Score]],Table2[1Y Return vs Nifty Z-Score])</f>
        <v>90</v>
      </c>
      <c r="AT103">
        <f>_xlfn.RANK.AVG(Table2[[#This Row],[6M Return vs Nifty Z-Score]],Table2[6M Return vs Nifty Z-Score])</f>
        <v>97</v>
      </c>
      <c r="AU103">
        <f>_xlfn.RANK.AVG(Table2[[#This Row],[Sharpe Ratio Z-Score]],Table2[Sharpe Ratio Z-Score])</f>
        <v>206</v>
      </c>
      <c r="AV103">
        <f>(Table2[[#This Row],[Rank 1Y]]+Table2[[#This Row],[Rank 6M]]+Table2[[#This Row],[Rank Sharpe]])/3</f>
        <v>131</v>
      </c>
    </row>
    <row r="104" spans="1:48" x14ac:dyDescent="0.3">
      <c r="A104" t="s">
        <v>350</v>
      </c>
      <c r="B104" t="s">
        <v>351</v>
      </c>
      <c r="C104" t="s">
        <v>10425</v>
      </c>
      <c r="D104" t="s">
        <v>278</v>
      </c>
      <c r="E104">
        <v>70779.082352159996</v>
      </c>
      <c r="F104">
        <v>8445.5</v>
      </c>
      <c r="G104">
        <v>69.1596680144917</v>
      </c>
      <c r="H104">
        <f>(Table2[[#This Row],[1Y Return vs Nifty]]-AVERAGE(Table2[1Y Return vs Nifty]))/_xlfn.STDEV.P(Table2[1Y Return vs Nifty])</f>
        <v>0.27371492872225606</v>
      </c>
      <c r="I104">
        <v>-13.296408638681999</v>
      </c>
      <c r="J104">
        <f>(Table2[[#This Row],[1M Return vs Nifty]]-AVERAGE(Table2[1M Return vs Nifty]))/_xlfn.STDEV.P(Table2[1M Return vs Nifty])</f>
        <v>-1.2463084305238432</v>
      </c>
      <c r="K104">
        <v>38.081058954838198</v>
      </c>
      <c r="L104">
        <f>(Table2[[#This Row],[6M Return vs Nifty]]-AVERAGE(Table2[6M Return vs Nifty]))/_xlfn.STDEV.P(Table2[6M Return vs Nifty])</f>
        <v>0.78399555158695644</v>
      </c>
      <c r="M104">
        <v>-3.3917078580231501</v>
      </c>
      <c r="N104">
        <f>(Table2[[#This Row],[1W Return vs Nifty]]-AVERAGE(Table2[1W Return vs Nifty]))/_xlfn.STDEV.P(Table2[1W Return vs Nifty])</f>
        <v>-0.31734803197540451</v>
      </c>
      <c r="O104">
        <v>8553.93</v>
      </c>
      <c r="P104">
        <v>8285.0088108571599</v>
      </c>
      <c r="Q104">
        <v>6777.4655540909998</v>
      </c>
      <c r="R104">
        <v>38.757763461503203</v>
      </c>
      <c r="S104" s="2">
        <f>(Table2[[#This Row],[Close Price]]-Table2[[#This Row],[20D EMA]])/Table2[[#This Row],[20D EMA]]</f>
        <v>-1.2676044812150705E-2</v>
      </c>
      <c r="T104" s="2">
        <f>(Table2[[#This Row],[Close Price]]-Table2[[#This Row],[50D EMA]])/Table2[[#This Row],[50D EMA]]</f>
        <v>1.9371275614399233E-2</v>
      </c>
      <c r="U104" s="2">
        <f>(Table2[[#This Row],[Close Price]]-Table2[[#This Row],[200D EMA]])/Table2[[#This Row],[200D EMA]]</f>
        <v>0.24611478031078221</v>
      </c>
      <c r="V104">
        <v>0.966652905902047</v>
      </c>
      <c r="W104">
        <v>8309.9500000000007</v>
      </c>
      <c r="X104">
        <v>8479</v>
      </c>
      <c r="Y104">
        <v>8309.9500000000007</v>
      </c>
      <c r="Z104">
        <v>8479</v>
      </c>
      <c r="AA104">
        <v>8309.9500000000007</v>
      </c>
      <c r="AB104">
        <v>8479</v>
      </c>
      <c r="AC104" s="2">
        <f>(Table2[[#This Row],[Close Price]]/Table2[[#This Row],[Day Low]])-1</f>
        <v>1.6311770828945971E-2</v>
      </c>
      <c r="AD104" s="2">
        <f>(Table2[[#This Row],[Day High]]/Table2[[#This Row],[Close Price]])-1</f>
        <v>3.9666094369783522E-3</v>
      </c>
      <c r="AE104" s="2">
        <f>(Table2[[#This Row],[Close Price]]/Table2[[#This Row],[Current Week Low]])-1</f>
        <v>1.6311770828945971E-2</v>
      </c>
      <c r="AF104" s="2">
        <f>(Table2[[#This Row],[Current Week High]]/Table2[[#This Row],[Close Price]])-1</f>
        <v>3.9666094369783522E-3</v>
      </c>
      <c r="AG104" s="2">
        <f>(Table2[[#This Row],[Close Price]]/Table2[[#This Row],[Current Month Low]])-1</f>
        <v>1.6311770828945971E-2</v>
      </c>
      <c r="AH104" s="2">
        <f>(Table2[[#This Row],[Current Month High]]/Table2[[#This Row],[Close Price]])-1</f>
        <v>3.9666094369783522E-3</v>
      </c>
      <c r="AI104">
        <v>17.6372032443312</v>
      </c>
      <c r="AJ104">
        <v>97.000268249728805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0.18</v>
      </c>
      <c r="AM104" t="s">
        <v>10455</v>
      </c>
      <c r="AN104">
        <v>-8.1999999999999993</v>
      </c>
      <c r="AO104" t="s">
        <v>10456</v>
      </c>
      <c r="AP104">
        <v>0.165261932065353</v>
      </c>
      <c r="AQ104">
        <f>(Table2[[#This Row],[Sharpe Ratio]]-AVERAGE(Table2[Sharpe Ratio]))/_xlfn.STDEV.P(Table2[Sharpe Ratio])</f>
        <v>1.2566426427770963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0.75069666058706108</v>
      </c>
      <c r="AS104">
        <f>_xlfn.RANK.AVG(Table2[[#This Row],[1Y Return vs Nifty Z-Score]],Table2[1Y Return vs Nifty Z-Score])</f>
        <v>205</v>
      </c>
      <c r="AT104">
        <f>_xlfn.RANK.AVG(Table2[[#This Row],[6M Return vs Nifty Z-Score]],Table2[6M Return vs Nifty Z-Score])</f>
        <v>122</v>
      </c>
      <c r="AU104">
        <f>_xlfn.RANK.AVG(Table2[[#This Row],[Sharpe Ratio Z-Score]],Table2[Sharpe Ratio Z-Score])</f>
        <v>79</v>
      </c>
      <c r="AV104">
        <f>(Table2[[#This Row],[Rank 1Y]]+Table2[[#This Row],[Rank 6M]]+Table2[[#This Row],[Rank Sharpe]])/3</f>
        <v>135.33333333333334</v>
      </c>
    </row>
    <row r="105" spans="1:48" x14ac:dyDescent="0.3">
      <c r="A105" t="s">
        <v>1173</v>
      </c>
      <c r="B105" t="s">
        <v>1174</v>
      </c>
      <c r="C105" t="s">
        <v>10417</v>
      </c>
      <c r="D105" t="s">
        <v>62</v>
      </c>
      <c r="E105">
        <v>9603.0436176099993</v>
      </c>
      <c r="F105">
        <v>7717.65</v>
      </c>
      <c r="G105">
        <v>147.11961437232799</v>
      </c>
      <c r="H105">
        <f>(Table2[[#This Row],[1Y Return vs Nifty]]-AVERAGE(Table2[1Y Return vs Nifty]))/_xlfn.STDEV.P(Table2[1Y Return vs Nifty])</f>
        <v>1.1978055686686322</v>
      </c>
      <c r="I105">
        <v>12.69048821741</v>
      </c>
      <c r="J105">
        <f>(Table2[[#This Row],[1M Return vs Nifty]]-AVERAGE(Table2[1M Return vs Nifty]))/_xlfn.STDEV.P(Table2[1M Return vs Nifty])</f>
        <v>1.2479925907353175</v>
      </c>
      <c r="K105">
        <v>35.144700729365901</v>
      </c>
      <c r="L105">
        <f>(Table2[[#This Row],[6M Return vs Nifty]]-AVERAGE(Table2[6M Return vs Nifty]))/_xlfn.STDEV.P(Table2[6M Return vs Nifty])</f>
        <v>0.69453362986187595</v>
      </c>
      <c r="M105">
        <v>10.9037621634796</v>
      </c>
      <c r="N105">
        <f>(Table2[[#This Row],[1W Return vs Nifty]]-AVERAGE(Table2[1W Return vs Nifty]))/_xlfn.STDEV.P(Table2[1W Return vs Nifty])</f>
        <v>2.5547254787286744</v>
      </c>
      <c r="O105">
        <v>6860.91</v>
      </c>
      <c r="P105">
        <v>6673.1671291075399</v>
      </c>
      <c r="Q105">
        <v>5733.8289752412302</v>
      </c>
      <c r="R105">
        <v>80.700783661467099</v>
      </c>
      <c r="S105" s="2">
        <f>(Table2[[#This Row],[Close Price]]-Table2[[#This Row],[20D EMA]])/Table2[[#This Row],[20D EMA]]</f>
        <v>0.1248726480889561</v>
      </c>
      <c r="T105" s="2">
        <f>(Table2[[#This Row],[Close Price]]-Table2[[#This Row],[50D EMA]])/Table2[[#This Row],[50D EMA]]</f>
        <v>0.15651981295906003</v>
      </c>
      <c r="U105" s="2">
        <f>(Table2[[#This Row],[Close Price]]-Table2[[#This Row],[200D EMA]])/Table2[[#This Row],[200D EMA]]</f>
        <v>0.34598538486671682</v>
      </c>
      <c r="V105">
        <v>1.1560647544359199</v>
      </c>
      <c r="W105">
        <v>7637</v>
      </c>
      <c r="X105">
        <v>8079</v>
      </c>
      <c r="Y105">
        <v>7637</v>
      </c>
      <c r="Z105">
        <v>8079</v>
      </c>
      <c r="AA105">
        <v>7637</v>
      </c>
      <c r="AB105">
        <v>8079</v>
      </c>
      <c r="AC105" s="2">
        <f>(Table2[[#This Row],[Close Price]]/Table2[[#This Row],[Day Low]])-1</f>
        <v>1.056042948801883E-2</v>
      </c>
      <c r="AD105" s="2">
        <f>(Table2[[#This Row],[Day High]]/Table2[[#This Row],[Close Price]])-1</f>
        <v>4.6821247400439248E-2</v>
      </c>
      <c r="AE105" s="2">
        <f>(Table2[[#This Row],[Close Price]]/Table2[[#This Row],[Current Week Low]])-1</f>
        <v>1.056042948801883E-2</v>
      </c>
      <c r="AF105" s="2">
        <f>(Table2[[#This Row],[Current Week High]]/Table2[[#This Row],[Close Price]])-1</f>
        <v>4.6821247400439248E-2</v>
      </c>
      <c r="AG105" s="2">
        <f>(Table2[[#This Row],[Close Price]]/Table2[[#This Row],[Current Month Low]])-1</f>
        <v>1.056042948801883E-2</v>
      </c>
      <c r="AH105" s="2">
        <f>(Table2[[#This Row],[Current Month High]]/Table2[[#This Row],[Close Price]])-1</f>
        <v>4.6821247400439248E-2</v>
      </c>
      <c r="AI105">
        <v>4.6821247400439203</v>
      </c>
      <c r="AJ105">
        <v>177.005491547324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</v>
      </c>
      <c r="AM105" t="s">
        <v>10455</v>
      </c>
      <c r="AN105">
        <v>21.4</v>
      </c>
      <c r="AO105" t="s">
        <v>10455</v>
      </c>
      <c r="AP105">
        <v>0.10378114773714001</v>
      </c>
      <c r="AQ105">
        <f>(Table2[[#This Row],[Sharpe Ratio]]-AVERAGE(Table2[Sharpe Ratio]))/_xlfn.STDEV.P(Table2[Sharpe Ratio])</f>
        <v>0.56154771078824917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6.2566049787827493</v>
      </c>
      <c r="AS105">
        <f>_xlfn.RANK.AVG(Table2[[#This Row],[1Y Return vs Nifty Z-Score]],Table2[1Y Return vs Nifty Z-Score])</f>
        <v>71</v>
      </c>
      <c r="AT105">
        <f>_xlfn.RANK.AVG(Table2[[#This Row],[6M Return vs Nifty Z-Score]],Table2[6M Return vs Nifty Z-Score])</f>
        <v>134</v>
      </c>
      <c r="AU105">
        <f>_xlfn.RANK.AVG(Table2[[#This Row],[Sharpe Ratio Z-Score]],Table2[Sharpe Ratio Z-Score])</f>
        <v>201</v>
      </c>
      <c r="AV105">
        <f>(Table2[[#This Row],[Rank 1Y]]+Table2[[#This Row],[Rank 6M]]+Table2[[#This Row],[Rank Sharpe]])/3</f>
        <v>135.33333333333334</v>
      </c>
    </row>
    <row r="106" spans="1:48" x14ac:dyDescent="0.3">
      <c r="A106" t="s">
        <v>796</v>
      </c>
      <c r="B106" t="s">
        <v>797</v>
      </c>
      <c r="C106" t="s">
        <v>10414</v>
      </c>
      <c r="D106" t="s">
        <v>227</v>
      </c>
      <c r="E106">
        <v>19098.79409064</v>
      </c>
      <c r="F106">
        <v>1169.45</v>
      </c>
      <c r="G106">
        <v>85.7699793500053</v>
      </c>
      <c r="H106">
        <f>(Table2[[#This Row],[1Y Return vs Nifty]]-AVERAGE(Table2[1Y Return vs Nifty]))/_xlfn.STDEV.P(Table2[1Y Return vs Nifty])</f>
        <v>0.47060363823071805</v>
      </c>
      <c r="I106">
        <v>-9.9427568879183497</v>
      </c>
      <c r="J106">
        <f>(Table2[[#This Row],[1M Return vs Nifty]]-AVERAGE(Table2[1M Return vs Nifty]))/_xlfn.STDEV.P(Table2[1M Return vs Nifty])</f>
        <v>-0.92441478415273493</v>
      </c>
      <c r="K106">
        <v>52.344440694084597</v>
      </c>
      <c r="L106">
        <f>(Table2[[#This Row],[6M Return vs Nifty]]-AVERAGE(Table2[6M Return vs Nifty]))/_xlfn.STDEV.P(Table2[6M Return vs Nifty])</f>
        <v>1.2185574962509671</v>
      </c>
      <c r="M106">
        <v>-0.85720850020704997</v>
      </c>
      <c r="N106">
        <f>(Table2[[#This Row],[1W Return vs Nifty]]-AVERAGE(Table2[1W Return vs Nifty]))/_xlfn.STDEV.P(Table2[1W Return vs Nifty])</f>
        <v>0.19185302664882378</v>
      </c>
      <c r="O106">
        <v>1186.21</v>
      </c>
      <c r="P106">
        <v>1169.99203658391</v>
      </c>
      <c r="Q106">
        <v>951.61479698122696</v>
      </c>
      <c r="R106">
        <v>45.683184062258498</v>
      </c>
      <c r="S106" s="2">
        <f>(Table2[[#This Row],[Close Price]]-Table2[[#This Row],[20D EMA]])/Table2[[#This Row],[20D EMA]]</f>
        <v>-1.4129032801949057E-2</v>
      </c>
      <c r="T106" s="2">
        <f>(Table2[[#This Row],[Close Price]]-Table2[[#This Row],[50D EMA]])/Table2[[#This Row],[50D EMA]]</f>
        <v>-4.632822848030572E-4</v>
      </c>
      <c r="U106" s="2">
        <f>(Table2[[#This Row],[Close Price]]-Table2[[#This Row],[200D EMA]])/Table2[[#This Row],[200D EMA]]</f>
        <v>0.22891111372984507</v>
      </c>
      <c r="V106">
        <v>2.25063281835163</v>
      </c>
      <c r="W106">
        <v>1145</v>
      </c>
      <c r="X106">
        <v>1181</v>
      </c>
      <c r="Y106">
        <v>1145</v>
      </c>
      <c r="Z106">
        <v>1181</v>
      </c>
      <c r="AA106">
        <v>1145</v>
      </c>
      <c r="AB106">
        <v>1181</v>
      </c>
      <c r="AC106" s="2">
        <f>(Table2[[#This Row],[Close Price]]/Table2[[#This Row],[Day Low]])-1</f>
        <v>2.1353711790393026E-2</v>
      </c>
      <c r="AD106" s="2">
        <f>(Table2[[#This Row],[Day High]]/Table2[[#This Row],[Close Price]])-1</f>
        <v>9.8764376416262678E-3</v>
      </c>
      <c r="AE106" s="2">
        <f>(Table2[[#This Row],[Close Price]]/Table2[[#This Row],[Current Week Low]])-1</f>
        <v>2.1353711790393026E-2</v>
      </c>
      <c r="AF106" s="2">
        <f>(Table2[[#This Row],[Current Week High]]/Table2[[#This Row],[Close Price]])-1</f>
        <v>9.8764376416262678E-3</v>
      </c>
      <c r="AG106" s="2">
        <f>(Table2[[#This Row],[Close Price]]/Table2[[#This Row],[Current Month Low]])-1</f>
        <v>2.1353711790393026E-2</v>
      </c>
      <c r="AH106" s="2">
        <f>(Table2[[#This Row],[Current Month High]]/Table2[[#This Row],[Close Price]])-1</f>
        <v>9.8764376416262678E-3</v>
      </c>
      <c r="AI106">
        <v>14.8061054341784</v>
      </c>
      <c r="AJ106">
        <v>117.24874605238701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-0.06</v>
      </c>
      <c r="AM106" t="s">
        <v>10456</v>
      </c>
      <c r="AN106">
        <v>-6.94</v>
      </c>
      <c r="AO106" t="s">
        <v>10456</v>
      </c>
      <c r="AP106">
        <v>0.117084010154601</v>
      </c>
      <c r="AQ106">
        <f>(Table2[[#This Row],[Sharpe Ratio]]-AVERAGE(Table2[Sharpe Ratio]))/_xlfn.STDEV.P(Table2[Sharpe Ratio])</f>
        <v>0.71194839855369096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1.6685477755314653</v>
      </c>
      <c r="AS106">
        <f>_xlfn.RANK.AVG(Table2[[#This Row],[1Y Return vs Nifty Z-Score]],Table2[1Y Return vs Nifty Z-Score])</f>
        <v>152</v>
      </c>
      <c r="AT106">
        <f>_xlfn.RANK.AVG(Table2[[#This Row],[6M Return vs Nifty Z-Score]],Table2[6M Return vs Nifty Z-Score])</f>
        <v>83</v>
      </c>
      <c r="AU106">
        <f>_xlfn.RANK.AVG(Table2[[#This Row],[Sharpe Ratio Z-Score]],Table2[Sharpe Ratio Z-Score])</f>
        <v>173</v>
      </c>
      <c r="AV106">
        <f>(Table2[[#This Row],[Rank 1Y]]+Table2[[#This Row],[Rank 6M]]+Table2[[#This Row],[Rank Sharpe]])/3</f>
        <v>136</v>
      </c>
    </row>
    <row r="107" spans="1:48" x14ac:dyDescent="0.3">
      <c r="A107" t="s">
        <v>1609</v>
      </c>
      <c r="B107" t="s">
        <v>1610</v>
      </c>
      <c r="C107" t="s">
        <v>10413</v>
      </c>
      <c r="D107" t="s">
        <v>119</v>
      </c>
      <c r="E107">
        <v>5207.2475400000003</v>
      </c>
      <c r="F107">
        <v>559.35</v>
      </c>
      <c r="G107">
        <v>133.49468117927901</v>
      </c>
      <c r="H107">
        <f>(Table2[[#This Row],[1Y Return vs Nifty]]-AVERAGE(Table2[1Y Return vs Nifty]))/_xlfn.STDEV.P(Table2[1Y Return vs Nifty])</f>
        <v>1.0363037485442308</v>
      </c>
      <c r="I107">
        <v>25.450685454391898</v>
      </c>
      <c r="J107">
        <f>(Table2[[#This Row],[1M Return vs Nifty]]-AVERAGE(Table2[1M Return vs Nifty]))/_xlfn.STDEV.P(Table2[1M Return vs Nifty])</f>
        <v>2.4727549460071061</v>
      </c>
      <c r="K107">
        <v>72.832761150586194</v>
      </c>
      <c r="L107">
        <f>(Table2[[#This Row],[6M Return vs Nifty]]-AVERAGE(Table2[6M Return vs Nifty]))/_xlfn.STDEV.P(Table2[6M Return vs Nifty])</f>
        <v>1.8427744276381779</v>
      </c>
      <c r="M107">
        <v>-3.1152856129531399</v>
      </c>
      <c r="N107">
        <f>(Table2[[#This Row],[1W Return vs Nifty]]-AVERAGE(Table2[1W Return vs Nifty]))/_xlfn.STDEV.P(Table2[1W Return vs Nifty])</f>
        <v>-0.26181260665250411</v>
      </c>
      <c r="O107">
        <v>546.91</v>
      </c>
      <c r="P107">
        <v>473.08103531072999</v>
      </c>
      <c r="Q107">
        <v>346.26502380538699</v>
      </c>
      <c r="R107">
        <v>49.420452780208201</v>
      </c>
      <c r="S107" s="2">
        <f>(Table2[[#This Row],[Close Price]]-Table2[[#This Row],[20D EMA]])/Table2[[#This Row],[20D EMA]]</f>
        <v>2.2745972829167606E-2</v>
      </c>
      <c r="T107" s="2">
        <f>(Table2[[#This Row],[Close Price]]-Table2[[#This Row],[50D EMA]])/Table2[[#This Row],[50D EMA]]</f>
        <v>0.18235557600106858</v>
      </c>
      <c r="U107" s="2">
        <f>(Table2[[#This Row],[Close Price]]-Table2[[#This Row],[200D EMA]])/Table2[[#This Row],[200D EMA]]</f>
        <v>0.61538117206540099</v>
      </c>
      <c r="V107">
        <v>0.88061797618674498</v>
      </c>
      <c r="W107">
        <v>555.1</v>
      </c>
      <c r="X107">
        <v>564.95000000000005</v>
      </c>
      <c r="Y107">
        <v>555.1</v>
      </c>
      <c r="Z107">
        <v>564.95000000000005</v>
      </c>
      <c r="AA107">
        <v>555.1</v>
      </c>
      <c r="AB107">
        <v>564.95000000000005</v>
      </c>
      <c r="AC107" s="2">
        <f>(Table2[[#This Row],[Close Price]]/Table2[[#This Row],[Day Low]])-1</f>
        <v>7.6562781480813413E-3</v>
      </c>
      <c r="AD107" s="2">
        <f>(Table2[[#This Row],[Day High]]/Table2[[#This Row],[Close Price]])-1</f>
        <v>1.0011620631089624E-2</v>
      </c>
      <c r="AE107" s="2">
        <f>(Table2[[#This Row],[Close Price]]/Table2[[#This Row],[Current Week Low]])-1</f>
        <v>7.6562781480813413E-3</v>
      </c>
      <c r="AF107" s="2">
        <f>(Table2[[#This Row],[Current Week High]]/Table2[[#This Row],[Close Price]])-1</f>
        <v>1.0011620631089624E-2</v>
      </c>
      <c r="AG107" s="2">
        <f>(Table2[[#This Row],[Close Price]]/Table2[[#This Row],[Current Month Low]])-1</f>
        <v>7.6562781480813413E-3</v>
      </c>
      <c r="AH107" s="2">
        <f>(Table2[[#This Row],[Current Month High]]/Table2[[#This Row],[Close Price]])-1</f>
        <v>1.0011620631089624E-2</v>
      </c>
      <c r="AI107">
        <v>30.0348618932689</v>
      </c>
      <c r="AJ107">
        <v>167.247969421882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0.68</v>
      </c>
      <c r="AM107" t="s">
        <v>10455</v>
      </c>
      <c r="AN107">
        <v>-10.83</v>
      </c>
      <c r="AO107" t="s">
        <v>10456</v>
      </c>
      <c r="AP107">
        <v>6.9514287098402003E-2</v>
      </c>
      <c r="AQ107">
        <f>(Table2[[#This Row],[Sharpe Ratio]]-AVERAGE(Table2[Sharpe Ratio]))/_xlfn.STDEV.P(Table2[Sharpe Ratio])</f>
        <v>0.17413038315626114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5.2641508986932717</v>
      </c>
      <c r="AS107">
        <f>_xlfn.RANK.AVG(Table2[[#This Row],[1Y Return vs Nifty Z-Score]],Table2[1Y Return vs Nifty Z-Score])</f>
        <v>83</v>
      </c>
      <c r="AT107">
        <f>_xlfn.RANK.AVG(Table2[[#This Row],[6M Return vs Nifty Z-Score]],Table2[6M Return vs Nifty Z-Score])</f>
        <v>41</v>
      </c>
      <c r="AU107">
        <f>_xlfn.RANK.AVG(Table2[[#This Row],[Sharpe Ratio Z-Score]],Table2[Sharpe Ratio Z-Score])</f>
        <v>287</v>
      </c>
      <c r="AV107">
        <f>(Table2[[#This Row],[Rank 1Y]]+Table2[[#This Row],[Rank 6M]]+Table2[[#This Row],[Rank Sharpe]])/3</f>
        <v>137</v>
      </c>
    </row>
    <row r="108" spans="1:48" x14ac:dyDescent="0.3">
      <c r="A108" t="s">
        <v>171</v>
      </c>
      <c r="B108" t="s">
        <v>172</v>
      </c>
      <c r="C108" t="s">
        <v>10424</v>
      </c>
      <c r="D108" t="s">
        <v>140</v>
      </c>
      <c r="E108">
        <v>149594.87097548999</v>
      </c>
      <c r="F108">
        <v>1521.55</v>
      </c>
      <c r="G108">
        <v>93.566099038632601</v>
      </c>
      <c r="H108">
        <f>(Table2[[#This Row],[1Y Return vs Nifty]]-AVERAGE(Table2[1Y Return vs Nifty]))/_xlfn.STDEV.P(Table2[1Y Return vs Nifty])</f>
        <v>0.56301418452707253</v>
      </c>
      <c r="I108">
        <v>-1.7035109416649601</v>
      </c>
      <c r="J108">
        <f>(Table2[[#This Row],[1M Return vs Nifty]]-AVERAGE(Table2[1M Return vs Nifty]))/_xlfn.STDEV.P(Table2[1M Return vs Nifty])</f>
        <v>-0.1335870184540571</v>
      </c>
      <c r="K108">
        <v>33.626702722611299</v>
      </c>
      <c r="L108">
        <f>(Table2[[#This Row],[6M Return vs Nifty]]-AVERAGE(Table2[6M Return vs Nifty]))/_xlfn.STDEV.P(Table2[6M Return vs Nifty])</f>
        <v>0.64828483852536745</v>
      </c>
      <c r="M108">
        <v>-7.6284268654277003</v>
      </c>
      <c r="N108">
        <f>(Table2[[#This Row],[1W Return vs Nifty]]-AVERAGE(Table2[1W Return vs Nifty]))/_xlfn.STDEV.P(Table2[1W Return vs Nifty])</f>
        <v>-1.1685385430366111</v>
      </c>
      <c r="O108">
        <v>1475.36</v>
      </c>
      <c r="P108">
        <v>1367.75831695024</v>
      </c>
      <c r="Q108">
        <v>1100.8946846782301</v>
      </c>
      <c r="R108">
        <v>51.179184451389801</v>
      </c>
      <c r="S108" s="2">
        <f>(Table2[[#This Row],[Close Price]]-Table2[[#This Row],[20D EMA]])/Table2[[#This Row],[20D EMA]]</f>
        <v>3.1307613057152191E-2</v>
      </c>
      <c r="T108" s="2">
        <f>(Table2[[#This Row],[Close Price]]-Table2[[#This Row],[50D EMA]])/Table2[[#This Row],[50D EMA]]</f>
        <v>0.11244068571462031</v>
      </c>
      <c r="U108" s="2">
        <f>(Table2[[#This Row],[Close Price]]-Table2[[#This Row],[200D EMA]])/Table2[[#This Row],[200D EMA]]</f>
        <v>0.38210313954301556</v>
      </c>
      <c r="V108">
        <v>1.09207889192439</v>
      </c>
      <c r="W108">
        <v>1495.6</v>
      </c>
      <c r="X108">
        <v>1535</v>
      </c>
      <c r="Y108">
        <v>1495.6</v>
      </c>
      <c r="Z108">
        <v>1535</v>
      </c>
      <c r="AA108">
        <v>1495.6</v>
      </c>
      <c r="AB108">
        <v>1535</v>
      </c>
      <c r="AC108" s="2">
        <f>(Table2[[#This Row],[Close Price]]/Table2[[#This Row],[Day Low]])-1</f>
        <v>1.7350895961486978E-2</v>
      </c>
      <c r="AD108" s="2">
        <f>(Table2[[#This Row],[Day High]]/Table2[[#This Row],[Close Price]])-1</f>
        <v>8.839670073280459E-3</v>
      </c>
      <c r="AE108" s="2">
        <f>(Table2[[#This Row],[Close Price]]/Table2[[#This Row],[Current Week Low]])-1</f>
        <v>1.7350895961486978E-2</v>
      </c>
      <c r="AF108" s="2">
        <f>(Table2[[#This Row],[Current Week High]]/Table2[[#This Row],[Close Price]])-1</f>
        <v>8.839670073280459E-3</v>
      </c>
      <c r="AG108" s="2">
        <f>(Table2[[#This Row],[Close Price]]/Table2[[#This Row],[Current Month Low]])-1</f>
        <v>1.7350895961486978E-2</v>
      </c>
      <c r="AH108" s="2">
        <f>(Table2[[#This Row],[Current Month High]]/Table2[[#This Row],[Close Price]])-1</f>
        <v>8.839670073280459E-3</v>
      </c>
      <c r="AI108">
        <v>8.4387631034142903</v>
      </c>
      <c r="AJ108">
        <v>137.35278059433699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</v>
      </c>
      <c r="AM108" t="s">
        <v>10455</v>
      </c>
      <c r="AN108">
        <v>3.72</v>
      </c>
      <c r="AO108" t="s">
        <v>10455</v>
      </c>
      <c r="AP108">
        <v>0.13634861447937399</v>
      </c>
      <c r="AQ108">
        <f>(Table2[[#This Row],[Sharpe Ratio]]-AVERAGE(Table2[Sharpe Ratio]))/_xlfn.STDEV.P(Table2[Sharpe Ratio])</f>
        <v>0.92975187941747128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0.83892534097924321</v>
      </c>
      <c r="AS108">
        <f>_xlfn.RANK.AVG(Table2[[#This Row],[1Y Return vs Nifty Z-Score]],Table2[1Y Return vs Nifty Z-Score])</f>
        <v>143</v>
      </c>
      <c r="AT108">
        <f>_xlfn.RANK.AVG(Table2[[#This Row],[6M Return vs Nifty Z-Score]],Table2[6M Return vs Nifty Z-Score])</f>
        <v>146</v>
      </c>
      <c r="AU108">
        <f>_xlfn.RANK.AVG(Table2[[#This Row],[Sharpe Ratio Z-Score]],Table2[Sharpe Ratio Z-Score])</f>
        <v>134</v>
      </c>
      <c r="AV108">
        <f>(Table2[[#This Row],[Rank 1Y]]+Table2[[#This Row],[Rank 6M]]+Table2[[#This Row],[Rank Sharpe]])/3</f>
        <v>141</v>
      </c>
    </row>
    <row r="109" spans="1:48" x14ac:dyDescent="0.3">
      <c r="A109" t="s">
        <v>543</v>
      </c>
      <c r="B109" t="s">
        <v>544</v>
      </c>
      <c r="C109" t="s">
        <v>10411</v>
      </c>
      <c r="D109" t="s">
        <v>545</v>
      </c>
      <c r="E109">
        <v>34961.621593545002</v>
      </c>
      <c r="F109">
        <v>2574.1</v>
      </c>
      <c r="G109">
        <v>259.25851436938399</v>
      </c>
      <c r="H109">
        <f>(Table2[[#This Row],[1Y Return vs Nifty]]-AVERAGE(Table2[1Y Return vs Nifty]))/_xlfn.STDEV.P(Table2[1Y Return vs Nifty])</f>
        <v>2.5270331105337371</v>
      </c>
      <c r="I109">
        <v>-14.7515578951905</v>
      </c>
      <c r="J109">
        <f>(Table2[[#This Row],[1M Return vs Nifty]]-AVERAGE(Table2[1M Return vs Nifty]))/_xlfn.STDEV.P(Table2[1M Return vs Nifty])</f>
        <v>-1.3859780608261159</v>
      </c>
      <c r="K109">
        <v>5.8902045093045201</v>
      </c>
      <c r="L109">
        <f>(Table2[[#This Row],[6M Return vs Nifty]]-AVERAGE(Table2[6M Return vs Nifty]))/_xlfn.STDEV.P(Table2[6M Return vs Nifty])</f>
        <v>-0.19676206704678059</v>
      </c>
      <c r="M109">
        <v>-1.1306677680491599</v>
      </c>
      <c r="N109">
        <f>(Table2[[#This Row],[1W Return vs Nifty]]-AVERAGE(Table2[1W Return vs Nifty]))/_xlfn.STDEV.P(Table2[1W Return vs Nifty])</f>
        <v>0.1369128869930803</v>
      </c>
      <c r="O109">
        <v>2624.14</v>
      </c>
      <c r="P109">
        <v>2646.7900643845601</v>
      </c>
      <c r="Q109">
        <v>2226.24751598895</v>
      </c>
      <c r="R109">
        <v>44.490832445511799</v>
      </c>
      <c r="S109" s="2">
        <f>(Table2[[#This Row],[Close Price]]-Table2[[#This Row],[20D EMA]])/Table2[[#This Row],[20D EMA]]</f>
        <v>-1.906910454472702E-2</v>
      </c>
      <c r="T109" s="2">
        <f>(Table2[[#This Row],[Close Price]]-Table2[[#This Row],[50D EMA]])/Table2[[#This Row],[50D EMA]]</f>
        <v>-2.7463479390633989E-2</v>
      </c>
      <c r="U109" s="2">
        <f>(Table2[[#This Row],[Close Price]]-Table2[[#This Row],[200D EMA]])/Table2[[#This Row],[200D EMA]]</f>
        <v>0.15625058827141505</v>
      </c>
      <c r="V109">
        <v>0.55410874057938497</v>
      </c>
      <c r="W109">
        <v>2570.0500000000002</v>
      </c>
      <c r="X109">
        <v>2619.75</v>
      </c>
      <c r="Y109">
        <v>2570.0500000000002</v>
      </c>
      <c r="Z109">
        <v>2619.75</v>
      </c>
      <c r="AA109">
        <v>2570.0500000000002</v>
      </c>
      <c r="AB109">
        <v>2619.75</v>
      </c>
      <c r="AC109" s="2">
        <f>(Table2[[#This Row],[Close Price]]/Table2[[#This Row],[Day Low]])-1</f>
        <v>1.575844827921502E-3</v>
      </c>
      <c r="AD109" s="2">
        <f>(Table2[[#This Row],[Day High]]/Table2[[#This Row],[Close Price]])-1</f>
        <v>1.773435375471033E-2</v>
      </c>
      <c r="AE109" s="2">
        <f>(Table2[[#This Row],[Close Price]]/Table2[[#This Row],[Current Week Low]])-1</f>
        <v>1.575844827921502E-3</v>
      </c>
      <c r="AF109" s="2">
        <f>(Table2[[#This Row],[Current Week High]]/Table2[[#This Row],[Close Price]])-1</f>
        <v>1.773435375471033E-2</v>
      </c>
      <c r="AG109" s="2">
        <f>(Table2[[#This Row],[Close Price]]/Table2[[#This Row],[Current Month Low]])-1</f>
        <v>1.575844827921502E-3</v>
      </c>
      <c r="AH109" s="2">
        <f>(Table2[[#This Row],[Current Month High]]/Table2[[#This Row],[Close Price]])-1</f>
        <v>1.773435375471033E-2</v>
      </c>
      <c r="AI109">
        <v>26.828794530126999</v>
      </c>
      <c r="AJ109">
        <v>320.77646097261902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-0.14000000000000001</v>
      </c>
      <c r="AM109" t="s">
        <v>10456</v>
      </c>
      <c r="AN109">
        <v>-4.76</v>
      </c>
      <c r="AO109" t="s">
        <v>10456</v>
      </c>
      <c r="AP109">
        <v>0.18790155101626399</v>
      </c>
      <c r="AQ109">
        <f>(Table2[[#This Row],[Sharpe Ratio]]-AVERAGE(Table2[Sharpe Ratio]))/_xlfn.STDEV.P(Table2[Sharpe Ratio])</f>
        <v>1.5126036648572172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11</v>
      </c>
      <c r="AT109">
        <f>_xlfn.RANK.AVG(Table2[[#This Row],[6M Return vs Nifty Z-Score]],Table2[6M Return vs Nifty Z-Score])</f>
        <v>367</v>
      </c>
      <c r="AU109">
        <f>_xlfn.RANK.AVG(Table2[[#This Row],[Sharpe Ratio Z-Score]],Table2[Sharpe Ratio Z-Score])</f>
        <v>52</v>
      </c>
      <c r="AV109">
        <f>(Table2[[#This Row],[Rank 1Y]]+Table2[[#This Row],[Rank 6M]]+Table2[[#This Row],[Rank Sharpe]])/3</f>
        <v>143.33333333333334</v>
      </c>
    </row>
    <row r="110" spans="1:48" x14ac:dyDescent="0.3">
      <c r="A110" t="s">
        <v>1286</v>
      </c>
      <c r="B110" t="s">
        <v>1287</v>
      </c>
      <c r="C110" t="s">
        <v>10414</v>
      </c>
      <c r="D110" t="s">
        <v>46</v>
      </c>
      <c r="E110">
        <v>8351.3391052000006</v>
      </c>
      <c r="F110">
        <v>1240.5999999999999</v>
      </c>
      <c r="G110">
        <v>78.218703200853199</v>
      </c>
      <c r="H110">
        <f>(Table2[[#This Row],[1Y Return vs Nifty]]-AVERAGE(Table2[1Y Return vs Nifty]))/_xlfn.STDEV.P(Table2[1Y Return vs Nifty])</f>
        <v>0.38109532101032834</v>
      </c>
      <c r="I110">
        <v>-9.0414925342804899</v>
      </c>
      <c r="J110">
        <f>(Table2[[#This Row],[1M Return vs Nifty]]-AVERAGE(Table2[1M Return vs Nifty]))/_xlfn.STDEV.P(Table2[1M Return vs Nifty])</f>
        <v>-0.83790870340933921</v>
      </c>
      <c r="K110">
        <v>47.045607632583</v>
      </c>
      <c r="L110">
        <f>(Table2[[#This Row],[6M Return vs Nifty]]-AVERAGE(Table2[6M Return vs Nifty]))/_xlfn.STDEV.P(Table2[6M Return vs Nifty])</f>
        <v>1.0571181376365808</v>
      </c>
      <c r="M110">
        <v>1.0469796908206599</v>
      </c>
      <c r="N110">
        <f>(Table2[[#This Row],[1W Return vs Nifty]]-AVERAGE(Table2[1W Return vs Nifty]))/_xlfn.STDEV.P(Table2[1W Return vs Nifty])</f>
        <v>0.57441956378401215</v>
      </c>
      <c r="O110">
        <v>1212.5999999999999</v>
      </c>
      <c r="P110">
        <v>1176.2659404855899</v>
      </c>
      <c r="Q110">
        <v>981.38536112212398</v>
      </c>
      <c r="R110">
        <v>61.204708570534599</v>
      </c>
      <c r="S110" s="2">
        <f>(Table2[[#This Row],[Close Price]]-Table2[[#This Row],[20D EMA]])/Table2[[#This Row],[20D EMA]]</f>
        <v>2.3090879102754414E-2</v>
      </c>
      <c r="T110" s="2">
        <f>(Table2[[#This Row],[Close Price]]-Table2[[#This Row],[50D EMA]])/Table2[[#This Row],[50D EMA]]</f>
        <v>5.4693464547525203E-2</v>
      </c>
      <c r="U110" s="2">
        <f>(Table2[[#This Row],[Close Price]]-Table2[[#This Row],[200D EMA]])/Table2[[#This Row],[200D EMA]]</f>
        <v>0.26413134854741244</v>
      </c>
      <c r="V110">
        <v>1.01945485878093</v>
      </c>
      <c r="W110">
        <v>1232.6500000000001</v>
      </c>
      <c r="X110">
        <v>1265.05</v>
      </c>
      <c r="Y110">
        <v>1232.6500000000001</v>
      </c>
      <c r="Z110">
        <v>1265.05</v>
      </c>
      <c r="AA110">
        <v>1232.6500000000001</v>
      </c>
      <c r="AB110">
        <v>1265.05</v>
      </c>
      <c r="AC110" s="2">
        <f>(Table2[[#This Row],[Close Price]]/Table2[[#This Row],[Day Low]])-1</f>
        <v>6.4495193282763097E-3</v>
      </c>
      <c r="AD110" s="2">
        <f>(Table2[[#This Row],[Day High]]/Table2[[#This Row],[Close Price]])-1</f>
        <v>1.9708205706916004E-2</v>
      </c>
      <c r="AE110" s="2">
        <f>(Table2[[#This Row],[Close Price]]/Table2[[#This Row],[Current Week Low]])-1</f>
        <v>6.4495193282763097E-3</v>
      </c>
      <c r="AF110" s="2">
        <f>(Table2[[#This Row],[Current Week High]]/Table2[[#This Row],[Close Price]])-1</f>
        <v>1.9708205706916004E-2</v>
      </c>
      <c r="AG110" s="2">
        <f>(Table2[[#This Row],[Close Price]]/Table2[[#This Row],[Current Month Low]])-1</f>
        <v>6.4495193282763097E-3</v>
      </c>
      <c r="AH110" s="2">
        <f>(Table2[[#This Row],[Current Month High]]/Table2[[#This Row],[Close Price]])-1</f>
        <v>1.9708205706916004E-2</v>
      </c>
      <c r="AI110">
        <v>11.9619538932774</v>
      </c>
      <c r="AJ110">
        <v>104.97315159025101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</v>
      </c>
      <c r="AM110" t="s">
        <v>10457</v>
      </c>
      <c r="AN110">
        <v>3.89</v>
      </c>
      <c r="AO110" t="s">
        <v>10455</v>
      </c>
      <c r="AP110">
        <v>0.11857804777638301</v>
      </c>
      <c r="AQ110">
        <f>(Table2[[#This Row],[Sharpe Ratio]]-AVERAGE(Table2[Sharpe Ratio]))/_xlfn.STDEV.P(Table2[Sharpe Ratio])</f>
        <v>0.72883982227979971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1.903564141301382</v>
      </c>
      <c r="AS110">
        <f>_xlfn.RANK.AVG(Table2[[#This Row],[1Y Return vs Nifty Z-Score]],Table2[1Y Return vs Nifty Z-Score])</f>
        <v>169</v>
      </c>
      <c r="AT110">
        <f>_xlfn.RANK.AVG(Table2[[#This Row],[6M Return vs Nifty Z-Score]],Table2[6M Return vs Nifty Z-Score])</f>
        <v>93</v>
      </c>
      <c r="AU110">
        <f>_xlfn.RANK.AVG(Table2[[#This Row],[Sharpe Ratio Z-Score]],Table2[Sharpe Ratio Z-Score])</f>
        <v>169</v>
      </c>
      <c r="AV110">
        <f>(Table2[[#This Row],[Rank 1Y]]+Table2[[#This Row],[Rank 6M]]+Table2[[#This Row],[Rank Sharpe]])/3</f>
        <v>143.66666666666666</v>
      </c>
    </row>
    <row r="111" spans="1:48" x14ac:dyDescent="0.3">
      <c r="A111" t="s">
        <v>928</v>
      </c>
      <c r="B111" t="s">
        <v>929</v>
      </c>
      <c r="C111" t="s">
        <v>10412</v>
      </c>
      <c r="D111" t="s">
        <v>930</v>
      </c>
      <c r="E111">
        <v>14939.68284585</v>
      </c>
      <c r="F111">
        <v>472.15</v>
      </c>
      <c r="G111">
        <v>240.51564606451899</v>
      </c>
      <c r="H111">
        <f>(Table2[[#This Row],[1Y Return vs Nifty]]-AVERAGE(Table2[1Y Return vs Nifty]))/_xlfn.STDEV.P(Table2[1Y Return vs Nifty])</f>
        <v>2.304866344451395</v>
      </c>
      <c r="I111">
        <v>0.83658520396542702</v>
      </c>
      <c r="J111">
        <f>(Table2[[#This Row],[1M Return vs Nifty]]-AVERAGE(Table2[1M Return vs Nifty]))/_xlfn.STDEV.P(Table2[1M Return vs Nifty])</f>
        <v>0.11021909834503528</v>
      </c>
      <c r="K111">
        <v>22.782243828781102</v>
      </c>
      <c r="L111">
        <f>(Table2[[#This Row],[6M Return vs Nifty]]-AVERAGE(Table2[6M Return vs Nifty]))/_xlfn.STDEV.P(Table2[6M Return vs Nifty])</f>
        <v>0.31788709471648829</v>
      </c>
      <c r="M111">
        <v>-5.7191454440251697</v>
      </c>
      <c r="N111">
        <f>(Table2[[#This Row],[1W Return vs Nifty]]-AVERAGE(Table2[1W Return vs Nifty]))/_xlfn.STDEV.P(Table2[1W Return vs Nifty])</f>
        <v>-0.78494873545131294</v>
      </c>
      <c r="O111">
        <v>441.95</v>
      </c>
      <c r="P111">
        <v>418.25763269709398</v>
      </c>
      <c r="Q111">
        <v>344.62462707594398</v>
      </c>
      <c r="R111">
        <v>61.014782328727598</v>
      </c>
      <c r="S111" s="2">
        <f>(Table2[[#This Row],[Close Price]]-Table2[[#This Row],[20D EMA]])/Table2[[#This Row],[20D EMA]]</f>
        <v>6.8333521891616678E-2</v>
      </c>
      <c r="T111" s="2">
        <f>(Table2[[#This Row],[Close Price]]-Table2[[#This Row],[50D EMA]])/Table2[[#This Row],[50D EMA]]</f>
        <v>0.12884969236636823</v>
      </c>
      <c r="U111" s="2">
        <f>(Table2[[#This Row],[Close Price]]-Table2[[#This Row],[200D EMA]])/Table2[[#This Row],[200D EMA]]</f>
        <v>0.37004138098335493</v>
      </c>
      <c r="V111">
        <v>2.2614191456527202</v>
      </c>
      <c r="W111">
        <v>463.5</v>
      </c>
      <c r="X111">
        <v>484.8</v>
      </c>
      <c r="Y111">
        <v>463.5</v>
      </c>
      <c r="Z111">
        <v>484.8</v>
      </c>
      <c r="AA111">
        <v>463.5</v>
      </c>
      <c r="AB111">
        <v>484.8</v>
      </c>
      <c r="AC111" s="2">
        <f>(Table2[[#This Row],[Close Price]]/Table2[[#This Row],[Day Low]])-1</f>
        <v>1.8662351672060318E-2</v>
      </c>
      <c r="AD111" s="2">
        <f>(Table2[[#This Row],[Day High]]/Table2[[#This Row],[Close Price]])-1</f>
        <v>2.6792332945038799E-2</v>
      </c>
      <c r="AE111" s="2">
        <f>(Table2[[#This Row],[Close Price]]/Table2[[#This Row],[Current Week Low]])-1</f>
        <v>1.8662351672060318E-2</v>
      </c>
      <c r="AF111" s="2">
        <f>(Table2[[#This Row],[Current Week High]]/Table2[[#This Row],[Close Price]])-1</f>
        <v>2.6792332945038799E-2</v>
      </c>
      <c r="AG111" s="2">
        <f>(Table2[[#This Row],[Close Price]]/Table2[[#This Row],[Current Month Low]])-1</f>
        <v>1.8662351672060318E-2</v>
      </c>
      <c r="AH111" s="2">
        <f>(Table2[[#This Row],[Current Month High]]/Table2[[#This Row],[Close Price]])-1</f>
        <v>2.6792332945038799E-2</v>
      </c>
      <c r="AI111">
        <v>8.6519114688128695</v>
      </c>
      <c r="AJ111">
        <v>271.18710691823799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0.14000000000000001</v>
      </c>
      <c r="AM111" t="s">
        <v>10455</v>
      </c>
      <c r="AN111">
        <v>11.08</v>
      </c>
      <c r="AO111" t="s">
        <v>10455</v>
      </c>
      <c r="AP111">
        <v>0.10381552206137901</v>
      </c>
      <c r="AQ111">
        <f>(Table2[[#This Row],[Sharpe Ratio]]-AVERAGE(Table2[Sharpe Ratio]))/_xlfn.STDEV.P(Table2[Sharpe Ratio])</f>
        <v>0.56193634308743257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2.5099601451490381</v>
      </c>
      <c r="AS111">
        <f>_xlfn.RANK.AVG(Table2[[#This Row],[1Y Return vs Nifty Z-Score]],Table2[1Y Return vs Nifty Z-Score])</f>
        <v>15</v>
      </c>
      <c r="AT111">
        <f>_xlfn.RANK.AVG(Table2[[#This Row],[6M Return vs Nifty Z-Score]],Table2[6M Return vs Nifty Z-Score])</f>
        <v>222</v>
      </c>
      <c r="AU111">
        <f>_xlfn.RANK.AVG(Table2[[#This Row],[Sharpe Ratio Z-Score]],Table2[Sharpe Ratio Z-Score])</f>
        <v>200</v>
      </c>
      <c r="AV111">
        <f>(Table2[[#This Row],[Rank 1Y]]+Table2[[#This Row],[Rank 6M]]+Table2[[#This Row],[Rank Sharpe]])/3</f>
        <v>145.66666666666666</v>
      </c>
    </row>
    <row r="112" spans="1:48" x14ac:dyDescent="0.3">
      <c r="A112" t="s">
        <v>1490</v>
      </c>
      <c r="B112" t="s">
        <v>1491</v>
      </c>
      <c r="C112" t="s">
        <v>10414</v>
      </c>
      <c r="D112" t="s">
        <v>46</v>
      </c>
      <c r="E112">
        <v>6303.9205609519904</v>
      </c>
      <c r="F112">
        <v>227.87</v>
      </c>
      <c r="G112">
        <v>159.112768643279</v>
      </c>
      <c r="H112">
        <f>(Table2[[#This Row],[1Y Return vs Nifty]]-AVERAGE(Table2[1Y Return vs Nifty]))/_xlfn.STDEV.P(Table2[1Y Return vs Nifty])</f>
        <v>1.3399652560848963</v>
      </c>
      <c r="I112">
        <v>8.5654558796139408</v>
      </c>
      <c r="J112">
        <f>(Table2[[#This Row],[1M Return vs Nifty]]-AVERAGE(Table2[1M Return vs Nifty]))/_xlfn.STDEV.P(Table2[1M Return vs Nifty])</f>
        <v>0.85205950069114211</v>
      </c>
      <c r="K112">
        <v>55.4976088069754</v>
      </c>
      <c r="L112">
        <f>(Table2[[#This Row],[6M Return vs Nifty]]-AVERAGE(Table2[6M Return vs Nifty]))/_xlfn.STDEV.P(Table2[6M Return vs Nifty])</f>
        <v>1.3146249571126558</v>
      </c>
      <c r="M112">
        <v>-7.3340908582761299</v>
      </c>
      <c r="N112">
        <f>(Table2[[#This Row],[1W Return vs Nifty]]-AVERAGE(Table2[1W Return vs Nifty]))/_xlfn.STDEV.P(Table2[1W Return vs Nifty])</f>
        <v>-1.109404100579324</v>
      </c>
      <c r="O112">
        <v>219.58</v>
      </c>
      <c r="P112">
        <v>200.51207295136101</v>
      </c>
      <c r="Q112">
        <v>163.05321377601001</v>
      </c>
      <c r="R112">
        <v>49.845125580129803</v>
      </c>
      <c r="S112" s="2">
        <f>(Table2[[#This Row],[Close Price]]-Table2[[#This Row],[20D EMA]])/Table2[[#This Row],[20D EMA]]</f>
        <v>3.7753893797249256E-2</v>
      </c>
      <c r="T112" s="2">
        <f>(Table2[[#This Row],[Close Price]]-Table2[[#This Row],[50D EMA]])/Table2[[#This Row],[50D EMA]]</f>
        <v>0.13644029831198901</v>
      </c>
      <c r="U112" s="2">
        <f>(Table2[[#This Row],[Close Price]]-Table2[[#This Row],[200D EMA]])/Table2[[#This Row],[200D EMA]]</f>
        <v>0.39751921917362709</v>
      </c>
      <c r="V112">
        <v>1.3849334420719599</v>
      </c>
      <c r="W112">
        <v>224.56</v>
      </c>
      <c r="X112">
        <v>230.58</v>
      </c>
      <c r="Y112">
        <v>224.56</v>
      </c>
      <c r="Z112">
        <v>230.58</v>
      </c>
      <c r="AA112">
        <v>224.56</v>
      </c>
      <c r="AB112">
        <v>230.58</v>
      </c>
      <c r="AC112" s="2">
        <f>(Table2[[#This Row],[Close Price]]/Table2[[#This Row],[Day Low]])-1</f>
        <v>1.4739935874599208E-2</v>
      </c>
      <c r="AD112" s="2">
        <f>(Table2[[#This Row],[Day High]]/Table2[[#This Row],[Close Price]])-1</f>
        <v>1.1892745863869791E-2</v>
      </c>
      <c r="AE112" s="2">
        <f>(Table2[[#This Row],[Close Price]]/Table2[[#This Row],[Current Week Low]])-1</f>
        <v>1.4739935874599208E-2</v>
      </c>
      <c r="AF112" s="2">
        <f>(Table2[[#This Row],[Current Week High]]/Table2[[#This Row],[Close Price]])-1</f>
        <v>1.1892745863869791E-2</v>
      </c>
      <c r="AG112" s="2">
        <f>(Table2[[#This Row],[Close Price]]/Table2[[#This Row],[Current Month Low]])-1</f>
        <v>1.4739935874599208E-2</v>
      </c>
      <c r="AH112" s="2">
        <f>(Table2[[#This Row],[Current Month High]]/Table2[[#This Row],[Close Price]])-1</f>
        <v>1.1892745863869791E-2</v>
      </c>
      <c r="AI112">
        <v>9.2728310001316494</v>
      </c>
      <c r="AJ112">
        <v>185.01563477173201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0.21</v>
      </c>
      <c r="AM112" t="s">
        <v>10455</v>
      </c>
      <c r="AN112">
        <v>2.94</v>
      </c>
      <c r="AO112" t="s">
        <v>10455</v>
      </c>
      <c r="AP112">
        <v>6.1276740936392002E-2</v>
      </c>
      <c r="AQ112">
        <f>(Table2[[#This Row],[Sharpe Ratio]]-AVERAGE(Table2[Sharpe Ratio]))/_xlfn.STDEV.P(Table2[Sharpe Ratio])</f>
        <v>8.0997599445013432E-2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2.4782432127543839</v>
      </c>
      <c r="AS112">
        <f>_xlfn.RANK.AVG(Table2[[#This Row],[1Y Return vs Nifty Z-Score]],Table2[1Y Return vs Nifty Z-Score])</f>
        <v>61</v>
      </c>
      <c r="AT112">
        <f>_xlfn.RANK.AVG(Table2[[#This Row],[6M Return vs Nifty Z-Score]],Table2[6M Return vs Nifty Z-Score])</f>
        <v>73</v>
      </c>
      <c r="AU112">
        <f>_xlfn.RANK.AVG(Table2[[#This Row],[Sharpe Ratio Z-Score]],Table2[Sharpe Ratio Z-Score])</f>
        <v>308</v>
      </c>
      <c r="AV112">
        <f>(Table2[[#This Row],[Rank 1Y]]+Table2[[#This Row],[Rank 6M]]+Table2[[#This Row],[Rank Sharpe]])/3</f>
        <v>147.33333333333334</v>
      </c>
    </row>
    <row r="113" spans="1:48" x14ac:dyDescent="0.3">
      <c r="A113" t="s">
        <v>977</v>
      </c>
      <c r="B113" t="s">
        <v>978</v>
      </c>
      <c r="C113" t="s">
        <v>10415</v>
      </c>
      <c r="D113" t="s">
        <v>459</v>
      </c>
      <c r="E113">
        <v>13862.51924946</v>
      </c>
      <c r="F113">
        <v>501.05</v>
      </c>
      <c r="G113">
        <v>200.40362443929101</v>
      </c>
      <c r="H113">
        <f>(Table2[[#This Row],[1Y Return vs Nifty]]-AVERAGE(Table2[1Y Return vs Nifty]))/_xlfn.STDEV.P(Table2[1Y Return vs Nifty])</f>
        <v>1.8294023983493599</v>
      </c>
      <c r="I113">
        <v>-9.8383988050455002</v>
      </c>
      <c r="J113">
        <f>(Table2[[#This Row],[1M Return vs Nifty]]-AVERAGE(Table2[1M Return vs Nifty]))/_xlfn.STDEV.P(Table2[1M Return vs Nifty])</f>
        <v>-0.91439817947200419</v>
      </c>
      <c r="K113">
        <v>4.0333022433527201</v>
      </c>
      <c r="L113">
        <f>(Table2[[#This Row],[6M Return vs Nifty]]-AVERAGE(Table2[6M Return vs Nifty]))/_xlfn.STDEV.P(Table2[6M Return vs Nifty])</f>
        <v>-0.25333624240679986</v>
      </c>
      <c r="M113">
        <v>-3.8475799767196102</v>
      </c>
      <c r="N113">
        <f>(Table2[[#This Row],[1W Return vs Nifty]]-AVERAGE(Table2[1W Return vs Nifty]))/_xlfn.STDEV.P(Table2[1W Return vs Nifty])</f>
        <v>-0.40893636271285122</v>
      </c>
      <c r="O113">
        <v>498.17</v>
      </c>
      <c r="P113">
        <v>496.66503809920403</v>
      </c>
      <c r="Q113">
        <v>424.33665829106701</v>
      </c>
      <c r="R113">
        <v>52.072257909783801</v>
      </c>
      <c r="S113" s="2">
        <f>(Table2[[#This Row],[Close Price]]-Table2[[#This Row],[20D EMA]])/Table2[[#This Row],[20D EMA]]</f>
        <v>5.7811590420940549E-3</v>
      </c>
      <c r="T113" s="2">
        <f>(Table2[[#This Row],[Close Price]]-Table2[[#This Row],[50D EMA]])/Table2[[#This Row],[50D EMA]]</f>
        <v>8.8288113002230936E-3</v>
      </c>
      <c r="U113" s="2">
        <f>(Table2[[#This Row],[Close Price]]-Table2[[#This Row],[200D EMA]])/Table2[[#This Row],[200D EMA]]</f>
        <v>0.18078414911848767</v>
      </c>
      <c r="V113">
        <v>1.1274910105151901</v>
      </c>
      <c r="W113">
        <v>498</v>
      </c>
      <c r="X113">
        <v>509.5</v>
      </c>
      <c r="Y113">
        <v>498</v>
      </c>
      <c r="Z113">
        <v>509.5</v>
      </c>
      <c r="AA113">
        <v>498</v>
      </c>
      <c r="AB113">
        <v>509.5</v>
      </c>
      <c r="AC113" s="2">
        <f>(Table2[[#This Row],[Close Price]]/Table2[[#This Row],[Day Low]])-1</f>
        <v>6.1244979919679032E-3</v>
      </c>
      <c r="AD113" s="2">
        <f>(Table2[[#This Row],[Day High]]/Table2[[#This Row],[Close Price]])-1</f>
        <v>1.6864584372817015E-2</v>
      </c>
      <c r="AE113" s="2">
        <f>(Table2[[#This Row],[Close Price]]/Table2[[#This Row],[Current Week Low]])-1</f>
        <v>6.1244979919679032E-3</v>
      </c>
      <c r="AF113" s="2">
        <f>(Table2[[#This Row],[Current Week High]]/Table2[[#This Row],[Close Price]])-1</f>
        <v>1.6864584372817015E-2</v>
      </c>
      <c r="AG113" s="2">
        <f>(Table2[[#This Row],[Close Price]]/Table2[[#This Row],[Current Month Low]])-1</f>
        <v>6.1244979919679032E-3</v>
      </c>
      <c r="AH113" s="2">
        <f>(Table2[[#This Row],[Current Month High]]/Table2[[#This Row],[Close Price]])-1</f>
        <v>1.6864584372817015E-2</v>
      </c>
      <c r="AI113">
        <v>22.143498652828999</v>
      </c>
      <c r="AJ113">
        <v>231.71135385633801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-0.12</v>
      </c>
      <c r="AM113" t="s">
        <v>10456</v>
      </c>
      <c r="AN113">
        <v>4.58</v>
      </c>
      <c r="AO113" t="s">
        <v>10455</v>
      </c>
      <c r="AP113">
        <v>0.209740061258753</v>
      </c>
      <c r="AQ113">
        <f>(Table2[[#This Row],[Sharpe Ratio]]-AVERAGE(Table2[Sharpe Ratio]))/_xlfn.STDEV.P(Table2[Sharpe Ratio])</f>
        <v>1.7595074406890869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2.0122390544467916</v>
      </c>
      <c r="AS113">
        <f>_xlfn.RANK.AVG(Table2[[#This Row],[1Y Return vs Nifty Z-Score]],Table2[1Y Return vs Nifty Z-Score])</f>
        <v>32</v>
      </c>
      <c r="AT113">
        <f>_xlfn.RANK.AVG(Table2[[#This Row],[6M Return vs Nifty Z-Score]],Table2[6M Return vs Nifty Z-Score])</f>
        <v>388</v>
      </c>
      <c r="AU113">
        <f>_xlfn.RANK.AVG(Table2[[#This Row],[Sharpe Ratio Z-Score]],Table2[Sharpe Ratio Z-Score])</f>
        <v>25</v>
      </c>
      <c r="AV113">
        <f>(Table2[[#This Row],[Rank 1Y]]+Table2[[#This Row],[Rank 6M]]+Table2[[#This Row],[Rank Sharpe]])/3</f>
        <v>148.33333333333334</v>
      </c>
    </row>
    <row r="114" spans="1:48" x14ac:dyDescent="0.3">
      <c r="A114" t="s">
        <v>788</v>
      </c>
      <c r="B114" t="s">
        <v>789</v>
      </c>
      <c r="C114" t="s">
        <v>10425</v>
      </c>
      <c r="D114" t="s">
        <v>278</v>
      </c>
      <c r="E114">
        <v>19454.366582279999</v>
      </c>
      <c r="F114">
        <v>396.85</v>
      </c>
      <c r="G114">
        <v>177.186554616124</v>
      </c>
      <c r="H114">
        <f>(Table2[[#This Row],[1Y Return vs Nifty]]-AVERAGE(Table2[1Y Return vs Nifty]))/_xlfn.STDEV.P(Table2[1Y Return vs Nifty])</f>
        <v>1.554201119835223</v>
      </c>
      <c r="I114">
        <v>7.7086204637340803</v>
      </c>
      <c r="J114">
        <f>(Table2[[#This Row],[1M Return vs Nifty]]-AVERAGE(Table2[1M Return vs Nifty]))/_xlfn.STDEV.P(Table2[1M Return vs Nifty])</f>
        <v>0.76981784387788788</v>
      </c>
      <c r="K114">
        <v>8.7971927047586593</v>
      </c>
      <c r="L114">
        <f>(Table2[[#This Row],[6M Return vs Nifty]]-AVERAGE(Table2[6M Return vs Nifty]))/_xlfn.STDEV.P(Table2[6M Return vs Nifty])</f>
        <v>-0.10819496098273029</v>
      </c>
      <c r="M114">
        <v>-1.55205379190515</v>
      </c>
      <c r="N114">
        <f>(Table2[[#This Row],[1W Return vs Nifty]]-AVERAGE(Table2[1W Return vs Nifty]))/_xlfn.STDEV.P(Table2[1W Return vs Nifty])</f>
        <v>5.225308671527986E-2</v>
      </c>
      <c r="O114">
        <v>376.36</v>
      </c>
      <c r="P114">
        <v>361.23636944103202</v>
      </c>
      <c r="Q114">
        <v>310.24123301878802</v>
      </c>
      <c r="R114">
        <v>65.4209134683868</v>
      </c>
      <c r="S114" s="2">
        <f>(Table2[[#This Row],[Close Price]]-Table2[[#This Row],[20D EMA]])/Table2[[#This Row],[20D EMA]]</f>
        <v>5.4442555000531426E-2</v>
      </c>
      <c r="T114" s="2">
        <f>(Table2[[#This Row],[Close Price]]-Table2[[#This Row],[50D EMA]])/Table2[[#This Row],[50D EMA]]</f>
        <v>9.8588164348112628E-2</v>
      </c>
      <c r="U114" s="2">
        <f>(Table2[[#This Row],[Close Price]]-Table2[[#This Row],[200D EMA]])/Table2[[#This Row],[200D EMA]]</f>
        <v>0.27916588049392849</v>
      </c>
      <c r="V114">
        <v>1.8787958146579899</v>
      </c>
      <c r="W114">
        <v>393</v>
      </c>
      <c r="X114">
        <v>401.3</v>
      </c>
      <c r="Y114">
        <v>393</v>
      </c>
      <c r="Z114">
        <v>401.3</v>
      </c>
      <c r="AA114">
        <v>393</v>
      </c>
      <c r="AB114">
        <v>401.3</v>
      </c>
      <c r="AC114" s="2">
        <f>(Table2[[#This Row],[Close Price]]/Table2[[#This Row],[Day Low]])-1</f>
        <v>9.7964376590331526E-3</v>
      </c>
      <c r="AD114" s="2">
        <f>(Table2[[#This Row],[Day High]]/Table2[[#This Row],[Close Price]])-1</f>
        <v>1.1213304775103961E-2</v>
      </c>
      <c r="AE114" s="2">
        <f>(Table2[[#This Row],[Close Price]]/Table2[[#This Row],[Current Week Low]])-1</f>
        <v>9.7964376590331526E-3</v>
      </c>
      <c r="AF114" s="2">
        <f>(Table2[[#This Row],[Current Week High]]/Table2[[#This Row],[Close Price]])-1</f>
        <v>1.1213304775103961E-2</v>
      </c>
      <c r="AG114" s="2">
        <f>(Table2[[#This Row],[Close Price]]/Table2[[#This Row],[Current Month Low]])-1</f>
        <v>9.7964376590331526E-3</v>
      </c>
      <c r="AH114" s="2">
        <f>(Table2[[#This Row],[Current Month High]]/Table2[[#This Row],[Close Price]])-1</f>
        <v>1.1213304775103961E-2</v>
      </c>
      <c r="AI114">
        <v>5.4554617613707901</v>
      </c>
      <c r="AJ114">
        <v>216.21513944223099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0.11</v>
      </c>
      <c r="AM114" t="s">
        <v>10455</v>
      </c>
      <c r="AN114">
        <v>9.5500000000000007</v>
      </c>
      <c r="AO114" t="s">
        <v>10455</v>
      </c>
      <c r="AP114">
        <v>0.18246570058461001</v>
      </c>
      <c r="AQ114">
        <f>(Table2[[#This Row],[Sharpe Ratio]]-AVERAGE(Table2[Sharpe Ratio]))/_xlfn.STDEV.P(Table2[Sharpe Ratio])</f>
        <v>1.4511465424834842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3.7192236319291441</v>
      </c>
      <c r="AS114">
        <f>_xlfn.RANK.AVG(Table2[[#This Row],[1Y Return vs Nifty Z-Score]],Table2[1Y Return vs Nifty Z-Score])</f>
        <v>47</v>
      </c>
      <c r="AT114">
        <f>_xlfn.RANK.AVG(Table2[[#This Row],[6M Return vs Nifty Z-Score]],Table2[6M Return vs Nifty Z-Score])</f>
        <v>339</v>
      </c>
      <c r="AU114">
        <f>_xlfn.RANK.AVG(Table2[[#This Row],[Sharpe Ratio Z-Score]],Table2[Sharpe Ratio Z-Score])</f>
        <v>59</v>
      </c>
      <c r="AV114">
        <f>(Table2[[#This Row],[Rank 1Y]]+Table2[[#This Row],[Rank 6M]]+Table2[[#This Row],[Rank Sharpe]])/3</f>
        <v>148.33333333333334</v>
      </c>
    </row>
    <row r="115" spans="1:48" x14ac:dyDescent="0.3">
      <c r="A115" t="s">
        <v>897</v>
      </c>
      <c r="B115" t="s">
        <v>898</v>
      </c>
      <c r="C115" t="s">
        <v>10415</v>
      </c>
      <c r="D115" t="s">
        <v>642</v>
      </c>
      <c r="E115">
        <v>16075.493635999999</v>
      </c>
      <c r="F115">
        <v>912.1</v>
      </c>
      <c r="G115">
        <v>81.647043832220504</v>
      </c>
      <c r="H115">
        <f>(Table2[[#This Row],[1Y Return vs Nifty]]-AVERAGE(Table2[1Y Return vs Nifty]))/_xlfn.STDEV.P(Table2[1Y Return vs Nifty])</f>
        <v>0.42173282316371369</v>
      </c>
      <c r="I115">
        <v>21.322163231835798</v>
      </c>
      <c r="J115">
        <f>(Table2[[#This Row],[1M Return vs Nifty]]-AVERAGE(Table2[1M Return vs Nifty]))/_xlfn.STDEV.P(Table2[1M Return vs Nifty])</f>
        <v>2.0764868862599588</v>
      </c>
      <c r="K115">
        <v>17.205577042785201</v>
      </c>
      <c r="L115">
        <f>(Table2[[#This Row],[6M Return vs Nifty]]-AVERAGE(Table2[6M Return vs Nifty]))/_xlfn.STDEV.P(Table2[6M Return vs Nifty])</f>
        <v>0.14798298588951547</v>
      </c>
      <c r="M115">
        <v>-2.8225794797577102</v>
      </c>
      <c r="N115">
        <f>(Table2[[#This Row],[1W Return vs Nifty]]-AVERAGE(Table2[1W Return vs Nifty]))/_xlfn.STDEV.P(Table2[1W Return vs Nifty])</f>
        <v>-0.20300561882302373</v>
      </c>
      <c r="O115">
        <v>824.05</v>
      </c>
      <c r="P115">
        <v>769.337736992705</v>
      </c>
      <c r="Q115">
        <v>690.40542503764595</v>
      </c>
      <c r="R115">
        <v>69.825426231835294</v>
      </c>
      <c r="S115" s="2">
        <f>(Table2[[#This Row],[Close Price]]-Table2[[#This Row],[20D EMA]])/Table2[[#This Row],[20D EMA]]</f>
        <v>0.10685031248103886</v>
      </c>
      <c r="T115" s="2">
        <f>(Table2[[#This Row],[Close Price]]-Table2[[#This Row],[50D EMA]])/Table2[[#This Row],[50D EMA]]</f>
        <v>0.1855651375757858</v>
      </c>
      <c r="U115" s="2">
        <f>(Table2[[#This Row],[Close Price]]-Table2[[#This Row],[200D EMA]])/Table2[[#This Row],[200D EMA]]</f>
        <v>0.32110781132733085</v>
      </c>
      <c r="V115">
        <v>2.5319080641702301</v>
      </c>
      <c r="W115">
        <v>883.95</v>
      </c>
      <c r="X115">
        <v>918.95</v>
      </c>
      <c r="Y115">
        <v>883.95</v>
      </c>
      <c r="Z115">
        <v>918.95</v>
      </c>
      <c r="AA115">
        <v>883.95</v>
      </c>
      <c r="AB115">
        <v>918.95</v>
      </c>
      <c r="AC115" s="2">
        <f>(Table2[[#This Row],[Close Price]]/Table2[[#This Row],[Day Low]])-1</f>
        <v>3.1845692629673517E-2</v>
      </c>
      <c r="AD115" s="2">
        <f>(Table2[[#This Row],[Day High]]/Table2[[#This Row],[Close Price]])-1</f>
        <v>7.510141431860573E-3</v>
      </c>
      <c r="AE115" s="2">
        <f>(Table2[[#This Row],[Close Price]]/Table2[[#This Row],[Current Week Low]])-1</f>
        <v>3.1845692629673517E-2</v>
      </c>
      <c r="AF115" s="2">
        <f>(Table2[[#This Row],[Current Week High]]/Table2[[#This Row],[Close Price]])-1</f>
        <v>7.510141431860573E-3</v>
      </c>
      <c r="AG115" s="2">
        <f>(Table2[[#This Row],[Close Price]]/Table2[[#This Row],[Current Month Low]])-1</f>
        <v>3.1845692629673517E-2</v>
      </c>
      <c r="AH115" s="2">
        <f>(Table2[[#This Row],[Current Month High]]/Table2[[#This Row],[Close Price]])-1</f>
        <v>7.510141431860573E-3</v>
      </c>
      <c r="AI115">
        <v>6.2273873478785102</v>
      </c>
      <c r="AJ115">
        <v>109.29325378614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0.15</v>
      </c>
      <c r="AM115" t="s">
        <v>10455</v>
      </c>
      <c r="AN115">
        <v>22.23</v>
      </c>
      <c r="AO115" t="s">
        <v>10455</v>
      </c>
      <c r="AP115">
        <v>0.20969367157069899</v>
      </c>
      <c r="AQ115">
        <f>(Table2[[#This Row],[Sharpe Ratio]]-AVERAGE(Table2[Sharpe Ratio]))/_xlfn.STDEV.P(Table2[Sharpe Ratio])</f>
        <v>1.7589829640186081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4.2021800405087726</v>
      </c>
      <c r="AS115">
        <f>_xlfn.RANK.AVG(Table2[[#This Row],[1Y Return vs Nifty Z-Score]],Table2[1Y Return vs Nifty Z-Score])</f>
        <v>160</v>
      </c>
      <c r="AT115">
        <f>_xlfn.RANK.AVG(Table2[[#This Row],[6M Return vs Nifty Z-Score]],Table2[6M Return vs Nifty Z-Score])</f>
        <v>260</v>
      </c>
      <c r="AU115">
        <f>_xlfn.RANK.AVG(Table2[[#This Row],[Sharpe Ratio Z-Score]],Table2[Sharpe Ratio Z-Score])</f>
        <v>26</v>
      </c>
      <c r="AV115">
        <f>(Table2[[#This Row],[Rank 1Y]]+Table2[[#This Row],[Rank 6M]]+Table2[[#This Row],[Rank Sharpe]])/3</f>
        <v>148.66666666666666</v>
      </c>
    </row>
    <row r="116" spans="1:48" x14ac:dyDescent="0.3">
      <c r="A116" t="s">
        <v>873</v>
      </c>
      <c r="B116" t="s">
        <v>874</v>
      </c>
      <c r="C116" t="s">
        <v>10414</v>
      </c>
      <c r="D116" t="s">
        <v>342</v>
      </c>
      <c r="E116">
        <v>16642.02833574</v>
      </c>
      <c r="F116">
        <v>709.5</v>
      </c>
      <c r="G116">
        <v>118.61679490373</v>
      </c>
      <c r="H116">
        <f>(Table2[[#This Row],[1Y Return vs Nifty]]-AVERAGE(Table2[1Y Return vs Nifty]))/_xlfn.STDEV.P(Table2[1Y Return vs Nifty])</f>
        <v>0.85995017094791248</v>
      </c>
      <c r="I116">
        <v>-10.2569469298284</v>
      </c>
      <c r="J116">
        <f>(Table2[[#This Row],[1M Return vs Nifty]]-AVERAGE(Table2[1M Return vs Nifty]))/_xlfn.STDEV.P(Table2[1M Return vs Nifty])</f>
        <v>-0.95457169541249476</v>
      </c>
      <c r="K116">
        <v>48.306904589244198</v>
      </c>
      <c r="L116">
        <f>(Table2[[#This Row],[6M Return vs Nifty]]-AVERAGE(Table2[6M Return vs Nifty]))/_xlfn.STDEV.P(Table2[6M Return vs Nifty])</f>
        <v>1.0955460272006197</v>
      </c>
      <c r="M116">
        <v>-6.5930919985477701</v>
      </c>
      <c r="N116">
        <f>(Table2[[#This Row],[1W Return vs Nifty]]-AVERAGE(Table2[1W Return vs Nifty]))/_xlfn.STDEV.P(Table2[1W Return vs Nifty])</f>
        <v>-0.96053154211943537</v>
      </c>
      <c r="O116">
        <v>730.7</v>
      </c>
      <c r="P116">
        <v>702.58283493454803</v>
      </c>
      <c r="Q116">
        <v>551.91484240054297</v>
      </c>
      <c r="R116">
        <v>38.677149942032003</v>
      </c>
      <c r="S116" s="2">
        <f>(Table2[[#This Row],[Close Price]]-Table2[[#This Row],[20D EMA]])/Table2[[#This Row],[20D EMA]]</f>
        <v>-2.9013274941836656E-2</v>
      </c>
      <c r="T116" s="2">
        <f>(Table2[[#This Row],[Close Price]]-Table2[[#This Row],[50D EMA]])/Table2[[#This Row],[50D EMA]]</f>
        <v>9.8453374057969473E-3</v>
      </c>
      <c r="U116" s="2">
        <f>(Table2[[#This Row],[Close Price]]-Table2[[#This Row],[200D EMA]])/Table2[[#This Row],[200D EMA]]</f>
        <v>0.28552440610954299</v>
      </c>
      <c r="V116">
        <v>0.35050784086960601</v>
      </c>
      <c r="W116">
        <v>698.2</v>
      </c>
      <c r="X116">
        <v>724.15</v>
      </c>
      <c r="Y116">
        <v>698.2</v>
      </c>
      <c r="Z116">
        <v>724.15</v>
      </c>
      <c r="AA116">
        <v>698.2</v>
      </c>
      <c r="AB116">
        <v>724.15</v>
      </c>
      <c r="AC116" s="2">
        <f>(Table2[[#This Row],[Close Price]]/Table2[[#This Row],[Day Low]])-1</f>
        <v>1.6184474362646695E-2</v>
      </c>
      <c r="AD116" s="2">
        <f>(Table2[[#This Row],[Day High]]/Table2[[#This Row],[Close Price]])-1</f>
        <v>2.0648343904157818E-2</v>
      </c>
      <c r="AE116" s="2">
        <f>(Table2[[#This Row],[Close Price]]/Table2[[#This Row],[Current Week Low]])-1</f>
        <v>1.6184474362646695E-2</v>
      </c>
      <c r="AF116" s="2">
        <f>(Table2[[#This Row],[Current Week High]]/Table2[[#This Row],[Close Price]])-1</f>
        <v>2.0648343904157818E-2</v>
      </c>
      <c r="AG116" s="2">
        <f>(Table2[[#This Row],[Close Price]]/Table2[[#This Row],[Current Month Low]])-1</f>
        <v>1.6184474362646695E-2</v>
      </c>
      <c r="AH116" s="2">
        <f>(Table2[[#This Row],[Current Month High]]/Table2[[#This Row],[Close Price]])-1</f>
        <v>2.0648343904157818E-2</v>
      </c>
      <c r="AI116">
        <v>16.701902748414302</v>
      </c>
      <c r="AJ116">
        <v>180.434782608695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</v>
      </c>
      <c r="AM116" t="s">
        <v>10455</v>
      </c>
      <c r="AN116">
        <v>-7.39</v>
      </c>
      <c r="AO116" t="s">
        <v>10456</v>
      </c>
      <c r="AP116">
        <v>8.0854468372652005E-2</v>
      </c>
      <c r="AQ116">
        <f>(Table2[[#This Row],[Sharpe Ratio]]-AVERAGE(Table2[Sharpe Ratio]))/_xlfn.STDEV.P(Table2[Sharpe Ratio])</f>
        <v>0.30234121549511905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0.34273417611172108</v>
      </c>
      <c r="AS116">
        <f>_xlfn.RANK.AVG(Table2[[#This Row],[1Y Return vs Nifty Z-Score]],Table2[1Y Return vs Nifty Z-Score])</f>
        <v>101</v>
      </c>
      <c r="AT116">
        <f>_xlfn.RANK.AVG(Table2[[#This Row],[6M Return vs Nifty Z-Score]],Table2[6M Return vs Nifty Z-Score])</f>
        <v>91</v>
      </c>
      <c r="AU116">
        <f>_xlfn.RANK.AVG(Table2[[#This Row],[Sharpe Ratio Z-Score]],Table2[Sharpe Ratio Z-Score])</f>
        <v>254</v>
      </c>
      <c r="AV116">
        <f>(Table2[[#This Row],[Rank 1Y]]+Table2[[#This Row],[Rank 6M]]+Table2[[#This Row],[Rank Sharpe]])/3</f>
        <v>148.66666666666666</v>
      </c>
    </row>
    <row r="117" spans="1:48" x14ac:dyDescent="0.3">
      <c r="A117" t="s">
        <v>984</v>
      </c>
      <c r="B117" t="s">
        <v>985</v>
      </c>
      <c r="C117" t="s">
        <v>10416</v>
      </c>
      <c r="D117" t="s">
        <v>98</v>
      </c>
      <c r="E117">
        <v>13432.77930092</v>
      </c>
      <c r="F117">
        <v>19.88</v>
      </c>
      <c r="G117">
        <v>187.35776413824499</v>
      </c>
      <c r="H117">
        <f>(Table2[[#This Row],[1Y Return vs Nifty]]-AVERAGE(Table2[1Y Return vs Nifty]))/_xlfn.STDEV.P(Table2[1Y Return vs Nifty])</f>
        <v>1.674764562416154</v>
      </c>
      <c r="I117">
        <v>-9.0679117825899702</v>
      </c>
      <c r="J117">
        <f>(Table2[[#This Row],[1M Return vs Nifty]]-AVERAGE(Table2[1M Return vs Nifty]))/_xlfn.STDEV.P(Table2[1M Return vs Nifty])</f>
        <v>-0.84044450283180039</v>
      </c>
      <c r="K117">
        <v>23.827306346934101</v>
      </c>
      <c r="L117">
        <f>(Table2[[#This Row],[6M Return vs Nifty]]-AVERAGE(Table2[6M Return vs Nifty]))/_xlfn.STDEV.P(Table2[6M Return vs Nifty])</f>
        <v>0.34972697732542346</v>
      </c>
      <c r="M117">
        <v>-0.61553136005560105</v>
      </c>
      <c r="N117">
        <f>(Table2[[#This Row],[1W Return vs Nifty]]-AVERAGE(Table2[1W Return vs Nifty]))/_xlfn.STDEV.P(Table2[1W Return vs Nifty])</f>
        <v>0.24040788432944782</v>
      </c>
      <c r="O117">
        <v>19.39</v>
      </c>
      <c r="P117">
        <v>18.949786049168999</v>
      </c>
      <c r="Q117">
        <v>15.908632995655701</v>
      </c>
      <c r="R117">
        <v>54.205829519618099</v>
      </c>
      <c r="S117" s="2">
        <f>(Table2[[#This Row],[Close Price]]-Table2[[#This Row],[20D EMA]])/Table2[[#This Row],[20D EMA]]</f>
        <v>2.5270758122743601E-2</v>
      </c>
      <c r="T117" s="2">
        <f>(Table2[[#This Row],[Close Price]]-Table2[[#This Row],[50D EMA]])/Table2[[#This Row],[50D EMA]]</f>
        <v>4.9088361653127605E-2</v>
      </c>
      <c r="U117" s="2">
        <f>(Table2[[#This Row],[Close Price]]-Table2[[#This Row],[200D EMA]])/Table2[[#This Row],[200D EMA]]</f>
        <v>0.24963596843479835</v>
      </c>
      <c r="V117">
        <v>1.1759972001048</v>
      </c>
      <c r="W117">
        <v>19.55</v>
      </c>
      <c r="X117">
        <v>19.95</v>
      </c>
      <c r="Y117">
        <v>19.55</v>
      </c>
      <c r="Z117">
        <v>19.95</v>
      </c>
      <c r="AA117">
        <v>19.55</v>
      </c>
      <c r="AB117">
        <v>19.95</v>
      </c>
      <c r="AC117" s="2">
        <f>(Table2[[#This Row],[Close Price]]/Table2[[#This Row],[Day Low]])-1</f>
        <v>1.6879795396419262E-2</v>
      </c>
      <c r="AD117" s="2">
        <f>(Table2[[#This Row],[Day High]]/Table2[[#This Row],[Close Price]])-1</f>
        <v>3.5211267605634866E-3</v>
      </c>
      <c r="AE117" s="2">
        <f>(Table2[[#This Row],[Close Price]]/Table2[[#This Row],[Current Week Low]])-1</f>
        <v>1.6879795396419262E-2</v>
      </c>
      <c r="AF117" s="2">
        <f>(Table2[[#This Row],[Current Week High]]/Table2[[#This Row],[Close Price]])-1</f>
        <v>3.5211267605634866E-3</v>
      </c>
      <c r="AG117" s="2">
        <f>(Table2[[#This Row],[Close Price]]/Table2[[#This Row],[Current Month Low]])-1</f>
        <v>1.6879795396419262E-2</v>
      </c>
      <c r="AH117" s="2">
        <f>(Table2[[#This Row],[Current Month High]]/Table2[[#This Row],[Close Price]])-1</f>
        <v>3.5211267605634866E-3</v>
      </c>
      <c r="AI117">
        <v>20.724346076458701</v>
      </c>
      <c r="AJ117">
        <v>236.94915254237199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0.06</v>
      </c>
      <c r="AM117" t="s">
        <v>10455</v>
      </c>
      <c r="AN117">
        <v>2.74</v>
      </c>
      <c r="AO117" t="s">
        <v>10455</v>
      </c>
      <c r="AP117">
        <v>0.10453895045450901</v>
      </c>
      <c r="AQ117">
        <f>(Table2[[#This Row],[Sharpe Ratio]]-AVERAGE(Table2[Sharpe Ratio]))/_xlfn.STDEV.P(Table2[Sharpe Ratio])</f>
        <v>0.57011534430246325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1.9945702655416881</v>
      </c>
      <c r="AS117">
        <f>_xlfn.RANK.AVG(Table2[[#This Row],[1Y Return vs Nifty Z-Score]],Table2[1Y Return vs Nifty Z-Score])</f>
        <v>40</v>
      </c>
      <c r="AT117">
        <f>_xlfn.RANK.AVG(Table2[[#This Row],[6M Return vs Nifty Z-Score]],Table2[6M Return vs Nifty Z-Score])</f>
        <v>210</v>
      </c>
      <c r="AU117">
        <f>_xlfn.RANK.AVG(Table2[[#This Row],[Sharpe Ratio Z-Score]],Table2[Sharpe Ratio Z-Score])</f>
        <v>197</v>
      </c>
      <c r="AV117">
        <f>(Table2[[#This Row],[Rank 1Y]]+Table2[[#This Row],[Rank 6M]]+Table2[[#This Row],[Rank Sharpe]])/3</f>
        <v>149</v>
      </c>
    </row>
    <row r="118" spans="1:48" x14ac:dyDescent="0.3">
      <c r="A118" t="s">
        <v>1519</v>
      </c>
      <c r="B118" t="s">
        <v>1520</v>
      </c>
      <c r="C118" t="s">
        <v>10415</v>
      </c>
      <c r="D118" t="s">
        <v>197</v>
      </c>
      <c r="E118">
        <v>5997.1791090899997</v>
      </c>
      <c r="F118">
        <v>502.05</v>
      </c>
      <c r="G118">
        <v>94.955458188779204</v>
      </c>
      <c r="H118">
        <f>(Table2[[#This Row],[1Y Return vs Nifty]]-AVERAGE(Table2[1Y Return vs Nifty]))/_xlfn.STDEV.P(Table2[1Y Return vs Nifty])</f>
        <v>0.57948281805179624</v>
      </c>
      <c r="I118">
        <v>2.9980763619128701</v>
      </c>
      <c r="J118">
        <f>(Table2[[#This Row],[1M Return vs Nifty]]-AVERAGE(Table2[1M Return vs Nifty]))/_xlfn.STDEV.P(Table2[1M Return vs Nifty])</f>
        <v>0.31768556240832985</v>
      </c>
      <c r="K118">
        <v>20.923137843775301</v>
      </c>
      <c r="L118">
        <f>(Table2[[#This Row],[6M Return vs Nifty]]-AVERAGE(Table2[6M Return vs Nifty]))/_xlfn.STDEV.P(Table2[6M Return vs Nifty])</f>
        <v>0.26124577872635008</v>
      </c>
      <c r="M118">
        <v>-3.2029367016982402</v>
      </c>
      <c r="N118">
        <f>(Table2[[#This Row],[1W Return vs Nifty]]-AVERAGE(Table2[1W Return vs Nifty]))/_xlfn.STDEV.P(Table2[1W Return vs Nifty])</f>
        <v>-0.27942240680531583</v>
      </c>
      <c r="O118">
        <v>474.47</v>
      </c>
      <c r="P118">
        <v>450.84838363945101</v>
      </c>
      <c r="Q118">
        <v>385.83767446360798</v>
      </c>
      <c r="R118">
        <v>61.425988132359997</v>
      </c>
      <c r="S118" s="2">
        <f>(Table2[[#This Row],[Close Price]]-Table2[[#This Row],[20D EMA]])/Table2[[#This Row],[20D EMA]]</f>
        <v>5.8128016523700095E-2</v>
      </c>
      <c r="T118" s="2">
        <f>(Table2[[#This Row],[Close Price]]-Table2[[#This Row],[50D EMA]])/Table2[[#This Row],[50D EMA]]</f>
        <v>0.11356726167503699</v>
      </c>
      <c r="U118" s="2">
        <f>(Table2[[#This Row],[Close Price]]-Table2[[#This Row],[200D EMA]])/Table2[[#This Row],[200D EMA]]</f>
        <v>0.30119486309352905</v>
      </c>
      <c r="V118">
        <v>1.51003773275429</v>
      </c>
      <c r="W118">
        <v>493.8</v>
      </c>
      <c r="X118">
        <v>511</v>
      </c>
      <c r="Y118">
        <v>493.8</v>
      </c>
      <c r="Z118">
        <v>511</v>
      </c>
      <c r="AA118">
        <v>493.8</v>
      </c>
      <c r="AB118">
        <v>511</v>
      </c>
      <c r="AC118" s="2">
        <f>(Table2[[#This Row],[Close Price]]/Table2[[#This Row],[Day Low]])-1</f>
        <v>1.6707168894289248E-2</v>
      </c>
      <c r="AD118" s="2">
        <f>(Table2[[#This Row],[Day High]]/Table2[[#This Row],[Close Price]])-1</f>
        <v>1.7826909670351609E-2</v>
      </c>
      <c r="AE118" s="2">
        <f>(Table2[[#This Row],[Close Price]]/Table2[[#This Row],[Current Week Low]])-1</f>
        <v>1.6707168894289248E-2</v>
      </c>
      <c r="AF118" s="2">
        <f>(Table2[[#This Row],[Current Week High]]/Table2[[#This Row],[Close Price]])-1</f>
        <v>1.7826909670351609E-2</v>
      </c>
      <c r="AG118" s="2">
        <f>(Table2[[#This Row],[Close Price]]/Table2[[#This Row],[Current Month Low]])-1</f>
        <v>1.6707168894289248E-2</v>
      </c>
      <c r="AH118" s="2">
        <f>(Table2[[#This Row],[Current Month High]]/Table2[[#This Row],[Close Price]])-1</f>
        <v>1.7826909670351609E-2</v>
      </c>
      <c r="AI118">
        <v>2.5794243601234799</v>
      </c>
      <c r="AJ118">
        <v>137.93838862559201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0.09</v>
      </c>
      <c r="AM118" t="s">
        <v>10455</v>
      </c>
      <c r="AN118">
        <v>11.07</v>
      </c>
      <c r="AO118" t="s">
        <v>10455</v>
      </c>
      <c r="AP118">
        <v>0.16746461541081101</v>
      </c>
      <c r="AQ118">
        <f>(Table2[[#This Row],[Sharpe Ratio]]-AVERAGE(Table2[Sharpe Ratio]))/_xlfn.STDEV.P(Table2[Sharpe Ratio])</f>
        <v>1.2815459364961632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2.1605376888773233</v>
      </c>
      <c r="AS118">
        <f>_xlfn.RANK.AVG(Table2[[#This Row],[1Y Return vs Nifty Z-Score]],Table2[1Y Return vs Nifty Z-Score])</f>
        <v>139</v>
      </c>
      <c r="AT118">
        <f>_xlfn.RANK.AVG(Table2[[#This Row],[6M Return vs Nifty Z-Score]],Table2[6M Return vs Nifty Z-Score])</f>
        <v>237</v>
      </c>
      <c r="AU118">
        <f>_xlfn.RANK.AVG(Table2[[#This Row],[Sharpe Ratio Z-Score]],Table2[Sharpe Ratio Z-Score])</f>
        <v>74</v>
      </c>
      <c r="AV118">
        <f>(Table2[[#This Row],[Rank 1Y]]+Table2[[#This Row],[Rank 6M]]+Table2[[#This Row],[Rank Sharpe]])/3</f>
        <v>150</v>
      </c>
    </row>
    <row r="119" spans="1:48" x14ac:dyDescent="0.3">
      <c r="A119" t="s">
        <v>533</v>
      </c>
      <c r="B119" t="s">
        <v>534</v>
      </c>
      <c r="C119" t="s">
        <v>10411</v>
      </c>
      <c r="D119" t="s">
        <v>535</v>
      </c>
      <c r="E119">
        <v>35566.390186119999</v>
      </c>
      <c r="F119">
        <v>973</v>
      </c>
      <c r="G119">
        <v>80.929740123904807</v>
      </c>
      <c r="H119">
        <f>(Table2[[#This Row],[1Y Return vs Nifty]]-AVERAGE(Table2[1Y Return vs Nifty]))/_xlfn.STDEV.P(Table2[1Y Return vs Nifty])</f>
        <v>0.41323033343891497</v>
      </c>
      <c r="I119">
        <v>17.1668305965214</v>
      </c>
      <c r="J119">
        <f>(Table2[[#This Row],[1M Return vs Nifty]]-AVERAGE(Table2[1M Return vs Nifty]))/_xlfn.STDEV.P(Table2[1M Return vs Nifty])</f>
        <v>1.6776454819425179</v>
      </c>
      <c r="K119">
        <v>27.484011553218899</v>
      </c>
      <c r="L119">
        <f>(Table2[[#This Row],[6M Return vs Nifty]]-AVERAGE(Table2[6M Return vs Nifty]))/_xlfn.STDEV.P(Table2[6M Return vs Nifty])</f>
        <v>0.46113568492060364</v>
      </c>
      <c r="M119">
        <v>15.3198571534578</v>
      </c>
      <c r="N119">
        <f>(Table2[[#This Row],[1W Return vs Nifty]]-AVERAGE(Table2[1W Return vs Nifty]))/_xlfn.STDEV.P(Table2[1W Return vs Nifty])</f>
        <v>3.4419540499048247</v>
      </c>
      <c r="O119">
        <v>854.94</v>
      </c>
      <c r="P119">
        <v>806.228209010775</v>
      </c>
      <c r="Q119">
        <v>687.21402959199099</v>
      </c>
      <c r="R119">
        <v>86.232011103797205</v>
      </c>
      <c r="S119" s="2">
        <f>(Table2[[#This Row],[Close Price]]-Table2[[#This Row],[20D EMA]])/Table2[[#This Row],[20D EMA]]</f>
        <v>0.13809156198095765</v>
      </c>
      <c r="T119" s="2">
        <f>(Table2[[#This Row],[Close Price]]-Table2[[#This Row],[50D EMA]])/Table2[[#This Row],[50D EMA]]</f>
        <v>0.20685432378240703</v>
      </c>
      <c r="U119" s="2">
        <f>(Table2[[#This Row],[Close Price]]-Table2[[#This Row],[200D EMA]])/Table2[[#This Row],[200D EMA]]</f>
        <v>0.41586166478249043</v>
      </c>
      <c r="V119">
        <v>1.85936907683351</v>
      </c>
      <c r="W119">
        <v>957</v>
      </c>
      <c r="X119">
        <v>1018.15</v>
      </c>
      <c r="Y119">
        <v>957</v>
      </c>
      <c r="Z119">
        <v>1018.15</v>
      </c>
      <c r="AA119">
        <v>957</v>
      </c>
      <c r="AB119">
        <v>1018.15</v>
      </c>
      <c r="AC119" s="2">
        <f>(Table2[[#This Row],[Close Price]]/Table2[[#This Row],[Day Low]])-1</f>
        <v>1.6718913270637348E-2</v>
      </c>
      <c r="AD119" s="2">
        <f>(Table2[[#This Row],[Day High]]/Table2[[#This Row],[Close Price]])-1</f>
        <v>4.6402877697841793E-2</v>
      </c>
      <c r="AE119" s="2">
        <f>(Table2[[#This Row],[Close Price]]/Table2[[#This Row],[Current Week Low]])-1</f>
        <v>1.6718913270637348E-2</v>
      </c>
      <c r="AF119" s="2">
        <f>(Table2[[#This Row],[Current Week High]]/Table2[[#This Row],[Close Price]])-1</f>
        <v>4.6402877697841793E-2</v>
      </c>
      <c r="AG119" s="2">
        <f>(Table2[[#This Row],[Close Price]]/Table2[[#This Row],[Current Month Low]])-1</f>
        <v>1.6718913270637348E-2</v>
      </c>
      <c r="AH119" s="2">
        <f>(Table2[[#This Row],[Current Month High]]/Table2[[#This Row],[Close Price]])-1</f>
        <v>4.6402877697841793E-2</v>
      </c>
      <c r="AI119">
        <v>9.4552929085303106</v>
      </c>
      <c r="AJ119">
        <v>114.29358000220201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0.24</v>
      </c>
      <c r="AM119" t="s">
        <v>10455</v>
      </c>
      <c r="AN119">
        <v>23.09</v>
      </c>
      <c r="AO119" t="s">
        <v>10455</v>
      </c>
      <c r="AP119">
        <v>0.15055815758329899</v>
      </c>
      <c r="AQ119">
        <f>(Table2[[#This Row],[Sharpe Ratio]]-AVERAGE(Table2[Sharpe Ratio]))/_xlfn.STDEV.P(Table2[Sharpe Ratio])</f>
        <v>1.0904033985114279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7.0843689487182893</v>
      </c>
      <c r="AS119">
        <f>_xlfn.RANK.AVG(Table2[[#This Row],[1Y Return vs Nifty Z-Score]],Table2[1Y Return vs Nifty Z-Score])</f>
        <v>163</v>
      </c>
      <c r="AT119">
        <f>_xlfn.RANK.AVG(Table2[[#This Row],[6M Return vs Nifty Z-Score]],Table2[6M Return vs Nifty Z-Score])</f>
        <v>182</v>
      </c>
      <c r="AU119">
        <f>_xlfn.RANK.AVG(Table2[[#This Row],[Sharpe Ratio Z-Score]],Table2[Sharpe Ratio Z-Score])</f>
        <v>106</v>
      </c>
      <c r="AV119">
        <f>(Table2[[#This Row],[Rank 1Y]]+Table2[[#This Row],[Rank 6M]]+Table2[[#This Row],[Rank Sharpe]])/3</f>
        <v>150.33333333333334</v>
      </c>
    </row>
    <row r="120" spans="1:48" x14ac:dyDescent="0.3">
      <c r="A120" t="s">
        <v>135</v>
      </c>
      <c r="B120" t="s">
        <v>136</v>
      </c>
      <c r="C120" t="s">
        <v>10413</v>
      </c>
      <c r="D120" t="s">
        <v>137</v>
      </c>
      <c r="E120">
        <v>211743.81529835</v>
      </c>
      <c r="F120">
        <v>1607.85</v>
      </c>
      <c r="G120">
        <v>71.647440551654995</v>
      </c>
      <c r="H120">
        <f>(Table2[[#This Row],[1Y Return vs Nifty]]-AVERAGE(Table2[1Y Return vs Nifty]))/_xlfn.STDEV.P(Table2[1Y Return vs Nifty])</f>
        <v>0.30320349847262718</v>
      </c>
      <c r="I120">
        <v>5.2842790678943903</v>
      </c>
      <c r="J120">
        <f>(Table2[[#This Row],[1M Return vs Nifty]]-AVERAGE(Table2[1M Return vs Nifty]))/_xlfn.STDEV.P(Table2[1M Return vs Nifty])</f>
        <v>0.53712221834743068</v>
      </c>
      <c r="K120">
        <v>18.452071889340999</v>
      </c>
      <c r="L120">
        <f>(Table2[[#This Row],[6M Return vs Nifty]]-AVERAGE(Table2[6M Return vs Nifty]))/_xlfn.STDEV.P(Table2[6M Return vs Nifty])</f>
        <v>0.18595990009089999</v>
      </c>
      <c r="M120">
        <v>0.19137559051862901</v>
      </c>
      <c r="N120">
        <f>(Table2[[#This Row],[1W Return vs Nifty]]-AVERAGE(Table2[1W Return vs Nifty]))/_xlfn.STDEV.P(Table2[1W Return vs Nifty])</f>
        <v>0.40252190190713882</v>
      </c>
      <c r="O120">
        <v>1576.34</v>
      </c>
      <c r="P120">
        <v>1513.6429262112999</v>
      </c>
      <c r="Q120">
        <v>1286.46408104686</v>
      </c>
      <c r="R120">
        <v>66.238225647526093</v>
      </c>
      <c r="S120" s="2">
        <f>(Table2[[#This Row],[Close Price]]-Table2[[#This Row],[20D EMA]])/Table2[[#This Row],[20D EMA]]</f>
        <v>1.9989342400751103E-2</v>
      </c>
      <c r="T120" s="2">
        <f>(Table2[[#This Row],[Close Price]]-Table2[[#This Row],[50D EMA]])/Table2[[#This Row],[50D EMA]]</f>
        <v>6.2238637764128101E-2</v>
      </c>
      <c r="U120" s="2">
        <f>(Table2[[#This Row],[Close Price]]-Table2[[#This Row],[200D EMA]])/Table2[[#This Row],[200D EMA]]</f>
        <v>0.24982113662404953</v>
      </c>
      <c r="V120">
        <v>0.92742252070144604</v>
      </c>
      <c r="W120">
        <v>1596</v>
      </c>
      <c r="X120">
        <v>1634</v>
      </c>
      <c r="Y120">
        <v>1596</v>
      </c>
      <c r="Z120">
        <v>1634</v>
      </c>
      <c r="AA120">
        <v>1596</v>
      </c>
      <c r="AB120">
        <v>1634</v>
      </c>
      <c r="AC120" s="2">
        <f>(Table2[[#This Row],[Close Price]]/Table2[[#This Row],[Day Low]])-1</f>
        <v>7.4248120300750564E-3</v>
      </c>
      <c r="AD120" s="2">
        <f>(Table2[[#This Row],[Day High]]/Table2[[#This Row],[Close Price]])-1</f>
        <v>1.6263954970924033E-2</v>
      </c>
      <c r="AE120" s="2">
        <f>(Table2[[#This Row],[Close Price]]/Table2[[#This Row],[Current Week Low]])-1</f>
        <v>7.4248120300750564E-3</v>
      </c>
      <c r="AF120" s="2">
        <f>(Table2[[#This Row],[Current Week High]]/Table2[[#This Row],[Close Price]])-1</f>
        <v>1.6263954970924033E-2</v>
      </c>
      <c r="AG120" s="2">
        <f>(Table2[[#This Row],[Close Price]]/Table2[[#This Row],[Current Month Low]])-1</f>
        <v>7.4248120300750564E-3</v>
      </c>
      <c r="AH120" s="2">
        <f>(Table2[[#This Row],[Current Month High]]/Table2[[#This Row],[Close Price]])-1</f>
        <v>1.6263954970924033E-2</v>
      </c>
      <c r="AI120">
        <v>3.9898000435363898</v>
      </c>
      <c r="AJ120">
        <v>104.847751305898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0.05</v>
      </c>
      <c r="AM120" t="s">
        <v>10455</v>
      </c>
      <c r="AN120">
        <v>3.22</v>
      </c>
      <c r="AO120" t="s">
        <v>10455</v>
      </c>
      <c r="AP120">
        <v>0.23949195917284399</v>
      </c>
      <c r="AQ120">
        <f>(Table2[[#This Row],[Sharpe Ratio]]-AVERAGE(Table2[Sharpe Ratio]))/_xlfn.STDEV.P(Table2[Sharpe Ratio])</f>
        <v>2.0958791002751562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3.5246866190932526</v>
      </c>
      <c r="AS120">
        <f>_xlfn.RANK.AVG(Table2[[#This Row],[1Y Return vs Nifty Z-Score]],Table2[1Y Return vs Nifty Z-Score])</f>
        <v>191</v>
      </c>
      <c r="AT120">
        <f>_xlfn.RANK.AVG(Table2[[#This Row],[6M Return vs Nifty Z-Score]],Table2[6M Return vs Nifty Z-Score])</f>
        <v>249</v>
      </c>
      <c r="AU120">
        <f>_xlfn.RANK.AVG(Table2[[#This Row],[Sharpe Ratio Z-Score]],Table2[Sharpe Ratio Z-Score])</f>
        <v>13</v>
      </c>
      <c r="AV120">
        <f>(Table2[[#This Row],[Rank 1Y]]+Table2[[#This Row],[Rank 6M]]+Table2[[#This Row],[Rank Sharpe]])/3</f>
        <v>151</v>
      </c>
    </row>
    <row r="121" spans="1:48" x14ac:dyDescent="0.3">
      <c r="A121" t="s">
        <v>954</v>
      </c>
      <c r="B121" t="s">
        <v>955</v>
      </c>
      <c r="C121" t="s">
        <v>10419</v>
      </c>
      <c r="D121" t="s">
        <v>230</v>
      </c>
      <c r="E121">
        <v>14440.308080000001</v>
      </c>
      <c r="F121">
        <v>4638.95</v>
      </c>
      <c r="G121">
        <v>39.319607020619699</v>
      </c>
      <c r="H121">
        <f>(Table2[[#This Row],[1Y Return vs Nifty]]-AVERAGE(Table2[1Y Return vs Nifty]))/_xlfn.STDEV.P(Table2[1Y Return vs Nifty])</f>
        <v>-7.9991331326938184E-2</v>
      </c>
      <c r="I121">
        <v>-5.4382739243362499</v>
      </c>
      <c r="J121">
        <f>(Table2[[#This Row],[1M Return vs Nifty]]-AVERAGE(Table2[1M Return vs Nifty]))/_xlfn.STDEV.P(Table2[1M Return vs Nifty])</f>
        <v>-0.49206087446792302</v>
      </c>
      <c r="K121">
        <v>38.782966978737399</v>
      </c>
      <c r="L121">
        <f>(Table2[[#This Row],[6M Return vs Nifty]]-AVERAGE(Table2[6M Return vs Nifty]))/_xlfn.STDEV.P(Table2[6M Return vs Nifty])</f>
        <v>0.80538055841192457</v>
      </c>
      <c r="M121">
        <v>-7.5742451451328501</v>
      </c>
      <c r="N121">
        <f>(Table2[[#This Row],[1W Return vs Nifty]]-AVERAGE(Table2[1W Return vs Nifty]))/_xlfn.STDEV.P(Table2[1W Return vs Nifty])</f>
        <v>-1.1576530049333418</v>
      </c>
      <c r="O121">
        <v>4597.4799999999996</v>
      </c>
      <c r="P121">
        <v>4397.2777782459898</v>
      </c>
      <c r="Q121">
        <v>3665.1588682486599</v>
      </c>
      <c r="R121">
        <v>43.847937168354399</v>
      </c>
      <c r="S121" s="2">
        <f>(Table2[[#This Row],[Close Price]]-Table2[[#This Row],[20D EMA]])/Table2[[#This Row],[20D EMA]]</f>
        <v>9.0201588696416854E-3</v>
      </c>
      <c r="T121" s="2">
        <f>(Table2[[#This Row],[Close Price]]-Table2[[#This Row],[50D EMA]])/Table2[[#This Row],[50D EMA]]</f>
        <v>5.4959507663946028E-2</v>
      </c>
      <c r="U121" s="2">
        <f>(Table2[[#This Row],[Close Price]]-Table2[[#This Row],[200D EMA]])/Table2[[#This Row],[200D EMA]]</f>
        <v>0.26568865545974302</v>
      </c>
      <c r="V121">
        <v>0.75855820618998504</v>
      </c>
      <c r="W121">
        <v>4552.3500000000004</v>
      </c>
      <c r="X121">
        <v>4683.3</v>
      </c>
      <c r="Y121">
        <v>4552.3500000000004</v>
      </c>
      <c r="Z121">
        <v>4683.3</v>
      </c>
      <c r="AA121">
        <v>4552.3500000000004</v>
      </c>
      <c r="AB121">
        <v>4683.3</v>
      </c>
      <c r="AC121" s="2">
        <f>(Table2[[#This Row],[Close Price]]/Table2[[#This Row],[Day Low]])-1</f>
        <v>1.9023141893746986E-2</v>
      </c>
      <c r="AD121" s="2">
        <f>(Table2[[#This Row],[Day High]]/Table2[[#This Row],[Close Price]])-1</f>
        <v>9.5603530971448691E-3</v>
      </c>
      <c r="AE121" s="2">
        <f>(Table2[[#This Row],[Close Price]]/Table2[[#This Row],[Current Week Low]])-1</f>
        <v>1.9023141893746986E-2</v>
      </c>
      <c r="AF121" s="2">
        <f>(Table2[[#This Row],[Current Week High]]/Table2[[#This Row],[Close Price]])-1</f>
        <v>9.5603530971448691E-3</v>
      </c>
      <c r="AG121" s="2">
        <f>(Table2[[#This Row],[Close Price]]/Table2[[#This Row],[Current Month Low]])-1</f>
        <v>1.9023141893746986E-2</v>
      </c>
      <c r="AH121" s="2">
        <f>(Table2[[#This Row],[Current Month High]]/Table2[[#This Row],[Close Price]])-1</f>
        <v>9.5603530971448691E-3</v>
      </c>
      <c r="AI121">
        <v>7.7830112417680697</v>
      </c>
      <c r="AJ121">
        <v>70.6719891098397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0.17</v>
      </c>
      <c r="AM121" t="s">
        <v>10455</v>
      </c>
      <c r="AN121">
        <v>-0.1</v>
      </c>
      <c r="AO121" t="s">
        <v>10456</v>
      </c>
      <c r="AP121">
        <v>0.18959426519301001</v>
      </c>
      <c r="AQ121">
        <f>(Table2[[#This Row],[Sharpe Ratio]]-AVERAGE(Table2[Sharpe Ratio]))/_xlfn.STDEV.P(Table2[Sharpe Ratio])</f>
        <v>1.5317413036888985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0.60741665137262002</v>
      </c>
      <c r="AS121">
        <f>_xlfn.RANK.AVG(Table2[[#This Row],[1Y Return vs Nifty Z-Score]],Table2[1Y Return vs Nifty Z-Score])</f>
        <v>301</v>
      </c>
      <c r="AT121">
        <f>_xlfn.RANK.AVG(Table2[[#This Row],[6M Return vs Nifty Z-Score]],Table2[6M Return vs Nifty Z-Score])</f>
        <v>119</v>
      </c>
      <c r="AU121">
        <f>_xlfn.RANK.AVG(Table2[[#This Row],[Sharpe Ratio Z-Score]],Table2[Sharpe Ratio Z-Score])</f>
        <v>49</v>
      </c>
      <c r="AV121">
        <f>(Table2[[#This Row],[Rank 1Y]]+Table2[[#This Row],[Rank 6M]]+Table2[[#This Row],[Rank Sharpe]])/3</f>
        <v>156.33333333333334</v>
      </c>
    </row>
    <row r="122" spans="1:48" x14ac:dyDescent="0.3">
      <c r="A122" t="s">
        <v>964</v>
      </c>
      <c r="B122" t="s">
        <v>965</v>
      </c>
      <c r="C122" t="s">
        <v>10414</v>
      </c>
      <c r="D122" t="s">
        <v>46</v>
      </c>
      <c r="E122">
        <v>14098.270884332</v>
      </c>
      <c r="F122">
        <v>256.25</v>
      </c>
      <c r="G122">
        <v>97.913750655624298</v>
      </c>
      <c r="H122">
        <f>(Table2[[#This Row],[1Y Return vs Nifty]]-AVERAGE(Table2[1Y Return vs Nifty]))/_xlfn.STDEV.P(Table2[1Y Return vs Nifty])</f>
        <v>0.61454865001488668</v>
      </c>
      <c r="I122">
        <v>-10.106180046988801</v>
      </c>
      <c r="J122">
        <f>(Table2[[#This Row],[1M Return vs Nifty]]-AVERAGE(Table2[1M Return vs Nifty]))/_xlfn.STDEV.P(Table2[1M Return vs Nifty])</f>
        <v>-0.94010063363388474</v>
      </c>
      <c r="K122">
        <v>30.0380167192559</v>
      </c>
      <c r="L122">
        <f>(Table2[[#This Row],[6M Return vs Nifty]]-AVERAGE(Table2[6M Return vs Nifty]))/_xlfn.STDEV.P(Table2[6M Return vs Nifty])</f>
        <v>0.53894846956907849</v>
      </c>
      <c r="M122">
        <v>-4.1218632221382299</v>
      </c>
      <c r="N122">
        <f>(Table2[[#This Row],[1W Return vs Nifty]]-AVERAGE(Table2[1W Return vs Nifty]))/_xlfn.STDEV.P(Table2[1W Return vs Nifty])</f>
        <v>-0.46404204601055599</v>
      </c>
      <c r="O122">
        <v>251.9</v>
      </c>
      <c r="P122">
        <v>244.124161524725</v>
      </c>
      <c r="Q122">
        <v>202.67752410941</v>
      </c>
      <c r="R122">
        <v>48.253057528251802</v>
      </c>
      <c r="S122" s="2">
        <f>(Table2[[#This Row],[Close Price]]-Table2[[#This Row],[20D EMA]])/Table2[[#This Row],[20D EMA]]</f>
        <v>1.726875744342991E-2</v>
      </c>
      <c r="T122" s="2">
        <f>(Table2[[#This Row],[Close Price]]-Table2[[#This Row],[50D EMA]])/Table2[[#This Row],[50D EMA]]</f>
        <v>4.9670783913975239E-2</v>
      </c>
      <c r="U122" s="2">
        <f>(Table2[[#This Row],[Close Price]]-Table2[[#This Row],[200D EMA]])/Table2[[#This Row],[200D EMA]]</f>
        <v>0.26432371387007048</v>
      </c>
      <c r="V122">
        <v>0.73583431213708606</v>
      </c>
      <c r="W122">
        <v>248.4</v>
      </c>
      <c r="X122">
        <v>256.89999999999998</v>
      </c>
      <c r="Y122">
        <v>248.4</v>
      </c>
      <c r="Z122">
        <v>256.89999999999998</v>
      </c>
      <c r="AA122">
        <v>248.4</v>
      </c>
      <c r="AB122">
        <v>256.89999999999998</v>
      </c>
      <c r="AC122" s="2">
        <f>(Table2[[#This Row],[Close Price]]/Table2[[#This Row],[Day Low]])-1</f>
        <v>3.1602254428341414E-2</v>
      </c>
      <c r="AD122" s="2">
        <f>(Table2[[#This Row],[Day High]]/Table2[[#This Row],[Close Price]])-1</f>
        <v>2.5365853658536608E-3</v>
      </c>
      <c r="AE122" s="2">
        <f>(Table2[[#This Row],[Close Price]]/Table2[[#This Row],[Current Week Low]])-1</f>
        <v>3.1602254428341414E-2</v>
      </c>
      <c r="AF122" s="2">
        <f>(Table2[[#This Row],[Current Week High]]/Table2[[#This Row],[Close Price]])-1</f>
        <v>2.5365853658536608E-3</v>
      </c>
      <c r="AG122" s="2">
        <f>(Table2[[#This Row],[Close Price]]/Table2[[#This Row],[Current Month Low]])-1</f>
        <v>3.1602254428341414E-2</v>
      </c>
      <c r="AH122" s="2">
        <f>(Table2[[#This Row],[Current Month High]]/Table2[[#This Row],[Close Price]])-1</f>
        <v>2.5365853658536608E-3</v>
      </c>
      <c r="AI122">
        <v>13.131707317073101</v>
      </c>
      <c r="AJ122">
        <v>127.07133362870999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7.0000000000000007E-2</v>
      </c>
      <c r="AM122" t="s">
        <v>10455</v>
      </c>
      <c r="AN122">
        <v>0.12</v>
      </c>
      <c r="AO122" t="s">
        <v>10455</v>
      </c>
      <c r="AP122">
        <v>0.11428542680232601</v>
      </c>
      <c r="AQ122">
        <f>(Table2[[#This Row],[Sharpe Ratio]]-AVERAGE(Table2[Sharpe Ratio]))/_xlfn.STDEV.P(Table2[Sharpe Ratio])</f>
        <v>0.68030792541772889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0.42966236535725333</v>
      </c>
      <c r="AS122">
        <f>_xlfn.RANK.AVG(Table2[[#This Row],[1Y Return vs Nifty Z-Score]],Table2[1Y Return vs Nifty Z-Score])</f>
        <v>132</v>
      </c>
      <c r="AT122">
        <f>_xlfn.RANK.AVG(Table2[[#This Row],[6M Return vs Nifty Z-Score]],Table2[6M Return vs Nifty Z-Score])</f>
        <v>165</v>
      </c>
      <c r="AU122">
        <f>_xlfn.RANK.AVG(Table2[[#This Row],[Sharpe Ratio Z-Score]],Table2[Sharpe Ratio Z-Score])</f>
        <v>175</v>
      </c>
      <c r="AV122">
        <f>(Table2[[#This Row],[Rank 1Y]]+Table2[[#This Row],[Rank 6M]]+Table2[[#This Row],[Rank Sharpe]])/3</f>
        <v>157.33333333333334</v>
      </c>
    </row>
    <row r="123" spans="1:48" x14ac:dyDescent="0.3">
      <c r="A123" t="s">
        <v>862</v>
      </c>
      <c r="B123" t="s">
        <v>863</v>
      </c>
      <c r="C123" t="s">
        <v>10419</v>
      </c>
      <c r="D123" t="s">
        <v>72</v>
      </c>
      <c r="E123">
        <v>16803.028455660002</v>
      </c>
      <c r="F123">
        <v>3043.15</v>
      </c>
      <c r="G123">
        <v>35.082412647947002</v>
      </c>
      <c r="H123">
        <f>(Table2[[#This Row],[1Y Return vs Nifty]]-AVERAGE(Table2[1Y Return vs Nifty]))/_xlfn.STDEV.P(Table2[1Y Return vs Nifty])</f>
        <v>-0.13021650261486992</v>
      </c>
      <c r="I123">
        <v>-8.4025600403151497</v>
      </c>
      <c r="J123">
        <f>(Table2[[#This Row],[1M Return vs Nifty]]-AVERAGE(Table2[1M Return vs Nifty]))/_xlfn.STDEV.P(Table2[1M Return vs Nifty])</f>
        <v>-0.77658202862247216</v>
      </c>
      <c r="K123">
        <v>54.355375244700497</v>
      </c>
      <c r="L123">
        <f>(Table2[[#This Row],[6M Return vs Nifty]]-AVERAGE(Table2[6M Return vs Nifty]))/_xlfn.STDEV.P(Table2[6M Return vs Nifty])</f>
        <v>1.2798245677549978</v>
      </c>
      <c r="M123">
        <v>-8.4722620444418195E-2</v>
      </c>
      <c r="N123">
        <f>(Table2[[#This Row],[1W Return vs Nifty]]-AVERAGE(Table2[1W Return vs Nifty]))/_xlfn.STDEV.P(Table2[1W Return vs Nifty])</f>
        <v>0.34705157761091143</v>
      </c>
      <c r="O123">
        <v>2926.41</v>
      </c>
      <c r="P123">
        <v>2843.3497465867299</v>
      </c>
      <c r="Q123">
        <v>2402.41817121964</v>
      </c>
      <c r="R123">
        <v>60.439872561991599</v>
      </c>
      <c r="S123" s="2">
        <f>(Table2[[#This Row],[Close Price]]-Table2[[#This Row],[20D EMA]])/Table2[[#This Row],[20D EMA]]</f>
        <v>3.9891881178645588E-2</v>
      </c>
      <c r="T123" s="2">
        <f>(Table2[[#This Row],[Close Price]]-Table2[[#This Row],[50D EMA]])/Table2[[#This Row],[50D EMA]]</f>
        <v>7.0269320069793861E-2</v>
      </c>
      <c r="U123" s="2">
        <f>(Table2[[#This Row],[Close Price]]-Table2[[#This Row],[200D EMA]])/Table2[[#This Row],[200D EMA]]</f>
        <v>0.26670287315346042</v>
      </c>
      <c r="V123">
        <v>1.1682049196112201</v>
      </c>
      <c r="W123">
        <v>2984</v>
      </c>
      <c r="X123">
        <v>3089.9</v>
      </c>
      <c r="Y123">
        <v>2984</v>
      </c>
      <c r="Z123">
        <v>3089.9</v>
      </c>
      <c r="AA123">
        <v>2984</v>
      </c>
      <c r="AB123">
        <v>3089.9</v>
      </c>
      <c r="AC123" s="2">
        <f>(Table2[[#This Row],[Close Price]]/Table2[[#This Row],[Day Low]])-1</f>
        <v>1.9822386058981234E-2</v>
      </c>
      <c r="AD123" s="2">
        <f>(Table2[[#This Row],[Day High]]/Table2[[#This Row],[Close Price]])-1</f>
        <v>1.5362371227182425E-2</v>
      </c>
      <c r="AE123" s="2">
        <f>(Table2[[#This Row],[Close Price]]/Table2[[#This Row],[Current Week Low]])-1</f>
        <v>1.9822386058981234E-2</v>
      </c>
      <c r="AF123" s="2">
        <f>(Table2[[#This Row],[Current Week High]]/Table2[[#This Row],[Close Price]])-1</f>
        <v>1.5362371227182425E-2</v>
      </c>
      <c r="AG123" s="2">
        <f>(Table2[[#This Row],[Close Price]]/Table2[[#This Row],[Current Month Low]])-1</f>
        <v>1.9822386058981234E-2</v>
      </c>
      <c r="AH123" s="2">
        <f>(Table2[[#This Row],[Current Month High]]/Table2[[#This Row],[Close Price]])-1</f>
        <v>1.5362371227182425E-2</v>
      </c>
      <c r="AI123">
        <v>13.1689203621247</v>
      </c>
      <c r="AJ123">
        <v>75.397694524495606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</v>
      </c>
      <c r="AM123">
        <v>0</v>
      </c>
      <c r="AN123">
        <v>11.68</v>
      </c>
      <c r="AO123" t="s">
        <v>10455</v>
      </c>
      <c r="AP123">
        <v>0.16139429667723901</v>
      </c>
      <c r="AQ123">
        <f>(Table2[[#This Row],[Sharpe Ratio]]-AVERAGE(Table2[Sharpe Ratio]))/_xlfn.STDEV.P(Table2[Sharpe Ratio])</f>
        <v>1.21291558583672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1.9329931999652872</v>
      </c>
      <c r="AS123">
        <f>_xlfn.RANK.AVG(Table2[[#This Row],[1Y Return vs Nifty Z-Score]],Table2[1Y Return vs Nifty Z-Score])</f>
        <v>316</v>
      </c>
      <c r="AT123">
        <f>_xlfn.RANK.AVG(Table2[[#This Row],[6M Return vs Nifty Z-Score]],Table2[6M Return vs Nifty Z-Score])</f>
        <v>77</v>
      </c>
      <c r="AU123">
        <f>_xlfn.RANK.AVG(Table2[[#This Row],[Sharpe Ratio Z-Score]],Table2[Sharpe Ratio Z-Score])</f>
        <v>85</v>
      </c>
      <c r="AV123">
        <f>(Table2[[#This Row],[Rank 1Y]]+Table2[[#This Row],[Rank 6M]]+Table2[[#This Row],[Rank Sharpe]])/3</f>
        <v>159.33333333333334</v>
      </c>
    </row>
    <row r="124" spans="1:48" x14ac:dyDescent="0.3">
      <c r="A124" t="s">
        <v>1427</v>
      </c>
      <c r="B124" t="s">
        <v>1428</v>
      </c>
      <c r="C124" t="s">
        <v>10423</v>
      </c>
      <c r="D124" t="s">
        <v>92</v>
      </c>
      <c r="E124">
        <v>6883.0437560949904</v>
      </c>
      <c r="F124">
        <v>2847.7</v>
      </c>
      <c r="G124">
        <v>71.228963662359703</v>
      </c>
      <c r="H124">
        <f>(Table2[[#This Row],[1Y Return vs Nifty]]-AVERAGE(Table2[1Y Return vs Nifty]))/_xlfn.STDEV.P(Table2[1Y Return vs Nifty])</f>
        <v>0.29824312337620712</v>
      </c>
      <c r="I124">
        <v>6.3050720883777602</v>
      </c>
      <c r="J124">
        <f>(Table2[[#This Row],[1M Return vs Nifty]]-AVERAGE(Table2[1M Return vs Nifty]))/_xlfn.STDEV.P(Table2[1M Return vs Nifty])</f>
        <v>0.63510102234183707</v>
      </c>
      <c r="K124">
        <v>20.411239757515101</v>
      </c>
      <c r="L124">
        <f>(Table2[[#This Row],[6M Return vs Nifty]]-AVERAGE(Table2[6M Return vs Nifty]))/_xlfn.STDEV.P(Table2[6M Return vs Nifty])</f>
        <v>0.24564979792027439</v>
      </c>
      <c r="M124">
        <v>-1.9197114198691301</v>
      </c>
      <c r="N124">
        <f>(Table2[[#This Row],[1W Return vs Nifty]]-AVERAGE(Table2[1W Return vs Nifty]))/_xlfn.STDEV.P(Table2[1W Return vs Nifty])</f>
        <v>-2.1612251933630203E-2</v>
      </c>
      <c r="O124">
        <v>2654.14</v>
      </c>
      <c r="P124">
        <v>2543.1848499268999</v>
      </c>
      <c r="Q124">
        <v>2230.31000264761</v>
      </c>
      <c r="R124">
        <v>70.991229807095195</v>
      </c>
      <c r="S124" s="2">
        <f>(Table2[[#This Row],[Close Price]]-Table2[[#This Row],[20D EMA]])/Table2[[#This Row],[20D EMA]]</f>
        <v>7.2927577294340143E-2</v>
      </c>
      <c r="T124" s="2">
        <f>(Table2[[#This Row],[Close Price]]-Table2[[#This Row],[50D EMA]])/Table2[[#This Row],[50D EMA]]</f>
        <v>0.11973771787837315</v>
      </c>
      <c r="U124" s="2">
        <f>(Table2[[#This Row],[Close Price]]-Table2[[#This Row],[200D EMA]])/Table2[[#This Row],[200D EMA]]</f>
        <v>0.2768180192975343</v>
      </c>
      <c r="V124">
        <v>1.2906898481840701</v>
      </c>
      <c r="W124">
        <v>2785</v>
      </c>
      <c r="X124">
        <v>2850</v>
      </c>
      <c r="Y124">
        <v>2785</v>
      </c>
      <c r="Z124">
        <v>2850</v>
      </c>
      <c r="AA124">
        <v>2785</v>
      </c>
      <c r="AB124">
        <v>2850</v>
      </c>
      <c r="AC124" s="2">
        <f>(Table2[[#This Row],[Close Price]]/Table2[[#This Row],[Day Low]])-1</f>
        <v>2.2513464991023246E-2</v>
      </c>
      <c r="AD124" s="2">
        <f>(Table2[[#This Row],[Day High]]/Table2[[#This Row],[Close Price]])-1</f>
        <v>8.0766934719256334E-4</v>
      </c>
      <c r="AE124" s="2">
        <f>(Table2[[#This Row],[Close Price]]/Table2[[#This Row],[Current Week Low]])-1</f>
        <v>2.2513464991023246E-2</v>
      </c>
      <c r="AF124" s="2">
        <f>(Table2[[#This Row],[Current Week High]]/Table2[[#This Row],[Close Price]])-1</f>
        <v>8.0766934719256334E-4</v>
      </c>
      <c r="AG124" s="2">
        <f>(Table2[[#This Row],[Close Price]]/Table2[[#This Row],[Current Month Low]])-1</f>
        <v>2.2513464991023246E-2</v>
      </c>
      <c r="AH124" s="2">
        <f>(Table2[[#This Row],[Current Month High]]/Table2[[#This Row],[Close Price]])-1</f>
        <v>8.0766934719256334E-4</v>
      </c>
      <c r="AI124">
        <v>6.8932822979948796</v>
      </c>
      <c r="AJ124">
        <v>105.59526387986401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0.04</v>
      </c>
      <c r="AM124" t="s">
        <v>10455</v>
      </c>
      <c r="AN124">
        <v>12.77</v>
      </c>
      <c r="AO124" t="s">
        <v>10455</v>
      </c>
      <c r="AP124">
        <v>0.19132468879314701</v>
      </c>
      <c r="AQ124">
        <f>(Table2[[#This Row],[Sharpe Ratio]]-AVERAGE(Table2[Sharpe Ratio]))/_xlfn.STDEV.P(Table2[Sharpe Ratio])</f>
        <v>1.5513052810810537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2.7086869727857423</v>
      </c>
      <c r="AS124">
        <f>_xlfn.RANK.AVG(Table2[[#This Row],[1Y Return vs Nifty Z-Score]],Table2[1Y Return vs Nifty Z-Score])</f>
        <v>194</v>
      </c>
      <c r="AT124">
        <f>_xlfn.RANK.AVG(Table2[[#This Row],[6M Return vs Nifty Z-Score]],Table2[6M Return vs Nifty Z-Score])</f>
        <v>240</v>
      </c>
      <c r="AU124">
        <f>_xlfn.RANK.AVG(Table2[[#This Row],[Sharpe Ratio Z-Score]],Table2[Sharpe Ratio Z-Score])</f>
        <v>45</v>
      </c>
      <c r="AV124">
        <f>(Table2[[#This Row],[Rank 1Y]]+Table2[[#This Row],[Rank 6M]]+Table2[[#This Row],[Rank Sharpe]])/3</f>
        <v>159.66666666666666</v>
      </c>
    </row>
    <row r="125" spans="1:48" x14ac:dyDescent="0.3">
      <c r="A125" t="s">
        <v>1678</v>
      </c>
      <c r="B125" t="s">
        <v>1679</v>
      </c>
      <c r="C125" t="s">
        <v>10419</v>
      </c>
      <c r="D125" t="s">
        <v>662</v>
      </c>
      <c r="E125">
        <v>4600.8650799999996</v>
      </c>
      <c r="F125">
        <v>1081.8499999999999</v>
      </c>
      <c r="G125">
        <v>95.284139234891001</v>
      </c>
      <c r="H125">
        <f>(Table2[[#This Row],[1Y Return vs Nifty]]-AVERAGE(Table2[1Y Return vs Nifty]))/_xlfn.STDEV.P(Table2[1Y Return vs Nifty])</f>
        <v>0.58337880685668297</v>
      </c>
      <c r="I125">
        <v>-14.4165584286258</v>
      </c>
      <c r="J125">
        <f>(Table2[[#This Row],[1M Return vs Nifty]]-AVERAGE(Table2[1M Return vs Nifty]))/_xlfn.STDEV.P(Table2[1M Return vs Nifty])</f>
        <v>-1.3538237979989356</v>
      </c>
      <c r="K125">
        <v>19.2498357259411</v>
      </c>
      <c r="L125">
        <f>(Table2[[#This Row],[6M Return vs Nifty]]-AVERAGE(Table2[6M Return vs Nifty]))/_xlfn.STDEV.P(Table2[6M Return vs Nifty])</f>
        <v>0.21026534255561793</v>
      </c>
      <c r="M125">
        <v>-3.7041619267288501</v>
      </c>
      <c r="N125">
        <f>(Table2[[#This Row],[1W Return vs Nifty]]-AVERAGE(Table2[1W Return vs Nifty]))/_xlfn.STDEV.P(Table2[1W Return vs Nifty])</f>
        <v>-0.38012253695436138</v>
      </c>
      <c r="O125">
        <v>1104.92</v>
      </c>
      <c r="P125">
        <v>1143.77488516157</v>
      </c>
      <c r="Q125">
        <v>982.89239268586198</v>
      </c>
      <c r="R125">
        <v>38.095574249456199</v>
      </c>
      <c r="S125" s="2">
        <f>(Table2[[#This Row],[Close Price]]-Table2[[#This Row],[20D EMA]])/Table2[[#This Row],[20D EMA]]</f>
        <v>-2.0879339680701013E-2</v>
      </c>
      <c r="T125" s="2">
        <f>(Table2[[#This Row],[Close Price]]-Table2[[#This Row],[50D EMA]])/Table2[[#This Row],[50D EMA]]</f>
        <v>-5.4140798128140856E-2</v>
      </c>
      <c r="U125" s="2">
        <f>(Table2[[#This Row],[Close Price]]-Table2[[#This Row],[200D EMA]])/Table2[[#This Row],[200D EMA]]</f>
        <v>0.10068000123973424</v>
      </c>
      <c r="V125">
        <v>1.0656769357185201</v>
      </c>
      <c r="W125">
        <v>1064.75</v>
      </c>
      <c r="X125">
        <v>1096</v>
      </c>
      <c r="Y125">
        <v>1064.75</v>
      </c>
      <c r="Z125">
        <v>1096</v>
      </c>
      <c r="AA125">
        <v>1064.75</v>
      </c>
      <c r="AB125">
        <v>1096</v>
      </c>
      <c r="AC125" s="2">
        <f>(Table2[[#This Row],[Close Price]]/Table2[[#This Row],[Day Low]])-1</f>
        <v>1.6060108006574314E-2</v>
      </c>
      <c r="AD125" s="2">
        <f>(Table2[[#This Row],[Day High]]/Table2[[#This Row],[Close Price]])-1</f>
        <v>1.3079447243148357E-2</v>
      </c>
      <c r="AE125" s="2">
        <f>(Table2[[#This Row],[Close Price]]/Table2[[#This Row],[Current Week Low]])-1</f>
        <v>1.6060108006574314E-2</v>
      </c>
      <c r="AF125" s="2">
        <f>(Table2[[#This Row],[Current Week High]]/Table2[[#This Row],[Close Price]])-1</f>
        <v>1.3079447243148357E-2</v>
      </c>
      <c r="AG125" s="2">
        <f>(Table2[[#This Row],[Close Price]]/Table2[[#This Row],[Current Month Low]])-1</f>
        <v>1.6060108006574314E-2</v>
      </c>
      <c r="AH125" s="2">
        <f>(Table2[[#This Row],[Current Month High]]/Table2[[#This Row],[Close Price]])-1</f>
        <v>1.3079447243148357E-2</v>
      </c>
      <c r="AI125">
        <v>38.184591209502202</v>
      </c>
      <c r="AJ125">
        <v>126.328451882845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-0.24</v>
      </c>
      <c r="AM125" t="s">
        <v>10456</v>
      </c>
      <c r="AN125">
        <v>-3.07</v>
      </c>
      <c r="AO125" t="s">
        <v>10456</v>
      </c>
      <c r="AP125">
        <v>0.153522703821692</v>
      </c>
      <c r="AQ125">
        <f>(Table2[[#This Row],[Sharpe Ratio]]-AVERAGE(Table2[Sharpe Ratio]))/_xlfn.STDEV.P(Table2[Sharpe Ratio])</f>
        <v>1.1239202296395561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137</v>
      </c>
      <c r="AT125">
        <f>_xlfn.RANK.AVG(Table2[[#This Row],[6M Return vs Nifty Z-Score]],Table2[6M Return vs Nifty Z-Score])</f>
        <v>244</v>
      </c>
      <c r="AU125">
        <f>_xlfn.RANK.AVG(Table2[[#This Row],[Sharpe Ratio Z-Score]],Table2[Sharpe Ratio Z-Score])</f>
        <v>100</v>
      </c>
      <c r="AV125">
        <f>(Table2[[#This Row],[Rank 1Y]]+Table2[[#This Row],[Rank 6M]]+Table2[[#This Row],[Rank Sharpe]])/3</f>
        <v>160.33333333333334</v>
      </c>
    </row>
    <row r="126" spans="1:48" x14ac:dyDescent="0.3">
      <c r="A126" t="s">
        <v>693</v>
      </c>
      <c r="B126" t="s">
        <v>694</v>
      </c>
      <c r="C126" t="s">
        <v>10419</v>
      </c>
      <c r="D126" t="s">
        <v>507</v>
      </c>
      <c r="E126">
        <v>23849.361459299998</v>
      </c>
      <c r="F126">
        <v>1643.65</v>
      </c>
      <c r="G126">
        <v>65.214058057310993</v>
      </c>
      <c r="H126">
        <f>(Table2[[#This Row],[1Y Return vs Nifty]]-AVERAGE(Table2[1Y Return vs Nifty]))/_xlfn.STDEV.P(Table2[1Y Return vs Nifty])</f>
        <v>0.2269460249370443</v>
      </c>
      <c r="I126">
        <v>-1.6959271890363601</v>
      </c>
      <c r="J126">
        <f>(Table2[[#This Row],[1M Return vs Nifty]]-AVERAGE(Table2[1M Return vs Nifty]))/_xlfn.STDEV.P(Table2[1M Return vs Nifty])</f>
        <v>-0.13285910692113162</v>
      </c>
      <c r="K126">
        <v>45.3475692554319</v>
      </c>
      <c r="L126">
        <f>(Table2[[#This Row],[6M Return vs Nifty]]-AVERAGE(Table2[6M Return vs Nifty]))/_xlfn.STDEV.P(Table2[6M Return vs Nifty])</f>
        <v>1.0053840627321335</v>
      </c>
      <c r="M126">
        <v>-2.5250947696190198</v>
      </c>
      <c r="N126">
        <f>(Table2[[#This Row],[1W Return vs Nifty]]-AVERAGE(Table2[1W Return vs Nifty]))/_xlfn.STDEV.P(Table2[1W Return vs Nifty])</f>
        <v>-0.14323857691788469</v>
      </c>
      <c r="O126">
        <v>1528.49</v>
      </c>
      <c r="P126">
        <v>1357.6228266789401</v>
      </c>
      <c r="Q126">
        <v>1101.6517667954099</v>
      </c>
      <c r="R126">
        <v>51.354394140172502</v>
      </c>
      <c r="S126" s="2">
        <f>(Table2[[#This Row],[Close Price]]-Table2[[#This Row],[20D EMA]])/Table2[[#This Row],[20D EMA]]</f>
        <v>7.5342331320453579E-2</v>
      </c>
      <c r="T126" s="2">
        <f>(Table2[[#This Row],[Close Price]]-Table2[[#This Row],[50D EMA]])/Table2[[#This Row],[50D EMA]]</f>
        <v>0.21068235425942911</v>
      </c>
      <c r="U126" s="2">
        <f>(Table2[[#This Row],[Close Price]]-Table2[[#This Row],[200D EMA]])/Table2[[#This Row],[200D EMA]]</f>
        <v>0.49198689598729234</v>
      </c>
      <c r="V126">
        <v>0.360519767188552</v>
      </c>
      <c r="W126">
        <v>1560.05</v>
      </c>
      <c r="X126">
        <v>1659.4</v>
      </c>
      <c r="Y126">
        <v>1560.05</v>
      </c>
      <c r="Z126">
        <v>1659.4</v>
      </c>
      <c r="AA126">
        <v>1560.05</v>
      </c>
      <c r="AB126">
        <v>1659.4</v>
      </c>
      <c r="AC126" s="2">
        <f>(Table2[[#This Row],[Close Price]]/Table2[[#This Row],[Day Low]])-1</f>
        <v>5.3588026024806945E-2</v>
      </c>
      <c r="AD126" s="2">
        <f>(Table2[[#This Row],[Day High]]/Table2[[#This Row],[Close Price]])-1</f>
        <v>9.5823320049888139E-3</v>
      </c>
      <c r="AE126" s="2">
        <f>(Table2[[#This Row],[Close Price]]/Table2[[#This Row],[Current Week Low]])-1</f>
        <v>5.3588026024806945E-2</v>
      </c>
      <c r="AF126" s="2">
        <f>(Table2[[#This Row],[Current Week High]]/Table2[[#This Row],[Close Price]])-1</f>
        <v>9.5823320049888139E-3</v>
      </c>
      <c r="AG126" s="2">
        <f>(Table2[[#This Row],[Close Price]]/Table2[[#This Row],[Current Month Low]])-1</f>
        <v>5.3588026024806945E-2</v>
      </c>
      <c r="AH126" s="2">
        <f>(Table2[[#This Row],[Current Month High]]/Table2[[#This Row],[Close Price]])-1</f>
        <v>9.5823320049888139E-3</v>
      </c>
      <c r="AI126">
        <v>3.4283454506737998</v>
      </c>
      <c r="AJ126">
        <v>104.268936804822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0.51</v>
      </c>
      <c r="AM126" t="s">
        <v>10455</v>
      </c>
      <c r="AN126">
        <v>5.61</v>
      </c>
      <c r="AO126" t="s">
        <v>10455</v>
      </c>
      <c r="AP126">
        <v>0.11505230073978601</v>
      </c>
      <c r="AQ126">
        <f>(Table2[[#This Row],[Sharpe Ratio]]-AVERAGE(Table2[Sharpe Ratio]))/_xlfn.STDEV.P(Table2[Sharpe Ratio])</f>
        <v>0.68897811714067614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1.6452105209708376</v>
      </c>
      <c r="AS126">
        <f>_xlfn.RANK.AVG(Table2[[#This Row],[1Y Return vs Nifty Z-Score]],Table2[1Y Return vs Nifty Z-Score])</f>
        <v>215</v>
      </c>
      <c r="AT126">
        <f>_xlfn.RANK.AVG(Table2[[#This Row],[6M Return vs Nifty Z-Score]],Table2[6M Return vs Nifty Z-Score])</f>
        <v>98</v>
      </c>
      <c r="AU126">
        <f>_xlfn.RANK.AVG(Table2[[#This Row],[Sharpe Ratio Z-Score]],Table2[Sharpe Ratio Z-Score])</f>
        <v>174</v>
      </c>
      <c r="AV126">
        <f>(Table2[[#This Row],[Rank 1Y]]+Table2[[#This Row],[Rank 6M]]+Table2[[#This Row],[Rank Sharpe]])/3</f>
        <v>162.33333333333334</v>
      </c>
    </row>
    <row r="127" spans="1:48" x14ac:dyDescent="0.3">
      <c r="A127" t="s">
        <v>99</v>
      </c>
      <c r="B127" t="s">
        <v>100</v>
      </c>
      <c r="C127" t="s">
        <v>10418</v>
      </c>
      <c r="D127" t="s">
        <v>101</v>
      </c>
      <c r="E127">
        <v>282948.48683499999</v>
      </c>
      <c r="F127">
        <v>656.75</v>
      </c>
      <c r="G127">
        <v>86.498172427138698</v>
      </c>
      <c r="H127">
        <f>(Table2[[#This Row],[1Y Return vs Nifty]]-AVERAGE(Table2[1Y Return vs Nifty]))/_xlfn.STDEV.P(Table2[1Y Return vs Nifty])</f>
        <v>0.47923520402944286</v>
      </c>
      <c r="I127">
        <v>-12.2502126675457</v>
      </c>
      <c r="J127">
        <f>(Table2[[#This Row],[1M Return vs Nifty]]-AVERAGE(Table2[1M Return vs Nifty]))/_xlfn.STDEV.P(Table2[1M Return vs Nifty])</f>
        <v>-1.1458913744323325</v>
      </c>
      <c r="K127">
        <v>95.345744905923297</v>
      </c>
      <c r="L127">
        <f>(Table2[[#This Row],[6M Return vs Nifty]]-AVERAGE(Table2[6M Return vs Nifty]))/_xlfn.STDEV.P(Table2[6M Return vs Nifty])</f>
        <v>2.5286767038136362</v>
      </c>
      <c r="M127">
        <v>-1.31576149826732</v>
      </c>
      <c r="N127">
        <f>(Table2[[#This Row],[1W Return vs Nifty]]-AVERAGE(Table2[1W Return vs Nifty]))/_xlfn.STDEV.P(Table2[1W Return vs Nifty])</f>
        <v>9.9726085946499357E-2</v>
      </c>
      <c r="O127">
        <v>658.62</v>
      </c>
      <c r="P127">
        <v>597.19547055886403</v>
      </c>
      <c r="Q127">
        <v>432.384337242963</v>
      </c>
      <c r="R127">
        <v>53.455970186061201</v>
      </c>
      <c r="S127" s="2">
        <f>(Table2[[#This Row],[Close Price]]-Table2[[#This Row],[20D EMA]])/Table2[[#This Row],[20D EMA]]</f>
        <v>-2.839269988764393E-3</v>
      </c>
      <c r="T127" s="2">
        <f>(Table2[[#This Row],[Close Price]]-Table2[[#This Row],[50D EMA]])/Table2[[#This Row],[50D EMA]]</f>
        <v>9.9723679058389358E-2</v>
      </c>
      <c r="U127" s="2">
        <f>(Table2[[#This Row],[Close Price]]-Table2[[#This Row],[200D EMA]])/Table2[[#This Row],[200D EMA]]</f>
        <v>0.51890330761672043</v>
      </c>
      <c r="V127">
        <v>0.23168725467631199</v>
      </c>
      <c r="W127">
        <v>650</v>
      </c>
      <c r="X127">
        <v>673</v>
      </c>
      <c r="Y127">
        <v>650</v>
      </c>
      <c r="Z127">
        <v>673</v>
      </c>
      <c r="AA127">
        <v>650</v>
      </c>
      <c r="AB127">
        <v>673</v>
      </c>
      <c r="AC127" s="2">
        <f>(Table2[[#This Row],[Close Price]]/Table2[[#This Row],[Day Low]])-1</f>
        <v>1.0384615384615437E-2</v>
      </c>
      <c r="AD127" s="2">
        <f>(Table2[[#This Row],[Day High]]/Table2[[#This Row],[Close Price]])-1</f>
        <v>2.474305291206691E-2</v>
      </c>
      <c r="AE127" s="2">
        <f>(Table2[[#This Row],[Close Price]]/Table2[[#This Row],[Current Week Low]])-1</f>
        <v>1.0384615384615437E-2</v>
      </c>
      <c r="AF127" s="2">
        <f>(Table2[[#This Row],[Current Week High]]/Table2[[#This Row],[Close Price]])-1</f>
        <v>2.474305291206691E-2</v>
      </c>
      <c r="AG127" s="2">
        <f>(Table2[[#This Row],[Close Price]]/Table2[[#This Row],[Current Month Low]])-1</f>
        <v>1.0384615384615437E-2</v>
      </c>
      <c r="AH127" s="2">
        <f>(Table2[[#This Row],[Current Month High]]/Table2[[#This Row],[Close Price]])-1</f>
        <v>2.474305291206691E-2</v>
      </c>
      <c r="AI127">
        <v>22.984392843547699</v>
      </c>
      <c r="AJ127">
        <v>130.762473647224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0.48</v>
      </c>
      <c r="AM127" t="s">
        <v>10455</v>
      </c>
      <c r="AN127">
        <v>-4.58</v>
      </c>
      <c r="AO127" t="s">
        <v>10456</v>
      </c>
      <c r="AP127">
        <v>5.6517463791797E-2</v>
      </c>
      <c r="AQ127">
        <f>(Table2[[#This Row],[Sharpe Ratio]]-AVERAGE(Table2[Sharpe Ratio]))/_xlfn.STDEV.P(Table2[Sharpe Ratio])</f>
        <v>2.7189739651327365E-2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1.9889363590085734</v>
      </c>
      <c r="AS127">
        <f>_xlfn.RANK.AVG(Table2[[#This Row],[1Y Return vs Nifty Z-Score]],Table2[1Y Return vs Nifty Z-Score])</f>
        <v>150</v>
      </c>
      <c r="AT127">
        <f>_xlfn.RANK.AVG(Table2[[#This Row],[6M Return vs Nifty Z-Score]],Table2[6M Return vs Nifty Z-Score])</f>
        <v>17</v>
      </c>
      <c r="AU127">
        <f>_xlfn.RANK.AVG(Table2[[#This Row],[Sharpe Ratio Z-Score]],Table2[Sharpe Ratio Z-Score])</f>
        <v>324</v>
      </c>
      <c r="AV127">
        <f>(Table2[[#This Row],[Rank 1Y]]+Table2[[#This Row],[Rank 6M]]+Table2[[#This Row],[Rank Sharpe]])/3</f>
        <v>163.66666666666666</v>
      </c>
    </row>
    <row r="128" spans="1:48" x14ac:dyDescent="0.3">
      <c r="A128" t="s">
        <v>208</v>
      </c>
      <c r="B128" t="s">
        <v>209</v>
      </c>
      <c r="C128" t="s">
        <v>10411</v>
      </c>
      <c r="D128" t="s">
        <v>32</v>
      </c>
      <c r="E128">
        <v>121504.705981568</v>
      </c>
      <c r="F128">
        <v>63.68</v>
      </c>
      <c r="G128">
        <v>129.59751923899799</v>
      </c>
      <c r="H128">
        <f>(Table2[[#This Row],[1Y Return vs Nifty]]-AVERAGE(Table2[1Y Return vs Nifty]))/_xlfn.STDEV.P(Table2[1Y Return vs Nifty])</f>
        <v>0.99010911861415318</v>
      </c>
      <c r="I128">
        <v>-16.787012906185399</v>
      </c>
      <c r="J128">
        <f>(Table2[[#This Row],[1M Return vs Nifty]]-AVERAGE(Table2[1M Return vs Nifty]))/_xlfn.STDEV.P(Table2[1M Return vs Nifty])</f>
        <v>-1.5813471939999162</v>
      </c>
      <c r="K128">
        <v>35.102691201544502</v>
      </c>
      <c r="L128">
        <f>(Table2[[#This Row],[6M Return vs Nifty]]-AVERAGE(Table2[6M Return vs Nifty]))/_xlfn.STDEV.P(Table2[6M Return vs Nifty])</f>
        <v>0.69325372707036237</v>
      </c>
      <c r="M128">
        <v>-4.9449033373790403</v>
      </c>
      <c r="N128">
        <f>(Table2[[#This Row],[1W Return vs Nifty]]-AVERAGE(Table2[1W Return vs Nifty]))/_xlfn.STDEV.P(Table2[1W Return vs Nifty])</f>
        <v>-0.62939734455438634</v>
      </c>
      <c r="O128">
        <v>65.63</v>
      </c>
      <c r="P128">
        <v>65.215400238652506</v>
      </c>
      <c r="Q128">
        <v>54.735290385162997</v>
      </c>
      <c r="R128">
        <v>37.796106596603103</v>
      </c>
      <c r="S128" s="2">
        <f>(Table2[[#This Row],[Close Price]]-Table2[[#This Row],[20D EMA]])/Table2[[#This Row],[20D EMA]]</f>
        <v>-2.9712021941185371E-2</v>
      </c>
      <c r="T128" s="2">
        <f>(Table2[[#This Row],[Close Price]]-Table2[[#This Row],[50D EMA]])/Table2[[#This Row],[50D EMA]]</f>
        <v>-2.3543522435403082E-2</v>
      </c>
      <c r="U128" s="2">
        <f>(Table2[[#This Row],[Close Price]]-Table2[[#This Row],[200D EMA]])/Table2[[#This Row],[200D EMA]]</f>
        <v>0.16341759679896811</v>
      </c>
      <c r="V128">
        <v>0.54859526542427695</v>
      </c>
      <c r="W128">
        <v>63.52</v>
      </c>
      <c r="X128">
        <v>64.77</v>
      </c>
      <c r="Y128">
        <v>63.52</v>
      </c>
      <c r="Z128">
        <v>64.77</v>
      </c>
      <c r="AA128">
        <v>63.52</v>
      </c>
      <c r="AB128">
        <v>64.77</v>
      </c>
      <c r="AC128" s="2">
        <f>(Table2[[#This Row],[Close Price]]/Table2[[#This Row],[Day Low]])-1</f>
        <v>2.5188916876572875E-3</v>
      </c>
      <c r="AD128" s="2">
        <f>(Table2[[#This Row],[Day High]]/Table2[[#This Row],[Close Price]])-1</f>
        <v>1.71168341708543E-2</v>
      </c>
      <c r="AE128" s="2">
        <f>(Table2[[#This Row],[Close Price]]/Table2[[#This Row],[Current Week Low]])-1</f>
        <v>2.5188916876572875E-3</v>
      </c>
      <c r="AF128" s="2">
        <f>(Table2[[#This Row],[Current Week High]]/Table2[[#This Row],[Close Price]])-1</f>
        <v>1.71168341708543E-2</v>
      </c>
      <c r="AG128" s="2">
        <f>(Table2[[#This Row],[Close Price]]/Table2[[#This Row],[Current Month Low]])-1</f>
        <v>2.5188916876572875E-3</v>
      </c>
      <c r="AH128" s="2">
        <f>(Table2[[#This Row],[Current Month High]]/Table2[[#This Row],[Close Price]])-1</f>
        <v>1.71168341708543E-2</v>
      </c>
      <c r="AI128">
        <v>31.5169597989949</v>
      </c>
      <c r="AJ128">
        <v>160.44989775051101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-0.1</v>
      </c>
      <c r="AM128" t="s">
        <v>10456</v>
      </c>
      <c r="AN128">
        <v>-6.16</v>
      </c>
      <c r="AO128" t="s">
        <v>10456</v>
      </c>
      <c r="AP128">
        <v>7.3478147958096998E-2</v>
      </c>
      <c r="AQ128">
        <f>(Table2[[#This Row],[Sharpe Ratio]]-AVERAGE(Table2[Sharpe Ratio]))/_xlfn.STDEV.P(Table2[Sharpe Ratio])</f>
        <v>0.21894535461098574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-0.30843633825880123</v>
      </c>
      <c r="AS128">
        <f>_xlfn.RANK.AVG(Table2[[#This Row],[1Y Return vs Nifty Z-Score]],Table2[1Y Return vs Nifty Z-Score])</f>
        <v>88</v>
      </c>
      <c r="AT128">
        <f>_xlfn.RANK.AVG(Table2[[#This Row],[6M Return vs Nifty Z-Score]],Table2[6M Return vs Nifty Z-Score])</f>
        <v>135</v>
      </c>
      <c r="AU128">
        <f>_xlfn.RANK.AVG(Table2[[#This Row],[Sharpe Ratio Z-Score]],Table2[Sharpe Ratio Z-Score])</f>
        <v>275</v>
      </c>
      <c r="AV128">
        <f>(Table2[[#This Row],[Rank 1Y]]+Table2[[#This Row],[Rank 6M]]+Table2[[#This Row],[Rank Sharpe]])/3</f>
        <v>166</v>
      </c>
    </row>
    <row r="129" spans="1:48" x14ac:dyDescent="0.3">
      <c r="A129" t="s">
        <v>945</v>
      </c>
      <c r="B129" t="s">
        <v>946</v>
      </c>
      <c r="C129" t="s">
        <v>10415</v>
      </c>
      <c r="D129" t="s">
        <v>218</v>
      </c>
      <c r="E129">
        <v>14604.215130725001</v>
      </c>
      <c r="F129">
        <v>1840.65</v>
      </c>
      <c r="G129">
        <v>60.2231328143273</v>
      </c>
      <c r="H129">
        <f>(Table2[[#This Row],[1Y Return vs Nifty]]-AVERAGE(Table2[1Y Return vs Nifty]))/_xlfn.STDEV.P(Table2[1Y Return vs Nifty])</f>
        <v>0.16778657810335965</v>
      </c>
      <c r="I129">
        <v>-8.3961061037967202</v>
      </c>
      <c r="J129">
        <f>(Table2[[#This Row],[1M Return vs Nifty]]-AVERAGE(Table2[1M Return vs Nifty]))/_xlfn.STDEV.P(Table2[1M Return vs Nifty])</f>
        <v>-0.77596256025969657</v>
      </c>
      <c r="K129">
        <v>23.064173052144401</v>
      </c>
      <c r="L129">
        <f>(Table2[[#This Row],[6M Return vs Nifty]]-AVERAGE(Table2[6M Return vs Nifty]))/_xlfn.STDEV.P(Table2[6M Return vs Nifty])</f>
        <v>0.32647662234760128</v>
      </c>
      <c r="M129">
        <v>-1.3928832311574799</v>
      </c>
      <c r="N129">
        <f>(Table2[[#This Row],[1W Return vs Nifty]]-AVERAGE(Table2[1W Return vs Nifty]))/_xlfn.STDEV.P(Table2[1W Return vs Nifty])</f>
        <v>8.4231717045004539E-2</v>
      </c>
      <c r="O129">
        <v>1773.01</v>
      </c>
      <c r="P129">
        <v>1761.4290223083501</v>
      </c>
      <c r="Q129">
        <v>1565.21864555805</v>
      </c>
      <c r="R129">
        <v>52.179308189099302</v>
      </c>
      <c r="S129" s="2">
        <f>(Table2[[#This Row],[Close Price]]-Table2[[#This Row],[20D EMA]])/Table2[[#This Row],[20D EMA]]</f>
        <v>3.8149813029819402E-2</v>
      </c>
      <c r="T129" s="2">
        <f>(Table2[[#This Row],[Close Price]]-Table2[[#This Row],[50D EMA]])/Table2[[#This Row],[50D EMA]]</f>
        <v>4.4975401613305432E-2</v>
      </c>
      <c r="U129" s="2">
        <f>(Table2[[#This Row],[Close Price]]-Table2[[#This Row],[200D EMA]])/Table2[[#This Row],[200D EMA]]</f>
        <v>0.17596989099484572</v>
      </c>
      <c r="V129">
        <v>1.3964686221645199</v>
      </c>
      <c r="W129">
        <v>1765.35</v>
      </c>
      <c r="X129">
        <v>1865</v>
      </c>
      <c r="Y129">
        <v>1765.35</v>
      </c>
      <c r="Z129">
        <v>1865</v>
      </c>
      <c r="AA129">
        <v>1765.35</v>
      </c>
      <c r="AB129">
        <v>1865</v>
      </c>
      <c r="AC129" s="2">
        <f>(Table2[[#This Row],[Close Price]]/Table2[[#This Row],[Day Low]])-1</f>
        <v>4.2654431132636672E-2</v>
      </c>
      <c r="AD129" s="2">
        <f>(Table2[[#This Row],[Day High]]/Table2[[#This Row],[Close Price]])-1</f>
        <v>1.32290223562328E-2</v>
      </c>
      <c r="AE129" s="2">
        <f>(Table2[[#This Row],[Close Price]]/Table2[[#This Row],[Current Week Low]])-1</f>
        <v>4.2654431132636672E-2</v>
      </c>
      <c r="AF129" s="2">
        <f>(Table2[[#This Row],[Current Week High]]/Table2[[#This Row],[Close Price]])-1</f>
        <v>1.32290223562328E-2</v>
      </c>
      <c r="AG129" s="2">
        <f>(Table2[[#This Row],[Close Price]]/Table2[[#This Row],[Current Month Low]])-1</f>
        <v>4.2654431132636672E-2</v>
      </c>
      <c r="AH129" s="2">
        <f>(Table2[[#This Row],[Current Month High]]/Table2[[#This Row],[Close Price]])-1</f>
        <v>1.32290223562328E-2</v>
      </c>
      <c r="AI129">
        <v>20.715508108548502</v>
      </c>
      <c r="AJ129">
        <v>92.104576527683506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-0.14000000000000001</v>
      </c>
      <c r="AM129" t="s">
        <v>10456</v>
      </c>
      <c r="AN129">
        <v>3.43</v>
      </c>
      <c r="AO129" t="s">
        <v>10455</v>
      </c>
      <c r="AP129">
        <v>0.17545958231374301</v>
      </c>
      <c r="AQ129">
        <f>(Table2[[#This Row],[Sharpe Ratio]]-AVERAGE(Table2[Sharpe Ratio]))/_xlfn.STDEV.P(Table2[Sharpe Ratio])</f>
        <v>1.3719361459960837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1.1744685032323527</v>
      </c>
      <c r="AS129">
        <f>_xlfn.RANK.AVG(Table2[[#This Row],[1Y Return vs Nifty Z-Score]],Table2[1Y Return vs Nifty Z-Score])</f>
        <v>228</v>
      </c>
      <c r="AT129">
        <f>_xlfn.RANK.AVG(Table2[[#This Row],[6M Return vs Nifty Z-Score]],Table2[6M Return vs Nifty Z-Score])</f>
        <v>217</v>
      </c>
      <c r="AU129">
        <f>_xlfn.RANK.AVG(Table2[[#This Row],[Sharpe Ratio Z-Score]],Table2[Sharpe Ratio Z-Score])</f>
        <v>64</v>
      </c>
      <c r="AV129">
        <f>(Table2[[#This Row],[Rank 1Y]]+Table2[[#This Row],[Rank 6M]]+Table2[[#This Row],[Rank Sharpe]])/3</f>
        <v>169.66666666666666</v>
      </c>
    </row>
    <row r="130" spans="1:48" x14ac:dyDescent="0.3">
      <c r="A130" t="s">
        <v>949</v>
      </c>
      <c r="B130" t="s">
        <v>950</v>
      </c>
      <c r="C130" t="s">
        <v>10419</v>
      </c>
      <c r="D130" t="s">
        <v>129</v>
      </c>
      <c r="E130">
        <v>14465.9061730799</v>
      </c>
      <c r="F130">
        <v>1090.8</v>
      </c>
      <c r="G130">
        <v>83.677200444905296</v>
      </c>
      <c r="H130">
        <f>(Table2[[#This Row],[1Y Return vs Nifty]]-AVERAGE(Table2[1Y Return vs Nifty]))/_xlfn.STDEV.P(Table2[1Y Return vs Nifty])</f>
        <v>0.4457970870716978</v>
      </c>
      <c r="I130">
        <v>-1.19784910225967</v>
      </c>
      <c r="J130">
        <f>(Table2[[#This Row],[1M Return vs Nifty]]-AVERAGE(Table2[1M Return vs Nifty]))/_xlfn.STDEV.P(Table2[1M Return vs Nifty])</f>
        <v>-8.5052064495338239E-2</v>
      </c>
      <c r="K130">
        <v>29.6780843166413</v>
      </c>
      <c r="L130">
        <f>(Table2[[#This Row],[6M Return vs Nifty]]-AVERAGE(Table2[6M Return vs Nifty]))/_xlfn.STDEV.P(Table2[6M Return vs Nifty])</f>
        <v>0.52798242184721089</v>
      </c>
      <c r="M130">
        <v>-8.6465168239085006</v>
      </c>
      <c r="N130">
        <f>(Table2[[#This Row],[1W Return vs Nifty]]-AVERAGE(Table2[1W Return vs Nifty]))/_xlfn.STDEV.P(Table2[1W Return vs Nifty])</f>
        <v>-1.3730809048385175</v>
      </c>
      <c r="O130">
        <v>1054.02</v>
      </c>
      <c r="P130">
        <v>973.29188945596002</v>
      </c>
      <c r="Q130">
        <v>783.44384505684502</v>
      </c>
      <c r="R130">
        <v>47.451276271748597</v>
      </c>
      <c r="S130" s="2">
        <f>(Table2[[#This Row],[Close Price]]-Table2[[#This Row],[20D EMA]])/Table2[[#This Row],[20D EMA]]</f>
        <v>3.4894973529914018E-2</v>
      </c>
      <c r="T130" s="2">
        <f>(Table2[[#This Row],[Close Price]]-Table2[[#This Row],[50D EMA]])/Table2[[#This Row],[50D EMA]]</f>
        <v>0.1207326515478551</v>
      </c>
      <c r="U130" s="2">
        <f>(Table2[[#This Row],[Close Price]]-Table2[[#This Row],[200D EMA]])/Table2[[#This Row],[200D EMA]]</f>
        <v>0.39231421228518787</v>
      </c>
      <c r="V130">
        <v>0.99352316404946495</v>
      </c>
      <c r="W130">
        <v>1066</v>
      </c>
      <c r="X130">
        <v>1096.9000000000001</v>
      </c>
      <c r="Y130">
        <v>1066</v>
      </c>
      <c r="Z130">
        <v>1096.9000000000001</v>
      </c>
      <c r="AA130">
        <v>1066</v>
      </c>
      <c r="AB130">
        <v>1096.9000000000001</v>
      </c>
      <c r="AC130" s="2">
        <f>(Table2[[#This Row],[Close Price]]/Table2[[#This Row],[Day Low]])-1</f>
        <v>2.3264540337710971E-2</v>
      </c>
      <c r="AD130" s="2">
        <f>(Table2[[#This Row],[Day High]]/Table2[[#This Row],[Close Price]])-1</f>
        <v>5.5922258892557863E-3</v>
      </c>
      <c r="AE130" s="2">
        <f>(Table2[[#This Row],[Close Price]]/Table2[[#This Row],[Current Week Low]])-1</f>
        <v>2.3264540337710971E-2</v>
      </c>
      <c r="AF130" s="2">
        <f>(Table2[[#This Row],[Current Week High]]/Table2[[#This Row],[Close Price]])-1</f>
        <v>5.5922258892557863E-3</v>
      </c>
      <c r="AG130" s="2">
        <f>(Table2[[#This Row],[Close Price]]/Table2[[#This Row],[Current Month Low]])-1</f>
        <v>2.3264540337710971E-2</v>
      </c>
      <c r="AH130" s="2">
        <f>(Table2[[#This Row],[Current Month High]]/Table2[[#This Row],[Close Price]])-1</f>
        <v>5.5922258892557863E-3</v>
      </c>
      <c r="AI130">
        <v>7.6732673267326801</v>
      </c>
      <c r="AJ130">
        <v>114.91478672052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0.3</v>
      </c>
      <c r="AM130" t="s">
        <v>10455</v>
      </c>
      <c r="AN130">
        <v>3.75</v>
      </c>
      <c r="AO130" t="s">
        <v>10455</v>
      </c>
      <c r="AP130">
        <v>0.10798121844161</v>
      </c>
      <c r="AQ130">
        <f>(Table2[[#This Row],[Sharpe Ratio]]-AVERAGE(Table2[Sharpe Ratio]))/_xlfn.STDEV.P(Table2[Sharpe Ratio])</f>
        <v>0.60903324456229069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0.12467978414734371</v>
      </c>
      <c r="AS130">
        <f>_xlfn.RANK.AVG(Table2[[#This Row],[1Y Return vs Nifty Z-Score]],Table2[1Y Return vs Nifty Z-Score])</f>
        <v>158</v>
      </c>
      <c r="AT130">
        <f>_xlfn.RANK.AVG(Table2[[#This Row],[6M Return vs Nifty Z-Score]],Table2[6M Return vs Nifty Z-Score])</f>
        <v>169</v>
      </c>
      <c r="AU130">
        <f>_xlfn.RANK.AVG(Table2[[#This Row],[Sharpe Ratio Z-Score]],Table2[Sharpe Ratio Z-Score])</f>
        <v>185</v>
      </c>
      <c r="AV130">
        <f>(Table2[[#This Row],[Rank 1Y]]+Table2[[#This Row],[Rank 6M]]+Table2[[#This Row],[Rank Sharpe]])/3</f>
        <v>170.66666666666666</v>
      </c>
    </row>
    <row r="131" spans="1:48" x14ac:dyDescent="0.3">
      <c r="A131" t="s">
        <v>1122</v>
      </c>
      <c r="B131" t="s">
        <v>1123</v>
      </c>
      <c r="C131" t="s">
        <v>10417</v>
      </c>
      <c r="D131" t="s">
        <v>62</v>
      </c>
      <c r="E131">
        <v>10532.50826576</v>
      </c>
      <c r="F131">
        <v>823.9</v>
      </c>
      <c r="G131">
        <v>221.630911487238</v>
      </c>
      <c r="H131">
        <f>(Table2[[#This Row],[1Y Return vs Nifty]]-AVERAGE(Table2[1Y Return vs Nifty]))/_xlfn.STDEV.P(Table2[1Y Return vs Nifty])</f>
        <v>2.0810179803101989</v>
      </c>
      <c r="I131">
        <v>17.768451853773598</v>
      </c>
      <c r="J131">
        <f>(Table2[[#This Row],[1M Return vs Nifty]]-AVERAGE(Table2[1M Return vs Nifty]))/_xlfn.STDEV.P(Table2[1M Return vs Nifty])</f>
        <v>1.7353909112904469</v>
      </c>
      <c r="K131">
        <v>64.457481395558702</v>
      </c>
      <c r="L131">
        <f>(Table2[[#This Row],[6M Return vs Nifty]]-AVERAGE(Table2[6M Return vs Nifty]))/_xlfn.STDEV.P(Table2[6M Return vs Nifty])</f>
        <v>1.5876050769199406</v>
      </c>
      <c r="M131">
        <v>15.8620696905007</v>
      </c>
      <c r="N131">
        <f>(Table2[[#This Row],[1W Return vs Nifty]]-AVERAGE(Table2[1W Return vs Nifty]))/_xlfn.STDEV.P(Table2[1W Return vs Nifty])</f>
        <v>3.5508888566981773</v>
      </c>
      <c r="O131">
        <v>617.33000000000004</v>
      </c>
      <c r="P131">
        <v>579.25140499415602</v>
      </c>
      <c r="Q131">
        <v>466.577491775407</v>
      </c>
      <c r="R131">
        <v>89.241062735100599</v>
      </c>
      <c r="S131" s="2">
        <f>(Table2[[#This Row],[Close Price]]-Table2[[#This Row],[20D EMA]])/Table2[[#This Row],[20D EMA]]</f>
        <v>0.33461843746456504</v>
      </c>
      <c r="T131" s="2">
        <f>(Table2[[#This Row],[Close Price]]-Table2[[#This Row],[50D EMA]])/Table2[[#This Row],[50D EMA]]</f>
        <v>0.42235304549379932</v>
      </c>
      <c r="U131" s="2">
        <f>(Table2[[#This Row],[Close Price]]-Table2[[#This Row],[200D EMA]])/Table2[[#This Row],[200D EMA]]</f>
        <v>0.7658374322021404</v>
      </c>
      <c r="V131">
        <v>2.81728409526839</v>
      </c>
      <c r="W131">
        <v>730.5</v>
      </c>
      <c r="X131">
        <v>823.9</v>
      </c>
      <c r="Y131">
        <v>730.5</v>
      </c>
      <c r="Z131">
        <v>823.9</v>
      </c>
      <c r="AA131">
        <v>730.5</v>
      </c>
      <c r="AB131">
        <v>823.9</v>
      </c>
      <c r="AC131" s="2">
        <f>(Table2[[#This Row],[Close Price]]/Table2[[#This Row],[Day Low]])-1</f>
        <v>0.12785763175906917</v>
      </c>
      <c r="AD131" s="2">
        <f>(Table2[[#This Row],[Day High]]/Table2[[#This Row],[Close Price]])-1</f>
        <v>0</v>
      </c>
      <c r="AE131" s="2">
        <f>(Table2[[#This Row],[Close Price]]/Table2[[#This Row],[Current Week Low]])-1</f>
        <v>0.12785763175906917</v>
      </c>
      <c r="AF131" s="2">
        <f>(Table2[[#This Row],[Current Week High]]/Table2[[#This Row],[Close Price]])-1</f>
        <v>0</v>
      </c>
      <c r="AG131" s="2">
        <f>(Table2[[#This Row],[Close Price]]/Table2[[#This Row],[Current Month Low]])-1</f>
        <v>0.12785763175906917</v>
      </c>
      <c r="AH131" s="2">
        <f>(Table2[[#This Row],[Current Month High]]/Table2[[#This Row],[Close Price]])-1</f>
        <v>0</v>
      </c>
      <c r="AI131">
        <v>0</v>
      </c>
      <c r="AJ131">
        <v>286.35404454865102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0.35</v>
      </c>
      <c r="AM131" t="s">
        <v>10455</v>
      </c>
      <c r="AN131">
        <v>39.03</v>
      </c>
      <c r="AO131" t="s">
        <v>10455</v>
      </c>
      <c r="AP131">
        <v>2.3166911746508999E-2</v>
      </c>
      <c r="AQ131">
        <f>(Table2[[#This Row],[Sharpe Ratio]]-AVERAGE(Table2[Sharpe Ratio]))/_xlfn.STDEV.P(Table2[Sharpe Ratio])</f>
        <v>-0.34986790460309114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8.6050349206156724</v>
      </c>
      <c r="AS131">
        <f>_xlfn.RANK.AVG(Table2[[#This Row],[1Y Return vs Nifty Z-Score]],Table2[1Y Return vs Nifty Z-Score])</f>
        <v>22</v>
      </c>
      <c r="AT131">
        <f>_xlfn.RANK.AVG(Table2[[#This Row],[6M Return vs Nifty Z-Score]],Table2[6M Return vs Nifty Z-Score])</f>
        <v>56</v>
      </c>
      <c r="AU131">
        <f>_xlfn.RANK.AVG(Table2[[#This Row],[Sharpe Ratio Z-Score]],Table2[Sharpe Ratio Z-Score])</f>
        <v>435</v>
      </c>
      <c r="AV131">
        <f>(Table2[[#This Row],[Rank 1Y]]+Table2[[#This Row],[Rank 6M]]+Table2[[#This Row],[Rank Sharpe]])/3</f>
        <v>171</v>
      </c>
    </row>
    <row r="132" spans="1:48" x14ac:dyDescent="0.3">
      <c r="A132" t="s">
        <v>25</v>
      </c>
      <c r="B132" t="s">
        <v>26</v>
      </c>
      <c r="C132" t="s">
        <v>10412</v>
      </c>
      <c r="D132" t="s">
        <v>27</v>
      </c>
      <c r="E132">
        <v>862259.54768235399</v>
      </c>
      <c r="F132">
        <v>1454</v>
      </c>
      <c r="G132">
        <v>40.128904480048803</v>
      </c>
      <c r="H132">
        <f>(Table2[[#This Row],[1Y Return vs Nifty]]-AVERAGE(Table2[1Y Return vs Nifty]))/_xlfn.STDEV.P(Table2[1Y Return vs Nifty])</f>
        <v>-7.0398402622778758E-2</v>
      </c>
      <c r="I132">
        <v>-3.4329182416110799</v>
      </c>
      <c r="J132">
        <f>(Table2[[#This Row],[1M Return vs Nifty]]-AVERAGE(Table2[1M Return vs Nifty]))/_xlfn.STDEV.P(Table2[1M Return vs Nifty])</f>
        <v>-0.29958076593058275</v>
      </c>
      <c r="K132">
        <v>32.574618332304603</v>
      </c>
      <c r="L132">
        <f>(Table2[[#This Row],[6M Return vs Nifty]]-AVERAGE(Table2[6M Return vs Nifty]))/_xlfn.STDEV.P(Table2[6M Return vs Nifty])</f>
        <v>0.61623102078701641</v>
      </c>
      <c r="M132">
        <v>0.14662902897044</v>
      </c>
      <c r="N132">
        <f>(Table2[[#This Row],[1W Return vs Nifty]]-AVERAGE(Table2[1W Return vs Nifty]))/_xlfn.STDEV.P(Table2[1W Return vs Nifty])</f>
        <v>0.39353196216228714</v>
      </c>
      <c r="O132">
        <v>1415.71</v>
      </c>
      <c r="P132">
        <v>1360.7918209675199</v>
      </c>
      <c r="Q132">
        <v>1166.5683315261001</v>
      </c>
      <c r="R132">
        <v>57.711290933967803</v>
      </c>
      <c r="S132" s="2">
        <f>(Table2[[#This Row],[Close Price]]-Table2[[#This Row],[20D EMA]])/Table2[[#This Row],[20D EMA]]</f>
        <v>2.7046499636224908E-2</v>
      </c>
      <c r="T132" s="2">
        <f>(Table2[[#This Row],[Close Price]]-Table2[[#This Row],[50D EMA]])/Table2[[#This Row],[50D EMA]]</f>
        <v>6.8495546193251863E-2</v>
      </c>
      <c r="U132" s="2">
        <f>(Table2[[#This Row],[Close Price]]-Table2[[#This Row],[200D EMA]])/Table2[[#This Row],[200D EMA]]</f>
        <v>0.24639076915270186</v>
      </c>
      <c r="V132">
        <v>1.6346508048497499</v>
      </c>
      <c r="W132">
        <v>1449.25</v>
      </c>
      <c r="X132">
        <v>1466.8</v>
      </c>
      <c r="Y132">
        <v>1449.25</v>
      </c>
      <c r="Z132">
        <v>1466.8</v>
      </c>
      <c r="AA132">
        <v>1449.25</v>
      </c>
      <c r="AB132">
        <v>1466.8</v>
      </c>
      <c r="AC132" s="2">
        <f>(Table2[[#This Row],[Close Price]]/Table2[[#This Row],[Day Low]])-1</f>
        <v>3.2775573572536576E-3</v>
      </c>
      <c r="AD132" s="2">
        <f>(Table2[[#This Row],[Day High]]/Table2[[#This Row],[Close Price]])-1</f>
        <v>8.803301237964245E-3</v>
      </c>
      <c r="AE132" s="2">
        <f>(Table2[[#This Row],[Close Price]]/Table2[[#This Row],[Current Week Low]])-1</f>
        <v>3.2775573572536576E-3</v>
      </c>
      <c r="AF132" s="2">
        <f>(Table2[[#This Row],[Current Week High]]/Table2[[#This Row],[Close Price]])-1</f>
        <v>8.803301237964245E-3</v>
      </c>
      <c r="AG132" s="2">
        <f>(Table2[[#This Row],[Close Price]]/Table2[[#This Row],[Current Month Low]])-1</f>
        <v>3.2775573572536576E-3</v>
      </c>
      <c r="AH132" s="2">
        <f>(Table2[[#This Row],[Current Month High]]/Table2[[#This Row],[Close Price]])-1</f>
        <v>8.803301237964245E-3</v>
      </c>
      <c r="AI132">
        <v>5.6568088033012298</v>
      </c>
      <c r="AJ132">
        <v>71.654565846172005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0.13</v>
      </c>
      <c r="AM132" t="s">
        <v>10455</v>
      </c>
      <c r="AN132">
        <v>1.08</v>
      </c>
      <c r="AO132" t="s">
        <v>10455</v>
      </c>
      <c r="AP132">
        <v>0.17092511848636999</v>
      </c>
      <c r="AQ132">
        <f>(Table2[[#This Row],[Sharpe Ratio]]-AVERAGE(Table2[Sharpe Ratio]))/_xlfn.STDEV.P(Table2[Sharpe Ratio])</f>
        <v>1.3206700006445944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1.9604538150405362</v>
      </c>
      <c r="AS132">
        <f>_xlfn.RANK.AVG(Table2[[#This Row],[1Y Return vs Nifty Z-Score]],Table2[1Y Return vs Nifty Z-Score])</f>
        <v>298</v>
      </c>
      <c r="AT132">
        <f>_xlfn.RANK.AVG(Table2[[#This Row],[6M Return vs Nifty Z-Score]],Table2[6M Return vs Nifty Z-Score])</f>
        <v>151</v>
      </c>
      <c r="AU132">
        <f>_xlfn.RANK.AVG(Table2[[#This Row],[Sharpe Ratio Z-Score]],Table2[Sharpe Ratio Z-Score])</f>
        <v>69</v>
      </c>
      <c r="AV132">
        <f>(Table2[[#This Row],[Rank 1Y]]+Table2[[#This Row],[Rank 6M]]+Table2[[#This Row],[Rank Sharpe]])/3</f>
        <v>172.66666666666666</v>
      </c>
    </row>
    <row r="133" spans="1:48" x14ac:dyDescent="0.3">
      <c r="A133" t="s">
        <v>979</v>
      </c>
      <c r="B133" t="s">
        <v>980</v>
      </c>
      <c r="C133" t="s">
        <v>10410</v>
      </c>
      <c r="D133" t="s">
        <v>302</v>
      </c>
      <c r="E133">
        <v>13583.055323825</v>
      </c>
      <c r="F133">
        <v>1004.95</v>
      </c>
      <c r="G133">
        <v>176.38248068911099</v>
      </c>
      <c r="H133">
        <f>(Table2[[#This Row],[1Y Return vs Nifty]]-AVERAGE(Table2[1Y Return vs Nifty]))/_xlfn.STDEV.P(Table2[1Y Return vs Nifty])</f>
        <v>1.544670107764395</v>
      </c>
      <c r="I133">
        <v>-4.8161098148938697</v>
      </c>
      <c r="J133">
        <f>(Table2[[#This Row],[1M Return vs Nifty]]-AVERAGE(Table2[1M Return vs Nifty]))/_xlfn.STDEV.P(Table2[1M Return vs Nifty])</f>
        <v>-0.43234367998461448</v>
      </c>
      <c r="K133">
        <v>15.444526127394001</v>
      </c>
      <c r="L133">
        <f>(Table2[[#This Row],[6M Return vs Nifty]]-AVERAGE(Table2[6M Return vs Nifty]))/_xlfn.STDEV.P(Table2[6M Return vs Nifty])</f>
        <v>9.4329110221376064E-2</v>
      </c>
      <c r="M133">
        <v>-7.1235321516677903</v>
      </c>
      <c r="N133">
        <f>(Table2[[#This Row],[1W Return vs Nifty]]-AVERAGE(Table2[1W Return vs Nifty]))/_xlfn.STDEV.P(Table2[1W Return vs Nifty])</f>
        <v>-1.0671011834462534</v>
      </c>
      <c r="O133">
        <v>954.98</v>
      </c>
      <c r="P133">
        <v>916.66321477117594</v>
      </c>
      <c r="Q133">
        <v>751.54833145113798</v>
      </c>
      <c r="R133">
        <v>55.866842548769</v>
      </c>
      <c r="S133" s="2">
        <f>(Table2[[#This Row],[Close Price]]-Table2[[#This Row],[20D EMA]])/Table2[[#This Row],[20D EMA]]</f>
        <v>5.2325703156087068E-2</v>
      </c>
      <c r="T133" s="2">
        <f>(Table2[[#This Row],[Close Price]]-Table2[[#This Row],[50D EMA]])/Table2[[#This Row],[50D EMA]]</f>
        <v>9.6313219300354358E-2</v>
      </c>
      <c r="U133" s="2">
        <f>(Table2[[#This Row],[Close Price]]-Table2[[#This Row],[200D EMA]])/Table2[[#This Row],[200D EMA]]</f>
        <v>0.33717281769434282</v>
      </c>
      <c r="V133">
        <v>0.97126916769815597</v>
      </c>
      <c r="W133">
        <v>972.5</v>
      </c>
      <c r="X133">
        <v>1011</v>
      </c>
      <c r="Y133">
        <v>972.5</v>
      </c>
      <c r="Z133">
        <v>1011</v>
      </c>
      <c r="AA133">
        <v>972.5</v>
      </c>
      <c r="AB133">
        <v>1011</v>
      </c>
      <c r="AC133" s="2">
        <f>(Table2[[#This Row],[Close Price]]/Table2[[#This Row],[Day Low]])-1</f>
        <v>3.3367609254498776E-2</v>
      </c>
      <c r="AD133" s="2">
        <f>(Table2[[#This Row],[Day High]]/Table2[[#This Row],[Close Price]])-1</f>
        <v>6.020200009950738E-3</v>
      </c>
      <c r="AE133" s="2">
        <f>(Table2[[#This Row],[Close Price]]/Table2[[#This Row],[Current Week Low]])-1</f>
        <v>3.3367609254498776E-2</v>
      </c>
      <c r="AF133" s="2">
        <f>(Table2[[#This Row],[Current Week High]]/Table2[[#This Row],[Close Price]])-1</f>
        <v>6.020200009950738E-3</v>
      </c>
      <c r="AG133" s="2">
        <f>(Table2[[#This Row],[Close Price]]/Table2[[#This Row],[Current Month Low]])-1</f>
        <v>3.3367609254498776E-2</v>
      </c>
      <c r="AH133" s="2">
        <f>(Table2[[#This Row],[Current Month High]]/Table2[[#This Row],[Close Price]])-1</f>
        <v>6.020200009950738E-3</v>
      </c>
      <c r="AI133">
        <v>5.2888203393203401</v>
      </c>
      <c r="AJ133">
        <v>232.18742252706301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0.15</v>
      </c>
      <c r="AM133" t="s">
        <v>10455</v>
      </c>
      <c r="AN133">
        <v>7.97</v>
      </c>
      <c r="AO133" t="s">
        <v>10455</v>
      </c>
      <c r="AP133">
        <v>0.103509743176186</v>
      </c>
      <c r="AQ133">
        <f>(Table2[[#This Row],[Sharpe Ratio]]-AVERAGE(Table2[Sharpe Ratio]))/_xlfn.STDEV.P(Table2[Sharpe Ratio])</f>
        <v>0.55847924090942203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0.69803359546432531</v>
      </c>
      <c r="AS133">
        <f>_xlfn.RANK.AVG(Table2[[#This Row],[1Y Return vs Nifty Z-Score]],Table2[1Y Return vs Nifty Z-Score])</f>
        <v>48</v>
      </c>
      <c r="AT133">
        <f>_xlfn.RANK.AVG(Table2[[#This Row],[6M Return vs Nifty Z-Score]],Table2[6M Return vs Nifty Z-Score])</f>
        <v>268</v>
      </c>
      <c r="AU133">
        <f>_xlfn.RANK.AVG(Table2[[#This Row],[Sharpe Ratio Z-Score]],Table2[Sharpe Ratio Z-Score])</f>
        <v>203</v>
      </c>
      <c r="AV133">
        <f>(Table2[[#This Row],[Rank 1Y]]+Table2[[#This Row],[Rank 6M]]+Table2[[#This Row],[Rank Sharpe]])/3</f>
        <v>173</v>
      </c>
    </row>
    <row r="134" spans="1:48" x14ac:dyDescent="0.3">
      <c r="A134" t="s">
        <v>282</v>
      </c>
      <c r="B134" t="s">
        <v>283</v>
      </c>
      <c r="C134" t="s">
        <v>10424</v>
      </c>
      <c r="D134" t="s">
        <v>140</v>
      </c>
      <c r="E134">
        <v>89197.893802349994</v>
      </c>
      <c r="F134">
        <v>3161.65</v>
      </c>
      <c r="G134">
        <v>74.394346721350004</v>
      </c>
      <c r="H134">
        <f>(Table2[[#This Row],[1Y Return vs Nifty]]-AVERAGE(Table2[1Y Return vs Nifty]))/_xlfn.STDEV.P(Table2[1Y Return vs Nifty])</f>
        <v>0.33576368352682018</v>
      </c>
      <c r="I134">
        <v>4.5947228833341001</v>
      </c>
      <c r="J134">
        <f>(Table2[[#This Row],[1M Return vs Nifty]]-AVERAGE(Table2[1M Return vs Nifty]))/_xlfn.STDEV.P(Table2[1M Return vs Nifty])</f>
        <v>0.4709365285019308</v>
      </c>
      <c r="K134">
        <v>46.968276682848199</v>
      </c>
      <c r="L134">
        <f>(Table2[[#This Row],[6M Return vs Nifty]]-AVERAGE(Table2[6M Return vs Nifty]))/_xlfn.STDEV.P(Table2[6M Return vs Nifty])</f>
        <v>1.0547620983386208</v>
      </c>
      <c r="M134">
        <v>4.6594446926555397</v>
      </c>
      <c r="N134">
        <f>(Table2[[#This Row],[1W Return vs Nifty]]-AVERAGE(Table2[1W Return vs Nifty]))/_xlfn.STDEV.P(Table2[1W Return vs Nifty])</f>
        <v>1.3001924851716549</v>
      </c>
      <c r="O134">
        <v>3001.37</v>
      </c>
      <c r="P134">
        <v>2835.9735391947702</v>
      </c>
      <c r="Q134">
        <v>2337.4112339073099</v>
      </c>
      <c r="R134">
        <v>72.842735335262404</v>
      </c>
      <c r="S134" s="2">
        <f>(Table2[[#This Row],[Close Price]]-Table2[[#This Row],[20D EMA]])/Table2[[#This Row],[20D EMA]]</f>
        <v>5.3402279625637691E-2</v>
      </c>
      <c r="T134" s="2">
        <f>(Table2[[#This Row],[Close Price]]-Table2[[#This Row],[50D EMA]])/Table2[[#This Row],[50D EMA]]</f>
        <v>0.11483762323738063</v>
      </c>
      <c r="U134" s="2">
        <f>(Table2[[#This Row],[Close Price]]-Table2[[#This Row],[200D EMA]])/Table2[[#This Row],[200D EMA]]</f>
        <v>0.35262890591779167</v>
      </c>
      <c r="V134">
        <v>0.71616952274848</v>
      </c>
      <c r="W134">
        <v>3154.05</v>
      </c>
      <c r="X134">
        <v>3290</v>
      </c>
      <c r="Y134">
        <v>3154.05</v>
      </c>
      <c r="Z134">
        <v>3290</v>
      </c>
      <c r="AA134">
        <v>3154.05</v>
      </c>
      <c r="AB134">
        <v>3290</v>
      </c>
      <c r="AC134" s="2">
        <f>(Table2[[#This Row],[Close Price]]/Table2[[#This Row],[Day Low]])-1</f>
        <v>2.409600355099073E-3</v>
      </c>
      <c r="AD134" s="2">
        <f>(Table2[[#This Row],[Day High]]/Table2[[#This Row],[Close Price]])-1</f>
        <v>4.0595891385827088E-2</v>
      </c>
      <c r="AE134" s="2">
        <f>(Table2[[#This Row],[Close Price]]/Table2[[#This Row],[Current Week Low]])-1</f>
        <v>2.409600355099073E-3</v>
      </c>
      <c r="AF134" s="2">
        <f>(Table2[[#This Row],[Current Week High]]/Table2[[#This Row],[Close Price]])-1</f>
        <v>4.0595891385827088E-2</v>
      </c>
      <c r="AG134" s="2">
        <f>(Table2[[#This Row],[Close Price]]/Table2[[#This Row],[Current Month Low]])-1</f>
        <v>2.409600355099073E-3</v>
      </c>
      <c r="AH134" s="2">
        <f>(Table2[[#This Row],[Current Month High]]/Table2[[#This Row],[Close Price]])-1</f>
        <v>4.0595891385827088E-2</v>
      </c>
      <c r="AI134">
        <v>4.0595891385826999</v>
      </c>
      <c r="AJ134">
        <v>111.43917608506599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0.01</v>
      </c>
      <c r="AM134" t="s">
        <v>10455</v>
      </c>
      <c r="AN134">
        <v>7.97</v>
      </c>
      <c r="AO134" t="s">
        <v>10455</v>
      </c>
      <c r="AP134">
        <v>8.2866541165713001E-2</v>
      </c>
      <c r="AQ134">
        <f>(Table2[[#This Row],[Sharpe Ratio]]-AVERAGE(Table2[Sharpe Ratio]))/_xlfn.STDEV.P(Table2[Sharpe Ratio])</f>
        <v>0.32508948743945643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3.4867442829784832</v>
      </c>
      <c r="AS134">
        <f>_xlfn.RANK.AVG(Table2[[#This Row],[1Y Return vs Nifty Z-Score]],Table2[1Y Return vs Nifty Z-Score])</f>
        <v>177</v>
      </c>
      <c r="AT134">
        <f>_xlfn.RANK.AVG(Table2[[#This Row],[6M Return vs Nifty Z-Score]],Table2[6M Return vs Nifty Z-Score])</f>
        <v>94</v>
      </c>
      <c r="AU134">
        <f>_xlfn.RANK.AVG(Table2[[#This Row],[Sharpe Ratio Z-Score]],Table2[Sharpe Ratio Z-Score])</f>
        <v>249</v>
      </c>
      <c r="AV134">
        <f>(Table2[[#This Row],[Rank 1Y]]+Table2[[#This Row],[Rank 6M]]+Table2[[#This Row],[Rank Sharpe]])/3</f>
        <v>173.33333333333334</v>
      </c>
    </row>
    <row r="135" spans="1:48" x14ac:dyDescent="0.3">
      <c r="A135" t="s">
        <v>468</v>
      </c>
      <c r="B135" t="s">
        <v>469</v>
      </c>
      <c r="C135" t="s">
        <v>10419</v>
      </c>
      <c r="D135" t="s">
        <v>470</v>
      </c>
      <c r="E135">
        <v>44965.363759150001</v>
      </c>
      <c r="F135">
        <v>4141.75</v>
      </c>
      <c r="G135">
        <v>59.414256697499503</v>
      </c>
      <c r="H135">
        <f>(Table2[[#This Row],[1Y Return vs Nifty]]-AVERAGE(Table2[1Y Return vs Nifty]))/_xlfn.STDEV.P(Table2[1Y Return vs Nifty])</f>
        <v>0.15819864374273518</v>
      </c>
      <c r="I135">
        <v>0.16684608900761499</v>
      </c>
      <c r="J135">
        <f>(Table2[[#This Row],[1M Return vs Nifty]]-AVERAGE(Table2[1M Return vs Nifty]))/_xlfn.STDEV.P(Table2[1M Return vs Nifty])</f>
        <v>4.5935510825240229E-2</v>
      </c>
      <c r="K135">
        <v>28.672099625668199</v>
      </c>
      <c r="L135">
        <f>(Table2[[#This Row],[6M Return vs Nifty]]-AVERAGE(Table2[6M Return vs Nifty]))/_xlfn.STDEV.P(Table2[6M Return vs Nifty])</f>
        <v>0.4973331220105095</v>
      </c>
      <c r="M135">
        <v>-6.6138008612152897</v>
      </c>
      <c r="N135">
        <f>(Table2[[#This Row],[1W Return vs Nifty]]-AVERAGE(Table2[1W Return vs Nifty]))/_xlfn.STDEV.P(Table2[1W Return vs Nifty])</f>
        <v>-0.96469211716976466</v>
      </c>
      <c r="O135">
        <v>4109.3900000000003</v>
      </c>
      <c r="P135">
        <v>3827.79580899555</v>
      </c>
      <c r="Q135">
        <v>3226.3591736446801</v>
      </c>
      <c r="R135">
        <v>48.298430422766302</v>
      </c>
      <c r="S135" s="2">
        <f>(Table2[[#This Row],[Close Price]]-Table2[[#This Row],[20D EMA]])/Table2[[#This Row],[20D EMA]]</f>
        <v>7.8746480621210615E-3</v>
      </c>
      <c r="T135" s="2">
        <f>(Table2[[#This Row],[Close Price]]-Table2[[#This Row],[50D EMA]])/Table2[[#This Row],[50D EMA]]</f>
        <v>8.2019576453539855E-2</v>
      </c>
      <c r="U135" s="2">
        <f>(Table2[[#This Row],[Close Price]]-Table2[[#This Row],[200D EMA]])/Table2[[#This Row],[200D EMA]]</f>
        <v>0.28372254206317704</v>
      </c>
      <c r="V135">
        <v>0.83474803352319604</v>
      </c>
      <c r="W135">
        <v>4110</v>
      </c>
      <c r="X135">
        <v>4204.2</v>
      </c>
      <c r="Y135">
        <v>4110</v>
      </c>
      <c r="Z135">
        <v>4204.2</v>
      </c>
      <c r="AA135">
        <v>4110</v>
      </c>
      <c r="AB135">
        <v>4204.2</v>
      </c>
      <c r="AC135" s="2">
        <f>(Table2[[#This Row],[Close Price]]/Table2[[#This Row],[Day Low]])-1</f>
        <v>7.7250608272505517E-3</v>
      </c>
      <c r="AD135" s="2">
        <f>(Table2[[#This Row],[Day High]]/Table2[[#This Row],[Close Price]])-1</f>
        <v>1.5078167441298973E-2</v>
      </c>
      <c r="AE135" s="2">
        <f>(Table2[[#This Row],[Close Price]]/Table2[[#This Row],[Current Week Low]])-1</f>
        <v>7.7250608272505517E-3</v>
      </c>
      <c r="AF135" s="2">
        <f>(Table2[[#This Row],[Current Week High]]/Table2[[#This Row],[Close Price]])-1</f>
        <v>1.5078167441298973E-2</v>
      </c>
      <c r="AG135" s="2">
        <f>(Table2[[#This Row],[Close Price]]/Table2[[#This Row],[Current Month Low]])-1</f>
        <v>7.7250608272505517E-3</v>
      </c>
      <c r="AH135" s="2">
        <f>(Table2[[#This Row],[Current Month High]]/Table2[[#This Row],[Close Price]])-1</f>
        <v>1.5078167441298973E-2</v>
      </c>
      <c r="AI135">
        <v>6.4658658779501499</v>
      </c>
      <c r="AJ135">
        <v>88.948448905109402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0.19</v>
      </c>
      <c r="AM135" t="s">
        <v>10455</v>
      </c>
      <c r="AN135">
        <v>0.46</v>
      </c>
      <c r="AO135" t="s">
        <v>10455</v>
      </c>
      <c r="AP135">
        <v>0.143799034564666</v>
      </c>
      <c r="AQ135">
        <f>(Table2[[#This Row],[Sharpe Ratio]]-AVERAGE(Table2[Sharpe Ratio]))/_xlfn.STDEV.P(Table2[Sharpe Ratio])</f>
        <v>1.0139855029644289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0.75076066237314909</v>
      </c>
      <c r="AS135">
        <f>_xlfn.RANK.AVG(Table2[[#This Row],[1Y Return vs Nifty Z-Score]],Table2[1Y Return vs Nifty Z-Score])</f>
        <v>231</v>
      </c>
      <c r="AT135">
        <f>_xlfn.RANK.AVG(Table2[[#This Row],[6M Return vs Nifty Z-Score]],Table2[6M Return vs Nifty Z-Score])</f>
        <v>178</v>
      </c>
      <c r="AU135">
        <f>_xlfn.RANK.AVG(Table2[[#This Row],[Sharpe Ratio Z-Score]],Table2[Sharpe Ratio Z-Score])</f>
        <v>114</v>
      </c>
      <c r="AV135">
        <f>(Table2[[#This Row],[Rank 1Y]]+Table2[[#This Row],[Rank 6M]]+Table2[[#This Row],[Rank Sharpe]])/3</f>
        <v>174.33333333333334</v>
      </c>
    </row>
    <row r="136" spans="1:48" x14ac:dyDescent="0.3">
      <c r="A136" t="s">
        <v>1521</v>
      </c>
      <c r="B136" t="s">
        <v>1522</v>
      </c>
      <c r="C136" t="s">
        <v>10409</v>
      </c>
      <c r="D136" t="s">
        <v>278</v>
      </c>
      <c r="E136">
        <v>5988.6215327399996</v>
      </c>
      <c r="F136">
        <v>1249.95</v>
      </c>
      <c r="G136">
        <v>141.024524393533</v>
      </c>
      <c r="H136">
        <f>(Table2[[#This Row],[1Y Return vs Nifty]]-AVERAGE(Table2[1Y Return vs Nifty]))/_xlfn.STDEV.P(Table2[1Y Return vs Nifty])</f>
        <v>1.125558012555874</v>
      </c>
      <c r="I136">
        <v>20.085167028712</v>
      </c>
      <c r="J136">
        <f>(Table2[[#This Row],[1M Return vs Nifty]]-AVERAGE(Table2[1M Return vs Nifty]))/_xlfn.STDEV.P(Table2[1M Return vs Nifty])</f>
        <v>1.9577562463597167</v>
      </c>
      <c r="K136">
        <v>61.323849588823002</v>
      </c>
      <c r="L136">
        <f>(Table2[[#This Row],[6M Return vs Nifty]]-AVERAGE(Table2[6M Return vs Nifty]))/_xlfn.STDEV.P(Table2[6M Return vs Nifty])</f>
        <v>1.4921328280037442</v>
      </c>
      <c r="M136">
        <v>17.7999280336646</v>
      </c>
      <c r="N136">
        <f>(Table2[[#This Row],[1W Return vs Nifty]]-AVERAGE(Table2[1W Return vs Nifty]))/_xlfn.STDEV.P(Table2[1W Return vs Nifty])</f>
        <v>3.9402199949207222</v>
      </c>
      <c r="O136">
        <v>1063</v>
      </c>
      <c r="P136">
        <v>1009.0281298083499</v>
      </c>
      <c r="Q136">
        <v>846.18949064992796</v>
      </c>
      <c r="R136">
        <v>86.177049428009795</v>
      </c>
      <c r="S136" s="2">
        <f>(Table2[[#This Row],[Close Price]]-Table2[[#This Row],[20D EMA]])/Table2[[#This Row],[20D EMA]]</f>
        <v>0.17587017873941679</v>
      </c>
      <c r="T136" s="2">
        <f>(Table2[[#This Row],[Close Price]]-Table2[[#This Row],[50D EMA]])/Table2[[#This Row],[50D EMA]]</f>
        <v>0.23876625742575647</v>
      </c>
      <c r="U136" s="2">
        <f>(Table2[[#This Row],[Close Price]]-Table2[[#This Row],[200D EMA]])/Table2[[#This Row],[200D EMA]]</f>
        <v>0.47715141089728974</v>
      </c>
      <c r="V136">
        <v>2.40643635536463</v>
      </c>
      <c r="W136">
        <v>1214.8</v>
      </c>
      <c r="X136">
        <v>1298</v>
      </c>
      <c r="Y136">
        <v>1214.8</v>
      </c>
      <c r="Z136">
        <v>1298</v>
      </c>
      <c r="AA136">
        <v>1214.8</v>
      </c>
      <c r="AB136">
        <v>1298</v>
      </c>
      <c r="AC136" s="2">
        <f>(Table2[[#This Row],[Close Price]]/Table2[[#This Row],[Day Low]])-1</f>
        <v>2.8934804082976662E-2</v>
      </c>
      <c r="AD136" s="2">
        <f>(Table2[[#This Row],[Day High]]/Table2[[#This Row],[Close Price]])-1</f>
        <v>3.8441537661506375E-2</v>
      </c>
      <c r="AE136" s="2">
        <f>(Table2[[#This Row],[Close Price]]/Table2[[#This Row],[Current Week Low]])-1</f>
        <v>2.8934804082976662E-2</v>
      </c>
      <c r="AF136" s="2">
        <f>(Table2[[#This Row],[Current Week High]]/Table2[[#This Row],[Close Price]])-1</f>
        <v>3.8441537661506375E-2</v>
      </c>
      <c r="AG136" s="2">
        <f>(Table2[[#This Row],[Close Price]]/Table2[[#This Row],[Current Month Low]])-1</f>
        <v>2.8934804082976662E-2</v>
      </c>
      <c r="AH136" s="2">
        <f>(Table2[[#This Row],[Current Month High]]/Table2[[#This Row],[Close Price]])-1</f>
        <v>3.8441537661506375E-2</v>
      </c>
      <c r="AI136">
        <v>3.84415376615063</v>
      </c>
      <c r="AJ136">
        <v>171.13882863340501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-0.01</v>
      </c>
      <c r="AM136" t="s">
        <v>10456</v>
      </c>
      <c r="AN136">
        <v>31.01</v>
      </c>
      <c r="AO136" t="s">
        <v>10455</v>
      </c>
      <c r="AP136">
        <v>4.1380819999318003E-2</v>
      </c>
      <c r="AQ136">
        <f>(Table2[[#This Row],[Sharpe Ratio]]-AVERAGE(Table2[Sharpe Ratio]))/_xlfn.STDEV.P(Table2[Sharpe Ratio])</f>
        <v>-0.14394347705105634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8.3717236047890005</v>
      </c>
      <c r="AS136">
        <f>_xlfn.RANK.AVG(Table2[[#This Row],[1Y Return vs Nifty Z-Score]],Table2[1Y Return vs Nifty Z-Score])</f>
        <v>80</v>
      </c>
      <c r="AT136">
        <f>_xlfn.RANK.AVG(Table2[[#This Row],[6M Return vs Nifty Z-Score]],Table2[6M Return vs Nifty Z-Score])</f>
        <v>61</v>
      </c>
      <c r="AU136">
        <f>_xlfn.RANK.AVG(Table2[[#This Row],[Sharpe Ratio Z-Score]],Table2[Sharpe Ratio Z-Score])</f>
        <v>382</v>
      </c>
      <c r="AV136">
        <f>(Table2[[#This Row],[Rank 1Y]]+Table2[[#This Row],[Rank 6M]]+Table2[[#This Row],[Rank Sharpe]])/3</f>
        <v>174.33333333333334</v>
      </c>
    </row>
    <row r="137" spans="1:48" x14ac:dyDescent="0.3">
      <c r="A137" t="s">
        <v>1350</v>
      </c>
      <c r="B137" t="s">
        <v>1351</v>
      </c>
      <c r="C137" t="s">
        <v>613</v>
      </c>
      <c r="D137" t="s">
        <v>613</v>
      </c>
      <c r="E137">
        <v>7717.1873581</v>
      </c>
      <c r="F137">
        <v>446.9</v>
      </c>
      <c r="G137">
        <v>94.013460496513602</v>
      </c>
      <c r="H137">
        <f>(Table2[[#This Row],[1Y Return vs Nifty]]-AVERAGE(Table2[1Y Return vs Nifty]))/_xlfn.STDEV.P(Table2[1Y Return vs Nifty])</f>
        <v>0.56831694004723521</v>
      </c>
      <c r="I137">
        <v>5.4663842462908798</v>
      </c>
      <c r="J137">
        <f>(Table2[[#This Row],[1M Return vs Nifty]]-AVERAGE(Table2[1M Return vs Nifty]))/_xlfn.STDEV.P(Table2[1M Return vs Nifty])</f>
        <v>0.55460122459301342</v>
      </c>
      <c r="K137">
        <v>38.337773941977503</v>
      </c>
      <c r="L137">
        <f>(Table2[[#This Row],[6M Return vs Nifty]]-AVERAGE(Table2[6M Return vs Nifty]))/_xlfn.STDEV.P(Table2[6M Return vs Nifty])</f>
        <v>0.79181687797890832</v>
      </c>
      <c r="M137">
        <v>4.2229381778524999</v>
      </c>
      <c r="N137">
        <f>(Table2[[#This Row],[1W Return vs Nifty]]-AVERAGE(Table2[1W Return vs Nifty]))/_xlfn.STDEV.P(Table2[1W Return vs Nifty])</f>
        <v>1.2124948581240778</v>
      </c>
      <c r="O137">
        <v>378.7</v>
      </c>
      <c r="P137">
        <v>368.56197479664201</v>
      </c>
      <c r="Q137">
        <v>314.76312038967501</v>
      </c>
      <c r="R137">
        <v>68.701204056944903</v>
      </c>
      <c r="S137" s="2">
        <f>(Table2[[#This Row],[Close Price]]-Table2[[#This Row],[20D EMA]])/Table2[[#This Row],[20D EMA]]</f>
        <v>0.18008978082915233</v>
      </c>
      <c r="T137" s="2">
        <f>(Table2[[#This Row],[Close Price]]-Table2[[#This Row],[50D EMA]])/Table2[[#This Row],[50D EMA]]</f>
        <v>0.21255048149387037</v>
      </c>
      <c r="U137" s="2">
        <f>(Table2[[#This Row],[Close Price]]-Table2[[#This Row],[200D EMA]])/Table2[[#This Row],[200D EMA]]</f>
        <v>0.41979784495318334</v>
      </c>
      <c r="V137">
        <v>2.0638039769003398</v>
      </c>
      <c r="W137">
        <v>389.65</v>
      </c>
      <c r="X137">
        <v>450.55</v>
      </c>
      <c r="Y137">
        <v>389.65</v>
      </c>
      <c r="Z137">
        <v>450.55</v>
      </c>
      <c r="AA137">
        <v>389.65</v>
      </c>
      <c r="AB137">
        <v>450.55</v>
      </c>
      <c r="AC137" s="2">
        <f>(Table2[[#This Row],[Close Price]]/Table2[[#This Row],[Day Low]])-1</f>
        <v>0.14692672911587312</v>
      </c>
      <c r="AD137" s="2">
        <f>(Table2[[#This Row],[Day High]]/Table2[[#This Row],[Close Price]])-1</f>
        <v>8.1673752517341658E-3</v>
      </c>
      <c r="AE137" s="2">
        <f>(Table2[[#This Row],[Close Price]]/Table2[[#This Row],[Current Week Low]])-1</f>
        <v>0.14692672911587312</v>
      </c>
      <c r="AF137" s="2">
        <f>(Table2[[#This Row],[Current Week High]]/Table2[[#This Row],[Close Price]])-1</f>
        <v>8.1673752517341658E-3</v>
      </c>
      <c r="AG137" s="2">
        <f>(Table2[[#This Row],[Close Price]]/Table2[[#This Row],[Current Month Low]])-1</f>
        <v>0.14692672911587312</v>
      </c>
      <c r="AH137" s="2">
        <f>(Table2[[#This Row],[Current Month High]]/Table2[[#This Row],[Close Price]])-1</f>
        <v>8.1673752517341658E-3</v>
      </c>
      <c r="AI137">
        <v>0.81673752517341602</v>
      </c>
      <c r="AJ137">
        <v>124.516453152474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7.0000000000000007E-2</v>
      </c>
      <c r="AM137" t="s">
        <v>10455</v>
      </c>
      <c r="AN137">
        <v>21.18</v>
      </c>
      <c r="AO137" t="s">
        <v>10455</v>
      </c>
      <c r="AP137">
        <v>7.7428375106687E-2</v>
      </c>
      <c r="AQ137">
        <f>(Table2[[#This Row],[Sharpe Ratio]]-AVERAGE(Table2[Sharpe Ratio]))/_xlfn.STDEV.P(Table2[Sharpe Ratio])</f>
        <v>0.26360618483936082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3.3908360855825954</v>
      </c>
      <c r="AS137">
        <f>_xlfn.RANK.AVG(Table2[[#This Row],[1Y Return vs Nifty Z-Score]],Table2[1Y Return vs Nifty Z-Score])</f>
        <v>141</v>
      </c>
      <c r="AT137">
        <f>_xlfn.RANK.AVG(Table2[[#This Row],[6M Return vs Nifty Z-Score]],Table2[6M Return vs Nifty Z-Score])</f>
        <v>121</v>
      </c>
      <c r="AU137">
        <f>_xlfn.RANK.AVG(Table2[[#This Row],[Sharpe Ratio Z-Score]],Table2[Sharpe Ratio Z-Score])</f>
        <v>262</v>
      </c>
      <c r="AV137">
        <f>(Table2[[#This Row],[Rank 1Y]]+Table2[[#This Row],[Rank 6M]]+Table2[[#This Row],[Rank Sharpe]])/3</f>
        <v>174.66666666666666</v>
      </c>
    </row>
    <row r="138" spans="1:48" x14ac:dyDescent="0.3">
      <c r="A138" t="s">
        <v>180</v>
      </c>
      <c r="B138" t="s">
        <v>181</v>
      </c>
      <c r="C138" t="s">
        <v>10416</v>
      </c>
      <c r="D138" t="s">
        <v>86</v>
      </c>
      <c r="E138">
        <v>140786.66044082001</v>
      </c>
      <c r="F138">
        <v>435.4</v>
      </c>
      <c r="G138">
        <v>70.2760823137736</v>
      </c>
      <c r="H138">
        <f>(Table2[[#This Row],[1Y Return vs Nifty]]-AVERAGE(Table2[1Y Return vs Nifty]))/_xlfn.STDEV.P(Table2[1Y Return vs Nifty])</f>
        <v>0.28694823701024968</v>
      </c>
      <c r="I138">
        <v>-8.7855116041380406</v>
      </c>
      <c r="J138">
        <f>(Table2[[#This Row],[1M Return vs Nifty]]-AVERAGE(Table2[1M Return vs Nifty]))/_xlfn.STDEV.P(Table2[1M Return vs Nifty])</f>
        <v>-0.81333887889304635</v>
      </c>
      <c r="K138">
        <v>20.867203307581001</v>
      </c>
      <c r="L138">
        <f>(Table2[[#This Row],[6M Return vs Nifty]]-AVERAGE(Table2[6M Return vs Nifty]))/_xlfn.STDEV.P(Table2[6M Return vs Nifty])</f>
        <v>0.25954162319950247</v>
      </c>
      <c r="M138">
        <v>-1.4199971490379699</v>
      </c>
      <c r="N138">
        <f>(Table2[[#This Row],[1W Return vs Nifty]]-AVERAGE(Table2[1W Return vs Nifty]))/_xlfn.STDEV.P(Table2[1W Return vs Nifty])</f>
        <v>7.8784315511593817E-2</v>
      </c>
      <c r="O138">
        <v>438.83</v>
      </c>
      <c r="P138">
        <v>432.40283568954902</v>
      </c>
      <c r="Q138">
        <v>367.53271957477301</v>
      </c>
      <c r="R138">
        <v>51.927266471881403</v>
      </c>
      <c r="S138" s="2">
        <f>(Table2[[#This Row],[Close Price]]-Table2[[#This Row],[20D EMA]])/Table2[[#This Row],[20D EMA]]</f>
        <v>-7.8162386345509809E-3</v>
      </c>
      <c r="T138" s="2">
        <f>(Table2[[#This Row],[Close Price]]-Table2[[#This Row],[50D EMA]])/Table2[[#This Row],[50D EMA]]</f>
        <v>6.931416871194666E-3</v>
      </c>
      <c r="U138" s="2">
        <f>(Table2[[#This Row],[Close Price]]-Table2[[#This Row],[200D EMA]])/Table2[[#This Row],[200D EMA]]</f>
        <v>0.18465643141581481</v>
      </c>
      <c r="V138">
        <v>0.66266225005773205</v>
      </c>
      <c r="W138">
        <v>434.35</v>
      </c>
      <c r="X138">
        <v>441.65</v>
      </c>
      <c r="Y138">
        <v>434.35</v>
      </c>
      <c r="Z138">
        <v>441.65</v>
      </c>
      <c r="AA138">
        <v>434.35</v>
      </c>
      <c r="AB138">
        <v>441.65</v>
      </c>
      <c r="AC138" s="2">
        <f>(Table2[[#This Row],[Close Price]]/Table2[[#This Row],[Day Low]])-1</f>
        <v>2.4174053182914879E-3</v>
      </c>
      <c r="AD138" s="2">
        <f>(Table2[[#This Row],[Day High]]/Table2[[#This Row],[Close Price]])-1</f>
        <v>1.4354616444648638E-2</v>
      </c>
      <c r="AE138" s="2">
        <f>(Table2[[#This Row],[Close Price]]/Table2[[#This Row],[Current Week Low]])-1</f>
        <v>2.4174053182914879E-3</v>
      </c>
      <c r="AF138" s="2">
        <f>(Table2[[#This Row],[Current Week High]]/Table2[[#This Row],[Close Price]])-1</f>
        <v>1.4354616444648638E-2</v>
      </c>
      <c r="AG138" s="2">
        <f>(Table2[[#This Row],[Close Price]]/Table2[[#This Row],[Current Month Low]])-1</f>
        <v>2.4174053182914879E-3</v>
      </c>
      <c r="AH138" s="2">
        <f>(Table2[[#This Row],[Current Month High]]/Table2[[#This Row],[Close Price]])-1</f>
        <v>1.4354616444648638E-2</v>
      </c>
      <c r="AI138">
        <v>6.61460725769407</v>
      </c>
      <c r="AJ138">
        <v>100.87658592848901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-0.03</v>
      </c>
      <c r="AM138" t="s">
        <v>10456</v>
      </c>
      <c r="AN138">
        <v>-3.17</v>
      </c>
      <c r="AO138" t="s">
        <v>10456</v>
      </c>
      <c r="AP138">
        <v>0.15550363465502401</v>
      </c>
      <c r="AQ138">
        <f>(Table2[[#This Row],[Sharpe Ratio]]-AVERAGE(Table2[Sharpe Ratio]))/_xlfn.STDEV.P(Table2[Sharpe Ratio])</f>
        <v>1.1463164140395272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0.95825171086782679</v>
      </c>
      <c r="AS138">
        <f>_xlfn.RANK.AVG(Table2[[#This Row],[1Y Return vs Nifty Z-Score]],Table2[1Y Return vs Nifty Z-Score])</f>
        <v>197</v>
      </c>
      <c r="AT138">
        <f>_xlfn.RANK.AVG(Table2[[#This Row],[6M Return vs Nifty Z-Score]],Table2[6M Return vs Nifty Z-Score])</f>
        <v>238</v>
      </c>
      <c r="AU138">
        <f>_xlfn.RANK.AVG(Table2[[#This Row],[Sharpe Ratio Z-Score]],Table2[Sharpe Ratio Z-Score])</f>
        <v>93</v>
      </c>
      <c r="AV138">
        <f>(Table2[[#This Row],[Rank 1Y]]+Table2[[#This Row],[Rank 6M]]+Table2[[#This Row],[Rank Sharpe]])/3</f>
        <v>176</v>
      </c>
    </row>
    <row r="139" spans="1:48" x14ac:dyDescent="0.3">
      <c r="A139" t="s">
        <v>1765</v>
      </c>
      <c r="B139" t="s">
        <v>1766</v>
      </c>
      <c r="C139" t="s">
        <v>10418</v>
      </c>
      <c r="D139" t="s">
        <v>129</v>
      </c>
      <c r="E139">
        <v>4005.8225999699998</v>
      </c>
      <c r="F139">
        <v>752.4</v>
      </c>
      <c r="G139">
        <v>101.274409418993</v>
      </c>
      <c r="H139">
        <f>(Table2[[#This Row],[1Y Return vs Nifty]]-AVERAGE(Table2[1Y Return vs Nifty]))/_xlfn.STDEV.P(Table2[1Y Return vs Nifty])</f>
        <v>0.65438389173027067</v>
      </c>
      <c r="I139">
        <v>-4.1927559006445696</v>
      </c>
      <c r="J139">
        <f>(Table2[[#This Row],[1M Return vs Nifty]]-AVERAGE(Table2[1M Return vs Nifty]))/_xlfn.STDEV.P(Table2[1M Return vs Nifty])</f>
        <v>-0.37251228443445927</v>
      </c>
      <c r="K139">
        <v>34.467050045872</v>
      </c>
      <c r="L139">
        <f>(Table2[[#This Row],[6M Return vs Nifty]]-AVERAGE(Table2[6M Return vs Nifty]))/_xlfn.STDEV.P(Table2[6M Return vs Nifty])</f>
        <v>0.67388767056515975</v>
      </c>
      <c r="M139">
        <v>-9.1495284477015808</v>
      </c>
      <c r="N139">
        <f>(Table2[[#This Row],[1W Return vs Nifty]]-AVERAGE(Table2[1W Return vs Nifty]))/_xlfn.STDEV.P(Table2[1W Return vs Nifty])</f>
        <v>-1.4741399366926158</v>
      </c>
      <c r="O139">
        <v>755.7</v>
      </c>
      <c r="P139">
        <v>727.97476720193004</v>
      </c>
      <c r="Q139">
        <v>597.05382379823197</v>
      </c>
      <c r="R139">
        <v>41.944583851545502</v>
      </c>
      <c r="S139" s="2">
        <f>(Table2[[#This Row],[Close Price]]-Table2[[#This Row],[20D EMA]])/Table2[[#This Row],[20D EMA]]</f>
        <v>-4.3668122270743258E-3</v>
      </c>
      <c r="T139" s="2">
        <f>(Table2[[#This Row],[Close Price]]-Table2[[#This Row],[50D EMA]])/Table2[[#This Row],[50D EMA]]</f>
        <v>3.3552306891008937E-2</v>
      </c>
      <c r="U139" s="2">
        <f>(Table2[[#This Row],[Close Price]]-Table2[[#This Row],[200D EMA]])/Table2[[#This Row],[200D EMA]]</f>
        <v>0.26018789263171288</v>
      </c>
      <c r="V139">
        <v>0.36711275215175698</v>
      </c>
      <c r="W139">
        <v>741.8</v>
      </c>
      <c r="X139">
        <v>760</v>
      </c>
      <c r="Y139">
        <v>741.8</v>
      </c>
      <c r="Z139">
        <v>760</v>
      </c>
      <c r="AA139">
        <v>741.8</v>
      </c>
      <c r="AB139">
        <v>760</v>
      </c>
      <c r="AC139" s="2">
        <f>(Table2[[#This Row],[Close Price]]/Table2[[#This Row],[Day Low]])-1</f>
        <v>1.4289565920733382E-2</v>
      </c>
      <c r="AD139" s="2">
        <f>(Table2[[#This Row],[Day High]]/Table2[[#This Row],[Close Price]])-1</f>
        <v>1.0101010101010166E-2</v>
      </c>
      <c r="AE139" s="2">
        <f>(Table2[[#This Row],[Close Price]]/Table2[[#This Row],[Current Week Low]])-1</f>
        <v>1.4289565920733382E-2</v>
      </c>
      <c r="AF139" s="2">
        <f>(Table2[[#This Row],[Current Week High]]/Table2[[#This Row],[Close Price]])-1</f>
        <v>1.0101010101010166E-2</v>
      </c>
      <c r="AG139" s="2">
        <f>(Table2[[#This Row],[Close Price]]/Table2[[#This Row],[Current Month Low]])-1</f>
        <v>1.4289565920733382E-2</v>
      </c>
      <c r="AH139" s="2">
        <f>(Table2[[#This Row],[Current Month High]]/Table2[[#This Row],[Close Price]])-1</f>
        <v>1.0101010101010166E-2</v>
      </c>
      <c r="AI139">
        <v>16.959064327485301</v>
      </c>
      <c r="AJ139">
        <v>137.72511848341199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-0.11</v>
      </c>
      <c r="AM139" t="s">
        <v>10456</v>
      </c>
      <c r="AN139">
        <v>-4.99</v>
      </c>
      <c r="AO139" t="s">
        <v>10456</v>
      </c>
      <c r="AP139">
        <v>7.7920177613599997E-2</v>
      </c>
      <c r="AQ139">
        <f>(Table2[[#This Row],[Sharpe Ratio]]-AVERAGE(Table2[Sharpe Ratio]))/_xlfn.STDEV.P(Table2[Sharpe Ratio])</f>
        <v>0.26916644946236373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-0.24921420936928085</v>
      </c>
      <c r="AS139">
        <f>_xlfn.RANK.AVG(Table2[[#This Row],[1Y Return vs Nifty Z-Score]],Table2[1Y Return vs Nifty Z-Score])</f>
        <v>130</v>
      </c>
      <c r="AT139">
        <f>_xlfn.RANK.AVG(Table2[[#This Row],[6M Return vs Nifty Z-Score]],Table2[6M Return vs Nifty Z-Score])</f>
        <v>139</v>
      </c>
      <c r="AU139">
        <f>_xlfn.RANK.AVG(Table2[[#This Row],[Sharpe Ratio Z-Score]],Table2[Sharpe Ratio Z-Score])</f>
        <v>261</v>
      </c>
      <c r="AV139">
        <f>(Table2[[#This Row],[Rank 1Y]]+Table2[[#This Row],[Rank 6M]]+Table2[[#This Row],[Rank Sharpe]])/3</f>
        <v>176.66666666666666</v>
      </c>
    </row>
    <row r="140" spans="1:48" x14ac:dyDescent="0.3">
      <c r="A140" t="s">
        <v>233</v>
      </c>
      <c r="B140" t="s">
        <v>234</v>
      </c>
      <c r="C140" t="s">
        <v>10411</v>
      </c>
      <c r="D140" t="s">
        <v>32</v>
      </c>
      <c r="E140">
        <v>108367.07060322</v>
      </c>
      <c r="F140">
        <v>118.36</v>
      </c>
      <c r="G140">
        <v>60.220963930579501</v>
      </c>
      <c r="H140">
        <f>(Table2[[#This Row],[1Y Return vs Nifty]]-AVERAGE(Table2[1Y Return vs Nifty]))/_xlfn.STDEV.P(Table2[1Y Return vs Nifty])</f>
        <v>0.16776086945085142</v>
      </c>
      <c r="I140">
        <v>-10.9536720400316</v>
      </c>
      <c r="J140">
        <f>(Table2[[#This Row],[1M Return vs Nifty]]-AVERAGE(Table2[1M Return vs Nifty]))/_xlfn.STDEV.P(Table2[1M Return vs Nifty])</f>
        <v>-1.0214454804411734</v>
      </c>
      <c r="K140">
        <v>22.817988910455099</v>
      </c>
      <c r="L140">
        <f>(Table2[[#This Row],[6M Return vs Nifty]]-AVERAGE(Table2[6M Return vs Nifty]))/_xlfn.STDEV.P(Table2[6M Return vs Nifty])</f>
        <v>0.31897613884980802</v>
      </c>
      <c r="M140">
        <v>-0.87921700390795499</v>
      </c>
      <c r="N140">
        <f>(Table2[[#This Row],[1W Return vs Nifty]]-AVERAGE(Table2[1W Return vs Nifty]))/_xlfn.STDEV.P(Table2[1W Return vs Nifty])</f>
        <v>0.18743134338870548</v>
      </c>
      <c r="O140">
        <v>119.02</v>
      </c>
      <c r="P140">
        <v>117.766683861435</v>
      </c>
      <c r="Q140">
        <v>101.935488029407</v>
      </c>
      <c r="R140">
        <v>51.264153230206801</v>
      </c>
      <c r="S140" s="2">
        <f>(Table2[[#This Row],[Close Price]]-Table2[[#This Row],[20D EMA]])/Table2[[#This Row],[20D EMA]]</f>
        <v>-5.5452865064694722E-3</v>
      </c>
      <c r="T140" s="2">
        <f>(Table2[[#This Row],[Close Price]]-Table2[[#This Row],[50D EMA]])/Table2[[#This Row],[50D EMA]]</f>
        <v>5.0380644093120626E-3</v>
      </c>
      <c r="U140" s="2">
        <f>(Table2[[#This Row],[Close Price]]-Table2[[#This Row],[200D EMA]])/Table2[[#This Row],[200D EMA]]</f>
        <v>0.16112653491053827</v>
      </c>
      <c r="V140">
        <v>1.0085641462986501</v>
      </c>
      <c r="W140">
        <v>117.9</v>
      </c>
      <c r="X140">
        <v>120.19</v>
      </c>
      <c r="Y140">
        <v>117.9</v>
      </c>
      <c r="Z140">
        <v>120.19</v>
      </c>
      <c r="AA140">
        <v>117.9</v>
      </c>
      <c r="AB140">
        <v>120.19</v>
      </c>
      <c r="AC140" s="2">
        <f>(Table2[[#This Row],[Close Price]]/Table2[[#This Row],[Day Low]])-1</f>
        <v>3.9016115351993008E-3</v>
      </c>
      <c r="AD140" s="2">
        <f>(Table2[[#This Row],[Day High]]/Table2[[#This Row],[Close Price]])-1</f>
        <v>1.5461304494761796E-2</v>
      </c>
      <c r="AE140" s="2">
        <f>(Table2[[#This Row],[Close Price]]/Table2[[#This Row],[Current Week Low]])-1</f>
        <v>3.9016115351993008E-3</v>
      </c>
      <c r="AF140" s="2">
        <f>(Table2[[#This Row],[Current Week High]]/Table2[[#This Row],[Close Price]])-1</f>
        <v>1.5461304494761796E-2</v>
      </c>
      <c r="AG140" s="2">
        <f>(Table2[[#This Row],[Close Price]]/Table2[[#This Row],[Current Month Low]])-1</f>
        <v>3.9016115351993008E-3</v>
      </c>
      <c r="AH140" s="2">
        <f>(Table2[[#This Row],[Current Month High]]/Table2[[#This Row],[Close Price]])-1</f>
        <v>1.5461304494761796E-2</v>
      </c>
      <c r="AI140">
        <v>8.9050354849611306</v>
      </c>
      <c r="AJ140">
        <v>95.604032391340198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-0.1</v>
      </c>
      <c r="AM140" t="s">
        <v>10456</v>
      </c>
      <c r="AN140">
        <v>-3.61</v>
      </c>
      <c r="AO140" t="s">
        <v>10456</v>
      </c>
      <c r="AP140">
        <v>0.16243419326733699</v>
      </c>
      <c r="AQ140">
        <f>(Table2[[#This Row],[Sharpe Ratio]]-AVERAGE(Table2[Sharpe Ratio]))/_xlfn.STDEV.P(Table2[Sharpe Ratio])</f>
        <v>1.2246725414036954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0.87739541265188692</v>
      </c>
      <c r="AS140">
        <f>_xlfn.RANK.AVG(Table2[[#This Row],[1Y Return vs Nifty Z-Score]],Table2[1Y Return vs Nifty Z-Score])</f>
        <v>229</v>
      </c>
      <c r="AT140">
        <f>_xlfn.RANK.AVG(Table2[[#This Row],[6M Return vs Nifty Z-Score]],Table2[6M Return vs Nifty Z-Score])</f>
        <v>221</v>
      </c>
      <c r="AU140">
        <f>_xlfn.RANK.AVG(Table2[[#This Row],[Sharpe Ratio Z-Score]],Table2[Sharpe Ratio Z-Score])</f>
        <v>83</v>
      </c>
      <c r="AV140">
        <f>(Table2[[#This Row],[Rank 1Y]]+Table2[[#This Row],[Rank 6M]]+Table2[[#This Row],[Rank Sharpe]])/3</f>
        <v>177.66666666666666</v>
      </c>
    </row>
    <row r="141" spans="1:48" x14ac:dyDescent="0.3">
      <c r="A141" t="s">
        <v>841</v>
      </c>
      <c r="B141" t="s">
        <v>842</v>
      </c>
      <c r="C141" t="s">
        <v>10422</v>
      </c>
      <c r="D141" t="s">
        <v>286</v>
      </c>
      <c r="E141">
        <v>17521.085270784999</v>
      </c>
      <c r="F141">
        <v>861.35</v>
      </c>
      <c r="G141">
        <v>71.635640348655002</v>
      </c>
      <c r="H141">
        <f>(Table2[[#This Row],[1Y Return vs Nifty]]-AVERAGE(Table2[1Y Return vs Nifty]))/_xlfn.STDEV.P(Table2[1Y Return vs Nifty])</f>
        <v>0.30306362591433028</v>
      </c>
      <c r="I141">
        <v>-6.7933065276439502</v>
      </c>
      <c r="J141">
        <f>(Table2[[#This Row],[1M Return vs Nifty]]-AVERAGE(Table2[1M Return vs Nifty]))/_xlfn.STDEV.P(Table2[1M Return vs Nifty])</f>
        <v>-0.62212100534797954</v>
      </c>
      <c r="K141">
        <v>14.2893756098831</v>
      </c>
      <c r="L141">
        <f>(Table2[[#This Row],[6M Return vs Nifty]]-AVERAGE(Table2[6M Return vs Nifty]))/_xlfn.STDEV.P(Table2[6M Return vs Nifty])</f>
        <v>5.9135180447489395E-2</v>
      </c>
      <c r="M141">
        <v>-7.6848867123942002</v>
      </c>
      <c r="N141">
        <f>(Table2[[#This Row],[1W Return vs Nifty]]-AVERAGE(Table2[1W Return vs Nifty]))/_xlfn.STDEV.P(Table2[1W Return vs Nifty])</f>
        <v>-1.1798817748888679</v>
      </c>
      <c r="O141">
        <v>818.42</v>
      </c>
      <c r="P141">
        <v>814.83879130244395</v>
      </c>
      <c r="Q141">
        <v>725.09204613014094</v>
      </c>
      <c r="R141">
        <v>41.417170201964403</v>
      </c>
      <c r="S141" s="2">
        <f>(Table2[[#This Row],[Close Price]]-Table2[[#This Row],[20D EMA]])/Table2[[#This Row],[20D EMA]]</f>
        <v>5.2454729845311777E-2</v>
      </c>
      <c r="T141" s="2">
        <f>(Table2[[#This Row],[Close Price]]-Table2[[#This Row],[50D EMA]])/Table2[[#This Row],[50D EMA]]</f>
        <v>5.7080258321050514E-2</v>
      </c>
      <c r="U141" s="2">
        <f>(Table2[[#This Row],[Close Price]]-Table2[[#This Row],[200D EMA]])/Table2[[#This Row],[200D EMA]]</f>
        <v>0.18791814721603392</v>
      </c>
      <c r="V141">
        <v>0.79706328200489895</v>
      </c>
      <c r="W141">
        <v>803.25</v>
      </c>
      <c r="X141">
        <v>874.9</v>
      </c>
      <c r="Y141">
        <v>803.25</v>
      </c>
      <c r="Z141">
        <v>874.9</v>
      </c>
      <c r="AA141">
        <v>803.25</v>
      </c>
      <c r="AB141">
        <v>874.9</v>
      </c>
      <c r="AC141" s="2">
        <f>(Table2[[#This Row],[Close Price]]/Table2[[#This Row],[Day Low]])-1</f>
        <v>7.23311546840959E-2</v>
      </c>
      <c r="AD141" s="2">
        <f>(Table2[[#This Row],[Day High]]/Table2[[#This Row],[Close Price]])-1</f>
        <v>1.5731119753874756E-2</v>
      </c>
      <c r="AE141" s="2">
        <f>(Table2[[#This Row],[Close Price]]/Table2[[#This Row],[Current Week Low]])-1</f>
        <v>7.23311546840959E-2</v>
      </c>
      <c r="AF141" s="2">
        <f>(Table2[[#This Row],[Current Week High]]/Table2[[#This Row],[Close Price]])-1</f>
        <v>1.5731119753874756E-2</v>
      </c>
      <c r="AG141" s="2">
        <f>(Table2[[#This Row],[Close Price]]/Table2[[#This Row],[Current Month Low]])-1</f>
        <v>7.23311546840959E-2</v>
      </c>
      <c r="AH141" s="2">
        <f>(Table2[[#This Row],[Current Month High]]/Table2[[#This Row],[Close Price]])-1</f>
        <v>1.5731119753874756E-2</v>
      </c>
      <c r="AI141">
        <v>11.220758112265599</v>
      </c>
      <c r="AJ141">
        <v>100.081300813008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-0.06</v>
      </c>
      <c r="AM141" t="s">
        <v>10456</v>
      </c>
      <c r="AN141">
        <v>2.39</v>
      </c>
      <c r="AO141" t="s">
        <v>10455</v>
      </c>
      <c r="AP141">
        <v>0.17558225497142499</v>
      </c>
      <c r="AQ141">
        <f>(Table2[[#This Row],[Sharpe Ratio]]-AVERAGE(Table2[Sharpe Ratio]))/_xlfn.STDEV.P(Table2[Sharpe Ratio])</f>
        <v>1.3733230694646124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-6.6480904410415542E-2</v>
      </c>
      <c r="AS141">
        <f>_xlfn.RANK.AVG(Table2[[#This Row],[1Y Return vs Nifty Z-Score]],Table2[1Y Return vs Nifty Z-Score])</f>
        <v>192</v>
      </c>
      <c r="AT141">
        <f>_xlfn.RANK.AVG(Table2[[#This Row],[6M Return vs Nifty Z-Score]],Table2[6M Return vs Nifty Z-Score])</f>
        <v>279</v>
      </c>
      <c r="AU141">
        <f>_xlfn.RANK.AVG(Table2[[#This Row],[Sharpe Ratio Z-Score]],Table2[Sharpe Ratio Z-Score])</f>
        <v>63</v>
      </c>
      <c r="AV141">
        <f>(Table2[[#This Row],[Rank 1Y]]+Table2[[#This Row],[Rank 6M]]+Table2[[#This Row],[Rank Sharpe]])/3</f>
        <v>178</v>
      </c>
    </row>
    <row r="142" spans="1:48" x14ac:dyDescent="0.3">
      <c r="A142" t="s">
        <v>284</v>
      </c>
      <c r="B142" t="s">
        <v>285</v>
      </c>
      <c r="C142" t="s">
        <v>10422</v>
      </c>
      <c r="D142" t="s">
        <v>286</v>
      </c>
      <c r="E142">
        <v>88971.631348634997</v>
      </c>
      <c r="F142">
        <v>614.79999999999995</v>
      </c>
      <c r="G142">
        <v>32.035361111267697</v>
      </c>
      <c r="H142">
        <f>(Table2[[#This Row],[1Y Return vs Nifty]]-AVERAGE(Table2[1Y Return vs Nifty]))/_xlfn.STDEV.P(Table2[1Y Return vs Nifty])</f>
        <v>-0.16633443157745875</v>
      </c>
      <c r="I142">
        <v>2.04442128889468</v>
      </c>
      <c r="J142">
        <f>(Table2[[#This Row],[1M Return vs Nifty]]-AVERAGE(Table2[1M Return vs Nifty]))/_xlfn.STDEV.P(Table2[1M Return vs Nifty])</f>
        <v>0.2261508618347744</v>
      </c>
      <c r="K142">
        <v>30.024485504256798</v>
      </c>
      <c r="L142">
        <f>(Table2[[#This Row],[6M Return vs Nifty]]-AVERAGE(Table2[6M Return vs Nifty]))/_xlfn.STDEV.P(Table2[6M Return vs Nifty])</f>
        <v>0.53853621452247213</v>
      </c>
      <c r="M142">
        <v>-4.7462110263099504</v>
      </c>
      <c r="N142">
        <f>(Table2[[#This Row],[1W Return vs Nifty]]-AVERAGE(Table2[1W Return vs Nifty]))/_xlfn.STDEV.P(Table2[1W Return vs Nifty])</f>
        <v>-0.58947848056854035</v>
      </c>
      <c r="O142">
        <v>612.95000000000005</v>
      </c>
      <c r="P142">
        <v>592.48872931273297</v>
      </c>
      <c r="Q142">
        <v>517.62195904702401</v>
      </c>
      <c r="R142">
        <v>52.806184611157498</v>
      </c>
      <c r="S142" s="2">
        <f>(Table2[[#This Row],[Close Price]]-Table2[[#This Row],[20D EMA]])/Table2[[#This Row],[20D EMA]]</f>
        <v>3.0181907170240786E-3</v>
      </c>
      <c r="T142" s="2">
        <f>(Table2[[#This Row],[Close Price]]-Table2[[#This Row],[50D EMA]])/Table2[[#This Row],[50D EMA]]</f>
        <v>3.7656869377325215E-2</v>
      </c>
      <c r="U142" s="2">
        <f>(Table2[[#This Row],[Close Price]]-Table2[[#This Row],[200D EMA]])/Table2[[#This Row],[200D EMA]]</f>
        <v>0.18773940953333412</v>
      </c>
      <c r="V142">
        <v>1.29286738386644</v>
      </c>
      <c r="W142">
        <v>610.15</v>
      </c>
      <c r="X142">
        <v>626</v>
      </c>
      <c r="Y142">
        <v>610.15</v>
      </c>
      <c r="Z142">
        <v>626</v>
      </c>
      <c r="AA142">
        <v>610.15</v>
      </c>
      <c r="AB142">
        <v>626</v>
      </c>
      <c r="AC142" s="2">
        <f>(Table2[[#This Row],[Close Price]]/Table2[[#This Row],[Day Low]])-1</f>
        <v>7.6210767843971627E-3</v>
      </c>
      <c r="AD142" s="2">
        <f>(Table2[[#This Row],[Day High]]/Table2[[#This Row],[Close Price]])-1</f>
        <v>1.8217306441119074E-2</v>
      </c>
      <c r="AE142" s="2">
        <f>(Table2[[#This Row],[Close Price]]/Table2[[#This Row],[Current Week Low]])-1</f>
        <v>7.6210767843971627E-3</v>
      </c>
      <c r="AF142" s="2">
        <f>(Table2[[#This Row],[Current Week High]]/Table2[[#This Row],[Close Price]])-1</f>
        <v>1.8217306441119074E-2</v>
      </c>
      <c r="AG142" s="2">
        <f>(Table2[[#This Row],[Close Price]]/Table2[[#This Row],[Current Month Low]])-1</f>
        <v>7.6210767843971627E-3</v>
      </c>
      <c r="AH142" s="2">
        <f>(Table2[[#This Row],[Current Month High]]/Table2[[#This Row],[Close Price]])-1</f>
        <v>1.8217306441119074E-2</v>
      </c>
      <c r="AI142">
        <v>7.8318152244632504</v>
      </c>
      <c r="AJ142">
        <v>65.446716899892294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-0.04</v>
      </c>
      <c r="AM142" t="s">
        <v>10456</v>
      </c>
      <c r="AN142">
        <v>5.18</v>
      </c>
      <c r="AO142" t="s">
        <v>10455</v>
      </c>
      <c r="AP142">
        <v>0.196905628036112</v>
      </c>
      <c r="AQ142">
        <f>(Table2[[#This Row],[Sharpe Ratio]]-AVERAGE(Table2[Sharpe Ratio]))/_xlfn.STDEV.P(Table2[Sharpe Ratio])</f>
        <v>1.6144027614712391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1.6232769256824868</v>
      </c>
      <c r="AS142">
        <f>_xlfn.RANK.AVG(Table2[[#This Row],[1Y Return vs Nifty Z-Score]],Table2[1Y Return vs Nifty Z-Score])</f>
        <v>332</v>
      </c>
      <c r="AT142">
        <f>_xlfn.RANK.AVG(Table2[[#This Row],[6M Return vs Nifty Z-Score]],Table2[6M Return vs Nifty Z-Score])</f>
        <v>166</v>
      </c>
      <c r="AU142">
        <f>_xlfn.RANK.AVG(Table2[[#This Row],[Sharpe Ratio Z-Score]],Table2[Sharpe Ratio Z-Score])</f>
        <v>39</v>
      </c>
      <c r="AV142">
        <f>(Table2[[#This Row],[Rank 1Y]]+Table2[[#This Row],[Rank 6M]]+Table2[[#This Row],[Rank Sharpe]])/3</f>
        <v>179</v>
      </c>
    </row>
    <row r="143" spans="1:48" x14ac:dyDescent="0.3">
      <c r="A143" t="s">
        <v>464</v>
      </c>
      <c r="B143" t="s">
        <v>465</v>
      </c>
      <c r="C143" t="s">
        <v>10411</v>
      </c>
      <c r="D143" t="s">
        <v>32</v>
      </c>
      <c r="E143">
        <v>45894.382554358999</v>
      </c>
      <c r="F143">
        <v>64.319999999999993</v>
      </c>
      <c r="G143">
        <v>89.111605842924305</v>
      </c>
      <c r="H143">
        <f>(Table2[[#This Row],[1Y Return vs Nifty]]-AVERAGE(Table2[1Y Return vs Nifty]))/_xlfn.STDEV.P(Table2[1Y Return vs Nifty])</f>
        <v>0.51021328277985001</v>
      </c>
      <c r="I143">
        <v>-16.803287827158201</v>
      </c>
      <c r="J143">
        <f>(Table2[[#This Row],[1M Return vs Nifty]]-AVERAGE(Table2[1M Return vs Nifty]))/_xlfn.STDEV.P(Table2[1M Return vs Nifty])</f>
        <v>-1.5829093101782414</v>
      </c>
      <c r="K143">
        <v>29.945783336556602</v>
      </c>
      <c r="L143">
        <f>(Table2[[#This Row],[6M Return vs Nifty]]-AVERAGE(Table2[6M Return vs Nifty]))/_xlfn.STDEV.P(Table2[6M Return vs Nifty])</f>
        <v>0.53613839837548061</v>
      </c>
      <c r="M143">
        <v>-2.7635989181862501</v>
      </c>
      <c r="N143">
        <f>(Table2[[#This Row],[1W Return vs Nifty]]-AVERAGE(Table2[1W Return vs Nifty]))/_xlfn.STDEV.P(Table2[1W Return vs Nifty])</f>
        <v>-0.19115595537851712</v>
      </c>
      <c r="O143">
        <v>65.680000000000007</v>
      </c>
      <c r="P143">
        <v>65.265586646322902</v>
      </c>
      <c r="Q143">
        <v>55.724549994140098</v>
      </c>
      <c r="R143">
        <v>41.918875762342701</v>
      </c>
      <c r="S143" s="2">
        <f>(Table2[[#This Row],[Close Price]]-Table2[[#This Row],[20D EMA]])/Table2[[#This Row],[20D EMA]]</f>
        <v>-2.0706455542022131E-2</v>
      </c>
      <c r="T143" s="2">
        <f>(Table2[[#This Row],[Close Price]]-Table2[[#This Row],[50D EMA]])/Table2[[#This Row],[50D EMA]]</f>
        <v>-1.4488288467352395E-2</v>
      </c>
      <c r="U143" s="2">
        <f>(Table2[[#This Row],[Close Price]]-Table2[[#This Row],[200D EMA]])/Table2[[#This Row],[200D EMA]]</f>
        <v>0.15424889042197343</v>
      </c>
      <c r="V143">
        <v>0.58135302685281898</v>
      </c>
      <c r="W143">
        <v>64.2</v>
      </c>
      <c r="X143">
        <v>65.28</v>
      </c>
      <c r="Y143">
        <v>64.2</v>
      </c>
      <c r="Z143">
        <v>65.28</v>
      </c>
      <c r="AA143">
        <v>64.2</v>
      </c>
      <c r="AB143">
        <v>65.28</v>
      </c>
      <c r="AC143" s="2">
        <f>(Table2[[#This Row],[Close Price]]/Table2[[#This Row],[Day Low]])-1</f>
        <v>1.8691588785044733E-3</v>
      </c>
      <c r="AD143" s="2">
        <f>(Table2[[#This Row],[Day High]]/Table2[[#This Row],[Close Price]])-1</f>
        <v>1.4925373134328401E-2</v>
      </c>
      <c r="AE143" s="2">
        <f>(Table2[[#This Row],[Close Price]]/Table2[[#This Row],[Current Week Low]])-1</f>
        <v>1.8691588785044733E-3</v>
      </c>
      <c r="AF143" s="2">
        <f>(Table2[[#This Row],[Current Week High]]/Table2[[#This Row],[Close Price]])-1</f>
        <v>1.4925373134328401E-2</v>
      </c>
      <c r="AG143" s="2">
        <f>(Table2[[#This Row],[Close Price]]/Table2[[#This Row],[Current Month Low]])-1</f>
        <v>1.8691588785044733E-3</v>
      </c>
      <c r="AH143" s="2">
        <f>(Table2[[#This Row],[Current Month High]]/Table2[[#This Row],[Close Price]])-1</f>
        <v>1.4925373134328401E-2</v>
      </c>
      <c r="AI143">
        <v>14.2723880597015</v>
      </c>
      <c r="AJ143">
        <v>121.030927835051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-7.0000000000000007E-2</v>
      </c>
      <c r="AM143" t="s">
        <v>10456</v>
      </c>
      <c r="AN143">
        <v>-4.3899999999999997</v>
      </c>
      <c r="AO143" t="s">
        <v>10456</v>
      </c>
      <c r="AP143">
        <v>9.5054158545491998E-2</v>
      </c>
      <c r="AQ143">
        <f>(Table2[[#This Row],[Sharpe Ratio]]-AVERAGE(Table2[Sharpe Ratio]))/_xlfn.STDEV.P(Table2[Sharpe Ratio])</f>
        <v>0.46288133844250307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-0.26483224595892496</v>
      </c>
      <c r="AS143">
        <f>_xlfn.RANK.AVG(Table2[[#This Row],[1Y Return vs Nifty Z-Score]],Table2[1Y Return vs Nifty Z-Score])</f>
        <v>147</v>
      </c>
      <c r="AT143">
        <f>_xlfn.RANK.AVG(Table2[[#This Row],[6M Return vs Nifty Z-Score]],Table2[6M Return vs Nifty Z-Score])</f>
        <v>167</v>
      </c>
      <c r="AU143">
        <f>_xlfn.RANK.AVG(Table2[[#This Row],[Sharpe Ratio Z-Score]],Table2[Sharpe Ratio Z-Score])</f>
        <v>223</v>
      </c>
      <c r="AV143">
        <f>(Table2[[#This Row],[Rank 1Y]]+Table2[[#This Row],[Rank 6M]]+Table2[[#This Row],[Rank Sharpe]])/3</f>
        <v>179</v>
      </c>
    </row>
    <row r="144" spans="1:48" x14ac:dyDescent="0.3">
      <c r="A144" t="s">
        <v>112</v>
      </c>
      <c r="B144" t="s">
        <v>113</v>
      </c>
      <c r="C144" t="s">
        <v>10415</v>
      </c>
      <c r="D144" t="s">
        <v>114</v>
      </c>
      <c r="E144">
        <v>265266.83285974001</v>
      </c>
      <c r="F144">
        <v>9532.4</v>
      </c>
      <c r="G144">
        <v>80.597288071665702</v>
      </c>
      <c r="H144">
        <f>(Table2[[#This Row],[1Y Return vs Nifty]]-AVERAGE(Table2[1Y Return vs Nifty]))/_xlfn.STDEV.P(Table2[1Y Return vs Nifty])</f>
        <v>0.40928964537975443</v>
      </c>
      <c r="I144">
        <v>-3.2241749315689399</v>
      </c>
      <c r="J144">
        <f>(Table2[[#This Row],[1M Return vs Nifty]]-AVERAGE(Table2[1M Return vs Nifty]))/_xlfn.STDEV.P(Table2[1M Return vs Nifty])</f>
        <v>-0.27954495117738459</v>
      </c>
      <c r="K144">
        <v>31.2989175091794</v>
      </c>
      <c r="L144">
        <f>(Table2[[#This Row],[6M Return vs Nifty]]-AVERAGE(Table2[6M Return vs Nifty]))/_xlfn.STDEV.P(Table2[6M Return vs Nifty])</f>
        <v>0.57736428913519589</v>
      </c>
      <c r="M144">
        <v>-3.35518689368917</v>
      </c>
      <c r="N144">
        <f>(Table2[[#This Row],[1W Return vs Nifty]]-AVERAGE(Table2[1W Return vs Nifty]))/_xlfn.STDEV.P(Table2[1W Return vs Nifty])</f>
        <v>-0.31001068006663762</v>
      </c>
      <c r="O144">
        <v>9538.67</v>
      </c>
      <c r="P144">
        <v>9260.9274264670403</v>
      </c>
      <c r="Q144">
        <v>7724.20185451</v>
      </c>
      <c r="R144">
        <v>43.334482954448497</v>
      </c>
      <c r="S144" s="2">
        <f>(Table2[[#This Row],[Close Price]]-Table2[[#This Row],[20D EMA]])/Table2[[#This Row],[20D EMA]]</f>
        <v>-6.5732434395994791E-4</v>
      </c>
      <c r="T144" s="2">
        <f>(Table2[[#This Row],[Close Price]]-Table2[[#This Row],[50D EMA]])/Table2[[#This Row],[50D EMA]]</f>
        <v>2.931375671480925E-2</v>
      </c>
      <c r="U144" s="2">
        <f>(Table2[[#This Row],[Close Price]]-Table2[[#This Row],[200D EMA]])/Table2[[#This Row],[200D EMA]]</f>
        <v>0.23409514400950443</v>
      </c>
      <c r="V144">
        <v>0.76843786141917503</v>
      </c>
      <c r="W144">
        <v>9505</v>
      </c>
      <c r="X144">
        <v>9693.9500000000007</v>
      </c>
      <c r="Y144">
        <v>9505</v>
      </c>
      <c r="Z144">
        <v>9693.9500000000007</v>
      </c>
      <c r="AA144">
        <v>9505</v>
      </c>
      <c r="AB144">
        <v>9693.9500000000007</v>
      </c>
      <c r="AC144" s="2">
        <f>(Table2[[#This Row],[Close Price]]/Table2[[#This Row],[Day Low]])-1</f>
        <v>2.8826933193055737E-3</v>
      </c>
      <c r="AD144" s="2">
        <f>(Table2[[#This Row],[Day High]]/Table2[[#This Row],[Close Price]])-1</f>
        <v>1.694746338802422E-2</v>
      </c>
      <c r="AE144" s="2">
        <f>(Table2[[#This Row],[Close Price]]/Table2[[#This Row],[Current Week Low]])-1</f>
        <v>2.8826933193055737E-3</v>
      </c>
      <c r="AF144" s="2">
        <f>(Table2[[#This Row],[Current Week High]]/Table2[[#This Row],[Close Price]])-1</f>
        <v>1.694746338802422E-2</v>
      </c>
      <c r="AG144" s="2">
        <f>(Table2[[#This Row],[Close Price]]/Table2[[#This Row],[Current Month Low]])-1</f>
        <v>2.8826933193055737E-3</v>
      </c>
      <c r="AH144" s="2">
        <f>(Table2[[#This Row],[Current Month High]]/Table2[[#This Row],[Close Price]])-1</f>
        <v>1.694746338802422E-2</v>
      </c>
      <c r="AI144">
        <v>5.3124082077965697</v>
      </c>
      <c r="AJ144">
        <v>109.918520149746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-0.08</v>
      </c>
      <c r="AM144" t="s">
        <v>10456</v>
      </c>
      <c r="AN144">
        <v>-3.75</v>
      </c>
      <c r="AO144" t="s">
        <v>10456</v>
      </c>
      <c r="AP144">
        <v>9.7366674816924001E-2</v>
      </c>
      <c r="AQ144">
        <f>(Table2[[#This Row],[Sharpe Ratio]]-AVERAGE(Table2[Sharpe Ratio]))/_xlfn.STDEV.P(Table2[Sharpe Ratio])</f>
        <v>0.48902639104679296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0.88612469431772101</v>
      </c>
      <c r="AS144">
        <f>_xlfn.RANK.AVG(Table2[[#This Row],[1Y Return vs Nifty Z-Score]],Table2[1Y Return vs Nifty Z-Score])</f>
        <v>165</v>
      </c>
      <c r="AT144">
        <f>_xlfn.RANK.AVG(Table2[[#This Row],[6M Return vs Nifty Z-Score]],Table2[6M Return vs Nifty Z-Score])</f>
        <v>158</v>
      </c>
      <c r="AU144">
        <f>_xlfn.RANK.AVG(Table2[[#This Row],[Sharpe Ratio Z-Score]],Table2[Sharpe Ratio Z-Score])</f>
        <v>217</v>
      </c>
      <c r="AV144">
        <f>(Table2[[#This Row],[Rank 1Y]]+Table2[[#This Row],[Rank 6M]]+Table2[[#This Row],[Rank Sharpe]])/3</f>
        <v>180</v>
      </c>
    </row>
    <row r="145" spans="1:48" x14ac:dyDescent="0.3">
      <c r="A145" t="s">
        <v>1415</v>
      </c>
      <c r="B145" t="s">
        <v>1416</v>
      </c>
      <c r="C145" t="s">
        <v>10415</v>
      </c>
      <c r="D145" t="s">
        <v>197</v>
      </c>
      <c r="E145">
        <v>6953.8031354000004</v>
      </c>
      <c r="F145">
        <v>480.75</v>
      </c>
      <c r="G145">
        <v>123.059824888789</v>
      </c>
      <c r="H145">
        <f>(Table2[[#This Row],[1Y Return vs Nifty]]-AVERAGE(Table2[1Y Return vs Nifty]))/_xlfn.STDEV.P(Table2[1Y Return vs Nifty])</f>
        <v>0.91261519464288343</v>
      </c>
      <c r="I145">
        <v>21.374645925024701</v>
      </c>
      <c r="J145">
        <f>(Table2[[#This Row],[1M Return vs Nifty]]-AVERAGE(Table2[1M Return vs Nifty]))/_xlfn.STDEV.P(Table2[1M Return vs Nifty])</f>
        <v>2.0815243340146652</v>
      </c>
      <c r="K145">
        <v>8.3996810797366894</v>
      </c>
      <c r="L145">
        <f>(Table2[[#This Row],[6M Return vs Nifty]]-AVERAGE(Table2[6M Return vs Nifty]))/_xlfn.STDEV.P(Table2[6M Return vs Nifty])</f>
        <v>-0.12030593353847324</v>
      </c>
      <c r="M145">
        <v>12.2697967795098</v>
      </c>
      <c r="N145">
        <f>(Table2[[#This Row],[1W Return vs Nifty]]-AVERAGE(Table2[1W Return vs Nifty]))/_xlfn.STDEV.P(Table2[1W Return vs Nifty])</f>
        <v>2.8291726867955505</v>
      </c>
      <c r="O145">
        <v>432.9</v>
      </c>
      <c r="P145">
        <v>400.96262082102498</v>
      </c>
      <c r="Q145">
        <v>352.47482414403498</v>
      </c>
      <c r="R145">
        <v>83.984661174437804</v>
      </c>
      <c r="S145" s="2">
        <f>(Table2[[#This Row],[Close Price]]-Table2[[#This Row],[20D EMA]])/Table2[[#This Row],[20D EMA]]</f>
        <v>0.11053361053361059</v>
      </c>
      <c r="T145" s="2">
        <f>(Table2[[#This Row],[Close Price]]-Table2[[#This Row],[50D EMA]])/Table2[[#This Row],[50D EMA]]</f>
        <v>0.19898956919126179</v>
      </c>
      <c r="U145" s="2">
        <f>(Table2[[#This Row],[Close Price]]-Table2[[#This Row],[200D EMA]])/Table2[[#This Row],[200D EMA]]</f>
        <v>0.36392720009854312</v>
      </c>
      <c r="V145">
        <v>2.2010589632816902</v>
      </c>
      <c r="W145">
        <v>478.1</v>
      </c>
      <c r="X145">
        <v>490</v>
      </c>
      <c r="Y145">
        <v>478.1</v>
      </c>
      <c r="Z145">
        <v>490</v>
      </c>
      <c r="AA145">
        <v>478.1</v>
      </c>
      <c r="AB145">
        <v>490</v>
      </c>
      <c r="AC145" s="2">
        <f>(Table2[[#This Row],[Close Price]]/Table2[[#This Row],[Day Low]])-1</f>
        <v>5.5427734783517479E-3</v>
      </c>
      <c r="AD145" s="2">
        <f>(Table2[[#This Row],[Day High]]/Table2[[#This Row],[Close Price]])-1</f>
        <v>1.9240769630785248E-2</v>
      </c>
      <c r="AE145" s="2">
        <f>(Table2[[#This Row],[Close Price]]/Table2[[#This Row],[Current Week Low]])-1</f>
        <v>5.5427734783517479E-3</v>
      </c>
      <c r="AF145" s="2">
        <f>(Table2[[#This Row],[Current Week High]]/Table2[[#This Row],[Close Price]])-1</f>
        <v>1.9240769630785248E-2</v>
      </c>
      <c r="AG145" s="2">
        <f>(Table2[[#This Row],[Close Price]]/Table2[[#This Row],[Current Month Low]])-1</f>
        <v>5.5427734783517479E-3</v>
      </c>
      <c r="AH145" s="2">
        <f>(Table2[[#This Row],[Current Month High]]/Table2[[#This Row],[Close Price]])-1</f>
        <v>1.9240769630785248E-2</v>
      </c>
      <c r="AI145">
        <v>7.5403016120644901</v>
      </c>
      <c r="AJ145">
        <v>150.97885669537899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0.14000000000000001</v>
      </c>
      <c r="AM145" t="s">
        <v>10455</v>
      </c>
      <c r="AN145">
        <v>15.66</v>
      </c>
      <c r="AO145" t="s">
        <v>10455</v>
      </c>
      <c r="AP145">
        <v>0.152165618852248</v>
      </c>
      <c r="AQ145">
        <f>(Table2[[#This Row],[Sharpe Ratio]]-AVERAGE(Table2[Sharpe Ratio]))/_xlfn.STDEV.P(Table2[Sharpe Ratio])</f>
        <v>1.1085771774185078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6.8115834593331339</v>
      </c>
      <c r="AS145">
        <f>_xlfn.RANK.AVG(Table2[[#This Row],[1Y Return vs Nifty Z-Score]],Table2[1Y Return vs Nifty Z-Score])</f>
        <v>92</v>
      </c>
      <c r="AT145">
        <f>_xlfn.RANK.AVG(Table2[[#This Row],[6M Return vs Nifty Z-Score]],Table2[6M Return vs Nifty Z-Score])</f>
        <v>347</v>
      </c>
      <c r="AU145">
        <f>_xlfn.RANK.AVG(Table2[[#This Row],[Sharpe Ratio Z-Score]],Table2[Sharpe Ratio Z-Score])</f>
        <v>103</v>
      </c>
      <c r="AV145">
        <f>(Table2[[#This Row],[Rank 1Y]]+Table2[[#This Row],[Rank 6M]]+Table2[[#This Row],[Rank Sharpe]])/3</f>
        <v>180.66666666666666</v>
      </c>
    </row>
    <row r="146" spans="1:48" x14ac:dyDescent="0.3">
      <c r="A146" t="s">
        <v>149</v>
      </c>
      <c r="B146" t="s">
        <v>150</v>
      </c>
      <c r="C146" t="s">
        <v>10422</v>
      </c>
      <c r="D146" t="s">
        <v>151</v>
      </c>
      <c r="E146">
        <v>174235.62958965599</v>
      </c>
      <c r="F146">
        <v>203.97</v>
      </c>
      <c r="G146">
        <v>143.553256225198</v>
      </c>
      <c r="H146">
        <f>(Table2[[#This Row],[1Y Return vs Nifty]]-AVERAGE(Table2[1Y Return vs Nifty]))/_xlfn.STDEV.P(Table2[1Y Return vs Nifty])</f>
        <v>1.1555320893189627</v>
      </c>
      <c r="I146">
        <v>3.3422175870769499</v>
      </c>
      <c r="J146">
        <f>(Table2[[#This Row],[1M Return vs Nifty]]-AVERAGE(Table2[1M Return vs Nifty]))/_xlfn.STDEV.P(Table2[1M Return vs Nifty])</f>
        <v>0.35071727889751558</v>
      </c>
      <c r="K146">
        <v>52.878970631189702</v>
      </c>
      <c r="L146">
        <f>(Table2[[#This Row],[6M Return vs Nifty]]-AVERAGE(Table2[6M Return vs Nifty]))/_xlfn.STDEV.P(Table2[6M Return vs Nifty])</f>
        <v>1.2348430008526128</v>
      </c>
      <c r="M146">
        <v>1.0282054785199299</v>
      </c>
      <c r="N146">
        <f>(Table2[[#This Row],[1W Return vs Nifty]]-AVERAGE(Table2[1W Return vs Nifty]))/_xlfn.STDEV.P(Table2[1W Return vs Nifty])</f>
        <v>0.57064767536396332</v>
      </c>
      <c r="O146">
        <v>193.47</v>
      </c>
      <c r="P146">
        <v>187.23211982732801</v>
      </c>
      <c r="Q146">
        <v>152.25629265162399</v>
      </c>
      <c r="R146">
        <v>64.962321013011504</v>
      </c>
      <c r="S146" s="2">
        <f>(Table2[[#This Row],[Close Price]]-Table2[[#This Row],[20D EMA]])/Table2[[#This Row],[20D EMA]]</f>
        <v>5.4271980151961545E-2</v>
      </c>
      <c r="T146" s="2">
        <f>(Table2[[#This Row],[Close Price]]-Table2[[#This Row],[50D EMA]])/Table2[[#This Row],[50D EMA]]</f>
        <v>8.9396414397851454E-2</v>
      </c>
      <c r="U146" s="2">
        <f>(Table2[[#This Row],[Close Price]]-Table2[[#This Row],[200D EMA]])/Table2[[#This Row],[200D EMA]]</f>
        <v>0.33964906440157183</v>
      </c>
      <c r="V146">
        <v>1.14952140213131</v>
      </c>
      <c r="W146">
        <v>194.56</v>
      </c>
      <c r="X146">
        <v>204.5</v>
      </c>
      <c r="Y146">
        <v>194.56</v>
      </c>
      <c r="Z146">
        <v>204.5</v>
      </c>
      <c r="AA146">
        <v>194.56</v>
      </c>
      <c r="AB146">
        <v>204.5</v>
      </c>
      <c r="AC146" s="2">
        <f>(Table2[[#This Row],[Close Price]]/Table2[[#This Row],[Day Low]])-1</f>
        <v>4.8365542763157965E-2</v>
      </c>
      <c r="AD146" s="2">
        <f>(Table2[[#This Row],[Day High]]/Table2[[#This Row],[Close Price]])-1</f>
        <v>2.5984213364711461E-3</v>
      </c>
      <c r="AE146" s="2">
        <f>(Table2[[#This Row],[Close Price]]/Table2[[#This Row],[Current Week Low]])-1</f>
        <v>4.8365542763157965E-2</v>
      </c>
      <c r="AF146" s="2">
        <f>(Table2[[#This Row],[Current Week High]]/Table2[[#This Row],[Close Price]])-1</f>
        <v>2.5984213364711461E-3</v>
      </c>
      <c r="AG146" s="2">
        <f>(Table2[[#This Row],[Close Price]]/Table2[[#This Row],[Current Month Low]])-1</f>
        <v>4.8365542763157965E-2</v>
      </c>
      <c r="AH146" s="2">
        <f>(Table2[[#This Row],[Current Month High]]/Table2[[#This Row],[Close Price]])-1</f>
        <v>2.5984213364711461E-3</v>
      </c>
      <c r="AI146">
        <v>1.5835662107172399</v>
      </c>
      <c r="AJ146">
        <v>179.41095890410901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</v>
      </c>
      <c r="AM146" t="s">
        <v>10457</v>
      </c>
      <c r="AN146">
        <v>13.54</v>
      </c>
      <c r="AO146" t="s">
        <v>10455</v>
      </c>
      <c r="AP146">
        <v>3.9781893109899998E-2</v>
      </c>
      <c r="AQ146">
        <f>(Table2[[#This Row],[Sharpe Ratio]]-AVERAGE(Table2[Sharpe Ratio]))/_xlfn.STDEV.P(Table2[Sharpe Ratio])</f>
        <v>-0.16202076720926165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3.1497192772237925</v>
      </c>
      <c r="AS146">
        <f>_xlfn.RANK.AVG(Table2[[#This Row],[1Y Return vs Nifty Z-Score]],Table2[1Y Return vs Nifty Z-Score])</f>
        <v>76</v>
      </c>
      <c r="AT146">
        <f>_xlfn.RANK.AVG(Table2[[#This Row],[6M Return vs Nifty Z-Score]],Table2[6M Return vs Nifty Z-Score])</f>
        <v>79</v>
      </c>
      <c r="AU146">
        <f>_xlfn.RANK.AVG(Table2[[#This Row],[Sharpe Ratio Z-Score]],Table2[Sharpe Ratio Z-Score])</f>
        <v>387</v>
      </c>
      <c r="AV146">
        <f>(Table2[[#This Row],[Rank 1Y]]+Table2[[#This Row],[Rank 6M]]+Table2[[#This Row],[Rank Sharpe]])/3</f>
        <v>180.66666666666666</v>
      </c>
    </row>
    <row r="147" spans="1:48" x14ac:dyDescent="0.3">
      <c r="A147" t="s">
        <v>683</v>
      </c>
      <c r="B147" t="s">
        <v>684</v>
      </c>
      <c r="C147" t="s">
        <v>10415</v>
      </c>
      <c r="D147" t="s">
        <v>197</v>
      </c>
      <c r="E147">
        <v>24256.034187159999</v>
      </c>
      <c r="F147">
        <v>2197.3000000000002</v>
      </c>
      <c r="G147">
        <v>32.657938720495501</v>
      </c>
      <c r="H147">
        <f>(Table2[[#This Row],[1Y Return vs Nifty]]-AVERAGE(Table2[1Y Return vs Nifty]))/_xlfn.STDEV.P(Table2[1Y Return vs Nifty])</f>
        <v>-0.15895476845292433</v>
      </c>
      <c r="I147">
        <v>-10.9162290226762</v>
      </c>
      <c r="J147">
        <f>(Table2[[#This Row],[1M Return vs Nifty]]-AVERAGE(Table2[1M Return vs Nifty]))/_xlfn.STDEV.P(Table2[1M Return vs Nifty])</f>
        <v>-1.0178515862972981</v>
      </c>
      <c r="K147">
        <v>24.7378914163776</v>
      </c>
      <c r="L147">
        <f>(Table2[[#This Row],[6M Return vs Nifty]]-AVERAGE(Table2[6M Return vs Nifty]))/_xlfn.STDEV.P(Table2[6M Return vs Nifty])</f>
        <v>0.37746974028258229</v>
      </c>
      <c r="M147">
        <v>-1.2378671896964699</v>
      </c>
      <c r="N147">
        <f>(Table2[[#This Row],[1W Return vs Nifty]]-AVERAGE(Table2[1W Return vs Nifty]))/_xlfn.STDEV.P(Table2[1W Return vs Nifty])</f>
        <v>0.11537567144067613</v>
      </c>
      <c r="O147">
        <v>2062.91</v>
      </c>
      <c r="P147">
        <v>1992.93896133671</v>
      </c>
      <c r="Q147">
        <v>1714.6519796898201</v>
      </c>
      <c r="R147">
        <v>47.636244467604499</v>
      </c>
      <c r="S147" s="2">
        <f>(Table2[[#This Row],[Close Price]]-Table2[[#This Row],[20D EMA]])/Table2[[#This Row],[20D EMA]]</f>
        <v>6.5145837675904594E-2</v>
      </c>
      <c r="T147" s="2">
        <f>(Table2[[#This Row],[Close Price]]-Table2[[#This Row],[50D EMA]])/Table2[[#This Row],[50D EMA]]</f>
        <v>0.1025425477788946</v>
      </c>
      <c r="U147" s="2">
        <f>(Table2[[#This Row],[Close Price]]-Table2[[#This Row],[200D EMA]])/Table2[[#This Row],[200D EMA]]</f>
        <v>0.28148453798623957</v>
      </c>
      <c r="V147">
        <v>1.1633003905725099</v>
      </c>
      <c r="W147">
        <v>2052</v>
      </c>
      <c r="X147">
        <v>2277</v>
      </c>
      <c r="Y147">
        <v>2052</v>
      </c>
      <c r="Z147">
        <v>2277</v>
      </c>
      <c r="AA147">
        <v>2052</v>
      </c>
      <c r="AB147">
        <v>2277</v>
      </c>
      <c r="AC147" s="2">
        <f>(Table2[[#This Row],[Close Price]]/Table2[[#This Row],[Day Low]])-1</f>
        <v>7.0808966861598543E-2</v>
      </c>
      <c r="AD147" s="2">
        <f>(Table2[[#This Row],[Day High]]/Table2[[#This Row],[Close Price]])-1</f>
        <v>3.627178810358167E-2</v>
      </c>
      <c r="AE147" s="2">
        <f>(Table2[[#This Row],[Close Price]]/Table2[[#This Row],[Current Week Low]])-1</f>
        <v>7.0808966861598543E-2</v>
      </c>
      <c r="AF147" s="2">
        <f>(Table2[[#This Row],[Current Week High]]/Table2[[#This Row],[Close Price]])-1</f>
        <v>3.627178810358167E-2</v>
      </c>
      <c r="AG147" s="2">
        <f>(Table2[[#This Row],[Close Price]]/Table2[[#This Row],[Current Month Low]])-1</f>
        <v>7.0808966861598543E-2</v>
      </c>
      <c r="AH147" s="2">
        <f>(Table2[[#This Row],[Current Month High]]/Table2[[#This Row],[Close Price]])-1</f>
        <v>3.627178810358167E-2</v>
      </c>
      <c r="AI147">
        <v>10.5151777181085</v>
      </c>
      <c r="AJ147">
        <v>97.359320968248994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0.08</v>
      </c>
      <c r="AM147" t="s">
        <v>10455</v>
      </c>
      <c r="AN147">
        <v>5.79</v>
      </c>
      <c r="AO147" t="s">
        <v>10455</v>
      </c>
      <c r="AP147">
        <v>0.223926144284295</v>
      </c>
      <c r="AQ147">
        <f>(Table2[[#This Row],[Sharpe Ratio]]-AVERAGE(Table2[Sharpe Ratio]))/_xlfn.STDEV.P(Table2[Sharpe Ratio])</f>
        <v>1.9198937227375785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1.2359327797106148</v>
      </c>
      <c r="AS147">
        <f>_xlfn.RANK.AVG(Table2[[#This Row],[1Y Return vs Nifty Z-Score]],Table2[1Y Return vs Nifty Z-Score])</f>
        <v>323</v>
      </c>
      <c r="AT147">
        <f>_xlfn.RANK.AVG(Table2[[#This Row],[6M Return vs Nifty Z-Score]],Table2[6M Return vs Nifty Z-Score])</f>
        <v>204</v>
      </c>
      <c r="AU147">
        <f>_xlfn.RANK.AVG(Table2[[#This Row],[Sharpe Ratio Z-Score]],Table2[Sharpe Ratio Z-Score])</f>
        <v>16</v>
      </c>
      <c r="AV147">
        <f>(Table2[[#This Row],[Rank 1Y]]+Table2[[#This Row],[Rank 6M]]+Table2[[#This Row],[Rank Sharpe]])/3</f>
        <v>181</v>
      </c>
    </row>
    <row r="148" spans="1:48" x14ac:dyDescent="0.3">
      <c r="A148" t="s">
        <v>847</v>
      </c>
      <c r="B148" t="s">
        <v>848</v>
      </c>
      <c r="C148" t="s">
        <v>10419</v>
      </c>
      <c r="D148" t="s">
        <v>375</v>
      </c>
      <c r="E148">
        <v>17304.919126179899</v>
      </c>
      <c r="F148">
        <v>545.70000000000005</v>
      </c>
      <c r="G148">
        <v>77.011138174423195</v>
      </c>
      <c r="H148">
        <f>(Table2[[#This Row],[1Y Return vs Nifty]]-AVERAGE(Table2[1Y Return vs Nifty]))/_xlfn.STDEV.P(Table2[1Y Return vs Nifty])</f>
        <v>0.3667815664455345</v>
      </c>
      <c r="I148">
        <v>-9.4725775519932895</v>
      </c>
      <c r="J148">
        <f>(Table2[[#This Row],[1M Return vs Nifty]]-AVERAGE(Table2[1M Return vs Nifty]))/_xlfn.STDEV.P(Table2[1M Return vs Nifty])</f>
        <v>-0.87928554828177696</v>
      </c>
      <c r="K148">
        <v>18.314493606663799</v>
      </c>
      <c r="L148">
        <f>(Table2[[#This Row],[6M Return vs Nifty]]-AVERAGE(Table2[6M Return vs Nifty]))/_xlfn.STDEV.P(Table2[6M Return vs Nifty])</f>
        <v>0.18176830744080397</v>
      </c>
      <c r="M148">
        <v>-7.4079619024861501</v>
      </c>
      <c r="N148">
        <f>(Table2[[#This Row],[1W Return vs Nifty]]-AVERAGE(Table2[1W Return vs Nifty]))/_xlfn.STDEV.P(Table2[1W Return vs Nifty])</f>
        <v>-1.124245380296921</v>
      </c>
      <c r="O148">
        <v>550.55999999999995</v>
      </c>
      <c r="P148">
        <v>538.43338088024905</v>
      </c>
      <c r="Q148">
        <v>462.20675240636302</v>
      </c>
      <c r="R148">
        <v>42.0401233362632</v>
      </c>
      <c r="S148" s="2">
        <f>(Table2[[#This Row],[Close Price]]-Table2[[#This Row],[20D EMA]])/Table2[[#This Row],[20D EMA]]</f>
        <v>-8.8273757628594528E-3</v>
      </c>
      <c r="T148" s="2">
        <f>(Table2[[#This Row],[Close Price]]-Table2[[#This Row],[50D EMA]])/Table2[[#This Row],[50D EMA]]</f>
        <v>1.3495855527885892E-2</v>
      </c>
      <c r="U148" s="2">
        <f>(Table2[[#This Row],[Close Price]]-Table2[[#This Row],[200D EMA]])/Table2[[#This Row],[200D EMA]]</f>
        <v>0.18064047562903499</v>
      </c>
      <c r="V148">
        <v>0.74247851377308105</v>
      </c>
      <c r="W148">
        <v>537.95000000000005</v>
      </c>
      <c r="X148">
        <v>551.95000000000005</v>
      </c>
      <c r="Y148">
        <v>537.95000000000005</v>
      </c>
      <c r="Z148">
        <v>551.95000000000005</v>
      </c>
      <c r="AA148">
        <v>537.95000000000005</v>
      </c>
      <c r="AB148">
        <v>551.95000000000005</v>
      </c>
      <c r="AC148" s="2">
        <f>(Table2[[#This Row],[Close Price]]/Table2[[#This Row],[Day Low]])-1</f>
        <v>1.440654335904834E-2</v>
      </c>
      <c r="AD148" s="2">
        <f>(Table2[[#This Row],[Day High]]/Table2[[#This Row],[Close Price]])-1</f>
        <v>1.1453179402602265E-2</v>
      </c>
      <c r="AE148" s="2">
        <f>(Table2[[#This Row],[Close Price]]/Table2[[#This Row],[Current Week Low]])-1</f>
        <v>1.440654335904834E-2</v>
      </c>
      <c r="AF148" s="2">
        <f>(Table2[[#This Row],[Current Week High]]/Table2[[#This Row],[Close Price]])-1</f>
        <v>1.1453179402602265E-2</v>
      </c>
      <c r="AG148" s="2">
        <f>(Table2[[#This Row],[Close Price]]/Table2[[#This Row],[Current Month Low]])-1</f>
        <v>1.440654335904834E-2</v>
      </c>
      <c r="AH148" s="2">
        <f>(Table2[[#This Row],[Current Month High]]/Table2[[#This Row],[Close Price]])-1</f>
        <v>1.1453179402602265E-2</v>
      </c>
      <c r="AI148">
        <v>9.5840205240974807</v>
      </c>
      <c r="AJ148">
        <v>112.293328146275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</v>
      </c>
      <c r="AM148" t="s">
        <v>10457</v>
      </c>
      <c r="AN148">
        <v>-1.48</v>
      </c>
      <c r="AO148" t="s">
        <v>10456</v>
      </c>
      <c r="AP148">
        <v>0.13869161435817401</v>
      </c>
      <c r="AQ148">
        <f>(Table2[[#This Row],[Sharpe Ratio]]-AVERAGE(Table2[Sharpe Ratio]))/_xlfn.STDEV.P(Table2[Sharpe Ratio])</f>
        <v>0.95624157630731754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-0.49873947838504196</v>
      </c>
      <c r="AS148">
        <f>_xlfn.RANK.AVG(Table2[[#This Row],[1Y Return vs Nifty Z-Score]],Table2[1Y Return vs Nifty Z-Score])</f>
        <v>171</v>
      </c>
      <c r="AT148">
        <f>_xlfn.RANK.AVG(Table2[[#This Row],[6M Return vs Nifty Z-Score]],Table2[6M Return vs Nifty Z-Score])</f>
        <v>250</v>
      </c>
      <c r="AU148">
        <f>_xlfn.RANK.AVG(Table2[[#This Row],[Sharpe Ratio Z-Score]],Table2[Sharpe Ratio Z-Score])</f>
        <v>124</v>
      </c>
      <c r="AV148">
        <f>(Table2[[#This Row],[Rank 1Y]]+Table2[[#This Row],[Rank 6M]]+Table2[[#This Row],[Rank Sharpe]])/3</f>
        <v>181.66666666666666</v>
      </c>
    </row>
    <row r="149" spans="1:48" x14ac:dyDescent="0.3">
      <c r="A149" t="s">
        <v>552</v>
      </c>
      <c r="B149" t="s">
        <v>553</v>
      </c>
      <c r="C149" t="s">
        <v>10418</v>
      </c>
      <c r="D149" t="s">
        <v>169</v>
      </c>
      <c r="E149">
        <v>34365.217366557001</v>
      </c>
      <c r="F149">
        <v>191.32</v>
      </c>
      <c r="G149">
        <v>104.478974827245</v>
      </c>
      <c r="H149">
        <f>(Table2[[#This Row],[1Y Return vs Nifty]]-AVERAGE(Table2[1Y Return vs Nifty]))/_xlfn.STDEV.P(Table2[1Y Return vs Nifty])</f>
        <v>0.69236889604606633</v>
      </c>
      <c r="I149">
        <v>-12.971859481860699</v>
      </c>
      <c r="J149">
        <f>(Table2[[#This Row],[1M Return vs Nifty]]-AVERAGE(Table2[1M Return vs Nifty]))/_xlfn.STDEV.P(Table2[1M Return vs Nifty])</f>
        <v>-1.2151572200583891</v>
      </c>
      <c r="K149">
        <v>29.569128987715299</v>
      </c>
      <c r="L149">
        <f>(Table2[[#This Row],[6M Return vs Nifty]]-AVERAGE(Table2[6M Return vs Nifty]))/_xlfn.STDEV.P(Table2[6M Return vs Nifty])</f>
        <v>0.52466288371206382</v>
      </c>
      <c r="M149">
        <v>-3.3239855020780298</v>
      </c>
      <c r="N149">
        <f>(Table2[[#This Row],[1W Return vs Nifty]]-AVERAGE(Table2[1W Return vs Nifty]))/_xlfn.STDEV.P(Table2[1W Return vs Nifty])</f>
        <v>-0.3037420725840807</v>
      </c>
      <c r="O149">
        <v>187.65</v>
      </c>
      <c r="P149">
        <v>183.39192367244399</v>
      </c>
      <c r="Q149">
        <v>149.378597656838</v>
      </c>
      <c r="R149">
        <v>49.146766399884903</v>
      </c>
      <c r="S149" s="2">
        <f>(Table2[[#This Row],[Close Price]]-Table2[[#This Row],[20D EMA]])/Table2[[#This Row],[20D EMA]]</f>
        <v>1.9557687183586397E-2</v>
      </c>
      <c r="T149" s="2">
        <f>(Table2[[#This Row],[Close Price]]-Table2[[#This Row],[50D EMA]])/Table2[[#This Row],[50D EMA]]</f>
        <v>4.32302370180506E-2</v>
      </c>
      <c r="U149" s="2">
        <f>(Table2[[#This Row],[Close Price]]-Table2[[#This Row],[200D EMA]])/Table2[[#This Row],[200D EMA]]</f>
        <v>0.28077250021795258</v>
      </c>
      <c r="V149">
        <v>0.68261488177191398</v>
      </c>
      <c r="W149">
        <v>187.41</v>
      </c>
      <c r="X149">
        <v>192.3</v>
      </c>
      <c r="Y149">
        <v>187.41</v>
      </c>
      <c r="Z149">
        <v>192.3</v>
      </c>
      <c r="AA149">
        <v>187.41</v>
      </c>
      <c r="AB149">
        <v>192.3</v>
      </c>
      <c r="AC149" s="2">
        <f>(Table2[[#This Row],[Close Price]]/Table2[[#This Row],[Day Low]])-1</f>
        <v>2.0863347740248672E-2</v>
      </c>
      <c r="AD149" s="2">
        <f>(Table2[[#This Row],[Day High]]/Table2[[#This Row],[Close Price]])-1</f>
        <v>5.1223081747857613E-3</v>
      </c>
      <c r="AE149" s="2">
        <f>(Table2[[#This Row],[Close Price]]/Table2[[#This Row],[Current Week Low]])-1</f>
        <v>2.0863347740248672E-2</v>
      </c>
      <c r="AF149" s="2">
        <f>(Table2[[#This Row],[Current Week High]]/Table2[[#This Row],[Close Price]])-1</f>
        <v>5.1223081747857613E-3</v>
      </c>
      <c r="AG149" s="2">
        <f>(Table2[[#This Row],[Close Price]]/Table2[[#This Row],[Current Month Low]])-1</f>
        <v>2.0863347740248672E-2</v>
      </c>
      <c r="AH149" s="2">
        <f>(Table2[[#This Row],[Current Month High]]/Table2[[#This Row],[Close Price]])-1</f>
        <v>5.1223081747857613E-3</v>
      </c>
      <c r="AI149">
        <v>7.8298139243152898</v>
      </c>
      <c r="AJ149">
        <v>132.466585662211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-0.06</v>
      </c>
      <c r="AM149" t="s">
        <v>10456</v>
      </c>
      <c r="AN149">
        <v>3.41</v>
      </c>
      <c r="AO149" t="s">
        <v>10455</v>
      </c>
      <c r="AP149">
        <v>8.2786406373277999E-2</v>
      </c>
      <c r="AQ149">
        <f>(Table2[[#This Row],[Sharpe Ratio]]-AVERAGE(Table2[Sharpe Ratio]))/_xlfn.STDEV.P(Table2[Sharpe Ratio])</f>
        <v>0.32418349235975497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2.2315979475415193E-2</v>
      </c>
      <c r="AS149">
        <f>_xlfn.RANK.AVG(Table2[[#This Row],[1Y Return vs Nifty Z-Score]],Table2[1Y Return vs Nifty Z-Score])</f>
        <v>125</v>
      </c>
      <c r="AT149">
        <f>_xlfn.RANK.AVG(Table2[[#This Row],[6M Return vs Nifty Z-Score]],Table2[6M Return vs Nifty Z-Score])</f>
        <v>170</v>
      </c>
      <c r="AU149">
        <f>_xlfn.RANK.AVG(Table2[[#This Row],[Sharpe Ratio Z-Score]],Table2[Sharpe Ratio Z-Score])</f>
        <v>250</v>
      </c>
      <c r="AV149">
        <f>(Table2[[#This Row],[Rank 1Y]]+Table2[[#This Row],[Rank 6M]]+Table2[[#This Row],[Rank Sharpe]])/3</f>
        <v>181.66666666666666</v>
      </c>
    </row>
    <row r="150" spans="1:48" x14ac:dyDescent="0.3">
      <c r="A150" t="s">
        <v>256</v>
      </c>
      <c r="B150" t="s">
        <v>257</v>
      </c>
      <c r="C150" t="s">
        <v>10412</v>
      </c>
      <c r="D150" t="s">
        <v>258</v>
      </c>
      <c r="E150">
        <v>101104.66659050999</v>
      </c>
      <c r="F150">
        <v>389.65</v>
      </c>
      <c r="G150">
        <v>109.705453451333</v>
      </c>
      <c r="H150">
        <f>(Table2[[#This Row],[1Y Return vs Nifty]]-AVERAGE(Table2[1Y Return vs Nifty]))/_xlfn.STDEV.P(Table2[1Y Return vs Nifty])</f>
        <v>0.7543204519672444</v>
      </c>
      <c r="I150">
        <v>-0.61492639044702102</v>
      </c>
      <c r="J150">
        <f>(Table2[[#This Row],[1M Return vs Nifty]]-AVERAGE(Table2[1M Return vs Nifty]))/_xlfn.STDEV.P(Table2[1M Return vs Nifty])</f>
        <v>-2.9101378138240618E-2</v>
      </c>
      <c r="K150">
        <v>81.230136082142707</v>
      </c>
      <c r="L150">
        <f>(Table2[[#This Row],[6M Return vs Nifty]]-AVERAGE(Table2[6M Return vs Nifty]))/_xlfn.STDEV.P(Table2[6M Return vs Nifty])</f>
        <v>2.0986169513146713</v>
      </c>
      <c r="M150">
        <v>9.4596754936747196</v>
      </c>
      <c r="N150">
        <f>(Table2[[#This Row],[1W Return vs Nifty]]-AVERAGE(Table2[1W Return vs Nifty]))/_xlfn.STDEV.P(Table2[1W Return vs Nifty])</f>
        <v>2.2645969929028213</v>
      </c>
      <c r="O150">
        <v>351.15</v>
      </c>
      <c r="P150">
        <v>336.79758372575901</v>
      </c>
      <c r="Q150">
        <v>268.64573171541298</v>
      </c>
      <c r="R150">
        <v>78.488408026368404</v>
      </c>
      <c r="S150" s="2">
        <f>(Table2[[#This Row],[Close Price]]-Table2[[#This Row],[20D EMA]])/Table2[[#This Row],[20D EMA]]</f>
        <v>0.10963975509041721</v>
      </c>
      <c r="T150" s="2">
        <f>(Table2[[#This Row],[Close Price]]-Table2[[#This Row],[50D EMA]])/Table2[[#This Row],[50D EMA]]</f>
        <v>0.15692635229021298</v>
      </c>
      <c r="U150" s="2">
        <f>(Table2[[#This Row],[Close Price]]-Table2[[#This Row],[200D EMA]])/Table2[[#This Row],[200D EMA]]</f>
        <v>0.45042319307262096</v>
      </c>
      <c r="V150">
        <v>3.2769712626451599</v>
      </c>
      <c r="W150">
        <v>372.75</v>
      </c>
      <c r="X150">
        <v>391</v>
      </c>
      <c r="Y150">
        <v>372.75</v>
      </c>
      <c r="Z150">
        <v>391</v>
      </c>
      <c r="AA150">
        <v>372.75</v>
      </c>
      <c r="AB150">
        <v>391</v>
      </c>
      <c r="AC150" s="2">
        <f>(Table2[[#This Row],[Close Price]]/Table2[[#This Row],[Day Low]])-1</f>
        <v>4.5338698859825666E-2</v>
      </c>
      <c r="AD150" s="2">
        <f>(Table2[[#This Row],[Day High]]/Table2[[#This Row],[Close Price]])-1</f>
        <v>3.4646477608111237E-3</v>
      </c>
      <c r="AE150" s="2">
        <f>(Table2[[#This Row],[Close Price]]/Table2[[#This Row],[Current Week Low]])-1</f>
        <v>4.5338698859825666E-2</v>
      </c>
      <c r="AF150" s="2">
        <f>(Table2[[#This Row],[Current Week High]]/Table2[[#This Row],[Close Price]])-1</f>
        <v>3.4646477608111237E-3</v>
      </c>
      <c r="AG150" s="2">
        <f>(Table2[[#This Row],[Close Price]]/Table2[[#This Row],[Current Month Low]])-1</f>
        <v>4.5338698859825666E-2</v>
      </c>
      <c r="AH150" s="2">
        <f>(Table2[[#This Row],[Current Month High]]/Table2[[#This Row],[Close Price]])-1</f>
        <v>3.4646477608111237E-3</v>
      </c>
      <c r="AI150">
        <v>0.34646477608111198</v>
      </c>
      <c r="AJ150">
        <v>147.63266603113999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0.11</v>
      </c>
      <c r="AM150" t="s">
        <v>10455</v>
      </c>
      <c r="AN150">
        <v>13.88</v>
      </c>
      <c r="AO150" t="s">
        <v>10455</v>
      </c>
      <c r="AP150">
        <v>3.2632526247557997E-2</v>
      </c>
      <c r="AQ150">
        <f>(Table2[[#This Row],[Sharpe Ratio]]-AVERAGE(Table2[Sharpe Ratio]))/_xlfn.STDEV.P(Table2[Sharpe Ratio])</f>
        <v>-0.24285071639165151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4.8455823016548454</v>
      </c>
      <c r="AS150">
        <f>_xlfn.RANK.AVG(Table2[[#This Row],[1Y Return vs Nifty Z-Score]],Table2[1Y Return vs Nifty Z-Score])</f>
        <v>117</v>
      </c>
      <c r="AT150">
        <f>_xlfn.RANK.AVG(Table2[[#This Row],[6M Return vs Nifty Z-Score]],Table2[6M Return vs Nifty Z-Score])</f>
        <v>27</v>
      </c>
      <c r="AU150">
        <f>_xlfn.RANK.AVG(Table2[[#This Row],[Sharpe Ratio Z-Score]],Table2[Sharpe Ratio Z-Score])</f>
        <v>402</v>
      </c>
      <c r="AV150">
        <f>(Table2[[#This Row],[Rank 1Y]]+Table2[[#This Row],[Rank 6M]]+Table2[[#This Row],[Rank Sharpe]])/3</f>
        <v>182</v>
      </c>
    </row>
    <row r="151" spans="1:48" x14ac:dyDescent="0.3">
      <c r="A151" t="s">
        <v>376</v>
      </c>
      <c r="B151" t="s">
        <v>377</v>
      </c>
      <c r="C151" t="s">
        <v>10425</v>
      </c>
      <c r="D151" t="s">
        <v>378</v>
      </c>
      <c r="E151">
        <v>63849.827034449998</v>
      </c>
      <c r="F151">
        <v>1021.75</v>
      </c>
      <c r="G151">
        <v>91.095408634811406</v>
      </c>
      <c r="H151">
        <f>(Table2[[#This Row],[1Y Return vs Nifty]]-AVERAGE(Table2[1Y Return vs Nifty]))/_xlfn.STDEV.P(Table2[1Y Return vs Nifty])</f>
        <v>0.53372809618246453</v>
      </c>
      <c r="I151">
        <v>35.186827639308603</v>
      </c>
      <c r="J151">
        <f>(Table2[[#This Row],[1M Return vs Nifty]]-AVERAGE(Table2[1M Return vs Nifty]))/_xlfn.STDEV.P(Table2[1M Return vs Nifty])</f>
        <v>3.4072593437212615</v>
      </c>
      <c r="K151">
        <v>13.4237865350975</v>
      </c>
      <c r="L151">
        <f>(Table2[[#This Row],[6M Return vs Nifty]]-AVERAGE(Table2[6M Return vs Nifty]))/_xlfn.STDEV.P(Table2[6M Return vs Nifty])</f>
        <v>3.2763308860840973E-2</v>
      </c>
      <c r="M151">
        <v>-10.8195794896924</v>
      </c>
      <c r="N151">
        <f>(Table2[[#This Row],[1W Return vs Nifty]]-AVERAGE(Table2[1W Return vs Nifty]))/_xlfn.STDEV.P(Table2[1W Return vs Nifty])</f>
        <v>-1.8096664602704227</v>
      </c>
      <c r="O151">
        <v>899.85</v>
      </c>
      <c r="P151">
        <v>804.31316412528304</v>
      </c>
      <c r="Q151">
        <v>693.39539929208797</v>
      </c>
      <c r="R151">
        <v>60.3356243585594</v>
      </c>
      <c r="S151" s="2">
        <f>(Table2[[#This Row],[Close Price]]-Table2[[#This Row],[20D EMA]])/Table2[[#This Row],[20D EMA]]</f>
        <v>0.13546702228149132</v>
      </c>
      <c r="T151" s="2">
        <f>(Table2[[#This Row],[Close Price]]-Table2[[#This Row],[50D EMA]])/Table2[[#This Row],[50D EMA]]</f>
        <v>0.27033852679905673</v>
      </c>
      <c r="U151" s="2">
        <f>(Table2[[#This Row],[Close Price]]-Table2[[#This Row],[200D EMA]])/Table2[[#This Row],[200D EMA]]</f>
        <v>0.47354597541769228</v>
      </c>
      <c r="V151">
        <v>3.4476931994476701</v>
      </c>
      <c r="W151">
        <v>981</v>
      </c>
      <c r="X151">
        <v>1045</v>
      </c>
      <c r="Y151">
        <v>981</v>
      </c>
      <c r="Z151">
        <v>1045</v>
      </c>
      <c r="AA151">
        <v>981</v>
      </c>
      <c r="AB151">
        <v>1045</v>
      </c>
      <c r="AC151" s="2">
        <f>(Table2[[#This Row],[Close Price]]/Table2[[#This Row],[Day Low]])-1</f>
        <v>4.1539245667685964E-2</v>
      </c>
      <c r="AD151" s="2">
        <f>(Table2[[#This Row],[Day High]]/Table2[[#This Row],[Close Price]])-1</f>
        <v>2.2755077073648211E-2</v>
      </c>
      <c r="AE151" s="2">
        <f>(Table2[[#This Row],[Close Price]]/Table2[[#This Row],[Current Week Low]])-1</f>
        <v>4.1539245667685964E-2</v>
      </c>
      <c r="AF151" s="2">
        <f>(Table2[[#This Row],[Current Week High]]/Table2[[#This Row],[Close Price]])-1</f>
        <v>2.2755077073648211E-2</v>
      </c>
      <c r="AG151" s="2">
        <f>(Table2[[#This Row],[Close Price]]/Table2[[#This Row],[Current Month Low]])-1</f>
        <v>4.1539245667685964E-2</v>
      </c>
      <c r="AH151" s="2">
        <f>(Table2[[#This Row],[Current Month High]]/Table2[[#This Row],[Close Price]])-1</f>
        <v>2.2755077073648211E-2</v>
      </c>
      <c r="AI151">
        <v>16.173232199657399</v>
      </c>
      <c r="AJ151">
        <v>147.30727338738899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0.38</v>
      </c>
      <c r="AM151" t="s">
        <v>10455</v>
      </c>
      <c r="AN151">
        <v>32.29</v>
      </c>
      <c r="AO151" t="s">
        <v>10455</v>
      </c>
      <c r="AP151">
        <v>0.13991936502417501</v>
      </c>
      <c r="AQ151">
        <f>(Table2[[#This Row],[Sharpe Ratio]]-AVERAGE(Table2[Sharpe Ratio]))/_xlfn.STDEV.P(Table2[Sharpe Ratio])</f>
        <v>0.97012238923135841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3.1342066777255022</v>
      </c>
      <c r="AS151">
        <f>_xlfn.RANK.AVG(Table2[[#This Row],[1Y Return vs Nifty Z-Score]],Table2[1Y Return vs Nifty Z-Score])</f>
        <v>144</v>
      </c>
      <c r="AT151">
        <f>_xlfn.RANK.AVG(Table2[[#This Row],[6M Return vs Nifty Z-Score]],Table2[6M Return vs Nifty Z-Score])</f>
        <v>288</v>
      </c>
      <c r="AU151">
        <f>_xlfn.RANK.AVG(Table2[[#This Row],[Sharpe Ratio Z-Score]],Table2[Sharpe Ratio Z-Score])</f>
        <v>119</v>
      </c>
      <c r="AV151">
        <f>(Table2[[#This Row],[Rank 1Y]]+Table2[[#This Row],[Rank 6M]]+Table2[[#This Row],[Rank Sharpe]])/3</f>
        <v>183.66666666666666</v>
      </c>
    </row>
    <row r="152" spans="1:48" x14ac:dyDescent="0.3">
      <c r="A152" t="s">
        <v>1556</v>
      </c>
      <c r="B152" t="s">
        <v>1557</v>
      </c>
      <c r="C152" t="s">
        <v>10427</v>
      </c>
      <c r="D152" t="s">
        <v>1558</v>
      </c>
      <c r="E152">
        <v>5644.0293465599998</v>
      </c>
      <c r="F152">
        <v>340.7</v>
      </c>
      <c r="G152">
        <v>111.739303673218</v>
      </c>
      <c r="H152">
        <f>(Table2[[#This Row],[1Y Return vs Nifty]]-AVERAGE(Table2[1Y Return vs Nifty]))/_xlfn.STDEV.P(Table2[1Y Return vs Nifty])</f>
        <v>0.77842849771255651</v>
      </c>
      <c r="I152">
        <v>-3.1820288509618302</v>
      </c>
      <c r="J152">
        <f>(Table2[[#This Row],[1M Return vs Nifty]]-AVERAGE(Table2[1M Return vs Nifty]))/_xlfn.STDEV.P(Table2[1M Return vs Nifty])</f>
        <v>-0.27549964278667766</v>
      </c>
      <c r="K152">
        <v>19.0610015597121</v>
      </c>
      <c r="L152">
        <f>(Table2[[#This Row],[6M Return vs Nifty]]-AVERAGE(Table2[6M Return vs Nifty]))/_xlfn.STDEV.P(Table2[6M Return vs Nifty])</f>
        <v>0.20451213872249827</v>
      </c>
      <c r="M152">
        <v>1.9816272799719401</v>
      </c>
      <c r="N152">
        <f>(Table2[[#This Row],[1W Return vs Nifty]]-AVERAGE(Table2[1W Return vs Nifty]))/_xlfn.STDEV.P(Table2[1W Return vs Nifty])</f>
        <v>0.76219769060370213</v>
      </c>
      <c r="O152">
        <v>309.18</v>
      </c>
      <c r="P152">
        <v>297.28397168194101</v>
      </c>
      <c r="Q152">
        <v>269.29008360311798</v>
      </c>
      <c r="R152">
        <v>61.041767213922697</v>
      </c>
      <c r="S152" s="2">
        <f>(Table2[[#This Row],[Close Price]]-Table2[[#This Row],[20D EMA]])/Table2[[#This Row],[20D EMA]]</f>
        <v>0.10194708583996372</v>
      </c>
      <c r="T152" s="2">
        <f>(Table2[[#This Row],[Close Price]]-Table2[[#This Row],[50D EMA]])/Table2[[#This Row],[50D EMA]]</f>
        <v>0.14604227759883751</v>
      </c>
      <c r="U152" s="2">
        <f>(Table2[[#This Row],[Close Price]]-Table2[[#This Row],[200D EMA]])/Table2[[#This Row],[200D EMA]]</f>
        <v>0.26517841073615822</v>
      </c>
      <c r="V152">
        <v>1.52499446857768</v>
      </c>
      <c r="W152">
        <v>321.2</v>
      </c>
      <c r="X152">
        <v>347.45</v>
      </c>
      <c r="Y152">
        <v>321.2</v>
      </c>
      <c r="Z152">
        <v>347.45</v>
      </c>
      <c r="AA152">
        <v>321.2</v>
      </c>
      <c r="AB152">
        <v>347.45</v>
      </c>
      <c r="AC152" s="2">
        <f>(Table2[[#This Row],[Close Price]]/Table2[[#This Row],[Day Low]])-1</f>
        <v>6.0709838107098291E-2</v>
      </c>
      <c r="AD152" s="2">
        <f>(Table2[[#This Row],[Day High]]/Table2[[#This Row],[Close Price]])-1</f>
        <v>1.9812151452891058E-2</v>
      </c>
      <c r="AE152" s="2">
        <f>(Table2[[#This Row],[Close Price]]/Table2[[#This Row],[Current Week Low]])-1</f>
        <v>6.0709838107098291E-2</v>
      </c>
      <c r="AF152" s="2">
        <f>(Table2[[#This Row],[Current Week High]]/Table2[[#This Row],[Close Price]])-1</f>
        <v>1.9812151452891058E-2</v>
      </c>
      <c r="AG152" s="2">
        <f>(Table2[[#This Row],[Close Price]]/Table2[[#This Row],[Current Month Low]])-1</f>
        <v>6.0709838107098291E-2</v>
      </c>
      <c r="AH152" s="2">
        <f>(Table2[[#This Row],[Current Month High]]/Table2[[#This Row],[Close Price]])-1</f>
        <v>1.9812151452891058E-2</v>
      </c>
      <c r="AI152">
        <v>9.5685353683592602</v>
      </c>
      <c r="AJ152">
        <v>143.44408717399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0.06</v>
      </c>
      <c r="AM152" t="s">
        <v>10455</v>
      </c>
      <c r="AN152">
        <v>11.63</v>
      </c>
      <c r="AO152" t="s">
        <v>10455</v>
      </c>
      <c r="AP152">
        <v>0.105948879406961</v>
      </c>
      <c r="AQ152">
        <f>(Table2[[#This Row],[Sharpe Ratio]]-AVERAGE(Table2[Sharpe Ratio]))/_xlfn.STDEV.P(Table2[Sharpe Ratio])</f>
        <v>0.58605584473723082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2.05569452898931</v>
      </c>
      <c r="AS152">
        <f>_xlfn.RANK.AVG(Table2[[#This Row],[1Y Return vs Nifty Z-Score]],Table2[1Y Return vs Nifty Z-Score])</f>
        <v>113</v>
      </c>
      <c r="AT152">
        <f>_xlfn.RANK.AVG(Table2[[#This Row],[6M Return vs Nifty Z-Score]],Table2[6M Return vs Nifty Z-Score])</f>
        <v>247</v>
      </c>
      <c r="AU152">
        <f>_xlfn.RANK.AVG(Table2[[#This Row],[Sharpe Ratio Z-Score]],Table2[Sharpe Ratio Z-Score])</f>
        <v>192</v>
      </c>
      <c r="AV152">
        <f>(Table2[[#This Row],[Rank 1Y]]+Table2[[#This Row],[Rank 6M]]+Table2[[#This Row],[Rank Sharpe]])/3</f>
        <v>184</v>
      </c>
    </row>
    <row r="153" spans="1:48" x14ac:dyDescent="0.3">
      <c r="A153" t="s">
        <v>816</v>
      </c>
      <c r="B153" t="s">
        <v>817</v>
      </c>
      <c r="C153" t="s">
        <v>10419</v>
      </c>
      <c r="D153" t="s">
        <v>148</v>
      </c>
      <c r="E153">
        <v>18495.621457023899</v>
      </c>
      <c r="F153">
        <v>143.37</v>
      </c>
      <c r="G153">
        <v>229.43054952570699</v>
      </c>
      <c r="H153">
        <f>(Table2[[#This Row],[1Y Return vs Nifty]]-AVERAGE(Table2[1Y Return vs Nifty]))/_xlfn.STDEV.P(Table2[1Y Return vs Nifty])</f>
        <v>2.1734702310241247</v>
      </c>
      <c r="I153">
        <v>-14.801245115923299</v>
      </c>
      <c r="J153">
        <f>(Table2[[#This Row],[1M Return vs Nifty]]-AVERAGE(Table2[1M Return vs Nifty]))/_xlfn.STDEV.P(Table2[1M Return vs Nifty])</f>
        <v>-1.3907471906727331</v>
      </c>
      <c r="K153">
        <v>-1.5826588561502499</v>
      </c>
      <c r="L153">
        <f>(Table2[[#This Row],[6M Return vs Nifty]]-AVERAGE(Table2[6M Return vs Nifty]))/_xlfn.STDEV.P(Table2[6M Return vs Nifty])</f>
        <v>-0.42443752968724446</v>
      </c>
      <c r="M153">
        <v>-1.8052989515265301</v>
      </c>
      <c r="N153">
        <f>(Table2[[#This Row],[1W Return vs Nifty]]-AVERAGE(Table2[1W Return vs Nifty]))/_xlfn.STDEV.P(Table2[1W Return vs Nifty])</f>
        <v>1.3741220104779796E-3</v>
      </c>
      <c r="O153">
        <v>143.97</v>
      </c>
      <c r="P153">
        <v>143.711939481619</v>
      </c>
      <c r="Q153">
        <v>115.225000144749</v>
      </c>
      <c r="R153">
        <v>45.817656920066298</v>
      </c>
      <c r="S153" s="2">
        <f>(Table2[[#This Row],[Close Price]]-Table2[[#This Row],[20D EMA]])/Table2[[#This Row],[20D EMA]]</f>
        <v>-4.1675349031047738E-3</v>
      </c>
      <c r="T153" s="2">
        <f>(Table2[[#This Row],[Close Price]]-Table2[[#This Row],[50D EMA]])/Table2[[#This Row],[50D EMA]]</f>
        <v>-2.3793394122464556E-3</v>
      </c>
      <c r="U153" s="2">
        <f>(Table2[[#This Row],[Close Price]]-Table2[[#This Row],[200D EMA]])/Table2[[#This Row],[200D EMA]]</f>
        <v>0.24426122646903389</v>
      </c>
      <c r="V153">
        <v>0.94525851505444103</v>
      </c>
      <c r="W153">
        <v>140.30000000000001</v>
      </c>
      <c r="X153">
        <v>144</v>
      </c>
      <c r="Y153">
        <v>140.30000000000001</v>
      </c>
      <c r="Z153">
        <v>144</v>
      </c>
      <c r="AA153">
        <v>140.30000000000001</v>
      </c>
      <c r="AB153">
        <v>144</v>
      </c>
      <c r="AC153" s="2">
        <f>(Table2[[#This Row],[Close Price]]/Table2[[#This Row],[Day Low]])-1</f>
        <v>2.1881682109764711E-2</v>
      </c>
      <c r="AD153" s="2">
        <f>(Table2[[#This Row],[Day High]]/Table2[[#This Row],[Close Price]])-1</f>
        <v>4.3942247332078299E-3</v>
      </c>
      <c r="AE153" s="2">
        <f>(Table2[[#This Row],[Close Price]]/Table2[[#This Row],[Current Week Low]])-1</f>
        <v>2.1881682109764711E-2</v>
      </c>
      <c r="AF153" s="2">
        <f>(Table2[[#This Row],[Current Week High]]/Table2[[#This Row],[Close Price]])-1</f>
        <v>4.3942247332078299E-3</v>
      </c>
      <c r="AG153" s="2">
        <f>(Table2[[#This Row],[Close Price]]/Table2[[#This Row],[Current Month Low]])-1</f>
        <v>2.1881682109764711E-2</v>
      </c>
      <c r="AH153" s="2">
        <f>(Table2[[#This Row],[Current Month High]]/Table2[[#This Row],[Close Price]])-1</f>
        <v>4.3942247332078299E-3</v>
      </c>
      <c r="AI153">
        <v>23.456790123456699</v>
      </c>
      <c r="AJ153">
        <v>273.72434017595299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-0.05</v>
      </c>
      <c r="AM153" t="s">
        <v>10456</v>
      </c>
      <c r="AN153">
        <v>-4.18</v>
      </c>
      <c r="AO153" t="s">
        <v>10456</v>
      </c>
      <c r="AP153">
        <v>0.16366179789070101</v>
      </c>
      <c r="AQ153">
        <f>(Table2[[#This Row],[Sharpe Ratio]]-AVERAGE(Table2[Sharpe Ratio]))/_xlfn.STDEV.P(Table2[Sharpe Ratio])</f>
        <v>1.2385517031858724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1.5982113358604972</v>
      </c>
      <c r="AS153">
        <f>_xlfn.RANK.AVG(Table2[[#This Row],[1Y Return vs Nifty Z-Score]],Table2[1Y Return vs Nifty Z-Score])</f>
        <v>19</v>
      </c>
      <c r="AT153">
        <f>_xlfn.RANK.AVG(Table2[[#This Row],[6M Return vs Nifty Z-Score]],Table2[6M Return vs Nifty Z-Score])</f>
        <v>455</v>
      </c>
      <c r="AU153">
        <f>_xlfn.RANK.AVG(Table2[[#This Row],[Sharpe Ratio Z-Score]],Table2[Sharpe Ratio Z-Score])</f>
        <v>81</v>
      </c>
      <c r="AV153">
        <f>(Table2[[#This Row],[Rank 1Y]]+Table2[[#This Row],[Rank 6M]]+Table2[[#This Row],[Rank Sharpe]])/3</f>
        <v>185</v>
      </c>
    </row>
    <row r="154" spans="1:48" x14ac:dyDescent="0.3">
      <c r="A154" t="s">
        <v>261</v>
      </c>
      <c r="B154" t="s">
        <v>262</v>
      </c>
      <c r="C154" t="s">
        <v>10415</v>
      </c>
      <c r="D154" t="s">
        <v>197</v>
      </c>
      <c r="E154">
        <v>100527.3023216</v>
      </c>
      <c r="F154">
        <v>34249.949999999997</v>
      </c>
      <c r="G154">
        <v>52.8465883633353</v>
      </c>
      <c r="H154">
        <f>(Table2[[#This Row],[1Y Return vs Nifty]]-AVERAGE(Table2[1Y Return vs Nifty]))/_xlfn.STDEV.P(Table2[1Y Return vs Nifty])</f>
        <v>8.0349426068622457E-2</v>
      </c>
      <c r="I154">
        <v>5.1176972016326596</v>
      </c>
      <c r="J154">
        <f>(Table2[[#This Row],[1M Return vs Nifty]]-AVERAGE(Table2[1M Return vs Nifty]))/_xlfn.STDEV.P(Table2[1M Return vs Nifty])</f>
        <v>0.52113318658881636</v>
      </c>
      <c r="K154">
        <v>41.7212198359124</v>
      </c>
      <c r="L154">
        <f>(Table2[[#This Row],[6M Return vs Nifty]]-AVERAGE(Table2[6M Return vs Nifty]))/_xlfn.STDEV.P(Table2[6M Return vs Nifty])</f>
        <v>0.89490020381377411</v>
      </c>
      <c r="M154">
        <v>2.3877983108022498</v>
      </c>
      <c r="N154">
        <f>(Table2[[#This Row],[1W Return vs Nifty]]-AVERAGE(Table2[1W Return vs Nifty]))/_xlfn.STDEV.P(Table2[1W Return vs Nifty])</f>
        <v>0.84380067789327118</v>
      </c>
      <c r="O154">
        <v>32707.18</v>
      </c>
      <c r="P154">
        <v>31390.8481338163</v>
      </c>
      <c r="Q154">
        <v>26696.046755157899</v>
      </c>
      <c r="R154">
        <v>66.186109941636502</v>
      </c>
      <c r="S154" s="2">
        <f>(Table2[[#This Row],[Close Price]]-Table2[[#This Row],[20D EMA]])/Table2[[#This Row],[20D EMA]]</f>
        <v>4.7169153684297964E-2</v>
      </c>
      <c r="T154" s="2">
        <f>(Table2[[#This Row],[Close Price]]-Table2[[#This Row],[50D EMA]])/Table2[[#This Row],[50D EMA]]</f>
        <v>9.1080746018572314E-2</v>
      </c>
      <c r="U154" s="2">
        <f>(Table2[[#This Row],[Close Price]]-Table2[[#This Row],[200D EMA]])/Table2[[#This Row],[200D EMA]]</f>
        <v>0.2829596199812851</v>
      </c>
      <c r="V154">
        <v>0.97004899870207895</v>
      </c>
      <c r="W154">
        <v>33702.15</v>
      </c>
      <c r="X154">
        <v>34479.85</v>
      </c>
      <c r="Y154">
        <v>33702.15</v>
      </c>
      <c r="Z154">
        <v>34479.85</v>
      </c>
      <c r="AA154">
        <v>33702.15</v>
      </c>
      <c r="AB154">
        <v>34479.85</v>
      </c>
      <c r="AC154" s="2">
        <f>(Table2[[#This Row],[Close Price]]/Table2[[#This Row],[Day Low]])-1</f>
        <v>1.6254155892131417E-2</v>
      </c>
      <c r="AD154" s="2">
        <f>(Table2[[#This Row],[Day High]]/Table2[[#This Row],[Close Price]])-1</f>
        <v>6.7124185582752016E-3</v>
      </c>
      <c r="AE154" s="2">
        <f>(Table2[[#This Row],[Close Price]]/Table2[[#This Row],[Current Week Low]])-1</f>
        <v>1.6254155892131417E-2</v>
      </c>
      <c r="AF154" s="2">
        <f>(Table2[[#This Row],[Current Week High]]/Table2[[#This Row],[Close Price]])-1</f>
        <v>6.7124185582752016E-3</v>
      </c>
      <c r="AG154" s="2">
        <f>(Table2[[#This Row],[Close Price]]/Table2[[#This Row],[Current Month Low]])-1</f>
        <v>1.6254155892131417E-2</v>
      </c>
      <c r="AH154" s="2">
        <f>(Table2[[#This Row],[Current Month High]]/Table2[[#This Row],[Close Price]])-1</f>
        <v>6.7124185582752016E-3</v>
      </c>
      <c r="AI154">
        <v>7.0892074294998997</v>
      </c>
      <c r="AJ154">
        <v>91.008106005470793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-0.01</v>
      </c>
      <c r="AM154" t="s">
        <v>10456</v>
      </c>
      <c r="AN154">
        <v>9.0399999999999991</v>
      </c>
      <c r="AO154" t="s">
        <v>10455</v>
      </c>
      <c r="AP154">
        <v>0.10361937972120699</v>
      </c>
      <c r="AQ154">
        <f>(Table2[[#This Row],[Sharpe Ratio]]-AVERAGE(Table2[Sharpe Ratio]))/_xlfn.STDEV.P(Table2[Sharpe Ratio])</f>
        <v>0.55971877953336069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2.8999022738978448</v>
      </c>
      <c r="AS154">
        <f>_xlfn.RANK.AVG(Table2[[#This Row],[1Y Return vs Nifty Z-Score]],Table2[1Y Return vs Nifty Z-Score])</f>
        <v>249</v>
      </c>
      <c r="AT154">
        <f>_xlfn.RANK.AVG(Table2[[#This Row],[6M Return vs Nifty Z-Score]],Table2[6M Return vs Nifty Z-Score])</f>
        <v>106</v>
      </c>
      <c r="AU154">
        <f>_xlfn.RANK.AVG(Table2[[#This Row],[Sharpe Ratio Z-Score]],Table2[Sharpe Ratio Z-Score])</f>
        <v>202</v>
      </c>
      <c r="AV154">
        <f>(Table2[[#This Row],[Rank 1Y]]+Table2[[#This Row],[Rank 6M]]+Table2[[#This Row],[Rank Sharpe]])/3</f>
        <v>185.66666666666666</v>
      </c>
    </row>
    <row r="155" spans="1:48" x14ac:dyDescent="0.3">
      <c r="A155" t="s">
        <v>1517</v>
      </c>
      <c r="B155" t="s">
        <v>1518</v>
      </c>
      <c r="C155" t="s">
        <v>10421</v>
      </c>
      <c r="D155" t="s">
        <v>67</v>
      </c>
      <c r="E155">
        <v>6035.3919999999998</v>
      </c>
      <c r="F155">
        <v>843.15</v>
      </c>
      <c r="G155">
        <v>122.819129889123</v>
      </c>
      <c r="H155">
        <f>(Table2[[#This Row],[1Y Return vs Nifty]]-AVERAGE(Table2[1Y Return vs Nifty]))/_xlfn.STDEV.P(Table2[1Y Return vs Nifty])</f>
        <v>0.90976213987996313</v>
      </c>
      <c r="I155">
        <v>-15.2553281145846</v>
      </c>
      <c r="J155">
        <f>(Table2[[#This Row],[1M Return vs Nifty]]-AVERAGE(Table2[1M Return vs Nifty]))/_xlfn.STDEV.P(Table2[1M Return vs Nifty])</f>
        <v>-1.4343314513703234</v>
      </c>
      <c r="K155">
        <v>16.962384008586099</v>
      </c>
      <c r="L155">
        <f>(Table2[[#This Row],[6M Return vs Nifty]]-AVERAGE(Table2[6M Return vs Nifty]))/_xlfn.STDEV.P(Table2[6M Return vs Nifty])</f>
        <v>0.14057363235735046</v>
      </c>
      <c r="M155">
        <v>-5.8186510470226303</v>
      </c>
      <c r="N155">
        <f>(Table2[[#This Row],[1W Return vs Nifty]]-AVERAGE(Table2[1W Return vs Nifty]))/_xlfn.STDEV.P(Table2[1W Return vs Nifty])</f>
        <v>-0.80494020170641134</v>
      </c>
      <c r="O155">
        <v>875.56</v>
      </c>
      <c r="P155">
        <v>879.72707017246296</v>
      </c>
      <c r="Q155">
        <v>748.94316027077002</v>
      </c>
      <c r="R155">
        <v>37.958478321467197</v>
      </c>
      <c r="S155" s="2">
        <f>(Table2[[#This Row],[Close Price]]-Table2[[#This Row],[20D EMA]])/Table2[[#This Row],[20D EMA]]</f>
        <v>-3.7016309561880366E-2</v>
      </c>
      <c r="T155" s="2">
        <f>(Table2[[#This Row],[Close Price]]-Table2[[#This Row],[50D EMA]])/Table2[[#This Row],[50D EMA]]</f>
        <v>-4.1577747704515174E-2</v>
      </c>
      <c r="U155" s="2">
        <f>(Table2[[#This Row],[Close Price]]-Table2[[#This Row],[200D EMA]])/Table2[[#This Row],[200D EMA]]</f>
        <v>0.12578636767998627</v>
      </c>
      <c r="V155">
        <v>0.69316120764534195</v>
      </c>
      <c r="W155">
        <v>840.9</v>
      </c>
      <c r="X155">
        <v>860.65</v>
      </c>
      <c r="Y155">
        <v>840.9</v>
      </c>
      <c r="Z155">
        <v>860.65</v>
      </c>
      <c r="AA155">
        <v>840.9</v>
      </c>
      <c r="AB155">
        <v>860.65</v>
      </c>
      <c r="AC155" s="2">
        <f>(Table2[[#This Row],[Close Price]]/Table2[[#This Row],[Day Low]])-1</f>
        <v>2.6757046022118924E-3</v>
      </c>
      <c r="AD155" s="2">
        <f>(Table2[[#This Row],[Day High]]/Table2[[#This Row],[Close Price]])-1</f>
        <v>2.0755500207555011E-2</v>
      </c>
      <c r="AE155" s="2">
        <f>(Table2[[#This Row],[Close Price]]/Table2[[#This Row],[Current Week Low]])-1</f>
        <v>2.6757046022118924E-3</v>
      </c>
      <c r="AF155" s="2">
        <f>(Table2[[#This Row],[Current Week High]]/Table2[[#This Row],[Close Price]])-1</f>
        <v>2.0755500207555011E-2</v>
      </c>
      <c r="AG155" s="2">
        <f>(Table2[[#This Row],[Close Price]]/Table2[[#This Row],[Current Month Low]])-1</f>
        <v>2.6757046022118924E-3</v>
      </c>
      <c r="AH155" s="2">
        <f>(Table2[[#This Row],[Current Month High]]/Table2[[#This Row],[Close Price]])-1</f>
        <v>2.0755500207555011E-2</v>
      </c>
      <c r="AI155">
        <v>38.172329953151802</v>
      </c>
      <c r="AJ155">
        <v>151.49888143176699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-0.12</v>
      </c>
      <c r="AM155" t="s">
        <v>10456</v>
      </c>
      <c r="AN155">
        <v>-3.34</v>
      </c>
      <c r="AO155" t="s">
        <v>10456</v>
      </c>
      <c r="AP155">
        <v>0.100590411346792</v>
      </c>
      <c r="AQ155">
        <f>(Table2[[#This Row],[Sharpe Ratio]]-AVERAGE(Table2[Sharpe Ratio]))/_xlfn.STDEV.P(Table2[Sharpe Ratio])</f>
        <v>0.5254735988770658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94</v>
      </c>
      <c r="AT155">
        <f>_xlfn.RANK.AVG(Table2[[#This Row],[6M Return vs Nifty Z-Score]],Table2[6M Return vs Nifty Z-Score])</f>
        <v>262</v>
      </c>
      <c r="AU155">
        <f>_xlfn.RANK.AVG(Table2[[#This Row],[Sharpe Ratio Z-Score]],Table2[Sharpe Ratio Z-Score])</f>
        <v>211</v>
      </c>
      <c r="AV155">
        <f>(Table2[[#This Row],[Rank 1Y]]+Table2[[#This Row],[Rank 6M]]+Table2[[#This Row],[Rank Sharpe]])/3</f>
        <v>189</v>
      </c>
    </row>
    <row r="156" spans="1:48" x14ac:dyDescent="0.3">
      <c r="A156" t="s">
        <v>1467</v>
      </c>
      <c r="B156" t="s">
        <v>1468</v>
      </c>
      <c r="C156" t="s">
        <v>10420</v>
      </c>
      <c r="D156" t="s">
        <v>388</v>
      </c>
      <c r="E156">
        <v>6523.6262593370002</v>
      </c>
      <c r="F156">
        <v>214.18</v>
      </c>
      <c r="G156">
        <v>218.46360482382201</v>
      </c>
      <c r="H156">
        <f>(Table2[[#This Row],[1Y Return vs Nifty]]-AVERAGE(Table2[1Y Return vs Nifty]))/_xlfn.STDEV.P(Table2[1Y Return vs Nifty])</f>
        <v>2.0434746189016604</v>
      </c>
      <c r="I156">
        <v>5.9514638901764298</v>
      </c>
      <c r="J156">
        <f>(Table2[[#This Row],[1M Return vs Nifty]]-AVERAGE(Table2[1M Return vs Nifty]))/_xlfn.STDEV.P(Table2[1M Return vs Nifty])</f>
        <v>0.60116063712449141</v>
      </c>
      <c r="K156">
        <v>10.224448724610101</v>
      </c>
      <c r="L156">
        <f>(Table2[[#This Row],[6M Return vs Nifty]]-AVERAGE(Table2[6M Return vs Nifty]))/_xlfn.STDEV.P(Table2[6M Return vs Nifty])</f>
        <v>-6.4710802537088927E-2</v>
      </c>
      <c r="M156">
        <v>7.6865042294930896</v>
      </c>
      <c r="N156">
        <f>(Table2[[#This Row],[1W Return vs Nifty]]-AVERAGE(Table2[1W Return vs Nifty]))/_xlfn.STDEV.P(Table2[1W Return vs Nifty])</f>
        <v>1.9083527973543368</v>
      </c>
      <c r="O156">
        <v>197.56</v>
      </c>
      <c r="P156">
        <v>188.18577103439199</v>
      </c>
      <c r="Q156">
        <v>155.10680090629799</v>
      </c>
      <c r="R156">
        <v>76.118794527605104</v>
      </c>
      <c r="S156" s="2">
        <f>(Table2[[#This Row],[Close Price]]-Table2[[#This Row],[20D EMA]])/Table2[[#This Row],[20D EMA]]</f>
        <v>8.4126341364648735E-2</v>
      </c>
      <c r="T156" s="2">
        <f>(Table2[[#This Row],[Close Price]]-Table2[[#This Row],[50D EMA]])/Table2[[#This Row],[50D EMA]]</f>
        <v>0.13813068237160941</v>
      </c>
      <c r="U156" s="2">
        <f>(Table2[[#This Row],[Close Price]]-Table2[[#This Row],[200D EMA]])/Table2[[#This Row],[200D EMA]]</f>
        <v>0.38085498990717304</v>
      </c>
      <c r="V156">
        <v>1.2572172188144599</v>
      </c>
      <c r="W156">
        <v>209.54</v>
      </c>
      <c r="X156">
        <v>216.45</v>
      </c>
      <c r="Y156">
        <v>209.54</v>
      </c>
      <c r="Z156">
        <v>216.45</v>
      </c>
      <c r="AA156">
        <v>209.54</v>
      </c>
      <c r="AB156">
        <v>216.45</v>
      </c>
      <c r="AC156" s="2">
        <f>(Table2[[#This Row],[Close Price]]/Table2[[#This Row],[Day Low]])-1</f>
        <v>2.214374343800718E-2</v>
      </c>
      <c r="AD156" s="2">
        <f>(Table2[[#This Row],[Day High]]/Table2[[#This Row],[Close Price]])-1</f>
        <v>1.0598561957232189E-2</v>
      </c>
      <c r="AE156" s="2">
        <f>(Table2[[#This Row],[Close Price]]/Table2[[#This Row],[Current Week Low]])-1</f>
        <v>2.214374343800718E-2</v>
      </c>
      <c r="AF156" s="2">
        <f>(Table2[[#This Row],[Current Week High]]/Table2[[#This Row],[Close Price]])-1</f>
        <v>1.0598561957232189E-2</v>
      </c>
      <c r="AG156" s="2">
        <f>(Table2[[#This Row],[Close Price]]/Table2[[#This Row],[Current Month Low]])-1</f>
        <v>2.214374343800718E-2</v>
      </c>
      <c r="AH156" s="2">
        <f>(Table2[[#This Row],[Current Month High]]/Table2[[#This Row],[Close Price]])-1</f>
        <v>1.0598561957232189E-2</v>
      </c>
      <c r="AI156">
        <v>1.05985619572321</v>
      </c>
      <c r="AJ156">
        <v>248.543531326281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0.13</v>
      </c>
      <c r="AM156" t="s">
        <v>10455</v>
      </c>
      <c r="AN156">
        <v>7.23</v>
      </c>
      <c r="AO156" t="s">
        <v>10455</v>
      </c>
      <c r="AP156">
        <v>9.4972270240666998E-2</v>
      </c>
      <c r="AQ156">
        <f>(Table2[[#This Row],[Sharpe Ratio]]-AVERAGE(Table2[Sharpe Ratio]))/_xlfn.STDEV.P(Table2[Sharpe Ratio])</f>
        <v>0.46195551834611087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4.9502327691895109</v>
      </c>
      <c r="AS156">
        <f>_xlfn.RANK.AVG(Table2[[#This Row],[1Y Return vs Nifty Z-Score]],Table2[1Y Return vs Nifty Z-Score])</f>
        <v>24</v>
      </c>
      <c r="AT156">
        <f>_xlfn.RANK.AVG(Table2[[#This Row],[6M Return vs Nifty Z-Score]],Table2[6M Return vs Nifty Z-Score])</f>
        <v>320</v>
      </c>
      <c r="AU156">
        <f>_xlfn.RANK.AVG(Table2[[#This Row],[Sharpe Ratio Z-Score]],Table2[Sharpe Ratio Z-Score])</f>
        <v>224</v>
      </c>
      <c r="AV156">
        <f>(Table2[[#This Row],[Rank 1Y]]+Table2[[#This Row],[Rank 6M]]+Table2[[#This Row],[Rank Sharpe]])/3</f>
        <v>189.33333333333334</v>
      </c>
    </row>
    <row r="157" spans="1:48" x14ac:dyDescent="0.3">
      <c r="A157" t="s">
        <v>1622</v>
      </c>
      <c r="B157" t="s">
        <v>1623</v>
      </c>
      <c r="C157" t="s">
        <v>10413</v>
      </c>
      <c r="D157" t="s">
        <v>983</v>
      </c>
      <c r="E157">
        <v>5116.3511473620001</v>
      </c>
      <c r="F157">
        <v>41.29</v>
      </c>
      <c r="G157">
        <v>120.280963278412</v>
      </c>
      <c r="H157">
        <f>(Table2[[#This Row],[1Y Return vs Nifty]]-AVERAGE(Table2[1Y Return vs Nifty]))/_xlfn.STDEV.P(Table2[1Y Return vs Nifty])</f>
        <v>0.87967622888129948</v>
      </c>
      <c r="I157">
        <v>19.462056671668599</v>
      </c>
      <c r="J157">
        <f>(Table2[[#This Row],[1M Return vs Nifty]]-AVERAGE(Table2[1M Return vs Nifty]))/_xlfn.STDEV.P(Table2[1M Return vs Nifty])</f>
        <v>1.8979482281674189</v>
      </c>
      <c r="K157">
        <v>35.987147109344299</v>
      </c>
      <c r="L157">
        <f>(Table2[[#This Row],[6M Return vs Nifty]]-AVERAGE(Table2[6M Return vs Nifty]))/_xlfn.STDEV.P(Table2[6M Return vs Nifty])</f>
        <v>0.72020041378810562</v>
      </c>
      <c r="M157">
        <v>-7.2587130032372498</v>
      </c>
      <c r="N157">
        <f>(Table2[[#This Row],[1W Return vs Nifty]]-AVERAGE(Table2[1W Return vs Nifty]))/_xlfn.STDEV.P(Table2[1W Return vs Nifty])</f>
        <v>-1.0942600905939774</v>
      </c>
      <c r="O157">
        <v>38.75</v>
      </c>
      <c r="P157">
        <v>35.943531286729602</v>
      </c>
      <c r="Q157">
        <v>30.706531966950799</v>
      </c>
      <c r="R157">
        <v>54.9254054256605</v>
      </c>
      <c r="S157" s="2">
        <f>(Table2[[#This Row],[Close Price]]-Table2[[#This Row],[20D EMA]])/Table2[[#This Row],[20D EMA]]</f>
        <v>6.5548387096774172E-2</v>
      </c>
      <c r="T157" s="2">
        <f>(Table2[[#This Row],[Close Price]]-Table2[[#This Row],[50D EMA]])/Table2[[#This Row],[50D EMA]]</f>
        <v>0.14874633965762624</v>
      </c>
      <c r="U157" s="2">
        <f>(Table2[[#This Row],[Close Price]]-Table2[[#This Row],[200D EMA]])/Table2[[#This Row],[200D EMA]]</f>
        <v>0.34466503884059929</v>
      </c>
      <c r="V157">
        <v>1.5139063662319101</v>
      </c>
      <c r="W157">
        <v>39.979999999999997</v>
      </c>
      <c r="X157">
        <v>41.78</v>
      </c>
      <c r="Y157">
        <v>39.979999999999997</v>
      </c>
      <c r="Z157">
        <v>41.78</v>
      </c>
      <c r="AA157">
        <v>39.979999999999997</v>
      </c>
      <c r="AB157">
        <v>41.78</v>
      </c>
      <c r="AC157" s="2">
        <f>(Table2[[#This Row],[Close Price]]/Table2[[#This Row],[Day Low]])-1</f>
        <v>3.276638319159586E-2</v>
      </c>
      <c r="AD157" s="2">
        <f>(Table2[[#This Row],[Day High]]/Table2[[#This Row],[Close Price]])-1</f>
        <v>1.1867280213126774E-2</v>
      </c>
      <c r="AE157" s="2">
        <f>(Table2[[#This Row],[Close Price]]/Table2[[#This Row],[Current Week Low]])-1</f>
        <v>3.276638319159586E-2</v>
      </c>
      <c r="AF157" s="2">
        <f>(Table2[[#This Row],[Current Week High]]/Table2[[#This Row],[Close Price]])-1</f>
        <v>1.1867280213126774E-2</v>
      </c>
      <c r="AG157" s="2">
        <f>(Table2[[#This Row],[Close Price]]/Table2[[#This Row],[Current Month Low]])-1</f>
        <v>3.276638319159586E-2</v>
      </c>
      <c r="AH157" s="2">
        <f>(Table2[[#This Row],[Current Month High]]/Table2[[#This Row],[Close Price]])-1</f>
        <v>1.1867280213126774E-2</v>
      </c>
      <c r="AI157">
        <v>7.5320900944538502</v>
      </c>
      <c r="AJ157">
        <v>159.685534591194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0.16</v>
      </c>
      <c r="AM157" t="s">
        <v>10455</v>
      </c>
      <c r="AN157">
        <v>13.25</v>
      </c>
      <c r="AO157" t="s">
        <v>10455</v>
      </c>
      <c r="AP157">
        <v>5.1158883124009E-2</v>
      </c>
      <c r="AQ157">
        <f>(Table2[[#This Row],[Sharpe Ratio]]-AVERAGE(Table2[Sharpe Ratio]))/_xlfn.STDEV.P(Table2[Sharpe Ratio])</f>
        <v>-3.3393779338094627E-2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2.3701710009047519</v>
      </c>
      <c r="AS157">
        <f>_xlfn.RANK.AVG(Table2[[#This Row],[1Y Return vs Nifty Z-Score]],Table2[1Y Return vs Nifty Z-Score])</f>
        <v>98</v>
      </c>
      <c r="AT157">
        <f>_xlfn.RANK.AVG(Table2[[#This Row],[6M Return vs Nifty Z-Score]],Table2[6M Return vs Nifty Z-Score])</f>
        <v>132</v>
      </c>
      <c r="AU157">
        <f>_xlfn.RANK.AVG(Table2[[#This Row],[Sharpe Ratio Z-Score]],Table2[Sharpe Ratio Z-Score])</f>
        <v>348</v>
      </c>
      <c r="AV157">
        <f>(Table2[[#This Row],[Rank 1Y]]+Table2[[#This Row],[Rank 6M]]+Table2[[#This Row],[Rank Sharpe]])/3</f>
        <v>192.66666666666666</v>
      </c>
    </row>
    <row r="158" spans="1:48" x14ac:dyDescent="0.3">
      <c r="A158" t="s">
        <v>189</v>
      </c>
      <c r="B158" t="s">
        <v>190</v>
      </c>
      <c r="C158" t="s">
        <v>10411</v>
      </c>
      <c r="D158" t="s">
        <v>32</v>
      </c>
      <c r="E158">
        <v>135721.777767908</v>
      </c>
      <c r="F158">
        <v>122.46</v>
      </c>
      <c r="G158">
        <v>101.770649157145</v>
      </c>
      <c r="H158">
        <f>(Table2[[#This Row],[1Y Return vs Nifty]]-AVERAGE(Table2[1Y Return vs Nifty]))/_xlfn.STDEV.P(Table2[1Y Return vs Nifty])</f>
        <v>0.66026602119058186</v>
      </c>
      <c r="I158">
        <v>-14.6691111828898</v>
      </c>
      <c r="J158">
        <f>(Table2[[#This Row],[1M Return vs Nifty]]-AVERAGE(Table2[1M Return vs Nifty]))/_xlfn.STDEV.P(Table2[1M Return vs Nifty])</f>
        <v>-1.3780645758175014</v>
      </c>
      <c r="K158">
        <v>14.2623692563653</v>
      </c>
      <c r="L158">
        <f>(Table2[[#This Row],[6M Return vs Nifty]]-AVERAGE(Table2[6M Return vs Nifty]))/_xlfn.STDEV.P(Table2[6M Return vs Nifty])</f>
        <v>5.8312378834412815E-2</v>
      </c>
      <c r="M158">
        <v>-3.0834074247058698</v>
      </c>
      <c r="N158">
        <f>(Table2[[#This Row],[1W Return vs Nifty]]-AVERAGE(Table2[1W Return vs Nifty]))/_xlfn.STDEV.P(Table2[1W Return vs Nifty])</f>
        <v>-0.25540802534832124</v>
      </c>
      <c r="O158">
        <v>125.16</v>
      </c>
      <c r="P158">
        <v>125.846132694516</v>
      </c>
      <c r="Q158">
        <v>107.74570331663701</v>
      </c>
      <c r="R158">
        <v>44.225645480814102</v>
      </c>
      <c r="S158" s="2">
        <f>(Table2[[#This Row],[Close Price]]-Table2[[#This Row],[20D EMA]])/Table2[[#This Row],[20D EMA]]</f>
        <v>-2.1572387344199449E-2</v>
      </c>
      <c r="T158" s="2">
        <f>(Table2[[#This Row],[Close Price]]-Table2[[#This Row],[50D EMA]])/Table2[[#This Row],[50D EMA]]</f>
        <v>-2.6906926911577353E-2</v>
      </c>
      <c r="U158" s="2">
        <f>(Table2[[#This Row],[Close Price]]-Table2[[#This Row],[200D EMA]])/Table2[[#This Row],[200D EMA]]</f>
        <v>0.13656504371335756</v>
      </c>
      <c r="V158">
        <v>0.99575351552149804</v>
      </c>
      <c r="W158">
        <v>121.76</v>
      </c>
      <c r="X158">
        <v>123.61</v>
      </c>
      <c r="Y158">
        <v>121.76</v>
      </c>
      <c r="Z158">
        <v>123.61</v>
      </c>
      <c r="AA158">
        <v>121.76</v>
      </c>
      <c r="AB158">
        <v>123.61</v>
      </c>
      <c r="AC158" s="2">
        <f>(Table2[[#This Row],[Close Price]]/Table2[[#This Row],[Day Low]])-1</f>
        <v>5.7490144546648025E-3</v>
      </c>
      <c r="AD158" s="2">
        <f>(Table2[[#This Row],[Day High]]/Table2[[#This Row],[Close Price]])-1</f>
        <v>9.3908214927322931E-3</v>
      </c>
      <c r="AE158" s="2">
        <f>(Table2[[#This Row],[Close Price]]/Table2[[#This Row],[Current Week Low]])-1</f>
        <v>5.7490144546648025E-3</v>
      </c>
      <c r="AF158" s="2">
        <f>(Table2[[#This Row],[Current Week High]]/Table2[[#This Row],[Close Price]])-1</f>
        <v>9.3908214927322931E-3</v>
      </c>
      <c r="AG158" s="2">
        <f>(Table2[[#This Row],[Close Price]]/Table2[[#This Row],[Current Month Low]])-1</f>
        <v>5.7490144546648025E-3</v>
      </c>
      <c r="AH158" s="2">
        <f>(Table2[[#This Row],[Current Month High]]/Table2[[#This Row],[Close Price]])-1</f>
        <v>9.3908214927322931E-3</v>
      </c>
      <c r="AI158">
        <v>16.6911644618651</v>
      </c>
      <c r="AJ158">
        <v>135.5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-0.14000000000000001</v>
      </c>
      <c r="AM158" t="s">
        <v>10456</v>
      </c>
      <c r="AN158">
        <v>-3.94</v>
      </c>
      <c r="AO158" t="s">
        <v>10456</v>
      </c>
      <c r="AP158">
        <v>0.117170434932867</v>
      </c>
      <c r="AQ158">
        <f>(Table2[[#This Row],[Sharpe Ratio]]-AVERAGE(Table2[Sharpe Ratio]))/_xlfn.STDEV.P(Table2[Sharpe Ratio])</f>
        <v>0.71292550751590367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128</v>
      </c>
      <c r="AT158">
        <f>_xlfn.RANK.AVG(Table2[[#This Row],[6M Return vs Nifty Z-Score]],Table2[6M Return vs Nifty Z-Score])</f>
        <v>280</v>
      </c>
      <c r="AU158">
        <f>_xlfn.RANK.AVG(Table2[[#This Row],[Sharpe Ratio Z-Score]],Table2[Sharpe Ratio Z-Score])</f>
        <v>172</v>
      </c>
      <c r="AV158">
        <f>(Table2[[#This Row],[Rank 1Y]]+Table2[[#This Row],[Rank 6M]]+Table2[[#This Row],[Rank Sharpe]])/3</f>
        <v>193.33333333333334</v>
      </c>
    </row>
    <row r="159" spans="1:48" x14ac:dyDescent="0.3">
      <c r="A159" t="s">
        <v>943</v>
      </c>
      <c r="B159" t="s">
        <v>944</v>
      </c>
      <c r="C159" t="s">
        <v>10410</v>
      </c>
      <c r="D159" t="s">
        <v>21</v>
      </c>
      <c r="E159">
        <v>14623.84262326</v>
      </c>
      <c r="F159">
        <v>2663.8</v>
      </c>
      <c r="G159">
        <v>167.01536899827099</v>
      </c>
      <c r="H159">
        <f>(Table2[[#This Row],[1Y Return vs Nifty]]-AVERAGE(Table2[1Y Return vs Nifty]))/_xlfn.STDEV.P(Table2[1Y Return vs Nifty])</f>
        <v>1.4336379606012069</v>
      </c>
      <c r="I159">
        <v>-1.6131815722455101</v>
      </c>
      <c r="J159">
        <f>(Table2[[#This Row],[1M Return vs Nifty]]-AVERAGE(Table2[1M Return vs Nifty]))/_xlfn.STDEV.P(Table2[1M Return vs Nifty])</f>
        <v>-0.12491693215478385</v>
      </c>
      <c r="K159">
        <v>114.220933580196</v>
      </c>
      <c r="L159">
        <f>(Table2[[#This Row],[6M Return vs Nifty]]-AVERAGE(Table2[6M Return vs Nifty]))/_xlfn.STDEV.P(Table2[6M Return vs Nifty])</f>
        <v>3.1037464065071174</v>
      </c>
      <c r="M159">
        <v>-3.8411153722593197E-2</v>
      </c>
      <c r="N159">
        <f>(Table2[[#This Row],[1W Return vs Nifty]]-AVERAGE(Table2[1W Return vs Nifty]))/_xlfn.STDEV.P(Table2[1W Return vs Nifty])</f>
        <v>0.35635591923896132</v>
      </c>
      <c r="O159">
        <v>2490.65</v>
      </c>
      <c r="P159">
        <v>2242.1546596901599</v>
      </c>
      <c r="Q159">
        <v>1525.22701397592</v>
      </c>
      <c r="R159">
        <v>61.073707680383002</v>
      </c>
      <c r="S159" s="2">
        <f>(Table2[[#This Row],[Close Price]]-Table2[[#This Row],[20D EMA]])/Table2[[#This Row],[20D EMA]]</f>
        <v>6.9520004818019426E-2</v>
      </c>
      <c r="T159" s="2">
        <f>(Table2[[#This Row],[Close Price]]-Table2[[#This Row],[50D EMA]])/Table2[[#This Row],[50D EMA]]</f>
        <v>0.18805363782001858</v>
      </c>
      <c r="U159" s="2">
        <f>(Table2[[#This Row],[Close Price]]-Table2[[#This Row],[200D EMA]])/Table2[[#This Row],[200D EMA]]</f>
        <v>0.7464941124115545</v>
      </c>
      <c r="V159">
        <v>0.93943270659258504</v>
      </c>
      <c r="W159">
        <v>2598.0500000000002</v>
      </c>
      <c r="X159">
        <v>2771.95</v>
      </c>
      <c r="Y159">
        <v>2598.0500000000002</v>
      </c>
      <c r="Z159">
        <v>2771.95</v>
      </c>
      <c r="AA159">
        <v>2598.0500000000002</v>
      </c>
      <c r="AB159">
        <v>2771.95</v>
      </c>
      <c r="AC159" s="2">
        <f>(Table2[[#This Row],[Close Price]]/Table2[[#This Row],[Day Low]])-1</f>
        <v>2.5307442120051649E-2</v>
      </c>
      <c r="AD159" s="2">
        <f>(Table2[[#This Row],[Day High]]/Table2[[#This Row],[Close Price]])-1</f>
        <v>4.059989488700344E-2</v>
      </c>
      <c r="AE159" s="2">
        <f>(Table2[[#This Row],[Close Price]]/Table2[[#This Row],[Current Week Low]])-1</f>
        <v>2.5307442120051649E-2</v>
      </c>
      <c r="AF159" s="2">
        <f>(Table2[[#This Row],[Current Week High]]/Table2[[#This Row],[Close Price]])-1</f>
        <v>4.059989488700344E-2</v>
      </c>
      <c r="AG159" s="2">
        <f>(Table2[[#This Row],[Close Price]]/Table2[[#This Row],[Current Month Low]])-1</f>
        <v>2.5307442120051649E-2</v>
      </c>
      <c r="AH159" s="2">
        <f>(Table2[[#This Row],[Current Month High]]/Table2[[#This Row],[Close Price]])-1</f>
        <v>4.059989488700344E-2</v>
      </c>
      <c r="AI159">
        <v>4.0599894887003396</v>
      </c>
      <c r="AJ159">
        <v>260.655293799079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0.49</v>
      </c>
      <c r="AM159" t="s">
        <v>10455</v>
      </c>
      <c r="AN159">
        <v>8.8000000000000007</v>
      </c>
      <c r="AO159" t="s">
        <v>10455</v>
      </c>
      <c r="AQ159">
        <f>(Table2[[#This Row],[Sharpe Ratio]]-AVERAGE(Table2[Sharpe Ratio]))/_xlfn.STDEV.P(Table2[Sharpe Ratio])</f>
        <v>-0.61179044057571164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4.1570329136167903</v>
      </c>
      <c r="AS159">
        <f>_xlfn.RANK.AVG(Table2[[#This Row],[1Y Return vs Nifty Z-Score]],Table2[1Y Return vs Nifty Z-Score])</f>
        <v>53</v>
      </c>
      <c r="AT159">
        <f>_xlfn.RANK.AVG(Table2[[#This Row],[6M Return vs Nifty Z-Score]],Table2[6M Return vs Nifty Z-Score])</f>
        <v>8</v>
      </c>
      <c r="AU159">
        <f>_xlfn.RANK.AVG(Table2[[#This Row],[Sharpe Ratio Z-Score]],Table2[Sharpe Ratio Z-Score])</f>
        <v>519.5</v>
      </c>
      <c r="AV159">
        <f>(Table2[[#This Row],[Rank 1Y]]+Table2[[#This Row],[Rank 6M]]+Table2[[#This Row],[Rank Sharpe]])/3</f>
        <v>193.5</v>
      </c>
    </row>
    <row r="160" spans="1:48" x14ac:dyDescent="0.3">
      <c r="A160" t="s">
        <v>548</v>
      </c>
      <c r="B160" t="s">
        <v>549</v>
      </c>
      <c r="C160" t="s">
        <v>10418</v>
      </c>
      <c r="D160" t="s">
        <v>129</v>
      </c>
      <c r="E160">
        <v>34609.414185324997</v>
      </c>
      <c r="F160">
        <v>732.85</v>
      </c>
      <c r="G160">
        <v>50.732782325767197</v>
      </c>
      <c r="H160">
        <f>(Table2[[#This Row],[1Y Return vs Nifty]]-AVERAGE(Table2[1Y Return vs Nifty]))/_xlfn.STDEV.P(Table2[1Y Return vs Nifty])</f>
        <v>5.5293631840481895E-2</v>
      </c>
      <c r="I160">
        <v>-4.6623173769955599</v>
      </c>
      <c r="J160">
        <f>(Table2[[#This Row],[1M Return vs Nifty]]-AVERAGE(Table2[1M Return vs Nifty]))/_xlfn.STDEV.P(Table2[1M Return vs Nifty])</f>
        <v>-0.41758221627326858</v>
      </c>
      <c r="K160">
        <v>10.4206165124957</v>
      </c>
      <c r="L160">
        <f>(Table2[[#This Row],[6M Return vs Nifty]]-AVERAGE(Table2[6M Return vs Nifty]))/_xlfn.STDEV.P(Table2[6M Return vs Nifty])</f>
        <v>-5.8734165513525165E-2</v>
      </c>
      <c r="M160">
        <v>-2.3224745444269699</v>
      </c>
      <c r="N160">
        <f>(Table2[[#This Row],[1W Return vs Nifty]]-AVERAGE(Table2[1W Return vs Nifty]))/_xlfn.STDEV.P(Table2[1W Return vs Nifty])</f>
        <v>-0.10253056377584406</v>
      </c>
      <c r="O160">
        <v>719.96</v>
      </c>
      <c r="P160">
        <v>698.75792485906902</v>
      </c>
      <c r="Q160">
        <v>607.21890238269998</v>
      </c>
      <c r="R160">
        <v>36.841270988496802</v>
      </c>
      <c r="S160" s="2">
        <f>(Table2[[#This Row],[Close Price]]-Table2[[#This Row],[20D EMA]])/Table2[[#This Row],[20D EMA]]</f>
        <v>1.7903772431801745E-2</v>
      </c>
      <c r="T160" s="2">
        <f>(Table2[[#This Row],[Close Price]]-Table2[[#This Row],[50D EMA]])/Table2[[#This Row],[50D EMA]]</f>
        <v>4.8789536301583926E-2</v>
      </c>
      <c r="U160" s="2">
        <f>(Table2[[#This Row],[Close Price]]-Table2[[#This Row],[200D EMA]])/Table2[[#This Row],[200D EMA]]</f>
        <v>0.20689589392611002</v>
      </c>
      <c r="V160">
        <v>1.55078012042115</v>
      </c>
      <c r="W160">
        <v>728.05</v>
      </c>
      <c r="X160">
        <v>760</v>
      </c>
      <c r="Y160">
        <v>728.05</v>
      </c>
      <c r="Z160">
        <v>760</v>
      </c>
      <c r="AA160">
        <v>728.05</v>
      </c>
      <c r="AB160">
        <v>760</v>
      </c>
      <c r="AC160" s="2">
        <f>(Table2[[#This Row],[Close Price]]/Table2[[#This Row],[Day Low]])-1</f>
        <v>6.5929537806470595E-3</v>
      </c>
      <c r="AD160" s="2">
        <f>(Table2[[#This Row],[Day High]]/Table2[[#This Row],[Close Price]])-1</f>
        <v>3.7047144709012825E-2</v>
      </c>
      <c r="AE160" s="2">
        <f>(Table2[[#This Row],[Close Price]]/Table2[[#This Row],[Current Week Low]])-1</f>
        <v>6.5929537806470595E-3</v>
      </c>
      <c r="AF160" s="2">
        <f>(Table2[[#This Row],[Current Week High]]/Table2[[#This Row],[Close Price]])-1</f>
        <v>3.7047144709012825E-2</v>
      </c>
      <c r="AG160" s="2">
        <f>(Table2[[#This Row],[Close Price]]/Table2[[#This Row],[Current Month Low]])-1</f>
        <v>6.5929537806470595E-3</v>
      </c>
      <c r="AH160" s="2">
        <f>(Table2[[#This Row],[Current Month High]]/Table2[[#This Row],[Close Price]])-1</f>
        <v>3.7047144709012825E-2</v>
      </c>
      <c r="AI160">
        <v>5.7378726888176201</v>
      </c>
      <c r="AJ160">
        <v>85.437753036437201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</v>
      </c>
      <c r="AM160" t="s">
        <v>10457</v>
      </c>
      <c r="AN160">
        <v>1.1499999999999999</v>
      </c>
      <c r="AO160" t="s">
        <v>10455</v>
      </c>
      <c r="AP160">
        <v>0.25204291888257702</v>
      </c>
      <c r="AQ160">
        <f>(Table2[[#This Row],[Sharpe Ratio]]-AVERAGE(Table2[Sharpe Ratio]))/_xlfn.STDEV.P(Table2[Sharpe Ratio])</f>
        <v>2.237778859381323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1.7142255456591673</v>
      </c>
      <c r="AS160">
        <f>_xlfn.RANK.AVG(Table2[[#This Row],[1Y Return vs Nifty Z-Score]],Table2[1Y Return vs Nifty Z-Score])</f>
        <v>259</v>
      </c>
      <c r="AT160">
        <f>_xlfn.RANK.AVG(Table2[[#This Row],[6M Return vs Nifty Z-Score]],Table2[6M Return vs Nifty Z-Score])</f>
        <v>315</v>
      </c>
      <c r="AU160">
        <f>_xlfn.RANK.AVG(Table2[[#This Row],[Sharpe Ratio Z-Score]],Table2[Sharpe Ratio Z-Score])</f>
        <v>9</v>
      </c>
      <c r="AV160">
        <f>(Table2[[#This Row],[Rank 1Y]]+Table2[[#This Row],[Rank 6M]]+Table2[[#This Row],[Rank Sharpe]])/3</f>
        <v>194.33333333333334</v>
      </c>
    </row>
    <row r="161" spans="1:48" x14ac:dyDescent="0.3">
      <c r="A161" t="s">
        <v>63</v>
      </c>
      <c r="B161" t="s">
        <v>170</v>
      </c>
      <c r="C161" t="s">
        <v>10415</v>
      </c>
      <c r="D161" t="s">
        <v>56</v>
      </c>
      <c r="E161">
        <v>151860.11489632499</v>
      </c>
      <c r="F161">
        <v>675.7</v>
      </c>
      <c r="G161">
        <v>93.799093118464796</v>
      </c>
      <c r="H161">
        <f>(Table2[[#This Row],[1Y Return vs Nifty]]-AVERAGE(Table2[1Y Return vs Nifty]))/_xlfn.STDEV.P(Table2[1Y Return vs Nifty])</f>
        <v>0.56577595718591445</v>
      </c>
      <c r="I161">
        <v>-2.3809032893531001</v>
      </c>
      <c r="J161">
        <f>(Table2[[#This Row],[1M Return vs Nifty]]-AVERAGE(Table2[1M Return vs Nifty]))/_xlfn.STDEV.P(Table2[1M Return vs Nifty])</f>
        <v>-0.19860518641725416</v>
      </c>
      <c r="K161">
        <v>17.519933570311899</v>
      </c>
      <c r="L161">
        <f>(Table2[[#This Row],[6M Return vs Nifty]]-AVERAGE(Table2[6M Return vs Nifty]))/_xlfn.STDEV.P(Table2[6M Return vs Nifty])</f>
        <v>0.1575604750444152</v>
      </c>
      <c r="M161">
        <v>1.10869750814212</v>
      </c>
      <c r="N161">
        <f>(Table2[[#This Row],[1W Return vs Nifty]]-AVERAGE(Table2[1W Return vs Nifty]))/_xlfn.STDEV.P(Table2[1W Return vs Nifty])</f>
        <v>0.58681916365731568</v>
      </c>
      <c r="O161">
        <v>652.25</v>
      </c>
      <c r="P161">
        <v>648.64859838955203</v>
      </c>
      <c r="Q161">
        <v>563.74200213319295</v>
      </c>
      <c r="R161">
        <v>39.2687657472623</v>
      </c>
      <c r="S161" s="2">
        <f>(Table2[[#This Row],[Close Price]]-Table2[[#This Row],[20D EMA]])/Table2[[#This Row],[20D EMA]]</f>
        <v>3.5952472211575388E-2</v>
      </c>
      <c r="T161" s="2">
        <f>(Table2[[#This Row],[Close Price]]-Table2[[#This Row],[50D EMA]])/Table2[[#This Row],[50D EMA]]</f>
        <v>4.1704247380801453E-2</v>
      </c>
      <c r="U161" s="2">
        <f>(Table2[[#This Row],[Close Price]]-Table2[[#This Row],[200D EMA]])/Table2[[#This Row],[200D EMA]]</f>
        <v>0.1985979356570193</v>
      </c>
      <c r="V161">
        <v>0.999055640314371</v>
      </c>
      <c r="W161">
        <v>663.35</v>
      </c>
      <c r="X161">
        <v>679</v>
      </c>
      <c r="Y161">
        <v>663.35</v>
      </c>
      <c r="Z161">
        <v>679</v>
      </c>
      <c r="AA161">
        <v>663.35</v>
      </c>
      <c r="AB161">
        <v>679</v>
      </c>
      <c r="AC161" s="2">
        <f>(Table2[[#This Row],[Close Price]]/Table2[[#This Row],[Day Low]])-1</f>
        <v>1.8617622672797207E-2</v>
      </c>
      <c r="AD161" s="2">
        <f>(Table2[[#This Row],[Day High]]/Table2[[#This Row],[Close Price]])-1</f>
        <v>4.8838241823294659E-3</v>
      </c>
      <c r="AE161" s="2">
        <f>(Table2[[#This Row],[Close Price]]/Table2[[#This Row],[Current Week Low]])-1</f>
        <v>1.8617622672797207E-2</v>
      </c>
      <c r="AF161" s="2">
        <f>(Table2[[#This Row],[Current Week High]]/Table2[[#This Row],[Close Price]])-1</f>
        <v>4.8838241823294659E-3</v>
      </c>
      <c r="AG161" s="2">
        <f>(Table2[[#This Row],[Close Price]]/Table2[[#This Row],[Current Month Low]])-1</f>
        <v>1.8617622672797207E-2</v>
      </c>
      <c r="AH161" s="2">
        <f>(Table2[[#This Row],[Current Month High]]/Table2[[#This Row],[Close Price]])-1</f>
        <v>4.8838241823294659E-3</v>
      </c>
      <c r="AI161">
        <v>5.4610034038774504</v>
      </c>
      <c r="AJ161">
        <v>120.780918150628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-0.12</v>
      </c>
      <c r="AM161" t="s">
        <v>10456</v>
      </c>
      <c r="AN161">
        <v>1.19</v>
      </c>
      <c r="AO161" t="s">
        <v>10455</v>
      </c>
      <c r="AP161">
        <v>0.108572439416318</v>
      </c>
      <c r="AQ161">
        <f>(Table2[[#This Row],[Sharpe Ratio]]-AVERAGE(Table2[Sharpe Ratio]))/_xlfn.STDEV.P(Table2[Sharpe Ratio])</f>
        <v>0.61571752336086893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1.7272679328312601</v>
      </c>
      <c r="AS161">
        <f>_xlfn.RANK.AVG(Table2[[#This Row],[1Y Return vs Nifty Z-Score]],Table2[1Y Return vs Nifty Z-Score])</f>
        <v>142</v>
      </c>
      <c r="AT161">
        <f>_xlfn.RANK.AVG(Table2[[#This Row],[6M Return vs Nifty Z-Score]],Table2[6M Return vs Nifty Z-Score])</f>
        <v>258</v>
      </c>
      <c r="AU161">
        <f>_xlfn.RANK.AVG(Table2[[#This Row],[Sharpe Ratio Z-Score]],Table2[Sharpe Ratio Z-Score])</f>
        <v>184</v>
      </c>
      <c r="AV161">
        <f>(Table2[[#This Row],[Rank 1Y]]+Table2[[#This Row],[Rank 6M]]+Table2[[#This Row],[Rank Sharpe]])/3</f>
        <v>194.66666666666666</v>
      </c>
    </row>
    <row r="162" spans="1:48" x14ac:dyDescent="0.3">
      <c r="A162" t="s">
        <v>365</v>
      </c>
      <c r="B162" t="s">
        <v>366</v>
      </c>
      <c r="C162" t="s">
        <v>10411</v>
      </c>
      <c r="D162" t="s">
        <v>32</v>
      </c>
      <c r="E162">
        <v>65494.738888127999</v>
      </c>
      <c r="F162">
        <v>54.66</v>
      </c>
      <c r="G162">
        <v>68.628535007189697</v>
      </c>
      <c r="H162">
        <f>(Table2[[#This Row],[1Y Return vs Nifty]]-AVERAGE(Table2[1Y Return vs Nifty]))/_xlfn.STDEV.P(Table2[1Y Return vs Nifty])</f>
        <v>0.26741919529061015</v>
      </c>
      <c r="I162">
        <v>-14.3775564526407</v>
      </c>
      <c r="J162">
        <f>(Table2[[#This Row],[1M Return vs Nifty]]-AVERAGE(Table2[1M Return vs Nifty]))/_xlfn.STDEV.P(Table2[1M Return vs Nifty])</f>
        <v>-1.3500802702868935</v>
      </c>
      <c r="K162">
        <v>25.697645329984901</v>
      </c>
      <c r="L162">
        <f>(Table2[[#This Row],[6M Return vs Nifty]]-AVERAGE(Table2[6M Return vs Nifty]))/_xlfn.STDEV.P(Table2[6M Return vs Nifty])</f>
        <v>0.40671052866788421</v>
      </c>
      <c r="M162">
        <v>-5.4278097017457103</v>
      </c>
      <c r="N162">
        <f>(Table2[[#This Row],[1W Return vs Nifty]]-AVERAGE(Table2[1W Return vs Nifty]))/_xlfn.STDEV.P(Table2[1W Return vs Nifty])</f>
        <v>-0.72641707004517009</v>
      </c>
      <c r="O162">
        <v>55.82</v>
      </c>
      <c r="P162">
        <v>55.396876542411697</v>
      </c>
      <c r="Q162">
        <v>47.982986033142197</v>
      </c>
      <c r="R162">
        <v>39.953363348229303</v>
      </c>
      <c r="S162" s="2">
        <f>(Table2[[#This Row],[Close Price]]-Table2[[#This Row],[20D EMA]])/Table2[[#This Row],[20D EMA]]</f>
        <v>-2.0781082049444708E-2</v>
      </c>
      <c r="T162" s="2">
        <f>(Table2[[#This Row],[Close Price]]-Table2[[#This Row],[50D EMA]])/Table2[[#This Row],[50D EMA]]</f>
        <v>-1.3301770576316688E-2</v>
      </c>
      <c r="U162" s="2">
        <f>(Table2[[#This Row],[Close Price]]-Table2[[#This Row],[200D EMA]])/Table2[[#This Row],[200D EMA]]</f>
        <v>0.13915378176435159</v>
      </c>
      <c r="V162">
        <v>0.70258817957378605</v>
      </c>
      <c r="W162">
        <v>54.3</v>
      </c>
      <c r="X162">
        <v>57.52</v>
      </c>
      <c r="Y162">
        <v>54.3</v>
      </c>
      <c r="Z162">
        <v>57.52</v>
      </c>
      <c r="AA162">
        <v>54.3</v>
      </c>
      <c r="AB162">
        <v>57.52</v>
      </c>
      <c r="AC162" s="2">
        <f>(Table2[[#This Row],[Close Price]]/Table2[[#This Row],[Day Low]])-1</f>
        <v>6.6298342541435407E-3</v>
      </c>
      <c r="AD162" s="2">
        <f>(Table2[[#This Row],[Day High]]/Table2[[#This Row],[Close Price]])-1</f>
        <v>5.2323454079765908E-2</v>
      </c>
      <c r="AE162" s="2">
        <f>(Table2[[#This Row],[Close Price]]/Table2[[#This Row],[Current Week Low]])-1</f>
        <v>6.6298342541435407E-3</v>
      </c>
      <c r="AF162" s="2">
        <f>(Table2[[#This Row],[Current Week High]]/Table2[[#This Row],[Close Price]])-1</f>
        <v>5.2323454079765908E-2</v>
      </c>
      <c r="AG162" s="2">
        <f>(Table2[[#This Row],[Close Price]]/Table2[[#This Row],[Current Month Low]])-1</f>
        <v>6.6298342541435407E-3</v>
      </c>
      <c r="AH162" s="2">
        <f>(Table2[[#This Row],[Current Month High]]/Table2[[#This Row],[Close Price]])-1</f>
        <v>5.2323454079765908E-2</v>
      </c>
      <c r="AI162">
        <v>29.253567508232699</v>
      </c>
      <c r="AJ162">
        <v>102.444444444444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-0.1</v>
      </c>
      <c r="AM162" t="s">
        <v>10456</v>
      </c>
      <c r="AN162">
        <v>-4.6100000000000003</v>
      </c>
      <c r="AO162" t="s">
        <v>10456</v>
      </c>
      <c r="AP162">
        <v>0.109071390183381</v>
      </c>
      <c r="AQ162">
        <f>(Table2[[#This Row],[Sharpe Ratio]]-AVERAGE(Table2[Sharpe Ratio]))/_xlfn.STDEV.P(Table2[Sharpe Ratio])</f>
        <v>0.6213586054206871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-0.78100901095288222</v>
      </c>
      <c r="AS162">
        <f>_xlfn.RANK.AVG(Table2[[#This Row],[1Y Return vs Nifty Z-Score]],Table2[1Y Return vs Nifty Z-Score])</f>
        <v>207</v>
      </c>
      <c r="AT162">
        <f>_xlfn.RANK.AVG(Table2[[#This Row],[6M Return vs Nifty Z-Score]],Table2[6M Return vs Nifty Z-Score])</f>
        <v>199</v>
      </c>
      <c r="AU162">
        <f>_xlfn.RANK.AVG(Table2[[#This Row],[Sharpe Ratio Z-Score]],Table2[Sharpe Ratio Z-Score])</f>
        <v>182</v>
      </c>
      <c r="AV162">
        <f>(Table2[[#This Row],[Rank 1Y]]+Table2[[#This Row],[Rank 6M]]+Table2[[#This Row],[Rank Sharpe]])/3</f>
        <v>196</v>
      </c>
    </row>
    <row r="163" spans="1:48" x14ac:dyDescent="0.3">
      <c r="A163" t="s">
        <v>776</v>
      </c>
      <c r="B163" t="s">
        <v>777</v>
      </c>
      <c r="C163" t="s">
        <v>10419</v>
      </c>
      <c r="D163" t="s">
        <v>148</v>
      </c>
      <c r="E163">
        <v>19724.26245165</v>
      </c>
      <c r="F163">
        <v>609.70000000000005</v>
      </c>
      <c r="G163">
        <v>26.2109359775231</v>
      </c>
      <c r="H163">
        <f>(Table2[[#This Row],[1Y Return vs Nifty]]-AVERAGE(Table2[1Y Return vs Nifty]))/_xlfn.STDEV.P(Table2[1Y Return vs Nifty])</f>
        <v>-0.23537368828060026</v>
      </c>
      <c r="I163">
        <v>-6.0586329286098302</v>
      </c>
      <c r="J163">
        <f>(Table2[[#This Row],[1M Return vs Nifty]]-AVERAGE(Table2[1M Return vs Nifty]))/_xlfn.STDEV.P(Table2[1M Return vs Nifty])</f>
        <v>-0.55160480949316881</v>
      </c>
      <c r="K163">
        <v>34.162485268102301</v>
      </c>
      <c r="L163">
        <f>(Table2[[#This Row],[6M Return vs Nifty]]-AVERAGE(Table2[6M Return vs Nifty]))/_xlfn.STDEV.P(Table2[6M Return vs Nifty])</f>
        <v>0.66460850630220036</v>
      </c>
      <c r="M163">
        <v>1.0594660596226499</v>
      </c>
      <c r="N163">
        <f>(Table2[[#This Row],[1W Return vs Nifty]]-AVERAGE(Table2[1W Return vs Nifty]))/_xlfn.STDEV.P(Table2[1W Return vs Nifty])</f>
        <v>0.57692817448566347</v>
      </c>
      <c r="O163">
        <v>590.19000000000005</v>
      </c>
      <c r="P163">
        <v>568.54604218456097</v>
      </c>
      <c r="Q163">
        <v>483.617474030994</v>
      </c>
      <c r="R163">
        <v>67.891772192775093</v>
      </c>
      <c r="S163" s="2">
        <f>(Table2[[#This Row],[Close Price]]-Table2[[#This Row],[20D EMA]])/Table2[[#This Row],[20D EMA]]</f>
        <v>3.3057151086938089E-2</v>
      </c>
      <c r="T163" s="2">
        <f>(Table2[[#This Row],[Close Price]]-Table2[[#This Row],[50D EMA]])/Table2[[#This Row],[50D EMA]]</f>
        <v>7.238456477035804E-2</v>
      </c>
      <c r="U163" s="2">
        <f>(Table2[[#This Row],[Close Price]]-Table2[[#This Row],[200D EMA]])/Table2[[#This Row],[200D EMA]]</f>
        <v>0.26070713474866231</v>
      </c>
      <c r="V163">
        <v>1.09926365324946</v>
      </c>
      <c r="W163">
        <v>607.04999999999995</v>
      </c>
      <c r="X163">
        <v>618.9</v>
      </c>
      <c r="Y163">
        <v>607.04999999999995</v>
      </c>
      <c r="Z163">
        <v>618.9</v>
      </c>
      <c r="AA163">
        <v>607.04999999999995</v>
      </c>
      <c r="AB163">
        <v>618.9</v>
      </c>
      <c r="AC163" s="2">
        <f>(Table2[[#This Row],[Close Price]]/Table2[[#This Row],[Day Low]])-1</f>
        <v>4.3653735277160433E-3</v>
      </c>
      <c r="AD163" s="2">
        <f>(Table2[[#This Row],[Day High]]/Table2[[#This Row],[Close Price]])-1</f>
        <v>1.5089388223716416E-2</v>
      </c>
      <c r="AE163" s="2">
        <f>(Table2[[#This Row],[Close Price]]/Table2[[#This Row],[Current Week Low]])-1</f>
        <v>4.3653735277160433E-3</v>
      </c>
      <c r="AF163" s="2">
        <f>(Table2[[#This Row],[Current Week High]]/Table2[[#This Row],[Close Price]])-1</f>
        <v>1.5089388223716416E-2</v>
      </c>
      <c r="AG163" s="2">
        <f>(Table2[[#This Row],[Close Price]]/Table2[[#This Row],[Current Month Low]])-1</f>
        <v>4.3653735277160433E-3</v>
      </c>
      <c r="AH163" s="2">
        <f>(Table2[[#This Row],[Current Month High]]/Table2[[#This Row],[Close Price]])-1</f>
        <v>1.5089388223716416E-2</v>
      </c>
      <c r="AI163">
        <v>10.890601935377999</v>
      </c>
      <c r="AJ163">
        <v>95.4166666666666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0.03</v>
      </c>
      <c r="AM163" t="s">
        <v>10455</v>
      </c>
      <c r="AN163">
        <v>7.43</v>
      </c>
      <c r="AO163" t="s">
        <v>10455</v>
      </c>
      <c r="AP163">
        <v>0.158041202236679</v>
      </c>
      <c r="AQ163">
        <f>(Table2[[#This Row],[Sharpe Ratio]]-AVERAGE(Table2[Sharpe Ratio]))/_xlfn.STDEV.P(Table2[Sharpe Ratio])</f>
        <v>1.1750058718084999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1.6295640548225947</v>
      </c>
      <c r="AS163">
        <f>_xlfn.RANK.AVG(Table2[[#This Row],[1Y Return vs Nifty Z-Score]],Table2[1Y Return vs Nifty Z-Score])</f>
        <v>357</v>
      </c>
      <c r="AT163">
        <f>_xlfn.RANK.AVG(Table2[[#This Row],[6M Return vs Nifty Z-Score]],Table2[6M Return vs Nifty Z-Score])</f>
        <v>143</v>
      </c>
      <c r="AU163">
        <f>_xlfn.RANK.AVG(Table2[[#This Row],[Sharpe Ratio Z-Score]],Table2[Sharpe Ratio Z-Score])</f>
        <v>89</v>
      </c>
      <c r="AV163">
        <f>(Table2[[#This Row],[Rank 1Y]]+Table2[[#This Row],[Rank 6M]]+Table2[[#This Row],[Rank Sharpe]])/3</f>
        <v>196.33333333333334</v>
      </c>
    </row>
    <row r="164" spans="1:48" x14ac:dyDescent="0.3">
      <c r="A164" t="s">
        <v>404</v>
      </c>
      <c r="B164" t="s">
        <v>405</v>
      </c>
      <c r="C164" t="s">
        <v>10421</v>
      </c>
      <c r="D164" t="s">
        <v>46</v>
      </c>
      <c r="E164">
        <v>58289.123520674999</v>
      </c>
      <c r="F164">
        <v>97.62</v>
      </c>
      <c r="G164">
        <v>97.578326567942099</v>
      </c>
      <c r="H164">
        <f>(Table2[[#This Row],[1Y Return vs Nifty]]-AVERAGE(Table2[1Y Return vs Nifty]))/_xlfn.STDEV.P(Table2[1Y Return vs Nifty])</f>
        <v>0.61057273322273109</v>
      </c>
      <c r="I164">
        <v>3.1718142448072699</v>
      </c>
      <c r="J164">
        <f>(Table2[[#This Row],[1M Return vs Nifty]]-AVERAGE(Table2[1M Return vs Nifty]))/_xlfn.STDEV.P(Table2[1M Return vs Nifty])</f>
        <v>0.33436145030424519</v>
      </c>
      <c r="K164">
        <v>10.5411114158592</v>
      </c>
      <c r="L164">
        <f>(Table2[[#This Row],[6M Return vs Nifty]]-AVERAGE(Table2[6M Return vs Nifty]))/_xlfn.STDEV.P(Table2[6M Return vs Nifty])</f>
        <v>-5.5063051573997997E-2</v>
      </c>
      <c r="M164">
        <v>-2.9196675645939201</v>
      </c>
      <c r="N164">
        <f>(Table2[[#This Row],[1W Return vs Nifty]]-AVERAGE(Table2[1W Return vs Nifty]))/_xlfn.STDEV.P(Table2[1W Return vs Nifty])</f>
        <v>-0.22251138647135157</v>
      </c>
      <c r="O164">
        <v>93.61</v>
      </c>
      <c r="P164">
        <v>89.140398192085897</v>
      </c>
      <c r="Q164">
        <v>76.944891057137795</v>
      </c>
      <c r="R164">
        <v>56.830850233212502</v>
      </c>
      <c r="S164" s="2">
        <f>(Table2[[#This Row],[Close Price]]-Table2[[#This Row],[20D EMA]])/Table2[[#This Row],[20D EMA]]</f>
        <v>4.283730370686898E-2</v>
      </c>
      <c r="T164" s="2">
        <f>(Table2[[#This Row],[Close Price]]-Table2[[#This Row],[50D EMA]])/Table2[[#This Row],[50D EMA]]</f>
        <v>9.5126362231876899E-2</v>
      </c>
      <c r="U164" s="2">
        <f>(Table2[[#This Row],[Close Price]]-Table2[[#This Row],[200D EMA]])/Table2[[#This Row],[200D EMA]]</f>
        <v>0.26870021724391385</v>
      </c>
      <c r="V164">
        <v>1.41077354810901</v>
      </c>
      <c r="W164">
        <v>95.26</v>
      </c>
      <c r="X164">
        <v>97.95</v>
      </c>
      <c r="Y164">
        <v>95.26</v>
      </c>
      <c r="Z164">
        <v>97.95</v>
      </c>
      <c r="AA164">
        <v>95.26</v>
      </c>
      <c r="AB164">
        <v>97.95</v>
      </c>
      <c r="AC164" s="2">
        <f>(Table2[[#This Row],[Close Price]]/Table2[[#This Row],[Day Low]])-1</f>
        <v>2.4774301910560625E-2</v>
      </c>
      <c r="AD164" s="2">
        <f>(Table2[[#This Row],[Day High]]/Table2[[#This Row],[Close Price]])-1</f>
        <v>3.3804548248310695E-3</v>
      </c>
      <c r="AE164" s="2">
        <f>(Table2[[#This Row],[Close Price]]/Table2[[#This Row],[Current Week Low]])-1</f>
        <v>2.4774301910560625E-2</v>
      </c>
      <c r="AF164" s="2">
        <f>(Table2[[#This Row],[Current Week High]]/Table2[[#This Row],[Close Price]])-1</f>
        <v>3.3804548248310695E-3</v>
      </c>
      <c r="AG164" s="2">
        <f>(Table2[[#This Row],[Close Price]]/Table2[[#This Row],[Current Month Low]])-1</f>
        <v>2.4774301910560625E-2</v>
      </c>
      <c r="AH164" s="2">
        <f>(Table2[[#This Row],[Current Month High]]/Table2[[#This Row],[Close Price]])-1</f>
        <v>3.3804548248310695E-3</v>
      </c>
      <c r="AI164">
        <v>3.7185003073140601</v>
      </c>
      <c r="AJ164">
        <v>126.23406720741499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0.06</v>
      </c>
      <c r="AM164" t="s">
        <v>10455</v>
      </c>
      <c r="AN164">
        <v>8.31</v>
      </c>
      <c r="AO164" t="s">
        <v>10455</v>
      </c>
      <c r="AP164">
        <v>0.13108955338976799</v>
      </c>
      <c r="AQ164">
        <f>(Table2[[#This Row],[Sharpe Ratio]]-AVERAGE(Table2[Sharpe Ratio]))/_xlfn.STDEV.P(Table2[Sharpe Ratio])</f>
        <v>0.87029351774645114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1.5376532632280777</v>
      </c>
      <c r="AS164">
        <f>_xlfn.RANK.AVG(Table2[[#This Row],[1Y Return vs Nifty Z-Score]],Table2[1Y Return vs Nifty Z-Score])</f>
        <v>133</v>
      </c>
      <c r="AT164">
        <f>_xlfn.RANK.AVG(Table2[[#This Row],[6M Return vs Nifty Z-Score]],Table2[6M Return vs Nifty Z-Score])</f>
        <v>313</v>
      </c>
      <c r="AU164">
        <f>_xlfn.RANK.AVG(Table2[[#This Row],[Sharpe Ratio Z-Score]],Table2[Sharpe Ratio Z-Score])</f>
        <v>144</v>
      </c>
      <c r="AV164">
        <f>(Table2[[#This Row],[Rank 1Y]]+Table2[[#This Row],[Rank 6M]]+Table2[[#This Row],[Rank Sharpe]])/3</f>
        <v>196.66666666666666</v>
      </c>
    </row>
    <row r="165" spans="1:48" x14ac:dyDescent="0.3">
      <c r="A165" t="s">
        <v>717</v>
      </c>
      <c r="B165" t="s">
        <v>718</v>
      </c>
      <c r="C165" t="s">
        <v>10425</v>
      </c>
      <c r="D165" t="s">
        <v>162</v>
      </c>
      <c r="E165">
        <v>22007.717945199998</v>
      </c>
      <c r="F165">
        <v>5112.45</v>
      </c>
      <c r="G165">
        <v>70.438617136848094</v>
      </c>
      <c r="H165">
        <f>(Table2[[#This Row],[1Y Return vs Nifty]]-AVERAGE(Table2[1Y Return vs Nifty]))/_xlfn.STDEV.P(Table2[1Y Return vs Nifty])</f>
        <v>0.28887482772362805</v>
      </c>
      <c r="I165">
        <v>10.216978644168901</v>
      </c>
      <c r="J165">
        <f>(Table2[[#This Row],[1M Return vs Nifty]]-AVERAGE(Table2[1M Return vs Nifty]))/_xlfn.STDEV.P(Table2[1M Return vs Nifty])</f>
        <v>1.0105776547083076</v>
      </c>
      <c r="K165">
        <v>55.381911337272797</v>
      </c>
      <c r="L165">
        <f>(Table2[[#This Row],[6M Return vs Nifty]]-AVERAGE(Table2[6M Return vs Nifty]))/_xlfn.STDEV.P(Table2[6M Return vs Nifty])</f>
        <v>1.3111000064140195</v>
      </c>
      <c r="M165">
        <v>-4.5232420943559397</v>
      </c>
      <c r="N165">
        <f>(Table2[[#This Row],[1W Return vs Nifty]]-AVERAGE(Table2[1W Return vs Nifty]))/_xlfn.STDEV.P(Table2[1W Return vs Nifty])</f>
        <v>-0.54468225055918407</v>
      </c>
      <c r="O165">
        <v>4886.6099999999997</v>
      </c>
      <c r="P165">
        <v>4480.2746848745701</v>
      </c>
      <c r="Q165">
        <v>3587.0017645277298</v>
      </c>
      <c r="R165">
        <v>59.886493517551102</v>
      </c>
      <c r="S165" s="2">
        <f>(Table2[[#This Row],[Close Price]]-Table2[[#This Row],[20D EMA]])/Table2[[#This Row],[20D EMA]]</f>
        <v>4.6216088453958915E-2</v>
      </c>
      <c r="T165" s="2">
        <f>(Table2[[#This Row],[Close Price]]-Table2[[#This Row],[50D EMA]])/Table2[[#This Row],[50D EMA]]</f>
        <v>0.14110190994754335</v>
      </c>
      <c r="U165" s="2">
        <f>(Table2[[#This Row],[Close Price]]-Table2[[#This Row],[200D EMA]])/Table2[[#This Row],[200D EMA]]</f>
        <v>0.42527111376347843</v>
      </c>
      <c r="V165">
        <v>0.90337418020972504</v>
      </c>
      <c r="W165">
        <v>4991.05</v>
      </c>
      <c r="X165">
        <v>5190</v>
      </c>
      <c r="Y165">
        <v>4991.05</v>
      </c>
      <c r="Z165">
        <v>5190</v>
      </c>
      <c r="AA165">
        <v>4991.05</v>
      </c>
      <c r="AB165">
        <v>5190</v>
      </c>
      <c r="AC165" s="2">
        <f>(Table2[[#This Row],[Close Price]]/Table2[[#This Row],[Day Low]])-1</f>
        <v>2.4323539135051586E-2</v>
      </c>
      <c r="AD165" s="2">
        <f>(Table2[[#This Row],[Day High]]/Table2[[#This Row],[Close Price]])-1</f>
        <v>1.5168852507114972E-2</v>
      </c>
      <c r="AE165" s="2">
        <f>(Table2[[#This Row],[Close Price]]/Table2[[#This Row],[Current Week Low]])-1</f>
        <v>2.4323539135051586E-2</v>
      </c>
      <c r="AF165" s="2">
        <f>(Table2[[#This Row],[Current Week High]]/Table2[[#This Row],[Close Price]])-1</f>
        <v>1.5168852507114972E-2</v>
      </c>
      <c r="AG165" s="2">
        <f>(Table2[[#This Row],[Close Price]]/Table2[[#This Row],[Current Month Low]])-1</f>
        <v>2.4323539135051586E-2</v>
      </c>
      <c r="AH165" s="2">
        <f>(Table2[[#This Row],[Current Month High]]/Table2[[#This Row],[Close Price]])-1</f>
        <v>1.5168852507114972E-2</v>
      </c>
      <c r="AI165">
        <v>5.2137429216911597</v>
      </c>
      <c r="AJ165">
        <v>110.388888888888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0.28000000000000003</v>
      </c>
      <c r="AM165" t="s">
        <v>10455</v>
      </c>
      <c r="AN165">
        <v>5.42</v>
      </c>
      <c r="AO165" t="s">
        <v>10455</v>
      </c>
      <c r="AP165">
        <v>5.6779012447029001E-2</v>
      </c>
      <c r="AQ165">
        <f>(Table2[[#This Row],[Sharpe Ratio]]-AVERAGE(Table2[Sharpe Ratio]))/_xlfn.STDEV.P(Table2[Sharpe Ratio])</f>
        <v>3.0146779752665744E-2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2.0960170180394369</v>
      </c>
      <c r="AS165">
        <f>_xlfn.RANK.AVG(Table2[[#This Row],[1Y Return vs Nifty Z-Score]],Table2[1Y Return vs Nifty Z-Score])</f>
        <v>196</v>
      </c>
      <c r="AT165">
        <f>_xlfn.RANK.AVG(Table2[[#This Row],[6M Return vs Nifty Z-Score]],Table2[6M Return vs Nifty Z-Score])</f>
        <v>75</v>
      </c>
      <c r="AU165">
        <f>_xlfn.RANK.AVG(Table2[[#This Row],[Sharpe Ratio Z-Score]],Table2[Sharpe Ratio Z-Score])</f>
        <v>323</v>
      </c>
      <c r="AV165">
        <f>(Table2[[#This Row],[Rank 1Y]]+Table2[[#This Row],[Rank 6M]]+Table2[[#This Row],[Rank Sharpe]])/3</f>
        <v>198</v>
      </c>
    </row>
    <row r="166" spans="1:48" x14ac:dyDescent="0.3">
      <c r="A166" t="s">
        <v>1224</v>
      </c>
      <c r="B166" t="s">
        <v>1225</v>
      </c>
      <c r="C166" t="s">
        <v>10413</v>
      </c>
      <c r="D166" t="s">
        <v>414</v>
      </c>
      <c r="E166">
        <v>8898.009437056</v>
      </c>
      <c r="F166">
        <v>262.2</v>
      </c>
      <c r="G166">
        <v>73.714815616650895</v>
      </c>
      <c r="H166">
        <f>(Table2[[#This Row],[1Y Return vs Nifty]]-AVERAGE(Table2[1Y Return vs Nifty]))/_xlfn.STDEV.P(Table2[1Y Return vs Nifty])</f>
        <v>0.32770892768434456</v>
      </c>
      <c r="I166">
        <v>14.7481091349284</v>
      </c>
      <c r="J166">
        <f>(Table2[[#This Row],[1M Return vs Nifty]]-AVERAGE(Table2[1M Return vs Nifty]))/_xlfn.STDEV.P(Table2[1M Return vs Nifty])</f>
        <v>1.4454892747123123</v>
      </c>
      <c r="K166">
        <v>18.051335366885301</v>
      </c>
      <c r="L166">
        <f>(Table2[[#This Row],[6M Return vs Nifty]]-AVERAGE(Table2[6M Return vs Nifty]))/_xlfn.STDEV.P(Table2[6M Return vs Nifty])</f>
        <v>0.17375067469962596</v>
      </c>
      <c r="M166">
        <v>-9.0842857790906901</v>
      </c>
      <c r="N166">
        <f>(Table2[[#This Row],[1W Return vs Nifty]]-AVERAGE(Table2[1W Return vs Nifty]))/_xlfn.STDEV.P(Table2[1W Return vs Nifty])</f>
        <v>-1.4610321661888737</v>
      </c>
      <c r="O166">
        <v>249.97</v>
      </c>
      <c r="P166">
        <v>232.063127469454</v>
      </c>
      <c r="Q166">
        <v>198.582897099327</v>
      </c>
      <c r="R166">
        <v>54.373544775849503</v>
      </c>
      <c r="S166" s="2">
        <f>(Table2[[#This Row],[Close Price]]-Table2[[#This Row],[20D EMA]])/Table2[[#This Row],[20D EMA]]</f>
        <v>4.8925871104532503E-2</v>
      </c>
      <c r="T166" s="2">
        <f>(Table2[[#This Row],[Close Price]]-Table2[[#This Row],[50D EMA]])/Table2[[#This Row],[50D EMA]]</f>
        <v>0.12986497622080373</v>
      </c>
      <c r="U166" s="2">
        <f>(Table2[[#This Row],[Close Price]]-Table2[[#This Row],[200D EMA]])/Table2[[#This Row],[200D EMA]]</f>
        <v>0.32035539731728785</v>
      </c>
      <c r="V166">
        <v>0.77307646605298797</v>
      </c>
      <c r="W166">
        <v>256.25</v>
      </c>
      <c r="X166">
        <v>265.95</v>
      </c>
      <c r="Y166">
        <v>256.25</v>
      </c>
      <c r="Z166">
        <v>265.95</v>
      </c>
      <c r="AA166">
        <v>256.25</v>
      </c>
      <c r="AB166">
        <v>265.95</v>
      </c>
      <c r="AC166" s="2">
        <f>(Table2[[#This Row],[Close Price]]/Table2[[#This Row],[Day Low]])-1</f>
        <v>2.3219512195121972E-2</v>
      </c>
      <c r="AD166" s="2">
        <f>(Table2[[#This Row],[Day High]]/Table2[[#This Row],[Close Price]])-1</f>
        <v>1.4302059496567487E-2</v>
      </c>
      <c r="AE166" s="2">
        <f>(Table2[[#This Row],[Close Price]]/Table2[[#This Row],[Current Week Low]])-1</f>
        <v>2.3219512195121972E-2</v>
      </c>
      <c r="AF166" s="2">
        <f>(Table2[[#This Row],[Current Week High]]/Table2[[#This Row],[Close Price]])-1</f>
        <v>1.4302059496567487E-2</v>
      </c>
      <c r="AG166" s="2">
        <f>(Table2[[#This Row],[Close Price]]/Table2[[#This Row],[Current Month Low]])-1</f>
        <v>2.3219512195121972E-2</v>
      </c>
      <c r="AH166" s="2">
        <f>(Table2[[#This Row],[Current Month High]]/Table2[[#This Row],[Close Price]])-1</f>
        <v>1.4302059496567487E-2</v>
      </c>
      <c r="AI166">
        <v>4.8817696414950396</v>
      </c>
      <c r="AJ166">
        <v>111.36638452237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0.15</v>
      </c>
      <c r="AM166" t="s">
        <v>10455</v>
      </c>
      <c r="AN166">
        <v>6.41</v>
      </c>
      <c r="AO166" t="s">
        <v>10455</v>
      </c>
      <c r="AP166">
        <v>0.122886339100857</v>
      </c>
      <c r="AQ166">
        <f>(Table2[[#This Row],[Sharpe Ratio]]-AVERAGE(Table2[Sharpe Ratio]))/_xlfn.STDEV.P(Table2[Sharpe Ratio])</f>
        <v>0.7775488863865041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1.2634655972939131</v>
      </c>
      <c r="AS166">
        <f>_xlfn.RANK.AVG(Table2[[#This Row],[1Y Return vs Nifty Z-Score]],Table2[1Y Return vs Nifty Z-Score])</f>
        <v>181</v>
      </c>
      <c r="AT166">
        <f>_xlfn.RANK.AVG(Table2[[#This Row],[6M Return vs Nifty Z-Score]],Table2[6M Return vs Nifty Z-Score])</f>
        <v>253</v>
      </c>
      <c r="AU166">
        <f>_xlfn.RANK.AVG(Table2[[#This Row],[Sharpe Ratio Z-Score]],Table2[Sharpe Ratio Z-Score])</f>
        <v>161</v>
      </c>
      <c r="AV166">
        <f>(Table2[[#This Row],[Rank 1Y]]+Table2[[#This Row],[Rank 6M]]+Table2[[#This Row],[Rank Sharpe]])/3</f>
        <v>198.33333333333334</v>
      </c>
    </row>
    <row r="167" spans="1:48" x14ac:dyDescent="0.3">
      <c r="A167" t="s">
        <v>1201</v>
      </c>
      <c r="B167" t="s">
        <v>1202</v>
      </c>
      <c r="C167" t="s">
        <v>10424</v>
      </c>
      <c r="D167" t="s">
        <v>140</v>
      </c>
      <c r="E167">
        <v>9201.6045721219998</v>
      </c>
      <c r="F167">
        <v>148.91999999999999</v>
      </c>
      <c r="G167">
        <v>118.731342440958</v>
      </c>
      <c r="H167">
        <f>(Table2[[#This Row],[1Y Return vs Nifty]]-AVERAGE(Table2[1Y Return vs Nifty]))/_xlfn.STDEV.P(Table2[1Y Return vs Nifty])</f>
        <v>0.86130794903687435</v>
      </c>
      <c r="I167">
        <v>-2.2936250364722301</v>
      </c>
      <c r="J167">
        <f>(Table2[[#This Row],[1M Return vs Nifty]]-AVERAGE(Table2[1M Return vs Nifty]))/_xlfn.STDEV.P(Table2[1M Return vs Nifty])</f>
        <v>-0.19022795551892802</v>
      </c>
      <c r="K167">
        <v>58.660401594221803</v>
      </c>
      <c r="L167">
        <f>(Table2[[#This Row],[6M Return vs Nifty]]-AVERAGE(Table2[6M Return vs Nifty]))/_xlfn.STDEV.P(Table2[6M Return vs Nifty])</f>
        <v>1.4109856525859665</v>
      </c>
      <c r="M167">
        <v>-8.6756004432120601</v>
      </c>
      <c r="N167">
        <f>(Table2[[#This Row],[1W Return vs Nifty]]-AVERAGE(Table2[1W Return vs Nifty]))/_xlfn.STDEV.P(Table2[1W Return vs Nifty])</f>
        <v>-1.3789240350379102</v>
      </c>
      <c r="O167">
        <v>143.22999999999999</v>
      </c>
      <c r="P167">
        <v>135.41145035709499</v>
      </c>
      <c r="Q167">
        <v>111.621182210334</v>
      </c>
      <c r="R167">
        <v>49.764342994076003</v>
      </c>
      <c r="S167" s="2">
        <f>(Table2[[#This Row],[Close Price]]-Table2[[#This Row],[20D EMA]])/Table2[[#This Row],[20D EMA]]</f>
        <v>3.9726314319625762E-2</v>
      </c>
      <c r="T167" s="2">
        <f>(Table2[[#This Row],[Close Price]]-Table2[[#This Row],[50D EMA]])/Table2[[#This Row],[50D EMA]]</f>
        <v>9.9759286288430213E-2</v>
      </c>
      <c r="U167" s="2">
        <f>(Table2[[#This Row],[Close Price]]-Table2[[#This Row],[200D EMA]])/Table2[[#This Row],[200D EMA]]</f>
        <v>0.33415537312068377</v>
      </c>
      <c r="V167">
        <v>1.37014905719149</v>
      </c>
      <c r="W167">
        <v>143.65</v>
      </c>
      <c r="X167">
        <v>150.75</v>
      </c>
      <c r="Y167">
        <v>143.65</v>
      </c>
      <c r="Z167">
        <v>150.75</v>
      </c>
      <c r="AA167">
        <v>143.65</v>
      </c>
      <c r="AB167">
        <v>150.75</v>
      </c>
      <c r="AC167" s="2">
        <f>(Table2[[#This Row],[Close Price]]/Table2[[#This Row],[Day Low]])-1</f>
        <v>3.66863905325443E-2</v>
      </c>
      <c r="AD167" s="2">
        <f>(Table2[[#This Row],[Day High]]/Table2[[#This Row],[Close Price]])-1</f>
        <v>1.2288477034649636E-2</v>
      </c>
      <c r="AE167" s="2">
        <f>(Table2[[#This Row],[Close Price]]/Table2[[#This Row],[Current Week Low]])-1</f>
        <v>3.66863905325443E-2</v>
      </c>
      <c r="AF167" s="2">
        <f>(Table2[[#This Row],[Current Week High]]/Table2[[#This Row],[Close Price]])-1</f>
        <v>1.2288477034649636E-2</v>
      </c>
      <c r="AG167" s="2">
        <f>(Table2[[#This Row],[Close Price]]/Table2[[#This Row],[Current Month Low]])-1</f>
        <v>3.66863905325443E-2</v>
      </c>
      <c r="AH167" s="2">
        <f>(Table2[[#This Row],[Current Month High]]/Table2[[#This Row],[Close Price]])-1</f>
        <v>1.2288477034649636E-2</v>
      </c>
      <c r="AI167">
        <v>10.3679828095621</v>
      </c>
      <c r="AJ167">
        <v>149.44723618090401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-0.09</v>
      </c>
      <c r="AM167" t="s">
        <v>10456</v>
      </c>
      <c r="AN167">
        <v>9.19</v>
      </c>
      <c r="AO167" t="s">
        <v>10455</v>
      </c>
      <c r="AP167">
        <v>2.3915478527738E-2</v>
      </c>
      <c r="AQ167">
        <f>(Table2[[#This Row],[Sharpe Ratio]]-AVERAGE(Table2[Sharpe Ratio]))/_xlfn.STDEV.P(Table2[Sharpe Ratio])</f>
        <v>-0.34140469155900005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0.36173691950700282</v>
      </c>
      <c r="AS167">
        <f>_xlfn.RANK.AVG(Table2[[#This Row],[1Y Return vs Nifty Z-Score]],Table2[1Y Return vs Nifty Z-Score])</f>
        <v>99</v>
      </c>
      <c r="AT167">
        <f>_xlfn.RANK.AVG(Table2[[#This Row],[6M Return vs Nifty Z-Score]],Table2[6M Return vs Nifty Z-Score])</f>
        <v>66</v>
      </c>
      <c r="AU167">
        <f>_xlfn.RANK.AVG(Table2[[#This Row],[Sharpe Ratio Z-Score]],Table2[Sharpe Ratio Z-Score])</f>
        <v>430</v>
      </c>
      <c r="AV167">
        <f>(Table2[[#This Row],[Rank 1Y]]+Table2[[#This Row],[Rank 6M]]+Table2[[#This Row],[Rank Sharpe]])/3</f>
        <v>198.33333333333334</v>
      </c>
    </row>
    <row r="168" spans="1:48" x14ac:dyDescent="0.3">
      <c r="A168" t="s">
        <v>1046</v>
      </c>
      <c r="B168" t="s">
        <v>1047</v>
      </c>
      <c r="C168" t="s">
        <v>10419</v>
      </c>
      <c r="D168" t="s">
        <v>129</v>
      </c>
      <c r="E168">
        <v>11819.41885785</v>
      </c>
      <c r="F168">
        <v>402.2</v>
      </c>
      <c r="G168">
        <v>22.9107512075228</v>
      </c>
      <c r="H168">
        <f>(Table2[[#This Row],[1Y Return vs Nifty]]-AVERAGE(Table2[1Y Return vs Nifty]))/_xlfn.STDEV.P(Table2[1Y Return vs Nifty])</f>
        <v>-0.27449210739870578</v>
      </c>
      <c r="I168">
        <v>-2.3567886724387699</v>
      </c>
      <c r="J168">
        <f>(Table2[[#This Row],[1M Return vs Nifty]]-AVERAGE(Table2[1M Return vs Nifty]))/_xlfn.STDEV.P(Table2[1M Return vs Nifty])</f>
        <v>-0.19629059249210121</v>
      </c>
      <c r="K168">
        <v>27.070980951124199</v>
      </c>
      <c r="L168">
        <f>(Table2[[#This Row],[6M Return vs Nifty]]-AVERAGE(Table2[6M Return vs Nifty]))/_xlfn.STDEV.P(Table2[6M Return vs Nifty])</f>
        <v>0.44855189624178338</v>
      </c>
      <c r="M168">
        <v>-6.4841579836327297</v>
      </c>
      <c r="N168">
        <f>(Table2[[#This Row],[1W Return vs Nifty]]-AVERAGE(Table2[1W Return vs Nifty]))/_xlfn.STDEV.P(Table2[1W Return vs Nifty])</f>
        <v>-0.93864583299748805</v>
      </c>
      <c r="O168">
        <v>383.33</v>
      </c>
      <c r="P168">
        <v>364.11159467054102</v>
      </c>
      <c r="Q168">
        <v>328.06946149751599</v>
      </c>
      <c r="R168">
        <v>52.109556093416103</v>
      </c>
      <c r="S168" s="2">
        <f>(Table2[[#This Row],[Close Price]]-Table2[[#This Row],[20D EMA]])/Table2[[#This Row],[20D EMA]]</f>
        <v>4.9226515013174044E-2</v>
      </c>
      <c r="T168" s="2">
        <f>(Table2[[#This Row],[Close Price]]-Table2[[#This Row],[50D EMA]])/Table2[[#This Row],[50D EMA]]</f>
        <v>0.10460640607702286</v>
      </c>
      <c r="U168" s="2">
        <f>(Table2[[#This Row],[Close Price]]-Table2[[#This Row],[200D EMA]])/Table2[[#This Row],[200D EMA]]</f>
        <v>0.22595988716567966</v>
      </c>
      <c r="V168">
        <v>1.3838466769795299</v>
      </c>
      <c r="W168">
        <v>384.45</v>
      </c>
      <c r="X168">
        <v>406</v>
      </c>
      <c r="Y168">
        <v>384.45</v>
      </c>
      <c r="Z168">
        <v>406</v>
      </c>
      <c r="AA168">
        <v>384.45</v>
      </c>
      <c r="AB168">
        <v>406</v>
      </c>
      <c r="AC168" s="2">
        <f>(Table2[[#This Row],[Close Price]]/Table2[[#This Row],[Day Low]])-1</f>
        <v>4.6169853036805764E-2</v>
      </c>
      <c r="AD168" s="2">
        <f>(Table2[[#This Row],[Day High]]/Table2[[#This Row],[Close Price]])-1</f>
        <v>9.4480358030830658E-3</v>
      </c>
      <c r="AE168" s="2">
        <f>(Table2[[#This Row],[Close Price]]/Table2[[#This Row],[Current Week Low]])-1</f>
        <v>4.6169853036805764E-2</v>
      </c>
      <c r="AF168" s="2">
        <f>(Table2[[#This Row],[Current Week High]]/Table2[[#This Row],[Close Price]])-1</f>
        <v>9.4480358030830658E-3</v>
      </c>
      <c r="AG168" s="2">
        <f>(Table2[[#This Row],[Close Price]]/Table2[[#This Row],[Current Month Low]])-1</f>
        <v>4.6169853036805764E-2</v>
      </c>
      <c r="AH168" s="2">
        <f>(Table2[[#This Row],[Current Month High]]/Table2[[#This Row],[Close Price]])-1</f>
        <v>9.4480358030830658E-3</v>
      </c>
      <c r="AI168">
        <v>5.4077573346593599</v>
      </c>
      <c r="AJ168">
        <v>59.098101265822699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0.06</v>
      </c>
      <c r="AM168" t="s">
        <v>10455</v>
      </c>
      <c r="AN168">
        <v>6.33</v>
      </c>
      <c r="AO168" t="s">
        <v>10455</v>
      </c>
      <c r="AP168">
        <v>0.20272857347926901</v>
      </c>
      <c r="AQ168">
        <f>(Table2[[#This Row],[Sharpe Ratio]]-AVERAGE(Table2[Sharpe Ratio]))/_xlfn.STDEV.P(Table2[Sharpe Ratio])</f>
        <v>1.6802363371325146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0.71935970048600284</v>
      </c>
      <c r="AS168">
        <f>_xlfn.RANK.AVG(Table2[[#This Row],[1Y Return vs Nifty Z-Score]],Table2[1Y Return vs Nifty Z-Score])</f>
        <v>380</v>
      </c>
      <c r="AT168">
        <f>_xlfn.RANK.AVG(Table2[[#This Row],[6M Return vs Nifty Z-Score]],Table2[6M Return vs Nifty Z-Score])</f>
        <v>186</v>
      </c>
      <c r="AU168">
        <f>_xlfn.RANK.AVG(Table2[[#This Row],[Sharpe Ratio Z-Score]],Table2[Sharpe Ratio Z-Score])</f>
        <v>33</v>
      </c>
      <c r="AV168">
        <f>(Table2[[#This Row],[Rank 1Y]]+Table2[[#This Row],[Rank 6M]]+Table2[[#This Row],[Rank Sharpe]])/3</f>
        <v>199.66666666666666</v>
      </c>
    </row>
    <row r="169" spans="1:48" x14ac:dyDescent="0.3">
      <c r="A169" t="s">
        <v>331</v>
      </c>
      <c r="B169" t="s">
        <v>332</v>
      </c>
      <c r="C169" t="s">
        <v>10411</v>
      </c>
      <c r="D169" t="s">
        <v>32</v>
      </c>
      <c r="E169">
        <v>73476.885163550003</v>
      </c>
      <c r="F169">
        <v>545</v>
      </c>
      <c r="G169">
        <v>56.929167595304897</v>
      </c>
      <c r="H169">
        <f>(Table2[[#This Row],[1Y Return vs Nifty]]-AVERAGE(Table2[1Y Return vs Nifty]))/_xlfn.STDEV.P(Table2[1Y Return vs Nifty])</f>
        <v>0.12874188182771179</v>
      </c>
      <c r="I169">
        <v>-16.865348740010401</v>
      </c>
      <c r="J169">
        <f>(Table2[[#This Row],[1M Return vs Nifty]]-AVERAGE(Table2[1M Return vs Nifty]))/_xlfn.STDEV.P(Table2[1M Return vs Nifty])</f>
        <v>-1.5888661044490135</v>
      </c>
      <c r="K169">
        <v>18.194564761264498</v>
      </c>
      <c r="L169">
        <f>(Table2[[#This Row],[6M Return vs Nifty]]-AVERAGE(Table2[6M Return vs Nifty]))/_xlfn.STDEV.P(Table2[6M Return vs Nifty])</f>
        <v>0.1781144395691597</v>
      </c>
      <c r="M169">
        <v>-1.77584212989283</v>
      </c>
      <c r="N169">
        <f>(Table2[[#This Row],[1W Return vs Nifty]]-AVERAGE(Table2[1W Return vs Nifty]))/_xlfn.STDEV.P(Table2[1W Return vs Nifty])</f>
        <v>7.2922315232417647E-3</v>
      </c>
      <c r="O169">
        <v>543.80999999999995</v>
      </c>
      <c r="P169">
        <v>539.75874328052203</v>
      </c>
      <c r="Q169">
        <v>479.43529259366397</v>
      </c>
      <c r="R169">
        <v>53.369813106002802</v>
      </c>
      <c r="S169" s="2">
        <f>(Table2[[#This Row],[Close Price]]-Table2[[#This Row],[20D EMA]])/Table2[[#This Row],[20D EMA]]</f>
        <v>2.1882642834814637E-3</v>
      </c>
      <c r="T169" s="2">
        <f>(Table2[[#This Row],[Close Price]]-Table2[[#This Row],[50D EMA]])/Table2[[#This Row],[50D EMA]]</f>
        <v>9.710369280213774E-3</v>
      </c>
      <c r="U169" s="2">
        <f>(Table2[[#This Row],[Close Price]]-Table2[[#This Row],[200D EMA]])/Table2[[#This Row],[200D EMA]]</f>
        <v>0.1367540279557686</v>
      </c>
      <c r="V169">
        <v>0.55501947699260401</v>
      </c>
      <c r="W169">
        <v>540.25</v>
      </c>
      <c r="X169">
        <v>549</v>
      </c>
      <c r="Y169">
        <v>540.25</v>
      </c>
      <c r="Z169">
        <v>549</v>
      </c>
      <c r="AA169">
        <v>540.25</v>
      </c>
      <c r="AB169">
        <v>549</v>
      </c>
      <c r="AC169" s="2">
        <f>(Table2[[#This Row],[Close Price]]/Table2[[#This Row],[Day Low]])-1</f>
        <v>8.7922258213790627E-3</v>
      </c>
      <c r="AD169" s="2">
        <f>(Table2[[#This Row],[Day High]]/Table2[[#This Row],[Close Price]])-1</f>
        <v>7.3394495412844041E-3</v>
      </c>
      <c r="AE169" s="2">
        <f>(Table2[[#This Row],[Close Price]]/Table2[[#This Row],[Current Week Low]])-1</f>
        <v>8.7922258213790627E-3</v>
      </c>
      <c r="AF169" s="2">
        <f>(Table2[[#This Row],[Current Week High]]/Table2[[#This Row],[Close Price]])-1</f>
        <v>7.3394495412844041E-3</v>
      </c>
      <c r="AG169" s="2">
        <f>(Table2[[#This Row],[Close Price]]/Table2[[#This Row],[Current Month Low]])-1</f>
        <v>8.7922258213790627E-3</v>
      </c>
      <c r="AH169" s="2">
        <f>(Table2[[#This Row],[Current Month High]]/Table2[[#This Row],[Close Price]])-1</f>
        <v>7.3394495412844041E-3</v>
      </c>
      <c r="AI169">
        <v>16.091743119265999</v>
      </c>
      <c r="AJ169">
        <v>85.626702997275103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-0.04</v>
      </c>
      <c r="AM169" t="s">
        <v>10456</v>
      </c>
      <c r="AN169">
        <v>1.24</v>
      </c>
      <c r="AO169" t="s">
        <v>10455</v>
      </c>
      <c r="AP169">
        <v>0.14746930459421301</v>
      </c>
      <c r="AQ169">
        <f>(Table2[[#This Row],[Sharpe Ratio]]-AVERAGE(Table2[Sharpe Ratio]))/_xlfn.STDEV.P(Table2[Sharpe Ratio])</f>
        <v>1.0554811690403407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-0.21923638248855962</v>
      </c>
      <c r="AS169">
        <f>_xlfn.RANK.AVG(Table2[[#This Row],[1Y Return vs Nifty Z-Score]],Table2[1Y Return vs Nifty Z-Score])</f>
        <v>237</v>
      </c>
      <c r="AT169">
        <f>_xlfn.RANK.AVG(Table2[[#This Row],[6M Return vs Nifty Z-Score]],Table2[6M Return vs Nifty Z-Score])</f>
        <v>252</v>
      </c>
      <c r="AU169">
        <f>_xlfn.RANK.AVG(Table2[[#This Row],[Sharpe Ratio Z-Score]],Table2[Sharpe Ratio Z-Score])</f>
        <v>110</v>
      </c>
      <c r="AV169">
        <f>(Table2[[#This Row],[Rank 1Y]]+Table2[[#This Row],[Rank 6M]]+Table2[[#This Row],[Rank Sharpe]])/3</f>
        <v>199.66666666666666</v>
      </c>
    </row>
    <row r="170" spans="1:48" x14ac:dyDescent="0.3">
      <c r="A170" t="s">
        <v>93</v>
      </c>
      <c r="B170" t="s">
        <v>94</v>
      </c>
      <c r="C170" t="s">
        <v>10409</v>
      </c>
      <c r="D170" t="s">
        <v>95</v>
      </c>
      <c r="E170">
        <v>291589.49079200497</v>
      </c>
      <c r="F170">
        <v>474.8</v>
      </c>
      <c r="G170">
        <v>79.143362490362094</v>
      </c>
      <c r="H170">
        <f>(Table2[[#This Row],[1Y Return vs Nifty]]-AVERAGE(Table2[1Y Return vs Nifty]))/_xlfn.STDEV.P(Table2[1Y Return vs Nifty])</f>
        <v>0.39205567994455109</v>
      </c>
      <c r="I170">
        <v>-14.3842682958123</v>
      </c>
      <c r="J170">
        <f>(Table2[[#This Row],[1M Return vs Nifty]]-AVERAGE(Table2[1M Return vs Nifty]))/_xlfn.STDEV.P(Table2[1M Return vs Nifty])</f>
        <v>-1.3507244933109106</v>
      </c>
      <c r="K170">
        <v>13.4059481063076</v>
      </c>
      <c r="L170">
        <f>(Table2[[#This Row],[6M Return vs Nifty]]-AVERAGE(Table2[6M Return vs Nifty]))/_xlfn.STDEV.P(Table2[6M Return vs Nifty])</f>
        <v>3.2219826084708011E-2</v>
      </c>
      <c r="M170">
        <v>-3.4287456565735801</v>
      </c>
      <c r="N170">
        <f>(Table2[[#This Row],[1W Return vs Nifty]]-AVERAGE(Table2[1W Return vs Nifty]))/_xlfn.STDEV.P(Table2[1W Return vs Nifty])</f>
        <v>-0.32478921998471638</v>
      </c>
      <c r="O170">
        <v>476.09</v>
      </c>
      <c r="P170">
        <v>469.318377921972</v>
      </c>
      <c r="Q170">
        <v>403.59788051828201</v>
      </c>
      <c r="R170">
        <v>46.343763970158399</v>
      </c>
      <c r="S170" s="2">
        <f>(Table2[[#This Row],[Close Price]]-Table2[[#This Row],[20D EMA]])/Table2[[#This Row],[20D EMA]]</f>
        <v>-2.7095717196327662E-3</v>
      </c>
      <c r="T170" s="2">
        <f>(Table2[[#This Row],[Close Price]]-Table2[[#This Row],[50D EMA]])/Table2[[#This Row],[50D EMA]]</f>
        <v>1.1679964680478322E-2</v>
      </c>
      <c r="U170" s="2">
        <f>(Table2[[#This Row],[Close Price]]-Table2[[#This Row],[200D EMA]])/Table2[[#This Row],[200D EMA]]</f>
        <v>0.1764184672879934</v>
      </c>
      <c r="V170">
        <v>0.70336306683039096</v>
      </c>
      <c r="W170">
        <v>471.25</v>
      </c>
      <c r="X170">
        <v>476.3</v>
      </c>
      <c r="Y170">
        <v>471.25</v>
      </c>
      <c r="Z170">
        <v>476.3</v>
      </c>
      <c r="AA170">
        <v>471.25</v>
      </c>
      <c r="AB170">
        <v>476.3</v>
      </c>
      <c r="AC170" s="2">
        <f>(Table2[[#This Row],[Close Price]]/Table2[[#This Row],[Day Low]])-1</f>
        <v>7.5331564986738098E-3</v>
      </c>
      <c r="AD170" s="2">
        <f>(Table2[[#This Row],[Day High]]/Table2[[#This Row],[Close Price]])-1</f>
        <v>3.1592249368155301E-3</v>
      </c>
      <c r="AE170" s="2">
        <f>(Table2[[#This Row],[Close Price]]/Table2[[#This Row],[Current Week Low]])-1</f>
        <v>7.5331564986738098E-3</v>
      </c>
      <c r="AF170" s="2">
        <f>(Table2[[#This Row],[Current Week High]]/Table2[[#This Row],[Close Price]])-1</f>
        <v>3.1592249368155301E-3</v>
      </c>
      <c r="AG170" s="2">
        <f>(Table2[[#This Row],[Close Price]]/Table2[[#This Row],[Current Month Low]])-1</f>
        <v>7.5331564986738098E-3</v>
      </c>
      <c r="AH170" s="2">
        <f>(Table2[[#This Row],[Current Month High]]/Table2[[#This Row],[Close Price]])-1</f>
        <v>3.1592249368155301E-3</v>
      </c>
      <c r="AI170">
        <v>11.078348778433</v>
      </c>
      <c r="AJ170">
        <v>109.301300418778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-0.03</v>
      </c>
      <c r="AM170" t="s">
        <v>10456</v>
      </c>
      <c r="AN170">
        <v>-2.84</v>
      </c>
      <c r="AO170" t="s">
        <v>10456</v>
      </c>
      <c r="AP170">
        <v>0.13186791005255</v>
      </c>
      <c r="AQ170">
        <f>(Table2[[#This Row],[Sharpe Ratio]]-AVERAGE(Table2[Sharpe Ratio]))/_xlfn.STDEV.P(Table2[Sharpe Ratio])</f>
        <v>0.87909353188893902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-0.37214467537742879</v>
      </c>
      <c r="AS170">
        <f>_xlfn.RANK.AVG(Table2[[#This Row],[1Y Return vs Nifty Z-Score]],Table2[1Y Return vs Nifty Z-Score])</f>
        <v>168</v>
      </c>
      <c r="AT170">
        <f>_xlfn.RANK.AVG(Table2[[#This Row],[6M Return vs Nifty Z-Score]],Table2[6M Return vs Nifty Z-Score])</f>
        <v>290</v>
      </c>
      <c r="AU170">
        <f>_xlfn.RANK.AVG(Table2[[#This Row],[Sharpe Ratio Z-Score]],Table2[Sharpe Ratio Z-Score])</f>
        <v>143</v>
      </c>
      <c r="AV170">
        <f>(Table2[[#This Row],[Rank 1Y]]+Table2[[#This Row],[Rank 6M]]+Table2[[#This Row],[Rank Sharpe]])/3</f>
        <v>200.33333333333334</v>
      </c>
    </row>
    <row r="171" spans="1:48" x14ac:dyDescent="0.3">
      <c r="A171" t="s">
        <v>245</v>
      </c>
      <c r="B171" t="s">
        <v>246</v>
      </c>
      <c r="C171" t="s">
        <v>10418</v>
      </c>
      <c r="D171" t="s">
        <v>129</v>
      </c>
      <c r="E171">
        <v>104693.5458548</v>
      </c>
      <c r="F171">
        <v>1059.5</v>
      </c>
      <c r="G171">
        <v>53.288662554113799</v>
      </c>
      <c r="H171">
        <f>(Table2[[#This Row],[1Y Return vs Nifty]]-AVERAGE(Table2[1Y Return vs Nifty]))/_xlfn.STDEV.P(Table2[1Y Return vs Nifty])</f>
        <v>8.5589509482548717E-2</v>
      </c>
      <c r="I171">
        <v>-8.8222977475022404</v>
      </c>
      <c r="J171">
        <f>(Table2[[#This Row],[1M Return vs Nifty]]-AVERAGE(Table2[1M Return vs Nifty]))/_xlfn.STDEV.P(Table2[1M Return vs Nifty])</f>
        <v>-0.81686972428292215</v>
      </c>
      <c r="K171">
        <v>31.453559308479502</v>
      </c>
      <c r="L171">
        <f>(Table2[[#This Row],[6M Return vs Nifty]]-AVERAGE(Table2[6M Return vs Nifty]))/_xlfn.STDEV.P(Table2[6M Return vs Nifty])</f>
        <v>0.58207575533996592</v>
      </c>
      <c r="M171">
        <v>-4.2040378328607702</v>
      </c>
      <c r="N171">
        <f>(Table2[[#This Row],[1W Return vs Nifty]]-AVERAGE(Table2[1W Return vs Nifty]))/_xlfn.STDEV.P(Table2[1W Return vs Nifty])</f>
        <v>-0.48055157821576694</v>
      </c>
      <c r="O171">
        <v>1042.1500000000001</v>
      </c>
      <c r="P171">
        <v>999.137961004913</v>
      </c>
      <c r="Q171">
        <v>835.44371820852496</v>
      </c>
      <c r="R171">
        <v>48.6826680597691</v>
      </c>
      <c r="S171" s="2">
        <f>(Table2[[#This Row],[Close Price]]-Table2[[#This Row],[20D EMA]])/Table2[[#This Row],[20D EMA]]</f>
        <v>1.664827520030697E-2</v>
      </c>
      <c r="T171" s="2">
        <f>(Table2[[#This Row],[Close Price]]-Table2[[#This Row],[50D EMA]])/Table2[[#This Row],[50D EMA]]</f>
        <v>6.0414118320933449E-2</v>
      </c>
      <c r="U171" s="2">
        <f>(Table2[[#This Row],[Close Price]]-Table2[[#This Row],[200D EMA]])/Table2[[#This Row],[200D EMA]]</f>
        <v>0.26818836135596041</v>
      </c>
      <c r="V171">
        <v>1.0357382093065499</v>
      </c>
      <c r="W171">
        <v>1042.25</v>
      </c>
      <c r="X171">
        <v>1075.2</v>
      </c>
      <c r="Y171">
        <v>1042.25</v>
      </c>
      <c r="Z171">
        <v>1075.2</v>
      </c>
      <c r="AA171">
        <v>1042.25</v>
      </c>
      <c r="AB171">
        <v>1075.2</v>
      </c>
      <c r="AC171" s="2">
        <f>(Table2[[#This Row],[Close Price]]/Table2[[#This Row],[Day Low]])-1</f>
        <v>1.6550731590309509E-2</v>
      </c>
      <c r="AD171" s="2">
        <f>(Table2[[#This Row],[Day High]]/Table2[[#This Row],[Close Price]])-1</f>
        <v>1.4818310523831979E-2</v>
      </c>
      <c r="AE171" s="2">
        <f>(Table2[[#This Row],[Close Price]]/Table2[[#This Row],[Current Week Low]])-1</f>
        <v>1.6550731590309509E-2</v>
      </c>
      <c r="AF171" s="2">
        <f>(Table2[[#This Row],[Current Week High]]/Table2[[#This Row],[Close Price]])-1</f>
        <v>1.4818310523831979E-2</v>
      </c>
      <c r="AG171" s="2">
        <f>(Table2[[#This Row],[Close Price]]/Table2[[#This Row],[Current Month Low]])-1</f>
        <v>1.6550731590309509E-2</v>
      </c>
      <c r="AH171" s="2">
        <f>(Table2[[#This Row],[Current Month High]]/Table2[[#This Row],[Close Price]])-1</f>
        <v>1.4818310523831979E-2</v>
      </c>
      <c r="AI171">
        <v>3.5394053798961802</v>
      </c>
      <c r="AJ171">
        <v>82.310935214660603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0.06</v>
      </c>
      <c r="AM171" t="s">
        <v>10455</v>
      </c>
      <c r="AN171">
        <v>3.09</v>
      </c>
      <c r="AO171" t="s">
        <v>10455</v>
      </c>
      <c r="AP171">
        <v>0.104450719255007</v>
      </c>
      <c r="AQ171">
        <f>(Table2[[#This Row],[Sharpe Ratio]]-AVERAGE(Table2[Sharpe Ratio]))/_xlfn.STDEV.P(Table2[Sharpe Ratio])</f>
        <v>0.56911781214201229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-6.0638225534162149E-2</v>
      </c>
      <c r="AS171">
        <f>_xlfn.RANK.AVG(Table2[[#This Row],[1Y Return vs Nifty Z-Score]],Table2[1Y Return vs Nifty Z-Score])</f>
        <v>247</v>
      </c>
      <c r="AT171">
        <f>_xlfn.RANK.AVG(Table2[[#This Row],[6M Return vs Nifty Z-Score]],Table2[6M Return vs Nifty Z-Score])</f>
        <v>157</v>
      </c>
      <c r="AU171">
        <f>_xlfn.RANK.AVG(Table2[[#This Row],[Sharpe Ratio Z-Score]],Table2[Sharpe Ratio Z-Score])</f>
        <v>198</v>
      </c>
      <c r="AV171">
        <f>(Table2[[#This Row],[Rank 1Y]]+Table2[[#This Row],[Rank 6M]]+Table2[[#This Row],[Rank Sharpe]])/3</f>
        <v>200.66666666666666</v>
      </c>
    </row>
    <row r="172" spans="1:48" x14ac:dyDescent="0.3">
      <c r="A172" t="s">
        <v>1571</v>
      </c>
      <c r="B172" t="s">
        <v>1572</v>
      </c>
      <c r="C172" t="s">
        <v>10419</v>
      </c>
      <c r="D172" t="s">
        <v>148</v>
      </c>
      <c r="E172">
        <v>5552.3274066000004</v>
      </c>
      <c r="F172">
        <v>361.55</v>
      </c>
      <c r="G172">
        <v>23.2736639187634</v>
      </c>
      <c r="H172">
        <f>(Table2[[#This Row],[1Y Return vs Nifty]]-AVERAGE(Table2[1Y Return vs Nifty]))/_xlfn.STDEV.P(Table2[1Y Return vs Nifty])</f>
        <v>-0.27019035688138654</v>
      </c>
      <c r="I172">
        <v>-2.9073492276529702</v>
      </c>
      <c r="J172">
        <f>(Table2[[#This Row],[1M Return vs Nifty]]-AVERAGE(Table2[1M Return vs Nifty]))/_xlfn.STDEV.P(Table2[1M Return vs Nifty])</f>
        <v>-0.24913506110028222</v>
      </c>
      <c r="K172">
        <v>24.662799118432002</v>
      </c>
      <c r="L172">
        <f>(Table2[[#This Row],[6M Return vs Nifty]]-AVERAGE(Table2[6M Return vs Nifty]))/_xlfn.STDEV.P(Table2[6M Return vs Nifty])</f>
        <v>0.37518190590914335</v>
      </c>
      <c r="M172">
        <v>-8.10192594322438</v>
      </c>
      <c r="N172">
        <f>(Table2[[#This Row],[1W Return vs Nifty]]-AVERAGE(Table2[1W Return vs Nifty]))/_xlfn.STDEV.P(Table2[1W Return vs Nifty])</f>
        <v>-1.263668269910726</v>
      </c>
      <c r="O172">
        <v>353.58</v>
      </c>
      <c r="P172">
        <v>336.82147239371898</v>
      </c>
      <c r="Q172">
        <v>291.21315813964401</v>
      </c>
      <c r="R172">
        <v>49.1382798128339</v>
      </c>
      <c r="S172" s="2">
        <f>(Table2[[#This Row],[Close Price]]-Table2[[#This Row],[20D EMA]])/Table2[[#This Row],[20D EMA]]</f>
        <v>2.2540867696136738E-2</v>
      </c>
      <c r="T172" s="2">
        <f>(Table2[[#This Row],[Close Price]]-Table2[[#This Row],[50D EMA]])/Table2[[#This Row],[50D EMA]]</f>
        <v>7.3417313422866476E-2</v>
      </c>
      <c r="U172" s="2">
        <f>(Table2[[#This Row],[Close Price]]-Table2[[#This Row],[200D EMA]])/Table2[[#This Row],[200D EMA]]</f>
        <v>0.24153043876756325</v>
      </c>
      <c r="V172">
        <v>0.98032768832922901</v>
      </c>
      <c r="W172">
        <v>348.85</v>
      </c>
      <c r="X172">
        <v>363.2</v>
      </c>
      <c r="Y172">
        <v>348.85</v>
      </c>
      <c r="Z172">
        <v>363.2</v>
      </c>
      <c r="AA172">
        <v>348.85</v>
      </c>
      <c r="AB172">
        <v>363.2</v>
      </c>
      <c r="AC172" s="2">
        <f>(Table2[[#This Row],[Close Price]]/Table2[[#This Row],[Day Low]])-1</f>
        <v>3.6405331804500562E-2</v>
      </c>
      <c r="AD172" s="2">
        <f>(Table2[[#This Row],[Day High]]/Table2[[#This Row],[Close Price]])-1</f>
        <v>4.5636841377403314E-3</v>
      </c>
      <c r="AE172" s="2">
        <f>(Table2[[#This Row],[Close Price]]/Table2[[#This Row],[Current Week Low]])-1</f>
        <v>3.6405331804500562E-2</v>
      </c>
      <c r="AF172" s="2">
        <f>(Table2[[#This Row],[Current Week High]]/Table2[[#This Row],[Close Price]])-1</f>
        <v>4.5636841377403314E-3</v>
      </c>
      <c r="AG172" s="2">
        <f>(Table2[[#This Row],[Close Price]]/Table2[[#This Row],[Current Month Low]])-1</f>
        <v>3.6405331804500562E-2</v>
      </c>
      <c r="AH172" s="2">
        <f>(Table2[[#This Row],[Current Month High]]/Table2[[#This Row],[Close Price]])-1</f>
        <v>4.5636841377403314E-3</v>
      </c>
      <c r="AI172">
        <v>9.9432996819250405</v>
      </c>
      <c r="AJ172">
        <v>59.9424905994249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0.15</v>
      </c>
      <c r="AM172" t="s">
        <v>10455</v>
      </c>
      <c r="AN172">
        <v>2.82</v>
      </c>
      <c r="AO172" t="s">
        <v>10455</v>
      </c>
      <c r="AP172">
        <v>0.21337441924298101</v>
      </c>
      <c r="AQ172">
        <f>(Table2[[#This Row],[Sharpe Ratio]]-AVERAGE(Table2[Sharpe Ratio]))/_xlfn.STDEV.P(Table2[Sharpe Ratio])</f>
        <v>1.8005970891617533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0.39278530717850191</v>
      </c>
      <c r="AS172">
        <f>_xlfn.RANK.AVG(Table2[[#This Row],[1Y Return vs Nifty Z-Score]],Table2[1Y Return vs Nifty Z-Score])</f>
        <v>375</v>
      </c>
      <c r="AT172">
        <f>_xlfn.RANK.AVG(Table2[[#This Row],[6M Return vs Nifty Z-Score]],Table2[6M Return vs Nifty Z-Score])</f>
        <v>205</v>
      </c>
      <c r="AU172">
        <f>_xlfn.RANK.AVG(Table2[[#This Row],[Sharpe Ratio Z-Score]],Table2[Sharpe Ratio Z-Score])</f>
        <v>23</v>
      </c>
      <c r="AV172">
        <f>(Table2[[#This Row],[Rank 1Y]]+Table2[[#This Row],[Rank 6M]]+Table2[[#This Row],[Rank Sharpe]])/3</f>
        <v>201</v>
      </c>
    </row>
    <row r="173" spans="1:48" x14ac:dyDescent="0.3">
      <c r="A173" t="s">
        <v>327</v>
      </c>
      <c r="B173" t="s">
        <v>328</v>
      </c>
      <c r="C173" t="s">
        <v>10415</v>
      </c>
      <c r="D173" t="s">
        <v>197</v>
      </c>
      <c r="E173">
        <v>74095.754763499994</v>
      </c>
      <c r="F173">
        <v>4610.25</v>
      </c>
      <c r="G173">
        <v>26.158388950974</v>
      </c>
      <c r="H173">
        <f>(Table2[[#This Row],[1Y Return vs Nifty]]-AVERAGE(Table2[1Y Return vs Nifty]))/_xlfn.STDEV.P(Table2[1Y Return vs Nifty])</f>
        <v>-0.23599654934784825</v>
      </c>
      <c r="I173">
        <v>1.61802129319556</v>
      </c>
      <c r="J173">
        <f>(Table2[[#This Row],[1M Return vs Nifty]]-AVERAGE(Table2[1M Return vs Nifty]))/_xlfn.STDEV.P(Table2[1M Return vs Nifty])</f>
        <v>0.18522369955653228</v>
      </c>
      <c r="K173">
        <v>32.660192834813301</v>
      </c>
      <c r="L173">
        <f>(Table2[[#This Row],[6M Return vs Nifty]]-AVERAGE(Table2[6M Return vs Nifty]))/_xlfn.STDEV.P(Table2[6M Return vs Nifty])</f>
        <v>0.6188382161144409</v>
      </c>
      <c r="M173">
        <v>-2.49190665835782</v>
      </c>
      <c r="N173">
        <f>(Table2[[#This Row],[1W Return vs Nifty]]-AVERAGE(Table2[1W Return vs Nifty]))/_xlfn.STDEV.P(Table2[1W Return vs Nifty])</f>
        <v>-0.13657082167232673</v>
      </c>
      <c r="O173">
        <v>4555.7700000000004</v>
      </c>
      <c r="P173">
        <v>4209.1416615722301</v>
      </c>
      <c r="Q173">
        <v>3493.8549513554699</v>
      </c>
      <c r="R173">
        <v>61.154783073193101</v>
      </c>
      <c r="S173" s="2">
        <f>(Table2[[#This Row],[Close Price]]-Table2[[#This Row],[20D EMA]])/Table2[[#This Row],[20D EMA]]</f>
        <v>1.1958461467545456E-2</v>
      </c>
      <c r="T173" s="2">
        <f>(Table2[[#This Row],[Close Price]]-Table2[[#This Row],[50D EMA]])/Table2[[#This Row],[50D EMA]]</f>
        <v>9.5294568507809485E-2</v>
      </c>
      <c r="U173" s="2">
        <f>(Table2[[#This Row],[Close Price]]-Table2[[#This Row],[200D EMA]])/Table2[[#This Row],[200D EMA]]</f>
        <v>0.31953102352214574</v>
      </c>
      <c r="V173">
        <v>1.1481165266436499</v>
      </c>
      <c r="W173">
        <v>4580</v>
      </c>
      <c r="X173">
        <v>4744</v>
      </c>
      <c r="Y173">
        <v>4580</v>
      </c>
      <c r="Z173">
        <v>4744</v>
      </c>
      <c r="AA173">
        <v>4580</v>
      </c>
      <c r="AB173">
        <v>4744</v>
      </c>
      <c r="AC173" s="2">
        <f>(Table2[[#This Row],[Close Price]]/Table2[[#This Row],[Day Low]])-1</f>
        <v>6.604803493449829E-3</v>
      </c>
      <c r="AD173" s="2">
        <f>(Table2[[#This Row],[Day High]]/Table2[[#This Row],[Close Price]])-1</f>
        <v>2.9011441895775647E-2</v>
      </c>
      <c r="AE173" s="2">
        <f>(Table2[[#This Row],[Close Price]]/Table2[[#This Row],[Current Week Low]])-1</f>
        <v>6.604803493449829E-3</v>
      </c>
      <c r="AF173" s="2">
        <f>(Table2[[#This Row],[Current Week High]]/Table2[[#This Row],[Close Price]])-1</f>
        <v>2.9011441895775647E-2</v>
      </c>
      <c r="AG173" s="2">
        <f>(Table2[[#This Row],[Close Price]]/Table2[[#This Row],[Current Month Low]])-1</f>
        <v>6.604803493449829E-3</v>
      </c>
      <c r="AH173" s="2">
        <f>(Table2[[#This Row],[Current Month High]]/Table2[[#This Row],[Close Price]])-1</f>
        <v>2.9011441895775647E-2</v>
      </c>
      <c r="AI173">
        <v>7.3911393091480901</v>
      </c>
      <c r="AJ173">
        <v>76.489166220044396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0.25</v>
      </c>
      <c r="AM173" t="s">
        <v>10455</v>
      </c>
      <c r="AN173">
        <v>4.68</v>
      </c>
      <c r="AO173" t="s">
        <v>10455</v>
      </c>
      <c r="AP173">
        <v>0.15458332760083501</v>
      </c>
      <c r="AQ173">
        <f>(Table2[[#This Row],[Sharpe Ratio]]-AVERAGE(Table2[Sharpe Ratio]))/_xlfn.STDEV.P(Table2[Sharpe Ratio])</f>
        <v>1.1359115245081033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1.5674060691589016</v>
      </c>
      <c r="AS173">
        <f>_xlfn.RANK.AVG(Table2[[#This Row],[1Y Return vs Nifty Z-Score]],Table2[1Y Return vs Nifty Z-Score])</f>
        <v>358</v>
      </c>
      <c r="AT173">
        <f>_xlfn.RANK.AVG(Table2[[#This Row],[6M Return vs Nifty Z-Score]],Table2[6M Return vs Nifty Z-Score])</f>
        <v>150</v>
      </c>
      <c r="AU173">
        <f>_xlfn.RANK.AVG(Table2[[#This Row],[Sharpe Ratio Z-Score]],Table2[Sharpe Ratio Z-Score])</f>
        <v>97</v>
      </c>
      <c r="AV173">
        <f>(Table2[[#This Row],[Rank 1Y]]+Table2[[#This Row],[Rank 6M]]+Table2[[#This Row],[Rank Sharpe]])/3</f>
        <v>201.66666666666666</v>
      </c>
    </row>
    <row r="174" spans="1:48" x14ac:dyDescent="0.3">
      <c r="A174" t="s">
        <v>766</v>
      </c>
      <c r="B174" t="s">
        <v>767</v>
      </c>
      <c r="C174" t="s">
        <v>10411</v>
      </c>
      <c r="D174" t="s">
        <v>545</v>
      </c>
      <c r="E174">
        <v>19973.75675502</v>
      </c>
      <c r="F174">
        <v>3900.95</v>
      </c>
      <c r="G174">
        <v>132.90987491346701</v>
      </c>
      <c r="H174">
        <f>(Table2[[#This Row],[1Y Return vs Nifty]]-AVERAGE(Table2[1Y Return vs Nifty]))/_xlfn.STDEV.P(Table2[1Y Return vs Nifty])</f>
        <v>1.029371804364352</v>
      </c>
      <c r="I174">
        <v>-1.81449511704096</v>
      </c>
      <c r="J174">
        <f>(Table2[[#This Row],[1M Return vs Nifty]]-AVERAGE(Table2[1M Return vs Nifty]))/_xlfn.STDEV.P(Table2[1M Return vs Nifty])</f>
        <v>-0.14423961555008424</v>
      </c>
      <c r="K174">
        <v>12.127359475972399</v>
      </c>
      <c r="L174">
        <f>(Table2[[#This Row],[6M Return vs Nifty]]-AVERAGE(Table2[6M Return vs Nifty]))/_xlfn.STDEV.P(Table2[6M Return vs Nifty])</f>
        <v>-6.734888286774183E-3</v>
      </c>
      <c r="M174">
        <v>1.7476608317990801</v>
      </c>
      <c r="N174">
        <f>(Table2[[#This Row],[1W Return vs Nifty]]-AVERAGE(Table2[1W Return vs Nifty]))/_xlfn.STDEV.P(Table2[1W Return vs Nifty])</f>
        <v>0.71519197220619324</v>
      </c>
      <c r="O174">
        <v>3820.72</v>
      </c>
      <c r="P174">
        <v>3773.3381426451001</v>
      </c>
      <c r="Q174">
        <v>3230.6865404724199</v>
      </c>
      <c r="R174">
        <v>60.378837652342597</v>
      </c>
      <c r="S174" s="2">
        <f>(Table2[[#This Row],[Close Price]]-Table2[[#This Row],[20D EMA]])/Table2[[#This Row],[20D EMA]]</f>
        <v>2.0998659938440929E-2</v>
      </c>
      <c r="T174" s="2">
        <f>(Table2[[#This Row],[Close Price]]-Table2[[#This Row],[50D EMA]])/Table2[[#This Row],[50D EMA]]</f>
        <v>3.3819353720958636E-2</v>
      </c>
      <c r="U174" s="2">
        <f>(Table2[[#This Row],[Close Price]]-Table2[[#This Row],[200D EMA]])/Table2[[#This Row],[200D EMA]]</f>
        <v>0.20746780943643267</v>
      </c>
      <c r="V174">
        <v>0.52395058639124104</v>
      </c>
      <c r="W174">
        <v>3877.3</v>
      </c>
      <c r="X174">
        <v>3939.95</v>
      </c>
      <c r="Y174">
        <v>3877.3</v>
      </c>
      <c r="Z174">
        <v>3939.95</v>
      </c>
      <c r="AA174">
        <v>3877.3</v>
      </c>
      <c r="AB174">
        <v>3939.95</v>
      </c>
      <c r="AC174" s="2">
        <f>(Table2[[#This Row],[Close Price]]/Table2[[#This Row],[Day Low]])-1</f>
        <v>6.099605395507135E-3</v>
      </c>
      <c r="AD174" s="2">
        <f>(Table2[[#This Row],[Day High]]/Table2[[#This Row],[Close Price]])-1</f>
        <v>9.9975646957792819E-3</v>
      </c>
      <c r="AE174" s="2">
        <f>(Table2[[#This Row],[Close Price]]/Table2[[#This Row],[Current Week Low]])-1</f>
        <v>6.099605395507135E-3</v>
      </c>
      <c r="AF174" s="2">
        <f>(Table2[[#This Row],[Current Week High]]/Table2[[#This Row],[Close Price]])-1</f>
        <v>9.9975646957792819E-3</v>
      </c>
      <c r="AG174" s="2">
        <f>(Table2[[#This Row],[Close Price]]/Table2[[#This Row],[Current Month Low]])-1</f>
        <v>6.099605395507135E-3</v>
      </c>
      <c r="AH174" s="2">
        <f>(Table2[[#This Row],[Current Month High]]/Table2[[#This Row],[Close Price]])-1</f>
        <v>9.9975646957792819E-3</v>
      </c>
      <c r="AI174">
        <v>9.4605160281469907</v>
      </c>
      <c r="AJ174">
        <v>164.11306702775801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-0.04</v>
      </c>
      <c r="AM174" t="s">
        <v>10456</v>
      </c>
      <c r="AN174">
        <v>2.84</v>
      </c>
      <c r="AO174" t="s">
        <v>10455</v>
      </c>
      <c r="AP174">
        <v>9.4671667294508002E-2</v>
      </c>
      <c r="AQ174">
        <f>(Table2[[#This Row],[Sharpe Ratio]]-AVERAGE(Table2[Sharpe Ratio]))/_xlfn.STDEV.P(Table2[Sharpe Ratio])</f>
        <v>0.45855693476102555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2.0521462074947125</v>
      </c>
      <c r="AS174">
        <f>_xlfn.RANK.AVG(Table2[[#This Row],[1Y Return vs Nifty Z-Score]],Table2[1Y Return vs Nifty Z-Score])</f>
        <v>84</v>
      </c>
      <c r="AT174">
        <f>_xlfn.RANK.AVG(Table2[[#This Row],[6M Return vs Nifty Z-Score]],Table2[6M Return vs Nifty Z-Score])</f>
        <v>299</v>
      </c>
      <c r="AU174">
        <f>_xlfn.RANK.AVG(Table2[[#This Row],[Sharpe Ratio Z-Score]],Table2[Sharpe Ratio Z-Score])</f>
        <v>226</v>
      </c>
      <c r="AV174">
        <f>(Table2[[#This Row],[Rank 1Y]]+Table2[[#This Row],[Rank 6M]]+Table2[[#This Row],[Rank Sharpe]])/3</f>
        <v>203</v>
      </c>
    </row>
    <row r="175" spans="1:48" x14ac:dyDescent="0.3">
      <c r="A175" t="s">
        <v>820</v>
      </c>
      <c r="B175" t="s">
        <v>821</v>
      </c>
      <c r="C175" t="s">
        <v>10426</v>
      </c>
      <c r="D175" t="s">
        <v>613</v>
      </c>
      <c r="E175">
        <v>18396.78463934</v>
      </c>
      <c r="F175">
        <v>614.29999999999995</v>
      </c>
      <c r="G175">
        <v>109.702370775883</v>
      </c>
      <c r="H175">
        <f>(Table2[[#This Row],[1Y Return vs Nifty]]-AVERAGE(Table2[1Y Return vs Nifty]))/_xlfn.STDEV.P(Table2[1Y Return vs Nifty])</f>
        <v>0.75428391177369081</v>
      </c>
      <c r="I175">
        <v>-9.8104753752654403</v>
      </c>
      <c r="J175">
        <f>(Table2[[#This Row],[1M Return vs Nifty]]-AVERAGE(Table2[1M Return vs Nifty]))/_xlfn.STDEV.P(Table2[1M Return vs Nifty])</f>
        <v>-0.91171800415891624</v>
      </c>
      <c r="K175">
        <v>9.5340629037811606</v>
      </c>
      <c r="L175">
        <f>(Table2[[#This Row],[6M Return vs Nifty]]-AVERAGE(Table2[6M Return vs Nifty]))/_xlfn.STDEV.P(Table2[6M Return vs Nifty])</f>
        <v>-8.5744762810505443E-2</v>
      </c>
      <c r="M175">
        <v>-9.8572140392383005</v>
      </c>
      <c r="N175">
        <f>(Table2[[#This Row],[1W Return vs Nifty]]-AVERAGE(Table2[1W Return vs Nifty]))/_xlfn.STDEV.P(Table2[1W Return vs Nifty])</f>
        <v>-1.6163195948851974</v>
      </c>
      <c r="O175">
        <v>614.67999999999995</v>
      </c>
      <c r="P175">
        <v>612.114583876241</v>
      </c>
      <c r="Q175">
        <v>537.76774313933902</v>
      </c>
      <c r="R175">
        <v>34.025193963869903</v>
      </c>
      <c r="S175" s="2">
        <f>(Table2[[#This Row],[Close Price]]-Table2[[#This Row],[20D EMA]])/Table2[[#This Row],[20D EMA]]</f>
        <v>-6.1820784798593653E-4</v>
      </c>
      <c r="T175" s="2">
        <f>(Table2[[#This Row],[Close Price]]-Table2[[#This Row],[50D EMA]])/Table2[[#This Row],[50D EMA]]</f>
        <v>3.5702729216476382E-3</v>
      </c>
      <c r="U175" s="2">
        <f>(Table2[[#This Row],[Close Price]]-Table2[[#This Row],[200D EMA]])/Table2[[#This Row],[200D EMA]]</f>
        <v>0.1423147033957203</v>
      </c>
      <c r="V175">
        <v>1.2139578522983001</v>
      </c>
      <c r="W175">
        <v>587.5</v>
      </c>
      <c r="X175">
        <v>616.20000000000005</v>
      </c>
      <c r="Y175">
        <v>587.5</v>
      </c>
      <c r="Z175">
        <v>616.20000000000005</v>
      </c>
      <c r="AA175">
        <v>587.5</v>
      </c>
      <c r="AB175">
        <v>616.20000000000005</v>
      </c>
      <c r="AC175" s="2">
        <f>(Table2[[#This Row],[Close Price]]/Table2[[#This Row],[Day Low]])-1</f>
        <v>4.5617021276595615E-2</v>
      </c>
      <c r="AD175" s="2">
        <f>(Table2[[#This Row],[Day High]]/Table2[[#This Row],[Close Price]])-1</f>
        <v>3.0929513267135E-3</v>
      </c>
      <c r="AE175" s="2">
        <f>(Table2[[#This Row],[Close Price]]/Table2[[#This Row],[Current Week Low]])-1</f>
        <v>4.5617021276595615E-2</v>
      </c>
      <c r="AF175" s="2">
        <f>(Table2[[#This Row],[Current Week High]]/Table2[[#This Row],[Close Price]])-1</f>
        <v>3.0929513267135E-3</v>
      </c>
      <c r="AG175" s="2">
        <f>(Table2[[#This Row],[Close Price]]/Table2[[#This Row],[Current Month Low]])-1</f>
        <v>4.5617021276595615E-2</v>
      </c>
      <c r="AH175" s="2">
        <f>(Table2[[#This Row],[Current Month High]]/Table2[[#This Row],[Close Price]])-1</f>
        <v>3.0929513267135E-3</v>
      </c>
      <c r="AI175">
        <v>27.340061859026498</v>
      </c>
      <c r="AJ175">
        <v>186.72112018669699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-0.15</v>
      </c>
      <c r="AM175" t="s">
        <v>10456</v>
      </c>
      <c r="AN175">
        <v>2.2599999999999998</v>
      </c>
      <c r="AO175" t="s">
        <v>10455</v>
      </c>
      <c r="AP175">
        <v>0.120836735130003</v>
      </c>
      <c r="AQ175">
        <f>(Table2[[#This Row],[Sharpe Ratio]]-AVERAGE(Table2[Sharpe Ratio]))/_xlfn.STDEV.P(Table2[Sharpe Ratio])</f>
        <v>0.75437629110666349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-1.105122158974265</v>
      </c>
      <c r="AS175">
        <f>_xlfn.RANK.AVG(Table2[[#This Row],[1Y Return vs Nifty Z-Score]],Table2[1Y Return vs Nifty Z-Score])</f>
        <v>118</v>
      </c>
      <c r="AT175">
        <f>_xlfn.RANK.AVG(Table2[[#This Row],[6M Return vs Nifty Z-Score]],Table2[6M Return vs Nifty Z-Score])</f>
        <v>331</v>
      </c>
      <c r="AU175">
        <f>_xlfn.RANK.AVG(Table2[[#This Row],[Sharpe Ratio Z-Score]],Table2[Sharpe Ratio Z-Score])</f>
        <v>164</v>
      </c>
      <c r="AV175">
        <f>(Table2[[#This Row],[Rank 1Y]]+Table2[[#This Row],[Rank 6M]]+Table2[[#This Row],[Rank Sharpe]])/3</f>
        <v>204.33333333333334</v>
      </c>
    </row>
    <row r="176" spans="1:48" x14ac:dyDescent="0.3">
      <c r="A176" t="s">
        <v>1456</v>
      </c>
      <c r="B176" t="s">
        <v>1457</v>
      </c>
      <c r="C176" t="s">
        <v>10423</v>
      </c>
      <c r="D176" t="s">
        <v>197</v>
      </c>
      <c r="E176">
        <v>6635.3580329599999</v>
      </c>
      <c r="F176">
        <v>1707.25</v>
      </c>
      <c r="G176">
        <v>84.2420108293243</v>
      </c>
      <c r="H176">
        <f>(Table2[[#This Row],[1Y Return vs Nifty]]-AVERAGE(Table2[1Y Return vs Nifty]))/_xlfn.STDEV.P(Table2[1Y Return vs Nifty])</f>
        <v>0.45249201201675138</v>
      </c>
      <c r="I176">
        <v>28.832503155169299</v>
      </c>
      <c r="J176">
        <f>(Table2[[#This Row],[1M Return vs Nifty]]-AVERAGE(Table2[1M Return vs Nifty]))/_xlfn.STDEV.P(Table2[1M Return vs Nifty])</f>
        <v>2.7973520455174286</v>
      </c>
      <c r="K176">
        <v>67.807919661171795</v>
      </c>
      <c r="L176">
        <f>(Table2[[#This Row],[6M Return vs Nifty]]-AVERAGE(Table2[6M Return vs Nifty]))/_xlfn.STDEV.P(Table2[6M Return vs Nifty])</f>
        <v>1.6896827605155047</v>
      </c>
      <c r="M176">
        <v>4.2917907476280803E-3</v>
      </c>
      <c r="N176">
        <f>(Table2[[#This Row],[1W Return vs Nifty]]-AVERAGE(Table2[1W Return vs Nifty]))/_xlfn.STDEV.P(Table2[1W Return vs Nifty])</f>
        <v>0.36493528007547177</v>
      </c>
      <c r="O176">
        <v>1564.22</v>
      </c>
      <c r="P176">
        <v>1484.1033162976801</v>
      </c>
      <c r="Q176">
        <v>1263.86344850967</v>
      </c>
      <c r="R176">
        <v>60.921668727110699</v>
      </c>
      <c r="S176" s="2">
        <f>(Table2[[#This Row],[Close Price]]-Table2[[#This Row],[20D EMA]])/Table2[[#This Row],[20D EMA]]</f>
        <v>9.1438544450269124E-2</v>
      </c>
      <c r="T176" s="2">
        <f>(Table2[[#This Row],[Close Price]]-Table2[[#This Row],[50D EMA]])/Table2[[#This Row],[50D EMA]]</f>
        <v>0.150357917303893</v>
      </c>
      <c r="U176" s="2">
        <f>(Table2[[#This Row],[Close Price]]-Table2[[#This Row],[200D EMA]])/Table2[[#This Row],[200D EMA]]</f>
        <v>0.35081839894425715</v>
      </c>
      <c r="V176">
        <v>0.72238772540668195</v>
      </c>
      <c r="W176">
        <v>1605.7</v>
      </c>
      <c r="X176">
        <v>1725.05</v>
      </c>
      <c r="Y176">
        <v>1605.7</v>
      </c>
      <c r="Z176">
        <v>1725.05</v>
      </c>
      <c r="AA176">
        <v>1605.7</v>
      </c>
      <c r="AB176">
        <v>1725.05</v>
      </c>
      <c r="AC176" s="2">
        <f>(Table2[[#This Row],[Close Price]]/Table2[[#This Row],[Day Low]])-1</f>
        <v>6.3243445226381034E-2</v>
      </c>
      <c r="AD176" s="2">
        <f>(Table2[[#This Row],[Day High]]/Table2[[#This Row],[Close Price]])-1</f>
        <v>1.0426123883438221E-2</v>
      </c>
      <c r="AE176" s="2">
        <f>(Table2[[#This Row],[Close Price]]/Table2[[#This Row],[Current Week Low]])-1</f>
        <v>6.3243445226381034E-2</v>
      </c>
      <c r="AF176" s="2">
        <f>(Table2[[#This Row],[Current Week High]]/Table2[[#This Row],[Close Price]])-1</f>
        <v>1.0426123883438221E-2</v>
      </c>
      <c r="AG176" s="2">
        <f>(Table2[[#This Row],[Close Price]]/Table2[[#This Row],[Current Month Low]])-1</f>
        <v>6.3243445226381034E-2</v>
      </c>
      <c r="AH176" s="2">
        <f>(Table2[[#This Row],[Current Month High]]/Table2[[#This Row],[Close Price]])-1</f>
        <v>1.0426123883438221E-2</v>
      </c>
      <c r="AI176">
        <v>2.4132376629081902</v>
      </c>
      <c r="AJ176">
        <v>112.080745341614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0.03</v>
      </c>
      <c r="AM176" t="s">
        <v>10455</v>
      </c>
      <c r="AN176">
        <v>11.24</v>
      </c>
      <c r="AO176" t="s">
        <v>10455</v>
      </c>
      <c r="AP176">
        <v>3.0124250307378999E-2</v>
      </c>
      <c r="AQ176">
        <f>(Table2[[#This Row],[Sharpe Ratio]]-AVERAGE(Table2[Sharpe Ratio]))/_xlfn.STDEV.P(Table2[Sharpe Ratio])</f>
        <v>-0.27120900610930415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5.033253092015852</v>
      </c>
      <c r="AS176">
        <f>_xlfn.RANK.AVG(Table2[[#This Row],[1Y Return vs Nifty Z-Score]],Table2[1Y Return vs Nifty Z-Score])</f>
        <v>156</v>
      </c>
      <c r="AT176">
        <f>_xlfn.RANK.AVG(Table2[[#This Row],[6M Return vs Nifty Z-Score]],Table2[6M Return vs Nifty Z-Score])</f>
        <v>50</v>
      </c>
      <c r="AU176">
        <f>_xlfn.RANK.AVG(Table2[[#This Row],[Sharpe Ratio Z-Score]],Table2[Sharpe Ratio Z-Score])</f>
        <v>411</v>
      </c>
      <c r="AV176">
        <f>(Table2[[#This Row],[Rank 1Y]]+Table2[[#This Row],[Rank 6M]]+Table2[[#This Row],[Rank Sharpe]])/3</f>
        <v>205.66666666666666</v>
      </c>
    </row>
    <row r="177" spans="1:48" x14ac:dyDescent="0.3">
      <c r="A177" t="s">
        <v>1443</v>
      </c>
      <c r="B177" t="s">
        <v>1444</v>
      </c>
      <c r="C177" t="s">
        <v>613</v>
      </c>
      <c r="D177" t="s">
        <v>480</v>
      </c>
      <c r="E177">
        <v>6690.7866039749997</v>
      </c>
      <c r="F177">
        <v>964.55</v>
      </c>
      <c r="G177">
        <v>72.359483602418806</v>
      </c>
      <c r="H177">
        <f>(Table2[[#This Row],[1Y Return vs Nifty]]-AVERAGE(Table2[1Y Return vs Nifty]))/_xlfn.STDEV.P(Table2[1Y Return vs Nifty])</f>
        <v>0.31164363150490909</v>
      </c>
      <c r="I177">
        <v>0.99623352146795596</v>
      </c>
      <c r="J177">
        <f>(Table2[[#This Row],[1M Return vs Nifty]]-AVERAGE(Table2[1M Return vs Nifty]))/_xlfn.STDEV.P(Table2[1M Return vs Nifty])</f>
        <v>0.125542627106243</v>
      </c>
      <c r="K177">
        <v>7.59370321728293</v>
      </c>
      <c r="L177">
        <f>(Table2[[#This Row],[6M Return vs Nifty]]-AVERAGE(Table2[6M Return vs Nifty]))/_xlfn.STDEV.P(Table2[6M Return vs Nifty])</f>
        <v>-0.14486163243702585</v>
      </c>
      <c r="M177">
        <v>0.25107168687529302</v>
      </c>
      <c r="N177">
        <f>(Table2[[#This Row],[1W Return vs Nifty]]-AVERAGE(Table2[1W Return vs Nifty]))/_xlfn.STDEV.P(Table2[1W Return vs Nifty])</f>
        <v>0.41451532197521085</v>
      </c>
      <c r="O177">
        <v>878.96</v>
      </c>
      <c r="P177">
        <v>849.64264820084304</v>
      </c>
      <c r="Q177">
        <v>790.16299414748903</v>
      </c>
      <c r="R177">
        <v>73.615223006862394</v>
      </c>
      <c r="S177" s="2">
        <f>(Table2[[#This Row],[Close Price]]-Table2[[#This Row],[20D EMA]])/Table2[[#This Row],[20D EMA]]</f>
        <v>9.7376444889414659E-2</v>
      </c>
      <c r="T177" s="2">
        <f>(Table2[[#This Row],[Close Price]]-Table2[[#This Row],[50D EMA]])/Table2[[#This Row],[50D EMA]]</f>
        <v>0.1352419773683424</v>
      </c>
      <c r="U177" s="2">
        <f>(Table2[[#This Row],[Close Price]]-Table2[[#This Row],[200D EMA]])/Table2[[#This Row],[200D EMA]]</f>
        <v>0.22069751069607857</v>
      </c>
      <c r="V177">
        <v>1.6337010387003399</v>
      </c>
      <c r="W177">
        <v>935.3</v>
      </c>
      <c r="X177">
        <v>974.5</v>
      </c>
      <c r="Y177">
        <v>935.3</v>
      </c>
      <c r="Z177">
        <v>974.5</v>
      </c>
      <c r="AA177">
        <v>935.3</v>
      </c>
      <c r="AB177">
        <v>974.5</v>
      </c>
      <c r="AC177" s="2">
        <f>(Table2[[#This Row],[Close Price]]/Table2[[#This Row],[Day Low]])-1</f>
        <v>3.1273388217684106E-2</v>
      </c>
      <c r="AD177" s="2">
        <f>(Table2[[#This Row],[Day High]]/Table2[[#This Row],[Close Price]])-1</f>
        <v>1.0315691254989323E-2</v>
      </c>
      <c r="AE177" s="2">
        <f>(Table2[[#This Row],[Close Price]]/Table2[[#This Row],[Current Week Low]])-1</f>
        <v>3.1273388217684106E-2</v>
      </c>
      <c r="AF177" s="2">
        <f>(Table2[[#This Row],[Current Week High]]/Table2[[#This Row],[Close Price]])-1</f>
        <v>1.0315691254989323E-2</v>
      </c>
      <c r="AG177" s="2">
        <f>(Table2[[#This Row],[Close Price]]/Table2[[#This Row],[Current Month Low]])-1</f>
        <v>3.1273388217684106E-2</v>
      </c>
      <c r="AH177" s="2">
        <f>(Table2[[#This Row],[Current Month High]]/Table2[[#This Row],[Close Price]])-1</f>
        <v>1.0315691254989323E-2</v>
      </c>
      <c r="AI177">
        <v>6.0546368773003003</v>
      </c>
      <c r="AJ177">
        <v>100.947916666666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0.12</v>
      </c>
      <c r="AM177" t="s">
        <v>10455</v>
      </c>
      <c r="AN177">
        <v>17.53</v>
      </c>
      <c r="AO177" t="s">
        <v>10455</v>
      </c>
      <c r="AP177">
        <v>0.16552754267132999</v>
      </c>
      <c r="AQ177">
        <f>(Table2[[#This Row],[Sharpe Ratio]]-AVERAGE(Table2[Sharpe Ratio]))/_xlfn.STDEV.P(Table2[Sharpe Ratio])</f>
        <v>1.2596456068432584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1.9664855549925957</v>
      </c>
      <c r="AS177">
        <f>_xlfn.RANK.AVG(Table2[[#This Row],[1Y Return vs Nifty Z-Score]],Table2[1Y Return vs Nifty Z-Score])</f>
        <v>187</v>
      </c>
      <c r="AT177">
        <f>_xlfn.RANK.AVG(Table2[[#This Row],[6M Return vs Nifty Z-Score]],Table2[6M Return vs Nifty Z-Score])</f>
        <v>354</v>
      </c>
      <c r="AU177">
        <f>_xlfn.RANK.AVG(Table2[[#This Row],[Sharpe Ratio Z-Score]],Table2[Sharpe Ratio Z-Score])</f>
        <v>78</v>
      </c>
      <c r="AV177">
        <f>(Table2[[#This Row],[Rank 1Y]]+Table2[[#This Row],[Rank 6M]]+Table2[[#This Row],[Rank Sharpe]])/3</f>
        <v>206.33333333333334</v>
      </c>
    </row>
    <row r="178" spans="1:48" x14ac:dyDescent="0.3">
      <c r="A178" t="s">
        <v>252</v>
      </c>
      <c r="B178" t="s">
        <v>253</v>
      </c>
      <c r="C178" t="s">
        <v>10419</v>
      </c>
      <c r="D178" t="s">
        <v>218</v>
      </c>
      <c r="E178">
        <v>101327.600718</v>
      </c>
      <c r="F178">
        <v>6735.95</v>
      </c>
      <c r="G178">
        <v>65.751195369379303</v>
      </c>
      <c r="H178">
        <f>(Table2[[#This Row],[1Y Return vs Nifty]]-AVERAGE(Table2[1Y Return vs Nifty]))/_xlfn.STDEV.P(Table2[1Y Return vs Nifty])</f>
        <v>0.23331292981111862</v>
      </c>
      <c r="I178">
        <v>-11.226105158491199</v>
      </c>
      <c r="J178">
        <f>(Table2[[#This Row],[1M Return vs Nifty]]-AVERAGE(Table2[1M Return vs Nifty]))/_xlfn.STDEV.P(Table2[1M Return vs Nifty])</f>
        <v>-1.0475944357920812</v>
      </c>
      <c r="K178">
        <v>12.310587486004501</v>
      </c>
      <c r="L178">
        <f>(Table2[[#This Row],[6M Return vs Nifty]]-AVERAGE(Table2[6M Return vs Nifty]))/_xlfn.STDEV.P(Table2[6M Return vs Nifty])</f>
        <v>-1.1524870153157068E-3</v>
      </c>
      <c r="M178">
        <v>-6.4857785607397602</v>
      </c>
      <c r="N178">
        <f>(Table2[[#This Row],[1W Return vs Nifty]]-AVERAGE(Table2[1W Return vs Nifty]))/_xlfn.STDEV.P(Table2[1W Return vs Nifty])</f>
        <v>-0.93897141981444143</v>
      </c>
      <c r="O178">
        <v>6903.92</v>
      </c>
      <c r="P178">
        <v>6492.8411098997403</v>
      </c>
      <c r="Q178">
        <v>5409.2842273363303</v>
      </c>
      <c r="R178">
        <v>34.293360737237002</v>
      </c>
      <c r="S178" s="2">
        <f>(Table2[[#This Row],[Close Price]]-Table2[[#This Row],[20D EMA]])/Table2[[#This Row],[20D EMA]]</f>
        <v>-2.4329656195320955E-2</v>
      </c>
      <c r="T178" s="2">
        <f>(Table2[[#This Row],[Close Price]]-Table2[[#This Row],[50D EMA]])/Table2[[#This Row],[50D EMA]]</f>
        <v>3.7442605784636776E-2</v>
      </c>
      <c r="U178" s="2">
        <f>(Table2[[#This Row],[Close Price]]-Table2[[#This Row],[200D EMA]])/Table2[[#This Row],[200D EMA]]</f>
        <v>0.24525717579402434</v>
      </c>
      <c r="V178">
        <v>1.9351789406515001</v>
      </c>
      <c r="W178">
        <v>6704</v>
      </c>
      <c r="X178">
        <v>6780</v>
      </c>
      <c r="Y178">
        <v>6704</v>
      </c>
      <c r="Z178">
        <v>6780</v>
      </c>
      <c r="AA178">
        <v>6704</v>
      </c>
      <c r="AB178">
        <v>6780</v>
      </c>
      <c r="AC178" s="2">
        <f>(Table2[[#This Row],[Close Price]]/Table2[[#This Row],[Day Low]])-1</f>
        <v>4.765811455847313E-3</v>
      </c>
      <c r="AD178" s="2">
        <f>(Table2[[#This Row],[Day High]]/Table2[[#This Row],[Close Price]])-1</f>
        <v>6.5395378528640968E-3</v>
      </c>
      <c r="AE178" s="2">
        <f>(Table2[[#This Row],[Close Price]]/Table2[[#This Row],[Current Week Low]])-1</f>
        <v>4.765811455847313E-3</v>
      </c>
      <c r="AF178" s="2">
        <f>(Table2[[#This Row],[Current Week High]]/Table2[[#This Row],[Close Price]])-1</f>
        <v>6.5395378528640968E-3</v>
      </c>
      <c r="AG178" s="2">
        <f>(Table2[[#This Row],[Close Price]]/Table2[[#This Row],[Current Month Low]])-1</f>
        <v>4.765811455847313E-3</v>
      </c>
      <c r="AH178" s="2">
        <f>(Table2[[#This Row],[Current Month High]]/Table2[[#This Row],[Close Price]])-1</f>
        <v>6.5395378528640968E-3</v>
      </c>
      <c r="AI178">
        <v>8.8406238169819993</v>
      </c>
      <c r="AJ178">
        <v>92.951876253222494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0.17</v>
      </c>
      <c r="AM178" t="s">
        <v>10455</v>
      </c>
      <c r="AN178">
        <v>-3.8</v>
      </c>
      <c r="AO178" t="s">
        <v>10456</v>
      </c>
      <c r="AP178">
        <v>0.14272181730389799</v>
      </c>
      <c r="AQ178">
        <f>(Table2[[#This Row],[Sharpe Ratio]]-AVERAGE(Table2[Sharpe Ratio]))/_xlfn.STDEV.P(Table2[Sharpe Ratio])</f>
        <v>1.0018066040321465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-0.7525988087785731</v>
      </c>
      <c r="AS178">
        <f>_xlfn.RANK.AVG(Table2[[#This Row],[1Y Return vs Nifty Z-Score]],Table2[1Y Return vs Nifty Z-Score])</f>
        <v>213</v>
      </c>
      <c r="AT178">
        <f>_xlfn.RANK.AVG(Table2[[#This Row],[6M Return vs Nifty Z-Score]],Table2[6M Return vs Nifty Z-Score])</f>
        <v>297</v>
      </c>
      <c r="AU178">
        <f>_xlfn.RANK.AVG(Table2[[#This Row],[Sharpe Ratio Z-Score]],Table2[Sharpe Ratio Z-Score])</f>
        <v>116</v>
      </c>
      <c r="AV178">
        <f>(Table2[[#This Row],[Rank 1Y]]+Table2[[#This Row],[Rank 6M]]+Table2[[#This Row],[Rank Sharpe]])/3</f>
        <v>208.66666666666666</v>
      </c>
    </row>
    <row r="179" spans="1:48" x14ac:dyDescent="0.3">
      <c r="A179" t="s">
        <v>84</v>
      </c>
      <c r="B179" t="s">
        <v>85</v>
      </c>
      <c r="C179" t="s">
        <v>10416</v>
      </c>
      <c r="D179" t="s">
        <v>86</v>
      </c>
      <c r="E179">
        <v>307803.48338980402</v>
      </c>
      <c r="F179">
        <v>329.6</v>
      </c>
      <c r="G179">
        <v>49.7493065128143</v>
      </c>
      <c r="H179">
        <f>(Table2[[#This Row],[1Y Return vs Nifty]]-AVERAGE(Table2[1Y Return vs Nifty]))/_xlfn.STDEV.P(Table2[1Y Return vs Nifty])</f>
        <v>4.3636096967485244E-2</v>
      </c>
      <c r="I179">
        <v>-7.1886300563186696</v>
      </c>
      <c r="J179">
        <f>(Table2[[#This Row],[1M Return vs Nifty]]-AVERAGE(Table2[1M Return vs Nifty]))/_xlfn.STDEV.P(Table2[1M Return vs Nifty])</f>
        <v>-0.66006535425433888</v>
      </c>
      <c r="K179">
        <v>27.389722979512701</v>
      </c>
      <c r="L179">
        <f>(Table2[[#This Row],[6M Return vs Nifty]]-AVERAGE(Table2[6M Return vs Nifty]))/_xlfn.STDEV.P(Table2[6M Return vs Nifty])</f>
        <v>0.45826299829562056</v>
      </c>
      <c r="M179">
        <v>-0.45179432257109498</v>
      </c>
      <c r="N179">
        <f>(Table2[[#This Row],[1W Return vs Nifty]]-AVERAGE(Table2[1W Return vs Nifty]))/_xlfn.STDEV.P(Table2[1W Return vs Nifty])</f>
        <v>0.27330395611813718</v>
      </c>
      <c r="O179">
        <v>323.39999999999998</v>
      </c>
      <c r="P179">
        <v>311.86169196139502</v>
      </c>
      <c r="Q179">
        <v>265.86160162029898</v>
      </c>
      <c r="R179">
        <v>59.9064550375994</v>
      </c>
      <c r="S179" s="2">
        <f>(Table2[[#This Row],[Close Price]]-Table2[[#This Row],[20D EMA]])/Table2[[#This Row],[20D EMA]]</f>
        <v>1.9171304885590743E-2</v>
      </c>
      <c r="T179" s="2">
        <f>(Table2[[#This Row],[Close Price]]-Table2[[#This Row],[50D EMA]])/Table2[[#This Row],[50D EMA]]</f>
        <v>5.6878765477873447E-2</v>
      </c>
      <c r="U179" s="2">
        <f>(Table2[[#This Row],[Close Price]]-Table2[[#This Row],[200D EMA]])/Table2[[#This Row],[200D EMA]]</f>
        <v>0.2397427759076379</v>
      </c>
      <c r="V179">
        <v>0.84483683575998203</v>
      </c>
      <c r="W179">
        <v>325.25</v>
      </c>
      <c r="X179">
        <v>331.75</v>
      </c>
      <c r="Y179">
        <v>325.25</v>
      </c>
      <c r="Z179">
        <v>331.75</v>
      </c>
      <c r="AA179">
        <v>325.25</v>
      </c>
      <c r="AB179">
        <v>331.75</v>
      </c>
      <c r="AC179" s="2">
        <f>(Table2[[#This Row],[Close Price]]/Table2[[#This Row],[Day Low]])-1</f>
        <v>1.3374327440430545E-2</v>
      </c>
      <c r="AD179" s="2">
        <f>(Table2[[#This Row],[Day High]]/Table2[[#This Row],[Close Price]])-1</f>
        <v>6.5230582524271608E-3</v>
      </c>
      <c r="AE179" s="2">
        <f>(Table2[[#This Row],[Close Price]]/Table2[[#This Row],[Current Week Low]])-1</f>
        <v>1.3374327440430545E-2</v>
      </c>
      <c r="AF179" s="2">
        <f>(Table2[[#This Row],[Current Week High]]/Table2[[#This Row],[Close Price]])-1</f>
        <v>6.5230582524271608E-3</v>
      </c>
      <c r="AG179" s="2">
        <f>(Table2[[#This Row],[Close Price]]/Table2[[#This Row],[Current Month Low]])-1</f>
        <v>1.3374327440430545E-2</v>
      </c>
      <c r="AH179" s="2">
        <f>(Table2[[#This Row],[Current Month High]]/Table2[[#This Row],[Close Price]])-1</f>
        <v>6.5230582524271608E-3</v>
      </c>
      <c r="AI179">
        <v>5.7949029126213398</v>
      </c>
      <c r="AJ179">
        <v>85.663990987184903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0.12</v>
      </c>
      <c r="AM179" t="s">
        <v>10455</v>
      </c>
      <c r="AN179">
        <v>1.52</v>
      </c>
      <c r="AO179" t="s">
        <v>10455</v>
      </c>
      <c r="AP179">
        <v>0.110700992941398</v>
      </c>
      <c r="AQ179">
        <f>(Table2[[#This Row],[Sharpe Ratio]]-AVERAGE(Table2[Sharpe Ratio]))/_xlfn.STDEV.P(Table2[Sharpe Ratio])</f>
        <v>0.63978271354861271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0.75492041067551685</v>
      </c>
      <c r="AS179">
        <f>_xlfn.RANK.AVG(Table2[[#This Row],[1Y Return vs Nifty Z-Score]],Table2[1Y Return vs Nifty Z-Score])</f>
        <v>265</v>
      </c>
      <c r="AT179">
        <f>_xlfn.RANK.AVG(Table2[[#This Row],[6M Return vs Nifty Z-Score]],Table2[6M Return vs Nifty Z-Score])</f>
        <v>183</v>
      </c>
      <c r="AU179">
        <f>_xlfn.RANK.AVG(Table2[[#This Row],[Sharpe Ratio Z-Score]],Table2[Sharpe Ratio Z-Score])</f>
        <v>178</v>
      </c>
      <c r="AV179">
        <f>(Table2[[#This Row],[Rank 1Y]]+Table2[[#This Row],[Rank 6M]]+Table2[[#This Row],[Rank Sharpe]])/3</f>
        <v>208.66666666666666</v>
      </c>
    </row>
    <row r="180" spans="1:48" x14ac:dyDescent="0.3">
      <c r="A180" t="s">
        <v>647</v>
      </c>
      <c r="B180" t="s">
        <v>648</v>
      </c>
      <c r="C180" t="s">
        <v>10411</v>
      </c>
      <c r="D180" t="s">
        <v>391</v>
      </c>
      <c r="E180">
        <v>27293.454101700001</v>
      </c>
      <c r="F180">
        <v>1609.3</v>
      </c>
      <c r="G180">
        <v>44.370421155207602</v>
      </c>
      <c r="H180">
        <f>(Table2[[#This Row],[1Y Return vs Nifty]]-AVERAGE(Table2[1Y Return vs Nifty]))/_xlfn.STDEV.P(Table2[1Y Return vs Nifty])</f>
        <v>-2.0121997342816177E-2</v>
      </c>
      <c r="I180">
        <v>23.3083720224062</v>
      </c>
      <c r="J180">
        <f>(Table2[[#This Row],[1M Return vs Nifty]]-AVERAGE(Table2[1M Return vs Nifty]))/_xlfn.STDEV.P(Table2[1M Return vs Nifty])</f>
        <v>2.2671292181316183</v>
      </c>
      <c r="K180">
        <v>46.8763120293425</v>
      </c>
      <c r="L180">
        <f>(Table2[[#This Row],[6M Return vs Nifty]]-AVERAGE(Table2[6M Return vs Nifty]))/_xlfn.STDEV.P(Table2[6M Return vs Nifty])</f>
        <v>1.0519602145078162</v>
      </c>
      <c r="M180">
        <v>10.218364248778901</v>
      </c>
      <c r="N180">
        <f>(Table2[[#This Row],[1W Return vs Nifty]]-AVERAGE(Table2[1W Return vs Nifty]))/_xlfn.STDEV.P(Table2[1W Return vs Nifty])</f>
        <v>2.417023591897201</v>
      </c>
      <c r="O180">
        <v>1292.1500000000001</v>
      </c>
      <c r="P180">
        <v>1203.8020375935801</v>
      </c>
      <c r="Q180">
        <v>1080.2965067837199</v>
      </c>
      <c r="R180">
        <v>91.4051366558528</v>
      </c>
      <c r="S180" s="2">
        <f>(Table2[[#This Row],[Close Price]]-Table2[[#This Row],[20D EMA]])/Table2[[#This Row],[20D EMA]]</f>
        <v>0.24544364044422076</v>
      </c>
      <c r="T180" s="2">
        <f>(Table2[[#This Row],[Close Price]]-Table2[[#This Row],[50D EMA]])/Table2[[#This Row],[50D EMA]]</f>
        <v>0.33684771228417004</v>
      </c>
      <c r="U180" s="2">
        <f>(Table2[[#This Row],[Close Price]]-Table2[[#This Row],[200D EMA]])/Table2[[#This Row],[200D EMA]]</f>
        <v>0.48968360991117121</v>
      </c>
      <c r="V180">
        <v>2.9203132416684299</v>
      </c>
      <c r="W180">
        <v>1444.7</v>
      </c>
      <c r="X180">
        <v>1649.8</v>
      </c>
      <c r="Y180">
        <v>1444.7</v>
      </c>
      <c r="Z180">
        <v>1649.8</v>
      </c>
      <c r="AA180">
        <v>1444.7</v>
      </c>
      <c r="AB180">
        <v>1649.8</v>
      </c>
      <c r="AC180" s="2">
        <f>(Table2[[#This Row],[Close Price]]/Table2[[#This Row],[Day Low]])-1</f>
        <v>0.11393368865508413</v>
      </c>
      <c r="AD180" s="2">
        <f>(Table2[[#This Row],[Day High]]/Table2[[#This Row],[Close Price]])-1</f>
        <v>2.516622133847024E-2</v>
      </c>
      <c r="AE180" s="2">
        <f>(Table2[[#This Row],[Close Price]]/Table2[[#This Row],[Current Week Low]])-1</f>
        <v>0.11393368865508413</v>
      </c>
      <c r="AF180" s="2">
        <f>(Table2[[#This Row],[Current Week High]]/Table2[[#This Row],[Close Price]])-1</f>
        <v>2.516622133847024E-2</v>
      </c>
      <c r="AG180" s="2">
        <f>(Table2[[#This Row],[Close Price]]/Table2[[#This Row],[Current Month Low]])-1</f>
        <v>0.11393368865508413</v>
      </c>
      <c r="AH180" s="2">
        <f>(Table2[[#This Row],[Current Month High]]/Table2[[#This Row],[Close Price]])-1</f>
        <v>2.516622133847024E-2</v>
      </c>
      <c r="AI180">
        <v>2.51662213384702</v>
      </c>
      <c r="AJ180">
        <v>81.821263134109103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0.34</v>
      </c>
      <c r="AM180" t="s">
        <v>10455</v>
      </c>
      <c r="AN180">
        <v>29.38</v>
      </c>
      <c r="AO180" t="s">
        <v>10455</v>
      </c>
      <c r="AP180">
        <v>8.0517869655070004E-2</v>
      </c>
      <c r="AQ180">
        <f>(Table2[[#This Row],[Sharpe Ratio]]-AVERAGE(Table2[Sharpe Ratio]))/_xlfn.STDEV.P(Table2[Sharpe Ratio])</f>
        <v>0.29853566770873813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6.0145266949025569</v>
      </c>
      <c r="AS180">
        <f>_xlfn.RANK.AVG(Table2[[#This Row],[1Y Return vs Nifty Z-Score]],Table2[1Y Return vs Nifty Z-Score])</f>
        <v>278</v>
      </c>
      <c r="AT180">
        <f>_xlfn.RANK.AVG(Table2[[#This Row],[6M Return vs Nifty Z-Score]],Table2[6M Return vs Nifty Z-Score])</f>
        <v>95</v>
      </c>
      <c r="AU180">
        <f>_xlfn.RANK.AVG(Table2[[#This Row],[Sharpe Ratio Z-Score]],Table2[Sharpe Ratio Z-Score])</f>
        <v>255</v>
      </c>
      <c r="AV180">
        <f>(Table2[[#This Row],[Rank 1Y]]+Table2[[#This Row],[Rank 6M]]+Table2[[#This Row],[Rank Sharpe]])/3</f>
        <v>209.33333333333334</v>
      </c>
    </row>
    <row r="181" spans="1:48" x14ac:dyDescent="0.3">
      <c r="A181" t="s">
        <v>57</v>
      </c>
      <c r="B181" t="s">
        <v>58</v>
      </c>
      <c r="C181" t="s">
        <v>10416</v>
      </c>
      <c r="D181" t="s">
        <v>59</v>
      </c>
      <c r="E181">
        <v>366873.36317988997</v>
      </c>
      <c r="F181">
        <v>369.75</v>
      </c>
      <c r="G181">
        <v>67.960100610892596</v>
      </c>
      <c r="H181">
        <f>(Table2[[#This Row],[1Y Return vs Nifty]]-AVERAGE(Table2[1Y Return vs Nifty]))/_xlfn.STDEV.P(Table2[1Y Return vs Nifty])</f>
        <v>0.25949597320165252</v>
      </c>
      <c r="I181">
        <v>-6.5765439207041796</v>
      </c>
      <c r="J181">
        <f>(Table2[[#This Row],[1M Return vs Nifty]]-AVERAGE(Table2[1M Return vs Nifty]))/_xlfn.STDEV.P(Table2[1M Return vs Nifty])</f>
        <v>-0.60131547420454412</v>
      </c>
      <c r="K181">
        <v>8.4181053784111093</v>
      </c>
      <c r="L181">
        <f>(Table2[[#This Row],[6M Return vs Nifty]]-AVERAGE(Table2[6M Return vs Nifty]))/_xlfn.STDEV.P(Table2[6M Return vs Nifty])</f>
        <v>-0.11974460108538491</v>
      </c>
      <c r="M181">
        <v>3.3159394757776299</v>
      </c>
      <c r="N181">
        <f>(Table2[[#This Row],[1W Return vs Nifty]]-AVERAGE(Table2[1W Return vs Nifty]))/_xlfn.STDEV.P(Table2[1W Return vs Nifty])</f>
        <v>1.0302716123998088</v>
      </c>
      <c r="O181">
        <v>365.88</v>
      </c>
      <c r="P181">
        <v>360.18351852706002</v>
      </c>
      <c r="Q181">
        <v>313.61457815776203</v>
      </c>
      <c r="R181">
        <v>67.091320461862693</v>
      </c>
      <c r="S181" s="2">
        <f>(Table2[[#This Row],[Close Price]]-Table2[[#This Row],[20D EMA]])/Table2[[#This Row],[20D EMA]]</f>
        <v>1.0577238438832416E-2</v>
      </c>
      <c r="T181" s="2">
        <f>(Table2[[#This Row],[Close Price]]-Table2[[#This Row],[50D EMA]])/Table2[[#This Row],[50D EMA]]</f>
        <v>2.6560020047728165E-2</v>
      </c>
      <c r="U181" s="2">
        <f>(Table2[[#This Row],[Close Price]]-Table2[[#This Row],[200D EMA]])/Table2[[#This Row],[200D EMA]]</f>
        <v>0.17899493758226817</v>
      </c>
      <c r="V181">
        <v>1.02158360513536</v>
      </c>
      <c r="W181">
        <v>367.8</v>
      </c>
      <c r="X181">
        <v>382</v>
      </c>
      <c r="Y181">
        <v>367.8</v>
      </c>
      <c r="Z181">
        <v>382</v>
      </c>
      <c r="AA181">
        <v>367.8</v>
      </c>
      <c r="AB181">
        <v>382</v>
      </c>
      <c r="AC181" s="2">
        <f>(Table2[[#This Row],[Close Price]]/Table2[[#This Row],[Day Low]])-1</f>
        <v>5.3017944535072026E-3</v>
      </c>
      <c r="AD181" s="2">
        <f>(Table2[[#This Row],[Day High]]/Table2[[#This Row],[Close Price]])-1</f>
        <v>3.3130493576741138E-2</v>
      </c>
      <c r="AE181" s="2">
        <f>(Table2[[#This Row],[Close Price]]/Table2[[#This Row],[Current Week Low]])-1</f>
        <v>5.3017944535072026E-3</v>
      </c>
      <c r="AF181" s="2">
        <f>(Table2[[#This Row],[Current Week High]]/Table2[[#This Row],[Close Price]])-1</f>
        <v>3.3130493576741138E-2</v>
      </c>
      <c r="AG181" s="2">
        <f>(Table2[[#This Row],[Close Price]]/Table2[[#This Row],[Current Month Low]])-1</f>
        <v>5.3017944535072026E-3</v>
      </c>
      <c r="AH181" s="2">
        <f>(Table2[[#This Row],[Current Month High]]/Table2[[#This Row],[Close Price]])-1</f>
        <v>3.3130493576741138E-2</v>
      </c>
      <c r="AI181">
        <v>6.3421230561189796</v>
      </c>
      <c r="AJ181">
        <v>100.135317997293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-0.03</v>
      </c>
      <c r="AM181" t="s">
        <v>10456</v>
      </c>
      <c r="AN181">
        <v>-0.42</v>
      </c>
      <c r="AO181" t="s">
        <v>10456</v>
      </c>
      <c r="AP181">
        <v>0.16804993445483801</v>
      </c>
      <c r="AQ181">
        <f>(Table2[[#This Row],[Sharpe Ratio]]-AVERAGE(Table2[Sharpe Ratio]))/_xlfn.STDEV.P(Table2[Sharpe Ratio])</f>
        <v>1.2881634887207374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1.8568709990322698</v>
      </c>
      <c r="AS181">
        <f>_xlfn.RANK.AVG(Table2[[#This Row],[1Y Return vs Nifty Z-Score]],Table2[1Y Return vs Nifty Z-Score])</f>
        <v>210</v>
      </c>
      <c r="AT181">
        <f>_xlfn.RANK.AVG(Table2[[#This Row],[6M Return vs Nifty Z-Score]],Table2[6M Return vs Nifty Z-Score])</f>
        <v>346</v>
      </c>
      <c r="AU181">
        <f>_xlfn.RANK.AVG(Table2[[#This Row],[Sharpe Ratio Z-Score]],Table2[Sharpe Ratio Z-Score])</f>
        <v>73</v>
      </c>
      <c r="AV181">
        <f>(Table2[[#This Row],[Rank 1Y]]+Table2[[#This Row],[Rank 6M]]+Table2[[#This Row],[Rank Sharpe]])/3</f>
        <v>209.66666666666666</v>
      </c>
    </row>
    <row r="182" spans="1:48" x14ac:dyDescent="0.3">
      <c r="A182" t="s">
        <v>1702</v>
      </c>
      <c r="B182" t="s">
        <v>1703</v>
      </c>
      <c r="C182" t="s">
        <v>613</v>
      </c>
      <c r="D182" t="s">
        <v>613</v>
      </c>
      <c r="E182">
        <v>4358.2994597999996</v>
      </c>
      <c r="F182">
        <v>214.47</v>
      </c>
      <c r="G182">
        <v>70.084065652977699</v>
      </c>
      <c r="H182">
        <f>(Table2[[#This Row],[1Y Return vs Nifty]]-AVERAGE(Table2[1Y Return vs Nifty]))/_xlfn.STDEV.P(Table2[1Y Return vs Nifty])</f>
        <v>0.28467218620153317</v>
      </c>
      <c r="I182">
        <v>18.539231074552799</v>
      </c>
      <c r="J182">
        <f>(Table2[[#This Row],[1M Return vs Nifty]]-AVERAGE(Table2[1M Return vs Nifty]))/_xlfn.STDEV.P(Table2[1M Return vs Nifty])</f>
        <v>1.8093726340102261</v>
      </c>
      <c r="K182">
        <v>26.970474911978499</v>
      </c>
      <c r="L182">
        <f>(Table2[[#This Row],[6M Return vs Nifty]]-AVERAGE(Table2[6M Return vs Nifty]))/_xlfn.STDEV.P(Table2[6M Return vs Nifty])</f>
        <v>0.44548978231816488</v>
      </c>
      <c r="M182">
        <v>15.132228593712901</v>
      </c>
      <c r="N182">
        <f>(Table2[[#This Row],[1W Return vs Nifty]]-AVERAGE(Table2[1W Return vs Nifty]))/_xlfn.STDEV.P(Table2[1W Return vs Nifty])</f>
        <v>3.4042579814660598</v>
      </c>
      <c r="O182">
        <v>187.32</v>
      </c>
      <c r="P182">
        <v>178.22512313574899</v>
      </c>
      <c r="Q182">
        <v>159.838607224871</v>
      </c>
      <c r="R182">
        <v>84.574009334687105</v>
      </c>
      <c r="S182" s="2">
        <f>(Table2[[#This Row],[Close Price]]-Table2[[#This Row],[20D EMA]])/Table2[[#This Row],[20D EMA]]</f>
        <v>0.14493914157591292</v>
      </c>
      <c r="T182" s="2">
        <f>(Table2[[#This Row],[Close Price]]-Table2[[#This Row],[50D EMA]])/Table2[[#This Row],[50D EMA]]</f>
        <v>0.20336569966426296</v>
      </c>
      <c r="U182" s="2">
        <f>(Table2[[#This Row],[Close Price]]-Table2[[#This Row],[200D EMA]])/Table2[[#This Row],[200D EMA]]</f>
        <v>0.34179097105288286</v>
      </c>
      <c r="V182">
        <v>2.6192180292184801</v>
      </c>
      <c r="W182">
        <v>209.3</v>
      </c>
      <c r="X182">
        <v>217</v>
      </c>
      <c r="Y182">
        <v>209.3</v>
      </c>
      <c r="Z182">
        <v>217</v>
      </c>
      <c r="AA182">
        <v>209.3</v>
      </c>
      <c r="AB182">
        <v>217</v>
      </c>
      <c r="AC182" s="2">
        <f>(Table2[[#This Row],[Close Price]]/Table2[[#This Row],[Day Low]])-1</f>
        <v>2.4701385570950807E-2</v>
      </c>
      <c r="AD182" s="2">
        <f>(Table2[[#This Row],[Day High]]/Table2[[#This Row],[Close Price]])-1</f>
        <v>1.1796521658040682E-2</v>
      </c>
      <c r="AE182" s="2">
        <f>(Table2[[#This Row],[Close Price]]/Table2[[#This Row],[Current Week Low]])-1</f>
        <v>2.4701385570950807E-2</v>
      </c>
      <c r="AF182" s="2">
        <f>(Table2[[#This Row],[Current Week High]]/Table2[[#This Row],[Close Price]])-1</f>
        <v>1.1796521658040682E-2</v>
      </c>
      <c r="AG182" s="2">
        <f>(Table2[[#This Row],[Close Price]]/Table2[[#This Row],[Current Month Low]])-1</f>
        <v>2.4701385570950807E-2</v>
      </c>
      <c r="AH182" s="2">
        <f>(Table2[[#This Row],[Current Month High]]/Table2[[#This Row],[Close Price]])-1</f>
        <v>1.1796521658040682E-2</v>
      </c>
      <c r="AI182">
        <v>1.17965216580406</v>
      </c>
      <c r="AJ182">
        <v>102.425672487022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0.15</v>
      </c>
      <c r="AM182" t="s">
        <v>10455</v>
      </c>
      <c r="AN182">
        <v>23.98</v>
      </c>
      <c r="AO182" t="s">
        <v>10455</v>
      </c>
      <c r="AP182">
        <v>8.6345694029498002E-2</v>
      </c>
      <c r="AQ182">
        <f>(Table2[[#This Row],[Sharpe Ratio]]-AVERAGE(Table2[Sharpe Ratio]))/_xlfn.STDEV.P(Table2[Sharpe Ratio])</f>
        <v>0.36442440402609599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6.30821698802208</v>
      </c>
      <c r="AS182">
        <f>_xlfn.RANK.AVG(Table2[[#This Row],[1Y Return vs Nifty Z-Score]],Table2[1Y Return vs Nifty Z-Score])</f>
        <v>200</v>
      </c>
      <c r="AT182">
        <f>_xlfn.RANK.AVG(Table2[[#This Row],[6M Return vs Nifty Z-Score]],Table2[6M Return vs Nifty Z-Score])</f>
        <v>188</v>
      </c>
      <c r="AU182">
        <f>_xlfn.RANK.AVG(Table2[[#This Row],[Sharpe Ratio Z-Score]],Table2[Sharpe Ratio Z-Score])</f>
        <v>242</v>
      </c>
      <c r="AV182">
        <f>(Table2[[#This Row],[Rank 1Y]]+Table2[[#This Row],[Rank 6M]]+Table2[[#This Row],[Rank Sharpe]])/3</f>
        <v>210</v>
      </c>
    </row>
    <row r="183" spans="1:48" x14ac:dyDescent="0.3">
      <c r="A183" t="s">
        <v>673</v>
      </c>
      <c r="B183" t="s">
        <v>674</v>
      </c>
      <c r="C183" t="s">
        <v>10411</v>
      </c>
      <c r="D183" t="s">
        <v>545</v>
      </c>
      <c r="E183">
        <v>24946.762500000001</v>
      </c>
      <c r="F183">
        <v>2438</v>
      </c>
      <c r="G183">
        <v>85.055594554523907</v>
      </c>
      <c r="H183">
        <f>(Table2[[#This Row],[1Y Return vs Nifty]]-AVERAGE(Table2[1Y Return vs Nifty]))/_xlfn.STDEV.P(Table2[1Y Return vs Nifty])</f>
        <v>0.46213574755523906</v>
      </c>
      <c r="I183">
        <v>5.2045803398762596</v>
      </c>
      <c r="J183">
        <f>(Table2[[#This Row],[1M Return vs Nifty]]-AVERAGE(Table2[1M Return vs Nifty]))/_xlfn.STDEV.P(Table2[1M Return vs Nifty])</f>
        <v>0.5294724931882655</v>
      </c>
      <c r="K183">
        <v>23.1252431521864</v>
      </c>
      <c r="L183">
        <f>(Table2[[#This Row],[6M Return vs Nifty]]-AVERAGE(Table2[6M Return vs Nifty]))/_xlfn.STDEV.P(Table2[6M Return vs Nifty])</f>
        <v>0.32833724291572741</v>
      </c>
      <c r="M183">
        <v>15.577164988427</v>
      </c>
      <c r="N183">
        <f>(Table2[[#This Row],[1W Return vs Nifty]]-AVERAGE(Table2[1W Return vs Nifty]))/_xlfn.STDEV.P(Table2[1W Return vs Nifty])</f>
        <v>3.4936492383666291</v>
      </c>
      <c r="O183">
        <v>2118.87</v>
      </c>
      <c r="P183">
        <v>2065.80000683449</v>
      </c>
      <c r="Q183">
        <v>1814.5215472776399</v>
      </c>
      <c r="R183">
        <v>83.956187640211098</v>
      </c>
      <c r="S183" s="2">
        <f>(Table2[[#This Row],[Close Price]]-Table2[[#This Row],[20D EMA]])/Table2[[#This Row],[20D EMA]]</f>
        <v>0.15061329859783759</v>
      </c>
      <c r="T183" s="2">
        <f>(Table2[[#This Row],[Close Price]]-Table2[[#This Row],[50D EMA]])/Table2[[#This Row],[50D EMA]]</f>
        <v>0.18017232642759418</v>
      </c>
      <c r="U183" s="2">
        <f>(Table2[[#This Row],[Close Price]]-Table2[[#This Row],[200D EMA]])/Table2[[#This Row],[200D EMA]]</f>
        <v>0.34360487681051588</v>
      </c>
      <c r="V183">
        <v>1.5567287312956</v>
      </c>
      <c r="W183">
        <v>2389</v>
      </c>
      <c r="X183">
        <v>2538.65</v>
      </c>
      <c r="Y183">
        <v>2389</v>
      </c>
      <c r="Z183">
        <v>2538.65</v>
      </c>
      <c r="AA183">
        <v>2389</v>
      </c>
      <c r="AB183">
        <v>2538.65</v>
      </c>
      <c r="AC183" s="2">
        <f>(Table2[[#This Row],[Close Price]]/Table2[[#This Row],[Day Low]])-1</f>
        <v>2.051067392214323E-2</v>
      </c>
      <c r="AD183" s="2">
        <f>(Table2[[#This Row],[Day High]]/Table2[[#This Row],[Close Price]])-1</f>
        <v>4.1283839212469253E-2</v>
      </c>
      <c r="AE183" s="2">
        <f>(Table2[[#This Row],[Close Price]]/Table2[[#This Row],[Current Week Low]])-1</f>
        <v>2.051067392214323E-2</v>
      </c>
      <c r="AF183" s="2">
        <f>(Table2[[#This Row],[Current Week High]]/Table2[[#This Row],[Close Price]])-1</f>
        <v>4.1283839212469253E-2</v>
      </c>
      <c r="AG183" s="2">
        <f>(Table2[[#This Row],[Close Price]]/Table2[[#This Row],[Current Month Low]])-1</f>
        <v>2.051067392214323E-2</v>
      </c>
      <c r="AH183" s="2">
        <f>(Table2[[#This Row],[Current Month High]]/Table2[[#This Row],[Close Price]])-1</f>
        <v>4.1283839212469253E-2</v>
      </c>
      <c r="AI183">
        <v>4.12838392124692</v>
      </c>
      <c r="AJ183">
        <v>120.16525940307901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0.2</v>
      </c>
      <c r="AM183" t="s">
        <v>10455</v>
      </c>
      <c r="AN183">
        <v>16.34</v>
      </c>
      <c r="AO183" t="s">
        <v>10455</v>
      </c>
      <c r="AP183">
        <v>7.8361364887441998E-2</v>
      </c>
      <c r="AQ183">
        <f>(Table2[[#This Row],[Sharpe Ratio]]-AVERAGE(Table2[Sharpe Ratio]))/_xlfn.STDEV.P(Table2[Sharpe Ratio])</f>
        <v>0.2741544638713605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5.0877491858972217</v>
      </c>
      <c r="AS183">
        <f>_xlfn.RANK.AVG(Table2[[#This Row],[1Y Return vs Nifty Z-Score]],Table2[1Y Return vs Nifty Z-Score])</f>
        <v>155</v>
      </c>
      <c r="AT183">
        <f>_xlfn.RANK.AVG(Table2[[#This Row],[6M Return vs Nifty Z-Score]],Table2[6M Return vs Nifty Z-Score])</f>
        <v>216</v>
      </c>
      <c r="AU183">
        <f>_xlfn.RANK.AVG(Table2[[#This Row],[Sharpe Ratio Z-Score]],Table2[Sharpe Ratio Z-Score])</f>
        <v>259</v>
      </c>
      <c r="AV183">
        <f>(Table2[[#This Row],[Rank 1Y]]+Table2[[#This Row],[Rank 6M]]+Table2[[#This Row],[Rank Sharpe]])/3</f>
        <v>210</v>
      </c>
    </row>
    <row r="184" spans="1:48" x14ac:dyDescent="0.3">
      <c r="A184" t="s">
        <v>1099</v>
      </c>
      <c r="B184" t="s">
        <v>1100</v>
      </c>
      <c r="C184" t="s">
        <v>10419</v>
      </c>
      <c r="D184" t="s">
        <v>230</v>
      </c>
      <c r="E184">
        <v>10898.18091214</v>
      </c>
      <c r="F184">
        <v>1633.6</v>
      </c>
      <c r="G184">
        <v>43.400442784198297</v>
      </c>
      <c r="H184">
        <f>(Table2[[#This Row],[1Y Return vs Nifty]]-AVERAGE(Table2[1Y Return vs Nifty]))/_xlfn.STDEV.P(Table2[1Y Return vs Nifty])</f>
        <v>-3.1619541600811082E-2</v>
      </c>
      <c r="I184">
        <v>1.05830533461635</v>
      </c>
      <c r="J184">
        <f>(Table2[[#This Row],[1M Return vs Nifty]]-AVERAGE(Table2[1M Return vs Nifty]))/_xlfn.STDEV.P(Table2[1M Return vs Nifty])</f>
        <v>0.13150046762043863</v>
      </c>
      <c r="K184">
        <v>26.065888148185799</v>
      </c>
      <c r="L184">
        <f>(Table2[[#This Row],[6M Return vs Nifty]]-AVERAGE(Table2[6M Return vs Nifty]))/_xlfn.STDEV.P(Table2[6M Return vs Nifty])</f>
        <v>0.41792976952614597</v>
      </c>
      <c r="M184">
        <v>-1.87854379901473</v>
      </c>
      <c r="N184">
        <f>(Table2[[#This Row],[1W Return vs Nifty]]-AVERAGE(Table2[1W Return vs Nifty]))/_xlfn.STDEV.P(Table2[1W Return vs Nifty])</f>
        <v>-1.3341349810315326E-2</v>
      </c>
      <c r="O184">
        <v>1604.72</v>
      </c>
      <c r="P184">
        <v>1532.97130430316</v>
      </c>
      <c r="Q184">
        <v>1262.0769881593301</v>
      </c>
      <c r="R184">
        <v>56.600486616274502</v>
      </c>
      <c r="S184" s="2">
        <f>(Table2[[#This Row],[Close Price]]-Table2[[#This Row],[20D EMA]])/Table2[[#This Row],[20D EMA]]</f>
        <v>1.7996909118101527E-2</v>
      </c>
      <c r="T184" s="2">
        <f>(Table2[[#This Row],[Close Price]]-Table2[[#This Row],[50D EMA]])/Table2[[#This Row],[50D EMA]]</f>
        <v>6.5642908914451306E-2</v>
      </c>
      <c r="U184" s="2">
        <f>(Table2[[#This Row],[Close Price]]-Table2[[#This Row],[200D EMA]])/Table2[[#This Row],[200D EMA]]</f>
        <v>0.29437428566264862</v>
      </c>
      <c r="V184">
        <v>0.81218519267202305</v>
      </c>
      <c r="W184">
        <v>1619.25</v>
      </c>
      <c r="X184">
        <v>1659</v>
      </c>
      <c r="Y184">
        <v>1619.25</v>
      </c>
      <c r="Z184">
        <v>1659</v>
      </c>
      <c r="AA184">
        <v>1619.25</v>
      </c>
      <c r="AB184">
        <v>1659</v>
      </c>
      <c r="AC184" s="2">
        <f>(Table2[[#This Row],[Close Price]]/Table2[[#This Row],[Day Low]])-1</f>
        <v>8.862127528176611E-3</v>
      </c>
      <c r="AD184" s="2">
        <f>(Table2[[#This Row],[Day High]]/Table2[[#This Row],[Close Price]])-1</f>
        <v>1.5548481880509391E-2</v>
      </c>
      <c r="AE184" s="2">
        <f>(Table2[[#This Row],[Close Price]]/Table2[[#This Row],[Current Week Low]])-1</f>
        <v>8.862127528176611E-3</v>
      </c>
      <c r="AF184" s="2">
        <f>(Table2[[#This Row],[Current Week High]]/Table2[[#This Row],[Close Price]])-1</f>
        <v>1.5548481880509391E-2</v>
      </c>
      <c r="AG184" s="2">
        <f>(Table2[[#This Row],[Close Price]]/Table2[[#This Row],[Current Month Low]])-1</f>
        <v>8.862127528176611E-3</v>
      </c>
      <c r="AH184" s="2">
        <f>(Table2[[#This Row],[Current Month High]]/Table2[[#This Row],[Close Price]])-1</f>
        <v>1.5548481880509391E-2</v>
      </c>
      <c r="AI184">
        <v>6.0204456415279202</v>
      </c>
      <c r="AJ184">
        <v>94.0834026375192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0.13</v>
      </c>
      <c r="AM184" t="s">
        <v>10455</v>
      </c>
      <c r="AN184">
        <v>-2.52</v>
      </c>
      <c r="AO184" t="s">
        <v>10456</v>
      </c>
      <c r="AP184">
        <v>0.127402161782737</v>
      </c>
      <c r="AQ184">
        <f>(Table2[[#This Row],[Sharpe Ratio]]-AVERAGE(Table2[Sharpe Ratio]))/_xlfn.STDEV.P(Table2[Sharpe Ratio])</f>
        <v>0.8286042770135662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1.3330736227490243</v>
      </c>
      <c r="AS184">
        <f>_xlfn.RANK.AVG(Table2[[#This Row],[1Y Return vs Nifty Z-Score]],Table2[1Y Return vs Nifty Z-Score])</f>
        <v>282</v>
      </c>
      <c r="AT184">
        <f>_xlfn.RANK.AVG(Table2[[#This Row],[6M Return vs Nifty Z-Score]],Table2[6M Return vs Nifty Z-Score])</f>
        <v>198</v>
      </c>
      <c r="AU184">
        <f>_xlfn.RANK.AVG(Table2[[#This Row],[Sharpe Ratio Z-Score]],Table2[Sharpe Ratio Z-Score])</f>
        <v>153</v>
      </c>
      <c r="AV184">
        <f>(Table2[[#This Row],[Rank 1Y]]+Table2[[#This Row],[Rank 6M]]+Table2[[#This Row],[Rank Sharpe]])/3</f>
        <v>211</v>
      </c>
    </row>
    <row r="185" spans="1:48" x14ac:dyDescent="0.3">
      <c r="A185" t="s">
        <v>81</v>
      </c>
      <c r="B185" t="s">
        <v>82</v>
      </c>
      <c r="C185" t="s">
        <v>10421</v>
      </c>
      <c r="D185" t="s">
        <v>83</v>
      </c>
      <c r="E185">
        <v>319290.13746045</v>
      </c>
      <c r="F185">
        <v>1474.5</v>
      </c>
      <c r="G185">
        <v>74.164847548995297</v>
      </c>
      <c r="H185">
        <f>(Table2[[#This Row],[1Y Return vs Nifty]]-AVERAGE(Table2[1Y Return vs Nifty]))/_xlfn.STDEV.P(Table2[1Y Return vs Nifty])</f>
        <v>0.33304333741376635</v>
      </c>
      <c r="I185">
        <v>-13.0621242670877</v>
      </c>
      <c r="J185">
        <f>(Table2[[#This Row],[1M Return vs Nifty]]-AVERAGE(Table2[1M Return vs Nifty]))/_xlfn.STDEV.P(Table2[1M Return vs Nifty])</f>
        <v>-1.2238211073713781</v>
      </c>
      <c r="K185">
        <v>29.764350965333499</v>
      </c>
      <c r="L185">
        <f>(Table2[[#This Row],[6M Return vs Nifty]]-AVERAGE(Table2[6M Return vs Nifty]))/_xlfn.STDEV.P(Table2[6M Return vs Nifty])</f>
        <v>0.5306107047678158</v>
      </c>
      <c r="M185">
        <v>-1.7265527921513899</v>
      </c>
      <c r="N185">
        <f>(Table2[[#This Row],[1W Return vs Nifty]]-AVERAGE(Table2[1W Return vs Nifty]))/_xlfn.STDEV.P(Table2[1W Return vs Nifty])</f>
        <v>1.7194851099541338E-2</v>
      </c>
      <c r="O185">
        <v>1439.11</v>
      </c>
      <c r="P185">
        <v>1391.8086985099301</v>
      </c>
      <c r="Q185">
        <v>1186.5584787033999</v>
      </c>
      <c r="R185">
        <v>60.981558358489103</v>
      </c>
      <c r="S185" s="2">
        <f>(Table2[[#This Row],[Close Price]]-Table2[[#This Row],[20D EMA]])/Table2[[#This Row],[20D EMA]]</f>
        <v>2.4591587856383532E-2</v>
      </c>
      <c r="T185" s="2">
        <f>(Table2[[#This Row],[Close Price]]-Table2[[#This Row],[50D EMA]])/Table2[[#This Row],[50D EMA]]</f>
        <v>5.9412835671022318E-2</v>
      </c>
      <c r="U185" s="2">
        <f>(Table2[[#This Row],[Close Price]]-Table2[[#This Row],[200D EMA]])/Table2[[#This Row],[200D EMA]]</f>
        <v>0.24266947349383514</v>
      </c>
      <c r="V185">
        <v>1.1391824008137701</v>
      </c>
      <c r="W185">
        <v>1471.6</v>
      </c>
      <c r="X185">
        <v>1491.4</v>
      </c>
      <c r="Y185">
        <v>1471.6</v>
      </c>
      <c r="Z185">
        <v>1491.4</v>
      </c>
      <c r="AA185">
        <v>1471.6</v>
      </c>
      <c r="AB185">
        <v>1491.4</v>
      </c>
      <c r="AC185" s="2">
        <f>(Table2[[#This Row],[Close Price]]/Table2[[#This Row],[Day Low]])-1</f>
        <v>1.9706441967926036E-3</v>
      </c>
      <c r="AD185" s="2">
        <f>(Table2[[#This Row],[Day High]]/Table2[[#This Row],[Close Price]])-1</f>
        <v>1.1461512377076932E-2</v>
      </c>
      <c r="AE185" s="2">
        <f>(Table2[[#This Row],[Close Price]]/Table2[[#This Row],[Current Week Low]])-1</f>
        <v>1.9706441967926036E-3</v>
      </c>
      <c r="AF185" s="2">
        <f>(Table2[[#This Row],[Current Week High]]/Table2[[#This Row],[Close Price]])-1</f>
        <v>1.1461512377076932E-2</v>
      </c>
      <c r="AG185" s="2">
        <f>(Table2[[#This Row],[Close Price]]/Table2[[#This Row],[Current Month Low]])-1</f>
        <v>1.9706441967926036E-3</v>
      </c>
      <c r="AH185" s="2">
        <f>(Table2[[#This Row],[Current Month High]]/Table2[[#This Row],[Close Price]])-1</f>
        <v>1.1461512377076932E-2</v>
      </c>
      <c r="AI185">
        <v>9.9626992200745992</v>
      </c>
      <c r="AJ185">
        <v>108.262711864406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</v>
      </c>
      <c r="AM185" t="s">
        <v>10457</v>
      </c>
      <c r="AN185">
        <v>5.78</v>
      </c>
      <c r="AO185" t="s">
        <v>10455</v>
      </c>
      <c r="AP185">
        <v>6.8976072953262996E-2</v>
      </c>
      <c r="AQ185">
        <f>(Table2[[#This Row],[Sharpe Ratio]]-AVERAGE(Table2[Sharpe Ratio]))/_xlfn.STDEV.P(Table2[Sharpe Ratio])</f>
        <v>0.16804539369656815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-0.17492682039368646</v>
      </c>
      <c r="AS185">
        <f>_xlfn.RANK.AVG(Table2[[#This Row],[1Y Return vs Nifty Z-Score]],Table2[1Y Return vs Nifty Z-Score])</f>
        <v>178</v>
      </c>
      <c r="AT185">
        <f>_xlfn.RANK.AVG(Table2[[#This Row],[6M Return vs Nifty Z-Score]],Table2[6M Return vs Nifty Z-Score])</f>
        <v>168</v>
      </c>
      <c r="AU185">
        <f>_xlfn.RANK.AVG(Table2[[#This Row],[Sharpe Ratio Z-Score]],Table2[Sharpe Ratio Z-Score])</f>
        <v>289</v>
      </c>
      <c r="AV185">
        <f>(Table2[[#This Row],[Rank 1Y]]+Table2[[#This Row],[Rank 6M]]+Table2[[#This Row],[Rank Sharpe]])/3</f>
        <v>211.66666666666666</v>
      </c>
    </row>
    <row r="186" spans="1:48" x14ac:dyDescent="0.3">
      <c r="A186" t="s">
        <v>1146</v>
      </c>
      <c r="B186" t="s">
        <v>1147</v>
      </c>
      <c r="C186" t="s">
        <v>10424</v>
      </c>
      <c r="D186" t="s">
        <v>140</v>
      </c>
      <c r="E186">
        <v>10018.150460055</v>
      </c>
      <c r="F186">
        <v>203.13</v>
      </c>
      <c r="G186">
        <v>142.01386950082099</v>
      </c>
      <c r="H186">
        <f>(Table2[[#This Row],[1Y Return vs Nifty]]-AVERAGE(Table2[1Y Return vs Nifty]))/_xlfn.STDEV.P(Table2[1Y Return vs Nifty])</f>
        <v>1.1372851185382868</v>
      </c>
      <c r="I186">
        <v>-18.7879592321747</v>
      </c>
      <c r="J186">
        <f>(Table2[[#This Row],[1M Return vs Nifty]]-AVERAGE(Table2[1M Return vs Nifty]))/_xlfn.STDEV.P(Table2[1M Return vs Nifty])</f>
        <v>-1.7734040791308496</v>
      </c>
      <c r="K186">
        <v>-1.8013605808156801</v>
      </c>
      <c r="L186">
        <f>(Table2[[#This Row],[6M Return vs Nifty]]-AVERAGE(Table2[6M Return vs Nifty]))/_xlfn.STDEV.P(Table2[6M Return vs Nifty])</f>
        <v>-0.43110070736203648</v>
      </c>
      <c r="M186">
        <v>-8.9894725698177194</v>
      </c>
      <c r="N186">
        <f>(Table2[[#This Row],[1W Return vs Nifty]]-AVERAGE(Table2[1W Return vs Nifty]))/_xlfn.STDEV.P(Table2[1W Return vs Nifty])</f>
        <v>-1.4419834391160218</v>
      </c>
      <c r="O186">
        <v>196.4</v>
      </c>
      <c r="P186">
        <v>203.67444484718899</v>
      </c>
      <c r="Q186">
        <v>195.680407302937</v>
      </c>
      <c r="R186">
        <v>35.628718047093201</v>
      </c>
      <c r="S186" s="2">
        <f>(Table2[[#This Row],[Close Price]]-Table2[[#This Row],[20D EMA]])/Table2[[#This Row],[20D EMA]]</f>
        <v>3.4266802443991801E-2</v>
      </c>
      <c r="T186" s="2">
        <f>(Table2[[#This Row],[Close Price]]-Table2[[#This Row],[50D EMA]])/Table2[[#This Row],[50D EMA]]</f>
        <v>-2.6731132008116164E-3</v>
      </c>
      <c r="U186" s="2">
        <f>(Table2[[#This Row],[Close Price]]-Table2[[#This Row],[200D EMA]])/Table2[[#This Row],[200D EMA]]</f>
        <v>3.8070202325009087E-2</v>
      </c>
      <c r="V186">
        <v>0.71007582467272301</v>
      </c>
      <c r="W186">
        <v>185.4</v>
      </c>
      <c r="X186">
        <v>206.47</v>
      </c>
      <c r="Y186">
        <v>185.4</v>
      </c>
      <c r="Z186">
        <v>206.47</v>
      </c>
      <c r="AA186">
        <v>185.4</v>
      </c>
      <c r="AB186">
        <v>206.47</v>
      </c>
      <c r="AC186" s="2">
        <f>(Table2[[#This Row],[Close Price]]/Table2[[#This Row],[Day Low]])-1</f>
        <v>9.5631067961164939E-2</v>
      </c>
      <c r="AD186" s="2">
        <f>(Table2[[#This Row],[Day High]]/Table2[[#This Row],[Close Price]])-1</f>
        <v>1.6442672180377205E-2</v>
      </c>
      <c r="AE186" s="2">
        <f>(Table2[[#This Row],[Close Price]]/Table2[[#This Row],[Current Week Low]])-1</f>
        <v>9.5631067961164939E-2</v>
      </c>
      <c r="AF186" s="2">
        <f>(Table2[[#This Row],[Current Week High]]/Table2[[#This Row],[Close Price]])-1</f>
        <v>1.6442672180377205E-2</v>
      </c>
      <c r="AG186" s="2">
        <f>(Table2[[#This Row],[Close Price]]/Table2[[#This Row],[Current Month Low]])-1</f>
        <v>9.5631067961164939E-2</v>
      </c>
      <c r="AH186" s="2">
        <f>(Table2[[#This Row],[Current Month High]]/Table2[[#This Row],[Close Price]])-1</f>
        <v>1.6442672180377205E-2</v>
      </c>
      <c r="AI186">
        <v>40.255009107468098</v>
      </c>
      <c r="AJ186">
        <v>193.752711496746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-0.18</v>
      </c>
      <c r="AM186" t="s">
        <v>10456</v>
      </c>
      <c r="AN186">
        <v>-1.05</v>
      </c>
      <c r="AO186" t="s">
        <v>10456</v>
      </c>
      <c r="AP186">
        <v>0.15260065238831499</v>
      </c>
      <c r="AQ186">
        <f>(Table2[[#This Row],[Sharpe Ratio]]-AVERAGE(Table2[Sharpe Ratio]))/_xlfn.STDEV.P(Table2[Sharpe Ratio])</f>
        <v>1.1134956183504103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78</v>
      </c>
      <c r="AT186">
        <f>_xlfn.RANK.AVG(Table2[[#This Row],[6M Return vs Nifty Z-Score]],Table2[6M Return vs Nifty Z-Score])</f>
        <v>457</v>
      </c>
      <c r="AU186">
        <f>_xlfn.RANK.AVG(Table2[[#This Row],[Sharpe Ratio Z-Score]],Table2[Sharpe Ratio Z-Score])</f>
        <v>102</v>
      </c>
      <c r="AV186">
        <f>(Table2[[#This Row],[Rank 1Y]]+Table2[[#This Row],[Rank 6M]]+Table2[[#This Row],[Rank Sharpe]])/3</f>
        <v>212.33333333333334</v>
      </c>
    </row>
    <row r="187" spans="1:48" x14ac:dyDescent="0.3">
      <c r="A187" t="s">
        <v>175</v>
      </c>
      <c r="B187" t="s">
        <v>176</v>
      </c>
      <c r="C187" t="s">
        <v>10409</v>
      </c>
      <c r="D187" t="s">
        <v>177</v>
      </c>
      <c r="E187">
        <v>144355.87356206399</v>
      </c>
      <c r="F187">
        <v>222.55</v>
      </c>
      <c r="G187">
        <v>82.9294531867437</v>
      </c>
      <c r="H187">
        <f>(Table2[[#This Row],[1Y Return vs Nifty]]-AVERAGE(Table2[1Y Return vs Nifty]))/_xlfn.STDEV.P(Table2[1Y Return vs Nifty])</f>
        <v>0.4369337376904518</v>
      </c>
      <c r="I187">
        <v>-3.84741342810007</v>
      </c>
      <c r="J187">
        <f>(Table2[[#This Row],[1M Return vs Nifty]]-AVERAGE(Table2[1M Return vs Nifty]))/_xlfn.STDEV.P(Table2[1M Return vs Nifty])</f>
        <v>-0.33936526858558624</v>
      </c>
      <c r="K187">
        <v>22.952579144666</v>
      </c>
      <c r="L187">
        <f>(Table2[[#This Row],[6M Return vs Nifty]]-AVERAGE(Table2[6M Return vs Nifty]))/_xlfn.STDEV.P(Table2[6M Return vs Nifty])</f>
        <v>0.32307669473344824</v>
      </c>
      <c r="M187">
        <v>0.690207785807603</v>
      </c>
      <c r="N187">
        <f>(Table2[[#This Row],[1W Return vs Nifty]]-AVERAGE(Table2[1W Return vs Nifty]))/_xlfn.STDEV.P(Table2[1W Return vs Nifty])</f>
        <v>0.50274125336748499</v>
      </c>
      <c r="O187">
        <v>214.11</v>
      </c>
      <c r="P187">
        <v>206.49541018980301</v>
      </c>
      <c r="Q187">
        <v>173.45315292210501</v>
      </c>
      <c r="R187">
        <v>60.564097606878903</v>
      </c>
      <c r="S187" s="2">
        <f>(Table2[[#This Row],[Close Price]]-Table2[[#This Row],[20D EMA]])/Table2[[#This Row],[20D EMA]]</f>
        <v>3.9418990238662355E-2</v>
      </c>
      <c r="T187" s="2">
        <f>(Table2[[#This Row],[Close Price]]-Table2[[#This Row],[50D EMA]])/Table2[[#This Row],[50D EMA]]</f>
        <v>7.7747925706630527E-2</v>
      </c>
      <c r="U187" s="2">
        <f>(Table2[[#This Row],[Close Price]]-Table2[[#This Row],[200D EMA]])/Table2[[#This Row],[200D EMA]]</f>
        <v>0.28305537403487618</v>
      </c>
      <c r="V187">
        <v>0.74199951802263697</v>
      </c>
      <c r="W187">
        <v>219.55</v>
      </c>
      <c r="X187">
        <v>224</v>
      </c>
      <c r="Y187">
        <v>219.55</v>
      </c>
      <c r="Z187">
        <v>224</v>
      </c>
      <c r="AA187">
        <v>219.55</v>
      </c>
      <c r="AB187">
        <v>224</v>
      </c>
      <c r="AC187" s="2">
        <f>(Table2[[#This Row],[Close Price]]/Table2[[#This Row],[Day Low]])-1</f>
        <v>1.3664313368253245E-2</v>
      </c>
      <c r="AD187" s="2">
        <f>(Table2[[#This Row],[Day High]]/Table2[[#This Row],[Close Price]])-1</f>
        <v>6.5153898000449573E-3</v>
      </c>
      <c r="AE187" s="2">
        <f>(Table2[[#This Row],[Close Price]]/Table2[[#This Row],[Current Week Low]])-1</f>
        <v>1.3664313368253245E-2</v>
      </c>
      <c r="AF187" s="2">
        <f>(Table2[[#This Row],[Current Week High]]/Table2[[#This Row],[Close Price]])-1</f>
        <v>6.5153898000449573E-3</v>
      </c>
      <c r="AG187" s="2">
        <f>(Table2[[#This Row],[Close Price]]/Table2[[#This Row],[Current Month Low]])-1</f>
        <v>1.3664313368253245E-2</v>
      </c>
      <c r="AH187" s="2">
        <f>(Table2[[#This Row],[Current Month High]]/Table2[[#This Row],[Close Price]])-1</f>
        <v>6.5153898000449573E-3</v>
      </c>
      <c r="AI187">
        <v>4.78544147382609</v>
      </c>
      <c r="AJ187">
        <v>112.559694364851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0.04</v>
      </c>
      <c r="AM187" t="s">
        <v>10455</v>
      </c>
      <c r="AN187">
        <v>2.6</v>
      </c>
      <c r="AO187" t="s">
        <v>10455</v>
      </c>
      <c r="AP187">
        <v>7.8252170387964004E-2</v>
      </c>
      <c r="AQ187">
        <f>(Table2[[#This Row],[Sharpe Ratio]]-AVERAGE(Table2[Sharpe Ratio]))/_xlfn.STDEV.P(Table2[Sharpe Ratio])</f>
        <v>0.27291992296532686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1.1963063401711256</v>
      </c>
      <c r="AS187">
        <f>_xlfn.RANK.AVG(Table2[[#This Row],[1Y Return vs Nifty Z-Score]],Table2[1Y Return vs Nifty Z-Score])</f>
        <v>159</v>
      </c>
      <c r="AT187">
        <f>_xlfn.RANK.AVG(Table2[[#This Row],[6M Return vs Nifty Z-Score]],Table2[6M Return vs Nifty Z-Score])</f>
        <v>219</v>
      </c>
      <c r="AU187">
        <f>_xlfn.RANK.AVG(Table2[[#This Row],[Sharpe Ratio Z-Score]],Table2[Sharpe Ratio Z-Score])</f>
        <v>260</v>
      </c>
      <c r="AV187">
        <f>(Table2[[#This Row],[Rank 1Y]]+Table2[[#This Row],[Rank 6M]]+Table2[[#This Row],[Rank Sharpe]])/3</f>
        <v>212.66666666666666</v>
      </c>
    </row>
    <row r="188" spans="1:48" x14ac:dyDescent="0.3">
      <c r="A188" t="s">
        <v>195</v>
      </c>
      <c r="B188" t="s">
        <v>196</v>
      </c>
      <c r="C188" t="s">
        <v>10415</v>
      </c>
      <c r="D188" t="s">
        <v>197</v>
      </c>
      <c r="E188">
        <v>128962.075016345</v>
      </c>
      <c r="F188">
        <v>196.75</v>
      </c>
      <c r="G188">
        <v>102.916398577233</v>
      </c>
      <c r="H188">
        <f>(Table2[[#This Row],[1Y Return vs Nifty]]-AVERAGE(Table2[1Y Return vs Nifty]))/_xlfn.STDEV.P(Table2[1Y Return vs Nifty])</f>
        <v>0.6738470504792311</v>
      </c>
      <c r="I188">
        <v>16.349727646722599</v>
      </c>
      <c r="J188">
        <f>(Table2[[#This Row],[1M Return vs Nifty]]-AVERAGE(Table2[1M Return vs Nifty]))/_xlfn.STDEV.P(Table2[1M Return vs Nifty])</f>
        <v>1.5992174674918722</v>
      </c>
      <c r="K188">
        <v>74.923885292195607</v>
      </c>
      <c r="L188">
        <f>(Table2[[#This Row],[6M Return vs Nifty]]-AVERAGE(Table2[6M Return vs Nifty]))/_xlfn.STDEV.P(Table2[6M Return vs Nifty])</f>
        <v>1.9064846325618288</v>
      </c>
      <c r="M188">
        <v>0.43370639352479201</v>
      </c>
      <c r="N188">
        <f>(Table2[[#This Row],[1W Return vs Nifty]]-AVERAGE(Table2[1W Return vs Nifty]))/_xlfn.STDEV.P(Table2[1W Return vs Nifty])</f>
        <v>0.45120808564889492</v>
      </c>
      <c r="O188">
        <v>176.87</v>
      </c>
      <c r="P188">
        <v>156.021342430028</v>
      </c>
      <c r="Q188">
        <v>122.679215528886</v>
      </c>
      <c r="R188">
        <v>67.722609632588004</v>
      </c>
      <c r="S188" s="2">
        <f>(Table2[[#This Row],[Close Price]]-Table2[[#This Row],[20D EMA]])/Table2[[#This Row],[20D EMA]]</f>
        <v>0.11239893707242604</v>
      </c>
      <c r="T188" s="2">
        <f>(Table2[[#This Row],[Close Price]]-Table2[[#This Row],[50D EMA]])/Table2[[#This Row],[50D EMA]]</f>
        <v>0.26104542452733909</v>
      </c>
      <c r="U188" s="2">
        <f>(Table2[[#This Row],[Close Price]]-Table2[[#This Row],[200D EMA]])/Table2[[#This Row],[200D EMA]]</f>
        <v>0.60377615027765896</v>
      </c>
      <c r="V188">
        <v>1.5114110523487001</v>
      </c>
      <c r="W188">
        <v>192.09</v>
      </c>
      <c r="X188">
        <v>199.49</v>
      </c>
      <c r="Y188">
        <v>192.09</v>
      </c>
      <c r="Z188">
        <v>199.49</v>
      </c>
      <c r="AA188">
        <v>192.09</v>
      </c>
      <c r="AB188">
        <v>199.49</v>
      </c>
      <c r="AC188" s="2">
        <f>(Table2[[#This Row],[Close Price]]/Table2[[#This Row],[Day Low]])-1</f>
        <v>2.4259461710656405E-2</v>
      </c>
      <c r="AD188" s="2">
        <f>(Table2[[#This Row],[Day High]]/Table2[[#This Row],[Close Price]])-1</f>
        <v>1.3926302414231317E-2</v>
      </c>
      <c r="AE188" s="2">
        <f>(Table2[[#This Row],[Close Price]]/Table2[[#This Row],[Current Week Low]])-1</f>
        <v>2.4259461710656405E-2</v>
      </c>
      <c r="AF188" s="2">
        <f>(Table2[[#This Row],[Current Week High]]/Table2[[#This Row],[Close Price]])-1</f>
        <v>1.3926302414231317E-2</v>
      </c>
      <c r="AG188" s="2">
        <f>(Table2[[#This Row],[Close Price]]/Table2[[#This Row],[Current Month Low]])-1</f>
        <v>2.4259461710656405E-2</v>
      </c>
      <c r="AH188" s="2">
        <f>(Table2[[#This Row],[Current Month High]]/Table2[[#This Row],[Close Price]])-1</f>
        <v>1.3926302414231317E-2</v>
      </c>
      <c r="AI188">
        <v>1.7534942820838599</v>
      </c>
      <c r="AJ188">
        <v>132.016509433962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0.45</v>
      </c>
      <c r="AM188" t="s">
        <v>10455</v>
      </c>
      <c r="AN188">
        <v>18.62</v>
      </c>
      <c r="AO188" t="s">
        <v>10455</v>
      </c>
      <c r="AP188">
        <v>1.1107142271517E-2</v>
      </c>
      <c r="AQ188">
        <f>(Table2[[#This Row],[Sharpe Ratio]]-AVERAGE(Table2[Sharpe Ratio]))/_xlfn.STDEV.P(Table2[Sharpe Ratio])</f>
        <v>-0.48621432136755643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4.1445429148142701</v>
      </c>
      <c r="AS188">
        <f>_xlfn.RANK.AVG(Table2[[#This Row],[1Y Return vs Nifty Z-Score]],Table2[1Y Return vs Nifty Z-Score])</f>
        <v>126</v>
      </c>
      <c r="AT188">
        <f>_xlfn.RANK.AVG(Table2[[#This Row],[6M Return vs Nifty Z-Score]],Table2[6M Return vs Nifty Z-Score])</f>
        <v>40</v>
      </c>
      <c r="AU188">
        <f>_xlfn.RANK.AVG(Table2[[#This Row],[Sharpe Ratio Z-Score]],Table2[Sharpe Ratio Z-Score])</f>
        <v>473</v>
      </c>
      <c r="AV188">
        <f>(Table2[[#This Row],[Rank 1Y]]+Table2[[#This Row],[Rank 6M]]+Table2[[#This Row],[Rank Sharpe]])/3</f>
        <v>213</v>
      </c>
    </row>
    <row r="189" spans="1:48" x14ac:dyDescent="0.3">
      <c r="A189" t="s">
        <v>501</v>
      </c>
      <c r="B189" t="s">
        <v>502</v>
      </c>
      <c r="C189" t="s">
        <v>10411</v>
      </c>
      <c r="D189" t="s">
        <v>267</v>
      </c>
      <c r="E189">
        <v>40690.690225455</v>
      </c>
      <c r="F189">
        <v>663.75</v>
      </c>
      <c r="G189">
        <v>106.16562214653101</v>
      </c>
      <c r="H189">
        <f>(Table2[[#This Row],[1Y Return vs Nifty]]-AVERAGE(Table2[1Y Return vs Nifty]))/_xlfn.STDEV.P(Table2[1Y Return vs Nifty])</f>
        <v>0.71236140596248931</v>
      </c>
      <c r="I189">
        <v>-3.72442236629748</v>
      </c>
      <c r="J189">
        <f>(Table2[[#This Row],[1M Return vs Nifty]]-AVERAGE(Table2[1M Return vs Nifty]))/_xlfn.STDEV.P(Table2[1M Return vs Nifty])</f>
        <v>-0.32756021418610221</v>
      </c>
      <c r="K189">
        <v>34.638783737530403</v>
      </c>
      <c r="L189">
        <f>(Table2[[#This Row],[6M Return vs Nifty]]-AVERAGE(Table2[6M Return vs Nifty]))/_xlfn.STDEV.P(Table2[6M Return vs Nifty])</f>
        <v>0.6791198748471261</v>
      </c>
      <c r="M189">
        <v>-4.8426938372180803</v>
      </c>
      <c r="N189">
        <f>(Table2[[#This Row],[1W Return vs Nifty]]-AVERAGE(Table2[1W Return vs Nifty]))/_xlfn.STDEV.P(Table2[1W Return vs Nifty])</f>
        <v>-0.60886264387556677</v>
      </c>
      <c r="O189">
        <v>639.16999999999996</v>
      </c>
      <c r="P189">
        <v>604.60362676212696</v>
      </c>
      <c r="Q189">
        <v>496.14242752107498</v>
      </c>
      <c r="R189">
        <v>49.666844877906001</v>
      </c>
      <c r="S189" s="2">
        <f>(Table2[[#This Row],[Close Price]]-Table2[[#This Row],[20D EMA]])/Table2[[#This Row],[20D EMA]]</f>
        <v>3.8456122784235873E-2</v>
      </c>
      <c r="T189" s="2">
        <f>(Table2[[#This Row],[Close Price]]-Table2[[#This Row],[50D EMA]])/Table2[[#This Row],[50D EMA]]</f>
        <v>9.7826692761708106E-2</v>
      </c>
      <c r="U189" s="2">
        <f>(Table2[[#This Row],[Close Price]]-Table2[[#This Row],[200D EMA]])/Table2[[#This Row],[200D EMA]]</f>
        <v>0.33782148669759843</v>
      </c>
      <c r="V189">
        <v>0.72486179932937</v>
      </c>
      <c r="W189">
        <v>646.9</v>
      </c>
      <c r="X189">
        <v>671.65</v>
      </c>
      <c r="Y189">
        <v>646.9</v>
      </c>
      <c r="Z189">
        <v>671.65</v>
      </c>
      <c r="AA189">
        <v>646.9</v>
      </c>
      <c r="AB189">
        <v>671.65</v>
      </c>
      <c r="AC189" s="2">
        <f>(Table2[[#This Row],[Close Price]]/Table2[[#This Row],[Day Low]])-1</f>
        <v>2.6047302519709437E-2</v>
      </c>
      <c r="AD189" s="2">
        <f>(Table2[[#This Row],[Day High]]/Table2[[#This Row],[Close Price]])-1</f>
        <v>1.1902071563088423E-2</v>
      </c>
      <c r="AE189" s="2">
        <f>(Table2[[#This Row],[Close Price]]/Table2[[#This Row],[Current Week Low]])-1</f>
        <v>2.6047302519709437E-2</v>
      </c>
      <c r="AF189" s="2">
        <f>(Table2[[#This Row],[Current Week High]]/Table2[[#This Row],[Close Price]])-1</f>
        <v>1.1902071563088423E-2</v>
      </c>
      <c r="AG189" s="2">
        <f>(Table2[[#This Row],[Close Price]]/Table2[[#This Row],[Current Month Low]])-1</f>
        <v>2.6047302519709437E-2</v>
      </c>
      <c r="AH189" s="2">
        <f>(Table2[[#This Row],[Current Month High]]/Table2[[#This Row],[Close Price]])-1</f>
        <v>1.1902071563088423E-2</v>
      </c>
      <c r="AI189">
        <v>2.19209039548022</v>
      </c>
      <c r="AJ189">
        <v>136.75762439807301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0.16</v>
      </c>
      <c r="AM189" t="s">
        <v>10455</v>
      </c>
      <c r="AN189">
        <v>2.2799999999999998</v>
      </c>
      <c r="AO189" t="s">
        <v>10455</v>
      </c>
      <c r="AP189">
        <v>4.1971062100594002E-2</v>
      </c>
      <c r="AQ189">
        <f>(Table2[[#This Row],[Sharpe Ratio]]-AVERAGE(Table2[Sharpe Ratio]))/_xlfn.STDEV.P(Table2[Sharpe Ratio])</f>
        <v>-0.13727026528698449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0.3177881574609619</v>
      </c>
      <c r="AS189">
        <f>_xlfn.RANK.AVG(Table2[[#This Row],[1Y Return vs Nifty Z-Score]],Table2[1Y Return vs Nifty Z-Score])</f>
        <v>124</v>
      </c>
      <c r="AT189">
        <f>_xlfn.RANK.AVG(Table2[[#This Row],[6M Return vs Nifty Z-Score]],Table2[6M Return vs Nifty Z-Score])</f>
        <v>138</v>
      </c>
      <c r="AU189">
        <f>_xlfn.RANK.AVG(Table2[[#This Row],[Sharpe Ratio Z-Score]],Table2[Sharpe Ratio Z-Score])</f>
        <v>381</v>
      </c>
      <c r="AV189">
        <f>(Table2[[#This Row],[Rank 1Y]]+Table2[[#This Row],[Rank 6M]]+Table2[[#This Row],[Rank Sharpe]])/3</f>
        <v>214.33333333333334</v>
      </c>
    </row>
    <row r="190" spans="1:48" x14ac:dyDescent="0.3">
      <c r="A190" t="s">
        <v>322</v>
      </c>
      <c r="B190" t="s">
        <v>323</v>
      </c>
      <c r="C190" t="s">
        <v>10419</v>
      </c>
      <c r="D190" t="s">
        <v>324</v>
      </c>
      <c r="E190">
        <v>75655.933503299995</v>
      </c>
      <c r="F190">
        <v>5966.35</v>
      </c>
      <c r="G190">
        <v>62.587017817412899</v>
      </c>
      <c r="H190">
        <f>(Table2[[#This Row],[1Y Return vs Nifty]]-AVERAGE(Table2[1Y Return vs Nifty]))/_xlfn.STDEV.P(Table2[1Y Return vs Nifty])</f>
        <v>0.19580665902073754</v>
      </c>
      <c r="I190">
        <v>2.2547754420796098</v>
      </c>
      <c r="J190">
        <f>(Table2[[#This Row],[1M Return vs Nifty]]-AVERAGE(Table2[1M Return vs Nifty]))/_xlfn.STDEV.P(Table2[1M Return vs Nifty])</f>
        <v>0.24634129018875753</v>
      </c>
      <c r="K190">
        <v>22.339648502353999</v>
      </c>
      <c r="L190">
        <f>(Table2[[#This Row],[6M Return vs Nifty]]-AVERAGE(Table2[6M Return vs Nifty]))/_xlfn.STDEV.P(Table2[6M Return vs Nifty])</f>
        <v>0.30440255863188326</v>
      </c>
      <c r="M190">
        <v>-0.93676110839534599</v>
      </c>
      <c r="N190">
        <f>(Table2[[#This Row],[1W Return vs Nifty]]-AVERAGE(Table2[1W Return vs Nifty]))/_xlfn.STDEV.P(Table2[1W Return vs Nifty])</f>
        <v>0.1758702755856302</v>
      </c>
      <c r="O190">
        <v>5846.9</v>
      </c>
      <c r="P190">
        <v>5463.4120881009803</v>
      </c>
      <c r="Q190">
        <v>4548.7841667373395</v>
      </c>
      <c r="R190">
        <v>54.454428753477103</v>
      </c>
      <c r="S190" s="2">
        <f>(Table2[[#This Row],[Close Price]]-Table2[[#This Row],[20D EMA]])/Table2[[#This Row],[20D EMA]]</f>
        <v>2.0429629376250789E-2</v>
      </c>
      <c r="T190" s="2">
        <f>(Table2[[#This Row],[Close Price]]-Table2[[#This Row],[50D EMA]])/Table2[[#This Row],[50D EMA]]</f>
        <v>9.2055642845318572E-2</v>
      </c>
      <c r="U190" s="2">
        <f>(Table2[[#This Row],[Close Price]]-Table2[[#This Row],[200D EMA]])/Table2[[#This Row],[200D EMA]]</f>
        <v>0.31163620459913444</v>
      </c>
      <c r="V190">
        <v>0.55510729940875503</v>
      </c>
      <c r="W190">
        <v>5872.05</v>
      </c>
      <c r="X190">
        <v>6020.5</v>
      </c>
      <c r="Y190">
        <v>5872.05</v>
      </c>
      <c r="Z190">
        <v>6020.5</v>
      </c>
      <c r="AA190">
        <v>5872.05</v>
      </c>
      <c r="AB190">
        <v>6020.5</v>
      </c>
      <c r="AC190" s="2">
        <f>(Table2[[#This Row],[Close Price]]/Table2[[#This Row],[Day Low]])-1</f>
        <v>1.6059127561924846E-2</v>
      </c>
      <c r="AD190" s="2">
        <f>(Table2[[#This Row],[Day High]]/Table2[[#This Row],[Close Price]])-1</f>
        <v>9.0759006762928252E-3</v>
      </c>
      <c r="AE190" s="2">
        <f>(Table2[[#This Row],[Close Price]]/Table2[[#This Row],[Current Week Low]])-1</f>
        <v>1.6059127561924846E-2</v>
      </c>
      <c r="AF190" s="2">
        <f>(Table2[[#This Row],[Current Week High]]/Table2[[#This Row],[Close Price]])-1</f>
        <v>9.0759006762928252E-3</v>
      </c>
      <c r="AG190" s="2">
        <f>(Table2[[#This Row],[Close Price]]/Table2[[#This Row],[Current Month Low]])-1</f>
        <v>1.6059127561924846E-2</v>
      </c>
      <c r="AH190" s="2">
        <f>(Table2[[#This Row],[Current Month High]]/Table2[[#This Row],[Close Price]])-1</f>
        <v>9.0759006762928252E-3</v>
      </c>
      <c r="AI190">
        <v>8.2739028048974603</v>
      </c>
      <c r="AJ190">
        <v>90.0111464968153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0.3</v>
      </c>
      <c r="AM190" t="s">
        <v>10455</v>
      </c>
      <c r="AN190">
        <v>-3.15</v>
      </c>
      <c r="AO190" t="s">
        <v>10456</v>
      </c>
      <c r="AP190">
        <v>0.105278737249774</v>
      </c>
      <c r="AQ190">
        <f>(Table2[[#This Row],[Sharpe Ratio]]-AVERAGE(Table2[Sharpe Ratio]))/_xlfn.STDEV.P(Table2[Sharpe Ratio])</f>
        <v>0.57847929179857549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1.5009000752255841</v>
      </c>
      <c r="AS190">
        <f>_xlfn.RANK.AVG(Table2[[#This Row],[1Y Return vs Nifty Z-Score]],Table2[1Y Return vs Nifty Z-Score])</f>
        <v>225</v>
      </c>
      <c r="AT190">
        <f>_xlfn.RANK.AVG(Table2[[#This Row],[6M Return vs Nifty Z-Score]],Table2[6M Return vs Nifty Z-Score])</f>
        <v>231</v>
      </c>
      <c r="AU190">
        <f>_xlfn.RANK.AVG(Table2[[#This Row],[Sharpe Ratio Z-Score]],Table2[Sharpe Ratio Z-Score])</f>
        <v>194</v>
      </c>
      <c r="AV190">
        <f>(Table2[[#This Row],[Rank 1Y]]+Table2[[#This Row],[Rank 6M]]+Table2[[#This Row],[Rank Sharpe]])/3</f>
        <v>216.66666666666666</v>
      </c>
    </row>
    <row r="191" spans="1:48" x14ac:dyDescent="0.3">
      <c r="A191" t="s">
        <v>316</v>
      </c>
      <c r="B191" t="s">
        <v>317</v>
      </c>
      <c r="C191" t="s">
        <v>10415</v>
      </c>
      <c r="D191" t="s">
        <v>129</v>
      </c>
      <c r="E191">
        <v>77769.597146119995</v>
      </c>
      <c r="F191">
        <v>1665.95</v>
      </c>
      <c r="G191">
        <v>72.805813057184494</v>
      </c>
      <c r="H191">
        <f>(Table2[[#This Row],[1Y Return vs Nifty]]-AVERAGE(Table2[1Y Return vs Nifty]))/_xlfn.STDEV.P(Table2[1Y Return vs Nifty])</f>
        <v>0.31693415427654109</v>
      </c>
      <c r="I191">
        <v>-3.1936541413474799</v>
      </c>
      <c r="J191">
        <f>(Table2[[#This Row],[1M Return vs Nifty]]-AVERAGE(Table2[1M Return vs Nifty]))/_xlfn.STDEV.P(Table2[1M Return vs Nifty])</f>
        <v>-0.27661547334705344</v>
      </c>
      <c r="K191">
        <v>22.5907315023296</v>
      </c>
      <c r="L191">
        <f>(Table2[[#This Row],[6M Return vs Nifty]]-AVERAGE(Table2[6M Return vs Nifty]))/_xlfn.STDEV.P(Table2[6M Return vs Nifty])</f>
        <v>0.31205229547102614</v>
      </c>
      <c r="M191">
        <v>-6.8276119557802399</v>
      </c>
      <c r="N191">
        <f>(Table2[[#This Row],[1W Return vs Nifty]]-AVERAGE(Table2[1W Return vs Nifty]))/_xlfn.STDEV.P(Table2[1W Return vs Nifty])</f>
        <v>-1.0076484648848769</v>
      </c>
      <c r="O191">
        <v>1648.37</v>
      </c>
      <c r="P191">
        <v>1523.09522928911</v>
      </c>
      <c r="Q191">
        <v>1259.7604298277199</v>
      </c>
      <c r="R191">
        <v>49.103726811252699</v>
      </c>
      <c r="S191" s="2">
        <f>(Table2[[#This Row],[Close Price]]-Table2[[#This Row],[20D EMA]])/Table2[[#This Row],[20D EMA]]</f>
        <v>1.0665081262095377E-2</v>
      </c>
      <c r="T191" s="2">
        <f>(Table2[[#This Row],[Close Price]]-Table2[[#This Row],[50D EMA]])/Table2[[#This Row],[50D EMA]]</f>
        <v>9.3792409012774705E-2</v>
      </c>
      <c r="U191" s="2">
        <f>(Table2[[#This Row],[Close Price]]-Table2[[#This Row],[200D EMA]])/Table2[[#This Row],[200D EMA]]</f>
        <v>0.32243398074332996</v>
      </c>
      <c r="V191">
        <v>1.05936125814142</v>
      </c>
      <c r="W191">
        <v>1662.75</v>
      </c>
      <c r="X191">
        <v>1696.8</v>
      </c>
      <c r="Y191">
        <v>1662.75</v>
      </c>
      <c r="Z191">
        <v>1696.8</v>
      </c>
      <c r="AA191">
        <v>1662.75</v>
      </c>
      <c r="AB191">
        <v>1696.8</v>
      </c>
      <c r="AC191" s="2">
        <f>(Table2[[#This Row],[Close Price]]/Table2[[#This Row],[Day Low]])-1</f>
        <v>1.9245226281763284E-3</v>
      </c>
      <c r="AD191" s="2">
        <f>(Table2[[#This Row],[Day High]]/Table2[[#This Row],[Close Price]])-1</f>
        <v>1.8517962723971326E-2</v>
      </c>
      <c r="AE191" s="2">
        <f>(Table2[[#This Row],[Close Price]]/Table2[[#This Row],[Current Week Low]])-1</f>
        <v>1.9245226281763284E-3</v>
      </c>
      <c r="AF191" s="2">
        <f>(Table2[[#This Row],[Current Week High]]/Table2[[#This Row],[Close Price]])-1</f>
        <v>1.8517962723971326E-2</v>
      </c>
      <c r="AG191" s="2">
        <f>(Table2[[#This Row],[Close Price]]/Table2[[#This Row],[Current Month Low]])-1</f>
        <v>1.9245226281763284E-3</v>
      </c>
      <c r="AH191" s="2">
        <f>(Table2[[#This Row],[Current Month High]]/Table2[[#This Row],[Close Price]])-1</f>
        <v>1.8517962723971326E-2</v>
      </c>
      <c r="AI191">
        <v>8.3165761277349297</v>
      </c>
      <c r="AJ191">
        <v>100.222342407307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0.26</v>
      </c>
      <c r="AM191" t="s">
        <v>10455</v>
      </c>
      <c r="AN191">
        <v>2.11</v>
      </c>
      <c r="AO191" t="s">
        <v>10455</v>
      </c>
      <c r="AP191">
        <v>8.3946219356622997E-2</v>
      </c>
      <c r="AQ191">
        <f>(Table2[[#This Row],[Sharpe Ratio]]-AVERAGE(Table2[Sharpe Ratio]))/_xlfn.STDEV.P(Table2[Sharpe Ratio])</f>
        <v>0.33729620937511068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-0.31798127910925245</v>
      </c>
      <c r="AS191">
        <f>_xlfn.RANK.AVG(Table2[[#This Row],[1Y Return vs Nifty Z-Score]],Table2[1Y Return vs Nifty Z-Score])</f>
        <v>185</v>
      </c>
      <c r="AT191">
        <f>_xlfn.RANK.AVG(Table2[[#This Row],[6M Return vs Nifty Z-Score]],Table2[6M Return vs Nifty Z-Score])</f>
        <v>226</v>
      </c>
      <c r="AU191">
        <f>_xlfn.RANK.AVG(Table2[[#This Row],[Sharpe Ratio Z-Score]],Table2[Sharpe Ratio Z-Score])</f>
        <v>245</v>
      </c>
      <c r="AV191">
        <f>(Table2[[#This Row],[Rank 1Y]]+Table2[[#This Row],[Rank 6M]]+Table2[[#This Row],[Rank Sharpe]])/3</f>
        <v>218.66666666666666</v>
      </c>
    </row>
    <row r="192" spans="1:48" x14ac:dyDescent="0.3">
      <c r="A192" t="s">
        <v>877</v>
      </c>
      <c r="B192" t="s">
        <v>878</v>
      </c>
      <c r="C192" t="s">
        <v>10414</v>
      </c>
      <c r="D192" t="s">
        <v>662</v>
      </c>
      <c r="E192">
        <v>16616.875486050001</v>
      </c>
      <c r="F192">
        <v>691.75</v>
      </c>
      <c r="G192">
        <v>59.995416365508298</v>
      </c>
      <c r="H192">
        <f>(Table2[[#This Row],[1Y Return vs Nifty]]-AVERAGE(Table2[1Y Return vs Nifty]))/_xlfn.STDEV.P(Table2[1Y Return vs Nifty])</f>
        <v>0.16508736333030694</v>
      </c>
      <c r="I192">
        <v>-12.3678296133212</v>
      </c>
      <c r="J192">
        <f>(Table2[[#This Row],[1M Return vs Nifty]]-AVERAGE(Table2[1M Return vs Nifty]))/_xlfn.STDEV.P(Table2[1M Return vs Nifty])</f>
        <v>-1.1571806049083615</v>
      </c>
      <c r="K192">
        <v>26.5041778684847</v>
      </c>
      <c r="L192">
        <f>(Table2[[#This Row],[6M Return vs Nifty]]-AVERAGE(Table2[6M Return vs Nifty]))/_xlfn.STDEV.P(Table2[6M Return vs Nifty])</f>
        <v>0.43128312686182352</v>
      </c>
      <c r="M192">
        <v>-4.9342596683444802</v>
      </c>
      <c r="N192">
        <f>(Table2[[#This Row],[1W Return vs Nifty]]-AVERAGE(Table2[1W Return vs Nifty]))/_xlfn.STDEV.P(Table2[1W Return vs Nifty])</f>
        <v>-0.62725894687701866</v>
      </c>
      <c r="O192">
        <v>691.32</v>
      </c>
      <c r="P192">
        <v>686.83336236603395</v>
      </c>
      <c r="Q192">
        <v>612.11530403235304</v>
      </c>
      <c r="R192">
        <v>48.905981265131899</v>
      </c>
      <c r="S192" s="2">
        <f>(Table2[[#This Row],[Close Price]]-Table2[[#This Row],[20D EMA]])/Table2[[#This Row],[20D EMA]]</f>
        <v>6.2199849563147305E-4</v>
      </c>
      <c r="T192" s="2">
        <f>(Table2[[#This Row],[Close Price]]-Table2[[#This Row],[50D EMA]])/Table2[[#This Row],[50D EMA]]</f>
        <v>7.1584141123095663E-3</v>
      </c>
      <c r="U192" s="2">
        <f>(Table2[[#This Row],[Close Price]]-Table2[[#This Row],[200D EMA]])/Table2[[#This Row],[200D EMA]]</f>
        <v>0.13009754117083455</v>
      </c>
      <c r="V192">
        <v>1.0703201950923</v>
      </c>
      <c r="W192">
        <v>686.05</v>
      </c>
      <c r="X192">
        <v>696.85</v>
      </c>
      <c r="Y192">
        <v>686.05</v>
      </c>
      <c r="Z192">
        <v>696.85</v>
      </c>
      <c r="AA192">
        <v>686.05</v>
      </c>
      <c r="AB192">
        <v>696.85</v>
      </c>
      <c r="AC192" s="2">
        <f>(Table2[[#This Row],[Close Price]]/Table2[[#This Row],[Day Low]])-1</f>
        <v>8.3084323300051111E-3</v>
      </c>
      <c r="AD192" s="2">
        <f>(Table2[[#This Row],[Day High]]/Table2[[#This Row],[Close Price]])-1</f>
        <v>7.372605710155522E-3</v>
      </c>
      <c r="AE192" s="2">
        <f>(Table2[[#This Row],[Close Price]]/Table2[[#This Row],[Current Week Low]])-1</f>
        <v>8.3084323300051111E-3</v>
      </c>
      <c r="AF192" s="2">
        <f>(Table2[[#This Row],[Current Week High]]/Table2[[#This Row],[Close Price]])-1</f>
        <v>7.372605710155522E-3</v>
      </c>
      <c r="AG192" s="2">
        <f>(Table2[[#This Row],[Close Price]]/Table2[[#This Row],[Current Month Low]])-1</f>
        <v>8.3084323300051111E-3</v>
      </c>
      <c r="AH192" s="2">
        <f>(Table2[[#This Row],[Current Month High]]/Table2[[#This Row],[Close Price]])-1</f>
        <v>7.372605710155522E-3</v>
      </c>
      <c r="AI192">
        <v>19.4000722804481</v>
      </c>
      <c r="AJ192">
        <v>89.624451754385902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-7.0000000000000007E-2</v>
      </c>
      <c r="AM192" t="s">
        <v>10456</v>
      </c>
      <c r="AN192">
        <v>1.54</v>
      </c>
      <c r="AO192" t="s">
        <v>10455</v>
      </c>
      <c r="AP192">
        <v>8.9880852753827997E-2</v>
      </c>
      <c r="AQ192">
        <f>(Table2[[#This Row],[Sharpe Ratio]]-AVERAGE(Table2[Sharpe Ratio]))/_xlfn.STDEV.P(Table2[Sharpe Ratio])</f>
        <v>0.40439251666336951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-0.78367654492988015</v>
      </c>
      <c r="AS192">
        <f>_xlfn.RANK.AVG(Table2[[#This Row],[1Y Return vs Nifty Z-Score]],Table2[1Y Return vs Nifty Z-Score])</f>
        <v>230</v>
      </c>
      <c r="AT192">
        <f>_xlfn.RANK.AVG(Table2[[#This Row],[6M Return vs Nifty Z-Score]],Table2[6M Return vs Nifty Z-Score])</f>
        <v>192</v>
      </c>
      <c r="AU192">
        <f>_xlfn.RANK.AVG(Table2[[#This Row],[Sharpe Ratio Z-Score]],Table2[Sharpe Ratio Z-Score])</f>
        <v>235</v>
      </c>
      <c r="AV192">
        <f>(Table2[[#This Row],[Rank 1Y]]+Table2[[#This Row],[Rank 6M]]+Table2[[#This Row],[Rank Sharpe]])/3</f>
        <v>219</v>
      </c>
    </row>
    <row r="193" spans="1:48" x14ac:dyDescent="0.3">
      <c r="A193" t="s">
        <v>382</v>
      </c>
      <c r="B193" t="s">
        <v>383</v>
      </c>
      <c r="C193" t="s">
        <v>10411</v>
      </c>
      <c r="D193" t="s">
        <v>151</v>
      </c>
      <c r="E193">
        <v>63350.329379850002</v>
      </c>
      <c r="F193">
        <v>1517.15</v>
      </c>
      <c r="G193">
        <v>96.1380776698348</v>
      </c>
      <c r="H193">
        <f>(Table2[[#This Row],[1Y Return vs Nifty]]-AVERAGE(Table2[1Y Return vs Nifty]))/_xlfn.STDEV.P(Table2[1Y Return vs Nifty])</f>
        <v>0.59350088302128134</v>
      </c>
      <c r="I193">
        <v>-0.79295456638918105</v>
      </c>
      <c r="J193">
        <f>(Table2[[#This Row],[1M Return vs Nifty]]-AVERAGE(Table2[1M Return vs Nifty]))/_xlfn.STDEV.P(Table2[1M Return vs Nifty])</f>
        <v>-4.6189061347378269E-2</v>
      </c>
      <c r="K193">
        <v>78.478285859389402</v>
      </c>
      <c r="L193">
        <f>(Table2[[#This Row],[6M Return vs Nifty]]-AVERAGE(Table2[6M Return vs Nifty]))/_xlfn.STDEV.P(Table2[6M Return vs Nifty])</f>
        <v>2.014776428352762</v>
      </c>
      <c r="M193">
        <v>1.7118827463211601</v>
      </c>
      <c r="N193">
        <f>(Table2[[#This Row],[1W Return vs Nifty]]-AVERAGE(Table2[1W Return vs Nifty]))/_xlfn.STDEV.P(Table2[1W Return vs Nifty])</f>
        <v>0.70800387056208669</v>
      </c>
      <c r="O193">
        <v>1344.1</v>
      </c>
      <c r="P193">
        <v>1284.6838121794001</v>
      </c>
      <c r="Q193">
        <v>1048.7932201551901</v>
      </c>
      <c r="R193">
        <v>68.740824230684396</v>
      </c>
      <c r="S193" s="2">
        <f>(Table2[[#This Row],[Close Price]]-Table2[[#This Row],[20D EMA]])/Table2[[#This Row],[20D EMA]]</f>
        <v>0.1287478610222455</v>
      </c>
      <c r="T193" s="2">
        <f>(Table2[[#This Row],[Close Price]]-Table2[[#This Row],[50D EMA]])/Table2[[#This Row],[50D EMA]]</f>
        <v>0.18095206432642211</v>
      </c>
      <c r="U193" s="2">
        <f>(Table2[[#This Row],[Close Price]]-Table2[[#This Row],[200D EMA]])/Table2[[#This Row],[200D EMA]]</f>
        <v>0.44656732217958772</v>
      </c>
      <c r="V193">
        <v>0.74461790652136906</v>
      </c>
      <c r="W193">
        <v>1400.2</v>
      </c>
      <c r="X193">
        <v>1543</v>
      </c>
      <c r="Y193">
        <v>1400.2</v>
      </c>
      <c r="Z193">
        <v>1543</v>
      </c>
      <c r="AA193">
        <v>1400.2</v>
      </c>
      <c r="AB193">
        <v>1543</v>
      </c>
      <c r="AC193" s="2">
        <f>(Table2[[#This Row],[Close Price]]/Table2[[#This Row],[Day Low]])-1</f>
        <v>8.3523782316812012E-2</v>
      </c>
      <c r="AD193" s="2">
        <f>(Table2[[#This Row],[Day High]]/Table2[[#This Row],[Close Price]])-1</f>
        <v>1.7038526183963398E-2</v>
      </c>
      <c r="AE193" s="2">
        <f>(Table2[[#This Row],[Close Price]]/Table2[[#This Row],[Current Week Low]])-1</f>
        <v>8.3523782316812012E-2</v>
      </c>
      <c r="AF193" s="2">
        <f>(Table2[[#This Row],[Current Week High]]/Table2[[#This Row],[Close Price]])-1</f>
        <v>1.7038526183963398E-2</v>
      </c>
      <c r="AG193" s="2">
        <f>(Table2[[#This Row],[Close Price]]/Table2[[#This Row],[Current Month Low]])-1</f>
        <v>8.3523782316812012E-2</v>
      </c>
      <c r="AH193" s="2">
        <f>(Table2[[#This Row],[Current Month High]]/Table2[[#This Row],[Close Price]])-1</f>
        <v>1.7038526183963398E-2</v>
      </c>
      <c r="AI193">
        <v>1.7038526183963301</v>
      </c>
      <c r="AJ193">
        <v>129.41932557084499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0.11</v>
      </c>
      <c r="AM193" t="s">
        <v>10455</v>
      </c>
      <c r="AN193">
        <v>15.68</v>
      </c>
      <c r="AO193" t="s">
        <v>10455</v>
      </c>
      <c r="AP193">
        <v>4.8889967358139996E-3</v>
      </c>
      <c r="AQ193">
        <f>(Table2[[#This Row],[Sharpe Ratio]]-AVERAGE(Table2[Sharpe Ratio]))/_xlfn.STDEV.P(Table2[Sharpe Ratio])</f>
        <v>-0.55651598546413517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2.7135761351246166</v>
      </c>
      <c r="AS193">
        <f>_xlfn.RANK.AVG(Table2[[#This Row],[1Y Return vs Nifty Z-Score]],Table2[1Y Return vs Nifty Z-Score])</f>
        <v>135</v>
      </c>
      <c r="AT193">
        <f>_xlfn.RANK.AVG(Table2[[#This Row],[6M Return vs Nifty Z-Score]],Table2[6M Return vs Nifty Z-Score])</f>
        <v>35</v>
      </c>
      <c r="AU193">
        <f>_xlfn.RANK.AVG(Table2[[#This Row],[Sharpe Ratio Z-Score]],Table2[Sharpe Ratio Z-Score])</f>
        <v>487</v>
      </c>
      <c r="AV193">
        <f>(Table2[[#This Row],[Rank 1Y]]+Table2[[#This Row],[Rank 6M]]+Table2[[#This Row],[Rank Sharpe]])/3</f>
        <v>219</v>
      </c>
    </row>
    <row r="194" spans="1:48" x14ac:dyDescent="0.3">
      <c r="A194" t="s">
        <v>221</v>
      </c>
      <c r="B194" t="s">
        <v>222</v>
      </c>
      <c r="C194" t="s">
        <v>10415</v>
      </c>
      <c r="D194" t="s">
        <v>114</v>
      </c>
      <c r="E194">
        <v>112350.97615428999</v>
      </c>
      <c r="F194">
        <v>2354.6</v>
      </c>
      <c r="G194">
        <v>52.995131773583402</v>
      </c>
      <c r="H194">
        <f>(Table2[[#This Row],[1Y Return vs Nifty]]-AVERAGE(Table2[1Y Return vs Nifty]))/_xlfn.STDEV.P(Table2[1Y Return vs Nifty])</f>
        <v>8.2110170931194937E-2</v>
      </c>
      <c r="I194">
        <v>-6.8386863466851994E-2</v>
      </c>
      <c r="J194">
        <f>(Table2[[#This Row],[1M Return vs Nifty]]-AVERAGE(Table2[1M Return vs Nifty]))/_xlfn.STDEV.P(Table2[1M Return vs Nifty])</f>
        <v>2.3357140008590637E-2</v>
      </c>
      <c r="K194">
        <v>5.6668474299824796</v>
      </c>
      <c r="L194">
        <f>(Table2[[#This Row],[6M Return vs Nifty]]-AVERAGE(Table2[6M Return vs Nifty]))/_xlfn.STDEV.P(Table2[6M Return vs Nifty])</f>
        <v>-0.20356707924648829</v>
      </c>
      <c r="M194">
        <v>-5.5466865207660101</v>
      </c>
      <c r="N194">
        <f>(Table2[[#This Row],[1W Return vs Nifty]]-AVERAGE(Table2[1W Return vs Nifty]))/_xlfn.STDEV.P(Table2[1W Return vs Nifty])</f>
        <v>-0.75030036751152895</v>
      </c>
      <c r="O194">
        <v>2366.7600000000002</v>
      </c>
      <c r="P194">
        <v>2263.82741320785</v>
      </c>
      <c r="Q194">
        <v>1968.2224135669401</v>
      </c>
      <c r="R194">
        <v>43.274995487795898</v>
      </c>
      <c r="S194" s="2">
        <f>(Table2[[#This Row],[Close Price]]-Table2[[#This Row],[20D EMA]])/Table2[[#This Row],[20D EMA]]</f>
        <v>-5.1378255505417992E-3</v>
      </c>
      <c r="T194" s="2">
        <f>(Table2[[#This Row],[Close Price]]-Table2[[#This Row],[50D EMA]])/Table2[[#This Row],[50D EMA]]</f>
        <v>4.0096955387391879E-2</v>
      </c>
      <c r="U194" s="2">
        <f>(Table2[[#This Row],[Close Price]]-Table2[[#This Row],[200D EMA]])/Table2[[#This Row],[200D EMA]]</f>
        <v>0.19630788866632271</v>
      </c>
      <c r="V194">
        <v>0.93145458508724599</v>
      </c>
      <c r="W194">
        <v>2340.35</v>
      </c>
      <c r="X194">
        <v>2388.65</v>
      </c>
      <c r="Y194">
        <v>2340.35</v>
      </c>
      <c r="Z194">
        <v>2388.65</v>
      </c>
      <c r="AA194">
        <v>2340.35</v>
      </c>
      <c r="AB194">
        <v>2388.65</v>
      </c>
      <c r="AC194" s="2">
        <f>(Table2[[#This Row],[Close Price]]/Table2[[#This Row],[Day Low]])-1</f>
        <v>6.0888328668788905E-3</v>
      </c>
      <c r="AD194" s="2">
        <f>(Table2[[#This Row],[Day High]]/Table2[[#This Row],[Close Price]])-1</f>
        <v>1.4461054956255825E-2</v>
      </c>
      <c r="AE194" s="2">
        <f>(Table2[[#This Row],[Close Price]]/Table2[[#This Row],[Current Week Low]])-1</f>
        <v>6.0888328668788905E-3</v>
      </c>
      <c r="AF194" s="2">
        <f>(Table2[[#This Row],[Current Week High]]/Table2[[#This Row],[Close Price]])-1</f>
        <v>1.4461054956255825E-2</v>
      </c>
      <c r="AG194" s="2">
        <f>(Table2[[#This Row],[Close Price]]/Table2[[#This Row],[Current Month Low]])-1</f>
        <v>6.0888328668788905E-3</v>
      </c>
      <c r="AH194" s="2">
        <f>(Table2[[#This Row],[Current Month High]]/Table2[[#This Row],[Close Price]])-1</f>
        <v>1.4461054956255825E-2</v>
      </c>
      <c r="AI194">
        <v>6.9820776352671396</v>
      </c>
      <c r="AJ194">
        <v>82.0332431387707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-0.03</v>
      </c>
      <c r="AM194" t="s">
        <v>10456</v>
      </c>
      <c r="AN194">
        <v>-2.72</v>
      </c>
      <c r="AO194" t="s">
        <v>10456</v>
      </c>
      <c r="AP194">
        <v>0.19086398644719699</v>
      </c>
      <c r="AQ194">
        <f>(Table2[[#This Row],[Sharpe Ratio]]-AVERAGE(Table2[Sharpe Ratio]))/_xlfn.STDEV.P(Table2[Sharpe Ratio])</f>
        <v>1.5460966314302018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0.69769649561197</v>
      </c>
      <c r="AS194">
        <f>_xlfn.RANK.AVG(Table2[[#This Row],[1Y Return vs Nifty Z-Score]],Table2[1Y Return vs Nifty Z-Score])</f>
        <v>248</v>
      </c>
      <c r="AT194">
        <f>_xlfn.RANK.AVG(Table2[[#This Row],[6M Return vs Nifty Z-Score]],Table2[6M Return vs Nifty Z-Score])</f>
        <v>371</v>
      </c>
      <c r="AU194">
        <f>_xlfn.RANK.AVG(Table2[[#This Row],[Sharpe Ratio Z-Score]],Table2[Sharpe Ratio Z-Score])</f>
        <v>47</v>
      </c>
      <c r="AV194">
        <f>(Table2[[#This Row],[Rank 1Y]]+Table2[[#This Row],[Rank 6M]]+Table2[[#This Row],[Rank Sharpe]])/3</f>
        <v>222</v>
      </c>
    </row>
    <row r="195" spans="1:48" x14ac:dyDescent="0.3">
      <c r="A195" t="s">
        <v>273</v>
      </c>
      <c r="B195" t="s">
        <v>274</v>
      </c>
      <c r="C195" t="s">
        <v>10417</v>
      </c>
      <c r="D195" t="s">
        <v>275</v>
      </c>
      <c r="E195">
        <v>91422.940658519903</v>
      </c>
      <c r="F195">
        <v>955.8</v>
      </c>
      <c r="G195">
        <v>31.7598698542341</v>
      </c>
      <c r="H195">
        <f>(Table2[[#This Row],[1Y Return vs Nifty]]-AVERAGE(Table2[1Y Return vs Nifty]))/_xlfn.STDEV.P(Table2[1Y Return vs Nifty])</f>
        <v>-0.16959994039198883</v>
      </c>
      <c r="I195">
        <v>15.884836403803</v>
      </c>
      <c r="J195">
        <f>(Table2[[#This Row],[1M Return vs Nifty]]-AVERAGE(Table2[1M Return vs Nifty]))/_xlfn.STDEV.P(Table2[1M Return vs Nifty])</f>
        <v>1.5545957987943662</v>
      </c>
      <c r="K195">
        <v>27.881257066494499</v>
      </c>
      <c r="L195">
        <f>(Table2[[#This Row],[6M Return vs Nifty]]-AVERAGE(Table2[6M Return vs Nifty]))/_xlfn.STDEV.P(Table2[6M Return vs Nifty])</f>
        <v>0.47323854985922503</v>
      </c>
      <c r="M195">
        <v>0.77936742753171995</v>
      </c>
      <c r="N195">
        <f>(Table2[[#This Row],[1W Return vs Nifty]]-AVERAGE(Table2[1W Return vs Nifty]))/_xlfn.STDEV.P(Table2[1W Return vs Nifty])</f>
        <v>0.52065413379985459</v>
      </c>
      <c r="O195">
        <v>885.81</v>
      </c>
      <c r="P195">
        <v>847.53989755598502</v>
      </c>
      <c r="Q195">
        <v>744.69375913865304</v>
      </c>
      <c r="R195">
        <v>67.4429147185039</v>
      </c>
      <c r="S195" s="2">
        <f>(Table2[[#This Row],[Close Price]]-Table2[[#This Row],[20D EMA]])/Table2[[#This Row],[20D EMA]]</f>
        <v>7.9012429301994799E-2</v>
      </c>
      <c r="T195" s="2">
        <f>(Table2[[#This Row],[Close Price]]-Table2[[#This Row],[50D EMA]])/Table2[[#This Row],[50D EMA]]</f>
        <v>0.12773452052959397</v>
      </c>
      <c r="U195" s="2">
        <f>(Table2[[#This Row],[Close Price]]-Table2[[#This Row],[200D EMA]])/Table2[[#This Row],[200D EMA]]</f>
        <v>0.28348060967440103</v>
      </c>
      <c r="V195">
        <v>1.04592815094001</v>
      </c>
      <c r="W195">
        <v>925.95</v>
      </c>
      <c r="X195">
        <v>959.9</v>
      </c>
      <c r="Y195">
        <v>925.95</v>
      </c>
      <c r="Z195">
        <v>959.9</v>
      </c>
      <c r="AA195">
        <v>925.95</v>
      </c>
      <c r="AB195">
        <v>959.9</v>
      </c>
      <c r="AC195" s="2">
        <f>(Table2[[#This Row],[Close Price]]/Table2[[#This Row],[Day Low]])-1</f>
        <v>3.2237161833792216E-2</v>
      </c>
      <c r="AD195" s="2">
        <f>(Table2[[#This Row],[Day High]]/Table2[[#This Row],[Close Price]])-1</f>
        <v>4.2896003347980827E-3</v>
      </c>
      <c r="AE195" s="2">
        <f>(Table2[[#This Row],[Close Price]]/Table2[[#This Row],[Current Week Low]])-1</f>
        <v>3.2237161833792216E-2</v>
      </c>
      <c r="AF195" s="2">
        <f>(Table2[[#This Row],[Current Week High]]/Table2[[#This Row],[Close Price]])-1</f>
        <v>4.2896003347980827E-3</v>
      </c>
      <c r="AG195" s="2">
        <f>(Table2[[#This Row],[Close Price]]/Table2[[#This Row],[Current Month Low]])-1</f>
        <v>3.2237161833792216E-2</v>
      </c>
      <c r="AH195" s="2">
        <f>(Table2[[#This Row],[Current Month High]]/Table2[[#This Row],[Close Price]])-1</f>
        <v>4.2896003347980827E-3</v>
      </c>
      <c r="AI195">
        <v>2.5214480016739902</v>
      </c>
      <c r="AJ195">
        <v>87.964601769911496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0.12</v>
      </c>
      <c r="AM195" t="s">
        <v>10455</v>
      </c>
      <c r="AN195">
        <v>9.8000000000000007</v>
      </c>
      <c r="AO195" t="s">
        <v>10455</v>
      </c>
      <c r="AP195">
        <v>0.12760913404476401</v>
      </c>
      <c r="AQ195">
        <f>(Table2[[#This Row],[Sharpe Ratio]]-AVERAGE(Table2[Sharpe Ratio]))/_xlfn.STDEV.P(Table2[Sharpe Ratio])</f>
        <v>0.83094428246354912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3.2098328245250065</v>
      </c>
      <c r="AS195">
        <f>_xlfn.RANK.AVG(Table2[[#This Row],[1Y Return vs Nifty Z-Score]],Table2[1Y Return vs Nifty Z-Score])</f>
        <v>334</v>
      </c>
      <c r="AT195">
        <f>_xlfn.RANK.AVG(Table2[[#This Row],[6M Return vs Nifty Z-Score]],Table2[6M Return vs Nifty Z-Score])</f>
        <v>181</v>
      </c>
      <c r="AU195">
        <f>_xlfn.RANK.AVG(Table2[[#This Row],[Sharpe Ratio Z-Score]],Table2[Sharpe Ratio Z-Score])</f>
        <v>151</v>
      </c>
      <c r="AV195">
        <f>(Table2[[#This Row],[Rank 1Y]]+Table2[[#This Row],[Rank 6M]]+Table2[[#This Row],[Rank Sharpe]])/3</f>
        <v>222</v>
      </c>
    </row>
    <row r="196" spans="1:48" x14ac:dyDescent="0.3">
      <c r="A196" t="s">
        <v>1649</v>
      </c>
      <c r="B196" t="s">
        <v>1650</v>
      </c>
      <c r="C196" t="s">
        <v>10415</v>
      </c>
      <c r="D196" t="s">
        <v>197</v>
      </c>
      <c r="E196">
        <v>4918.3375605000001</v>
      </c>
      <c r="F196">
        <v>699.95</v>
      </c>
      <c r="G196">
        <v>102.402745702338</v>
      </c>
      <c r="H196">
        <f>(Table2[[#This Row],[1Y Return vs Nifty]]-AVERAGE(Table2[1Y Return vs Nifty]))/_xlfn.STDEV.P(Table2[1Y Return vs Nifty])</f>
        <v>0.66775851609654546</v>
      </c>
      <c r="I196">
        <v>5.7252651896914601</v>
      </c>
      <c r="J196">
        <f>(Table2[[#This Row],[1M Return vs Nifty]]-AVERAGE(Table2[1M Return vs Nifty]))/_xlfn.STDEV.P(Table2[1M Return vs Nifty])</f>
        <v>0.57944940116001387</v>
      </c>
      <c r="K196">
        <v>0.274405221928406</v>
      </c>
      <c r="L196">
        <f>(Table2[[#This Row],[6M Return vs Nifty]]-AVERAGE(Table2[6M Return vs Nifty]))/_xlfn.STDEV.P(Table2[6M Return vs Nifty])</f>
        <v>-0.36785842440290556</v>
      </c>
      <c r="M196">
        <v>6.6980932910303297</v>
      </c>
      <c r="N196">
        <f>(Table2[[#This Row],[1W Return vs Nifty]]-AVERAGE(Table2[1W Return vs Nifty]))/_xlfn.STDEV.P(Table2[1W Return vs Nifty])</f>
        <v>1.7097731864860657</v>
      </c>
      <c r="O196">
        <v>644.63</v>
      </c>
      <c r="P196">
        <v>626.90634083105203</v>
      </c>
      <c r="Q196">
        <v>571.21630999818603</v>
      </c>
      <c r="R196">
        <v>68.3659785134478</v>
      </c>
      <c r="S196" s="2">
        <f>(Table2[[#This Row],[Close Price]]-Table2[[#This Row],[20D EMA]])/Table2[[#This Row],[20D EMA]]</f>
        <v>8.5816670027767938E-2</v>
      </c>
      <c r="T196" s="2">
        <f>(Table2[[#This Row],[Close Price]]-Table2[[#This Row],[50D EMA]])/Table2[[#This Row],[50D EMA]]</f>
        <v>0.11651446860805144</v>
      </c>
      <c r="U196" s="2">
        <f>(Table2[[#This Row],[Close Price]]-Table2[[#This Row],[200D EMA]])/Table2[[#This Row],[200D EMA]]</f>
        <v>0.22536767201591779</v>
      </c>
      <c r="V196">
        <v>2.69268334686834</v>
      </c>
      <c r="W196">
        <v>689.2</v>
      </c>
      <c r="X196">
        <v>706.8</v>
      </c>
      <c r="Y196">
        <v>689.2</v>
      </c>
      <c r="Z196">
        <v>706.8</v>
      </c>
      <c r="AA196">
        <v>689.2</v>
      </c>
      <c r="AB196">
        <v>706.8</v>
      </c>
      <c r="AC196" s="2">
        <f>(Table2[[#This Row],[Close Price]]/Table2[[#This Row],[Day Low]])-1</f>
        <v>1.5597794544399246E-2</v>
      </c>
      <c r="AD196" s="2">
        <f>(Table2[[#This Row],[Day High]]/Table2[[#This Row],[Close Price]])-1</f>
        <v>9.7864133152367749E-3</v>
      </c>
      <c r="AE196" s="2">
        <f>(Table2[[#This Row],[Close Price]]/Table2[[#This Row],[Current Week Low]])-1</f>
        <v>1.5597794544399246E-2</v>
      </c>
      <c r="AF196" s="2">
        <f>(Table2[[#This Row],[Current Week High]]/Table2[[#This Row],[Close Price]])-1</f>
        <v>9.7864133152367749E-3</v>
      </c>
      <c r="AG196" s="2">
        <f>(Table2[[#This Row],[Close Price]]/Table2[[#This Row],[Current Month Low]])-1</f>
        <v>1.5597794544399246E-2</v>
      </c>
      <c r="AH196" s="2">
        <f>(Table2[[#This Row],[Current Month High]]/Table2[[#This Row],[Close Price]])-1</f>
        <v>9.7864133152367749E-3</v>
      </c>
      <c r="AI196">
        <v>4.8574898207014803</v>
      </c>
      <c r="AJ196">
        <v>134.410582719357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-0.01</v>
      </c>
      <c r="AM196" t="s">
        <v>10456</v>
      </c>
      <c r="AN196">
        <v>12.66</v>
      </c>
      <c r="AO196" t="s">
        <v>10455</v>
      </c>
      <c r="AP196">
        <v>0.14524410956732101</v>
      </c>
      <c r="AQ196">
        <f>(Table2[[#This Row],[Sharpe Ratio]]-AVERAGE(Table2[Sharpe Ratio]))/_xlfn.STDEV.P(Table2[Sharpe Ratio])</f>
        <v>1.0303233607465769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3.6194460400862964</v>
      </c>
      <c r="AS196">
        <f>_xlfn.RANK.AVG(Table2[[#This Row],[1Y Return vs Nifty Z-Score]],Table2[1Y Return vs Nifty Z-Score])</f>
        <v>127</v>
      </c>
      <c r="AT196">
        <f>_xlfn.RANK.AVG(Table2[[#This Row],[6M Return vs Nifty Z-Score]],Table2[6M Return vs Nifty Z-Score])</f>
        <v>430</v>
      </c>
      <c r="AU196">
        <f>_xlfn.RANK.AVG(Table2[[#This Row],[Sharpe Ratio Z-Score]],Table2[Sharpe Ratio Z-Score])</f>
        <v>113</v>
      </c>
      <c r="AV196">
        <f>(Table2[[#This Row],[Rank 1Y]]+Table2[[#This Row],[Rank 6M]]+Table2[[#This Row],[Rank Sharpe]])/3</f>
        <v>223.33333333333334</v>
      </c>
    </row>
    <row r="197" spans="1:48" x14ac:dyDescent="0.3">
      <c r="A197" t="s">
        <v>960</v>
      </c>
      <c r="B197" t="s">
        <v>961</v>
      </c>
      <c r="C197" t="s">
        <v>10425</v>
      </c>
      <c r="D197" t="s">
        <v>542</v>
      </c>
      <c r="E197">
        <v>14387.983283129999</v>
      </c>
      <c r="F197">
        <v>775.1</v>
      </c>
      <c r="G197">
        <v>52.701503959074202</v>
      </c>
      <c r="H197">
        <f>(Table2[[#This Row],[1Y Return vs Nifty]]-AVERAGE(Table2[1Y Return vs Nifty]))/_xlfn.STDEV.P(Table2[1Y Return vs Nifty])</f>
        <v>7.8629682197013176E-2</v>
      </c>
      <c r="I197">
        <v>8.8551243510362596</v>
      </c>
      <c r="J197">
        <f>(Table2[[#This Row],[1M Return vs Nifty]]-AVERAGE(Table2[1M Return vs Nifty]))/_xlfn.STDEV.P(Table2[1M Return vs Nifty])</f>
        <v>0.87986275738994613</v>
      </c>
      <c r="K197">
        <v>28.3288672527163</v>
      </c>
      <c r="L197">
        <f>(Table2[[#This Row],[6M Return vs Nifty]]-AVERAGE(Table2[6M Return vs Nifty]))/_xlfn.STDEV.P(Table2[6M Return vs Nifty])</f>
        <v>0.48687587349901446</v>
      </c>
      <c r="M197">
        <v>-5.5708637568066299</v>
      </c>
      <c r="N197">
        <f>(Table2[[#This Row],[1W Return vs Nifty]]-AVERAGE(Table2[1W Return vs Nifty]))/_xlfn.STDEV.P(Table2[1W Return vs Nifty])</f>
        <v>-0.75515776633016563</v>
      </c>
      <c r="O197">
        <v>746.97</v>
      </c>
      <c r="P197">
        <v>711.56535999618495</v>
      </c>
      <c r="Q197">
        <v>619.877433737194</v>
      </c>
      <c r="R197">
        <v>55.631645566478802</v>
      </c>
      <c r="S197" s="2">
        <f>(Table2[[#This Row],[Close Price]]-Table2[[#This Row],[20D EMA]])/Table2[[#This Row],[20D EMA]]</f>
        <v>3.7658808252004759E-2</v>
      </c>
      <c r="T197" s="2">
        <f>(Table2[[#This Row],[Close Price]]-Table2[[#This Row],[50D EMA]])/Table2[[#This Row],[50D EMA]]</f>
        <v>8.9288551095511037E-2</v>
      </c>
      <c r="U197" s="2">
        <f>(Table2[[#This Row],[Close Price]]-Table2[[#This Row],[200D EMA]])/Table2[[#This Row],[200D EMA]]</f>
        <v>0.25040848047489156</v>
      </c>
      <c r="V197">
        <v>1.5610721500289</v>
      </c>
      <c r="W197">
        <v>749</v>
      </c>
      <c r="X197">
        <v>786.55</v>
      </c>
      <c r="Y197">
        <v>749</v>
      </c>
      <c r="Z197">
        <v>786.55</v>
      </c>
      <c r="AA197">
        <v>749</v>
      </c>
      <c r="AB197">
        <v>786.55</v>
      </c>
      <c r="AC197" s="2">
        <f>(Table2[[#This Row],[Close Price]]/Table2[[#This Row],[Day Low]])-1</f>
        <v>3.4846461949265661E-2</v>
      </c>
      <c r="AD197" s="2">
        <f>(Table2[[#This Row],[Day High]]/Table2[[#This Row],[Close Price]])-1</f>
        <v>1.4772287446781052E-2</v>
      </c>
      <c r="AE197" s="2">
        <f>(Table2[[#This Row],[Close Price]]/Table2[[#This Row],[Current Week Low]])-1</f>
        <v>3.4846461949265661E-2</v>
      </c>
      <c r="AF197" s="2">
        <f>(Table2[[#This Row],[Current Week High]]/Table2[[#This Row],[Close Price]])-1</f>
        <v>1.4772287446781052E-2</v>
      </c>
      <c r="AG197" s="2">
        <f>(Table2[[#This Row],[Close Price]]/Table2[[#This Row],[Current Month Low]])-1</f>
        <v>3.4846461949265661E-2</v>
      </c>
      <c r="AH197" s="2">
        <f>(Table2[[#This Row],[Current Month High]]/Table2[[#This Row],[Close Price]])-1</f>
        <v>1.4772287446781052E-2</v>
      </c>
      <c r="AI197">
        <v>5.8960134176235099</v>
      </c>
      <c r="AJ197">
        <v>89.511002444987696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0.12</v>
      </c>
      <c r="AM197" t="s">
        <v>10455</v>
      </c>
      <c r="AN197">
        <v>6.01</v>
      </c>
      <c r="AO197" t="s">
        <v>10455</v>
      </c>
      <c r="AP197">
        <v>8.7069052722174994E-2</v>
      </c>
      <c r="AQ197">
        <f>(Table2[[#This Row],[Sharpe Ratio]]-AVERAGE(Table2[Sharpe Ratio]))/_xlfn.STDEV.P(Table2[Sharpe Ratio])</f>
        <v>0.37260261721553189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1.0628131639713398</v>
      </c>
      <c r="AS197">
        <f>_xlfn.RANK.AVG(Table2[[#This Row],[1Y Return vs Nifty Z-Score]],Table2[1Y Return vs Nifty Z-Score])</f>
        <v>250</v>
      </c>
      <c r="AT197">
        <f>_xlfn.RANK.AVG(Table2[[#This Row],[6M Return vs Nifty Z-Score]],Table2[6M Return vs Nifty Z-Score])</f>
        <v>180</v>
      </c>
      <c r="AU197">
        <f>_xlfn.RANK.AVG(Table2[[#This Row],[Sharpe Ratio Z-Score]],Table2[Sharpe Ratio Z-Score])</f>
        <v>241</v>
      </c>
      <c r="AV197">
        <f>(Table2[[#This Row],[Rank 1Y]]+Table2[[#This Row],[Rank 6M]]+Table2[[#This Row],[Rank Sharpe]])/3</f>
        <v>223.66666666666666</v>
      </c>
    </row>
    <row r="198" spans="1:48" x14ac:dyDescent="0.3">
      <c r="A198" t="s">
        <v>1354</v>
      </c>
      <c r="B198" t="s">
        <v>1355</v>
      </c>
      <c r="C198" t="s">
        <v>10425</v>
      </c>
      <c r="D198" t="s">
        <v>378</v>
      </c>
      <c r="E198">
        <v>7684.0496431600004</v>
      </c>
      <c r="F198">
        <v>1645.6</v>
      </c>
      <c r="G198">
        <v>79.5625574539458</v>
      </c>
      <c r="H198">
        <f>(Table2[[#This Row],[1Y Return vs Nifty]]-AVERAGE(Table2[1Y Return vs Nifty]))/_xlfn.STDEV.P(Table2[1Y Return vs Nifty])</f>
        <v>0.39702456666469221</v>
      </c>
      <c r="I198">
        <v>23.283501214665201</v>
      </c>
      <c r="J198">
        <f>(Table2[[#This Row],[1M Return vs Nifty]]-AVERAGE(Table2[1M Return vs Nifty]))/_xlfn.STDEV.P(Table2[1M Return vs Nifty])</f>
        <v>2.2647420427219704</v>
      </c>
      <c r="K198">
        <v>41.016985497136403</v>
      </c>
      <c r="L198">
        <f>(Table2[[#This Row],[6M Return vs Nifty]]-AVERAGE(Table2[6M Return vs Nifty]))/_xlfn.STDEV.P(Table2[6M Return vs Nifty])</f>
        <v>0.87344432123610993</v>
      </c>
      <c r="M198">
        <v>2.4427250809107202</v>
      </c>
      <c r="N198">
        <f>(Table2[[#This Row],[1W Return vs Nifty]]-AVERAGE(Table2[1W Return vs Nifty]))/_xlfn.STDEV.P(Table2[1W Return vs Nifty])</f>
        <v>0.8548359024238239</v>
      </c>
      <c r="O198">
        <v>1569.69</v>
      </c>
      <c r="P198">
        <v>1427.83794038162</v>
      </c>
      <c r="Q198">
        <v>1150.57977820006</v>
      </c>
      <c r="R198">
        <v>68.866874003787302</v>
      </c>
      <c r="S198" s="2">
        <f>(Table2[[#This Row],[Close Price]]-Table2[[#This Row],[20D EMA]])/Table2[[#This Row],[20D EMA]]</f>
        <v>4.8359867234931644E-2</v>
      </c>
      <c r="T198" s="2">
        <f>(Table2[[#This Row],[Close Price]]-Table2[[#This Row],[50D EMA]])/Table2[[#This Row],[50D EMA]]</f>
        <v>0.15251174762885092</v>
      </c>
      <c r="U198" s="2">
        <f>(Table2[[#This Row],[Close Price]]-Table2[[#This Row],[200D EMA]])/Table2[[#This Row],[200D EMA]]</f>
        <v>0.4302354614421765</v>
      </c>
      <c r="V198">
        <v>1.01735101868379</v>
      </c>
      <c r="W198">
        <v>1640</v>
      </c>
      <c r="X198">
        <v>1685.9</v>
      </c>
      <c r="Y198">
        <v>1640</v>
      </c>
      <c r="Z198">
        <v>1685.9</v>
      </c>
      <c r="AA198">
        <v>1640</v>
      </c>
      <c r="AB198">
        <v>1685.9</v>
      </c>
      <c r="AC198" s="2">
        <f>(Table2[[#This Row],[Close Price]]/Table2[[#This Row],[Day Low]])-1</f>
        <v>3.4146341463414664E-3</v>
      </c>
      <c r="AD198" s="2">
        <f>(Table2[[#This Row],[Day High]]/Table2[[#This Row],[Close Price]])-1</f>
        <v>2.4489547885270024E-2</v>
      </c>
      <c r="AE198" s="2">
        <f>(Table2[[#This Row],[Close Price]]/Table2[[#This Row],[Current Week Low]])-1</f>
        <v>3.4146341463414664E-3</v>
      </c>
      <c r="AF198" s="2">
        <f>(Table2[[#This Row],[Current Week High]]/Table2[[#This Row],[Close Price]])-1</f>
        <v>2.4489547885270024E-2</v>
      </c>
      <c r="AG198" s="2">
        <f>(Table2[[#This Row],[Close Price]]/Table2[[#This Row],[Current Month Low]])-1</f>
        <v>3.4146341463414664E-3</v>
      </c>
      <c r="AH198" s="2">
        <f>(Table2[[#This Row],[Current Month High]]/Table2[[#This Row],[Close Price]])-1</f>
        <v>2.4489547885270024E-2</v>
      </c>
      <c r="AI198">
        <v>5.31113271754983</v>
      </c>
      <c r="AJ198">
        <v>133.966019762564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0.31</v>
      </c>
      <c r="AM198" t="s">
        <v>10455</v>
      </c>
      <c r="AN198">
        <v>4.3499999999999996</v>
      </c>
      <c r="AO198" t="s">
        <v>10455</v>
      </c>
      <c r="AP198">
        <v>3.4379239950359998E-2</v>
      </c>
      <c r="AQ198">
        <f>(Table2[[#This Row],[Sharpe Ratio]]-AVERAGE(Table2[Sharpe Ratio]))/_xlfn.STDEV.P(Table2[Sharpe Ratio])</f>
        <v>-0.22310256490465122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4.1669442681419451</v>
      </c>
      <c r="AS198">
        <f>_xlfn.RANK.AVG(Table2[[#This Row],[1Y Return vs Nifty Z-Score]],Table2[1Y Return vs Nifty Z-Score])</f>
        <v>167</v>
      </c>
      <c r="AT198">
        <f>_xlfn.RANK.AVG(Table2[[#This Row],[6M Return vs Nifty Z-Score]],Table2[6M Return vs Nifty Z-Score])</f>
        <v>111</v>
      </c>
      <c r="AU198">
        <f>_xlfn.RANK.AVG(Table2[[#This Row],[Sharpe Ratio Z-Score]],Table2[Sharpe Ratio Z-Score])</f>
        <v>396</v>
      </c>
      <c r="AV198">
        <f>(Table2[[#This Row],[Rank 1Y]]+Table2[[#This Row],[Rank 6M]]+Table2[[#This Row],[Rank Sharpe]])/3</f>
        <v>224.66666666666666</v>
      </c>
    </row>
    <row r="199" spans="1:48" x14ac:dyDescent="0.3">
      <c r="A199" t="s">
        <v>1220</v>
      </c>
      <c r="B199" t="s">
        <v>1221</v>
      </c>
      <c r="C199" t="s">
        <v>10423</v>
      </c>
      <c r="D199" t="s">
        <v>92</v>
      </c>
      <c r="E199">
        <v>8917.7194143449997</v>
      </c>
      <c r="F199">
        <v>1126.7</v>
      </c>
      <c r="G199">
        <v>153.536836313809</v>
      </c>
      <c r="H199">
        <f>(Table2[[#This Row],[1Y Return vs Nifty]]-AVERAGE(Table2[1Y Return vs Nifty]))/_xlfn.STDEV.P(Table2[1Y Return vs Nifty])</f>
        <v>1.2738714846630066</v>
      </c>
      <c r="I199">
        <v>20.732756368857601</v>
      </c>
      <c r="J199">
        <f>(Table2[[#This Row],[1M Return vs Nifty]]-AVERAGE(Table2[1M Return vs Nifty]))/_xlfn.STDEV.P(Table2[1M Return vs Nifty])</f>
        <v>2.019913831446797</v>
      </c>
      <c r="K199">
        <v>49.0902589663486</v>
      </c>
      <c r="L199">
        <f>(Table2[[#This Row],[6M Return vs Nifty]]-AVERAGE(Table2[6M Return vs Nifty]))/_xlfn.STDEV.P(Table2[6M Return vs Nifty])</f>
        <v>1.119412457174858</v>
      </c>
      <c r="M199">
        <v>8.2049176947684508</v>
      </c>
      <c r="N199">
        <f>(Table2[[#This Row],[1W Return vs Nifty]]-AVERAGE(Table2[1W Return vs Nifty]))/_xlfn.STDEV.P(Table2[1W Return vs Nifty])</f>
        <v>2.0125061815361853</v>
      </c>
      <c r="O199">
        <v>1022.16</v>
      </c>
      <c r="P199">
        <v>948.25804220235796</v>
      </c>
      <c r="Q199">
        <v>760.87873090020105</v>
      </c>
      <c r="R199">
        <v>90.676607997587297</v>
      </c>
      <c r="S199" s="2">
        <f>(Table2[[#This Row],[Close Price]]-Table2[[#This Row],[20D EMA]])/Table2[[#This Row],[20D EMA]]</f>
        <v>0.1022736166549269</v>
      </c>
      <c r="T199" s="2">
        <f>(Table2[[#This Row],[Close Price]]-Table2[[#This Row],[50D EMA]])/Table2[[#This Row],[50D EMA]]</f>
        <v>0.18817869172319937</v>
      </c>
      <c r="U199" s="2">
        <f>(Table2[[#This Row],[Close Price]]-Table2[[#This Row],[200D EMA]])/Table2[[#This Row],[200D EMA]]</f>
        <v>0.48078787623225222</v>
      </c>
      <c r="V199">
        <v>1.2068974341156899</v>
      </c>
      <c r="W199">
        <v>1114.3</v>
      </c>
      <c r="X199">
        <v>1151</v>
      </c>
      <c r="Y199">
        <v>1114.3</v>
      </c>
      <c r="Z199">
        <v>1151</v>
      </c>
      <c r="AA199">
        <v>1114.3</v>
      </c>
      <c r="AB199">
        <v>1151</v>
      </c>
      <c r="AC199" s="2">
        <f>(Table2[[#This Row],[Close Price]]/Table2[[#This Row],[Day Low]])-1</f>
        <v>1.112806246073772E-2</v>
      </c>
      <c r="AD199" s="2">
        <f>(Table2[[#This Row],[Day High]]/Table2[[#This Row],[Close Price]])-1</f>
        <v>2.156740924824696E-2</v>
      </c>
      <c r="AE199" s="2">
        <f>(Table2[[#This Row],[Close Price]]/Table2[[#This Row],[Current Week Low]])-1</f>
        <v>1.112806246073772E-2</v>
      </c>
      <c r="AF199" s="2">
        <f>(Table2[[#This Row],[Current Week High]]/Table2[[#This Row],[Close Price]])-1</f>
        <v>2.156740924824696E-2</v>
      </c>
      <c r="AG199" s="2">
        <f>(Table2[[#This Row],[Close Price]]/Table2[[#This Row],[Current Month Low]])-1</f>
        <v>1.112806246073772E-2</v>
      </c>
      <c r="AH199" s="2">
        <f>(Table2[[#This Row],[Current Month High]]/Table2[[#This Row],[Close Price]])-1</f>
        <v>2.156740924824696E-2</v>
      </c>
      <c r="AI199">
        <v>4.46436495961657</v>
      </c>
      <c r="AJ199">
        <v>214.32556841958399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0.28000000000000003</v>
      </c>
      <c r="AM199" t="s">
        <v>10455</v>
      </c>
      <c r="AN199">
        <v>18.21</v>
      </c>
      <c r="AO199" t="s">
        <v>10455</v>
      </c>
      <c r="AQ199">
        <f>(Table2[[#This Row],[Sharpe Ratio]]-AVERAGE(Table2[Sharpe Ratio]))/_xlfn.STDEV.P(Table2[Sharpe Ratio])</f>
        <v>-0.61179044057571164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5.8139135142451348</v>
      </c>
      <c r="AS199">
        <f>_xlfn.RANK.AVG(Table2[[#This Row],[1Y Return vs Nifty Z-Score]],Table2[1Y Return vs Nifty Z-Score])</f>
        <v>67</v>
      </c>
      <c r="AT199">
        <f>_xlfn.RANK.AVG(Table2[[#This Row],[6M Return vs Nifty Z-Score]],Table2[6M Return vs Nifty Z-Score])</f>
        <v>88</v>
      </c>
      <c r="AU199">
        <f>_xlfn.RANK.AVG(Table2[[#This Row],[Sharpe Ratio Z-Score]],Table2[Sharpe Ratio Z-Score])</f>
        <v>519.5</v>
      </c>
      <c r="AV199">
        <f>(Table2[[#This Row],[Rank 1Y]]+Table2[[#This Row],[Rank 6M]]+Table2[[#This Row],[Rank Sharpe]])/3</f>
        <v>224.83333333333334</v>
      </c>
    </row>
    <row r="200" spans="1:48" x14ac:dyDescent="0.3">
      <c r="A200" t="s">
        <v>1077</v>
      </c>
      <c r="B200" t="s">
        <v>1078</v>
      </c>
      <c r="C200" t="s">
        <v>10415</v>
      </c>
      <c r="D200" t="s">
        <v>197</v>
      </c>
      <c r="E200">
        <v>11326.423055539901</v>
      </c>
      <c r="F200">
        <v>496.45</v>
      </c>
      <c r="G200">
        <v>43.279409909379503</v>
      </c>
      <c r="H200">
        <f>(Table2[[#This Row],[1Y Return vs Nifty]]-AVERAGE(Table2[1Y Return vs Nifty]))/_xlfn.STDEV.P(Table2[1Y Return vs Nifty])</f>
        <v>-3.3054193007989834E-2</v>
      </c>
      <c r="I200">
        <v>6.0297036291332597</v>
      </c>
      <c r="J200">
        <f>(Table2[[#This Row],[1M Return vs Nifty]]-AVERAGE(Table2[1M Return vs Nifty]))/_xlfn.STDEV.P(Table2[1M Return vs Nifty])</f>
        <v>0.60867032409726762</v>
      </c>
      <c r="K200">
        <v>17.912019113242501</v>
      </c>
      <c r="L200">
        <f>(Table2[[#This Row],[6M Return vs Nifty]]-AVERAGE(Table2[6M Return vs Nifty]))/_xlfn.STDEV.P(Table2[6M Return vs Nifty])</f>
        <v>0.16950613134987205</v>
      </c>
      <c r="M200">
        <v>-1.749742868836E-2</v>
      </c>
      <c r="N200">
        <f>(Table2[[#This Row],[1W Return vs Nifty]]-AVERAGE(Table2[1W Return vs Nifty]))/_xlfn.STDEV.P(Table2[1W Return vs Nifty])</f>
        <v>0.36055765276647883</v>
      </c>
      <c r="O200">
        <v>465.41</v>
      </c>
      <c r="P200">
        <v>443.242157375864</v>
      </c>
      <c r="Q200">
        <v>392.338125985251</v>
      </c>
      <c r="R200">
        <v>60.385898817058603</v>
      </c>
      <c r="S200" s="2">
        <f>(Table2[[#This Row],[Close Price]]-Table2[[#This Row],[20D EMA]])/Table2[[#This Row],[20D EMA]]</f>
        <v>6.6693882813003508E-2</v>
      </c>
      <c r="T200" s="2">
        <f>(Table2[[#This Row],[Close Price]]-Table2[[#This Row],[50D EMA]])/Table2[[#This Row],[50D EMA]]</f>
        <v>0.12004237805163552</v>
      </c>
      <c r="U200" s="2">
        <f>(Table2[[#This Row],[Close Price]]-Table2[[#This Row],[200D EMA]])/Table2[[#This Row],[200D EMA]]</f>
        <v>0.26536262249125087</v>
      </c>
      <c r="V200">
        <v>1.69102936450205</v>
      </c>
      <c r="W200">
        <v>478</v>
      </c>
      <c r="X200">
        <v>497.55</v>
      </c>
      <c r="Y200">
        <v>478</v>
      </c>
      <c r="Z200">
        <v>497.55</v>
      </c>
      <c r="AA200">
        <v>478</v>
      </c>
      <c r="AB200">
        <v>497.55</v>
      </c>
      <c r="AC200" s="2">
        <f>(Table2[[#This Row],[Close Price]]/Table2[[#This Row],[Day Low]])-1</f>
        <v>3.8598326359832624E-2</v>
      </c>
      <c r="AD200" s="2">
        <f>(Table2[[#This Row],[Day High]]/Table2[[#This Row],[Close Price]])-1</f>
        <v>2.2157316950348616E-3</v>
      </c>
      <c r="AE200" s="2">
        <f>(Table2[[#This Row],[Close Price]]/Table2[[#This Row],[Current Week Low]])-1</f>
        <v>3.8598326359832624E-2</v>
      </c>
      <c r="AF200" s="2">
        <f>(Table2[[#This Row],[Current Week High]]/Table2[[#This Row],[Close Price]])-1</f>
        <v>2.2157316950348616E-3</v>
      </c>
      <c r="AG200" s="2">
        <f>(Table2[[#This Row],[Close Price]]/Table2[[#This Row],[Current Month Low]])-1</f>
        <v>3.8598326359832624E-2</v>
      </c>
      <c r="AH200" s="2">
        <f>(Table2[[#This Row],[Current Month High]]/Table2[[#This Row],[Close Price]])-1</f>
        <v>2.2157316950348616E-3</v>
      </c>
      <c r="AI200">
        <v>0.90643569342330199</v>
      </c>
      <c r="AJ200">
        <v>78.900900900900893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0.03</v>
      </c>
      <c r="AM200" t="s">
        <v>10455</v>
      </c>
      <c r="AN200">
        <v>11.84</v>
      </c>
      <c r="AO200" t="s">
        <v>10455</v>
      </c>
      <c r="AP200">
        <v>0.13534495093537699</v>
      </c>
      <c r="AQ200">
        <f>(Table2[[#This Row],[Sharpe Ratio]]-AVERAGE(Table2[Sharpe Ratio]))/_xlfn.STDEV.P(Table2[Sharpe Ratio])</f>
        <v>0.91840457065299697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2.0240844858586255</v>
      </c>
      <c r="AS200">
        <f>_xlfn.RANK.AVG(Table2[[#This Row],[1Y Return vs Nifty Z-Score]],Table2[1Y Return vs Nifty Z-Score])</f>
        <v>283</v>
      </c>
      <c r="AT200">
        <f>_xlfn.RANK.AVG(Table2[[#This Row],[6M Return vs Nifty Z-Score]],Table2[6M Return vs Nifty Z-Score])</f>
        <v>255</v>
      </c>
      <c r="AU200">
        <f>_xlfn.RANK.AVG(Table2[[#This Row],[Sharpe Ratio Z-Score]],Table2[Sharpe Ratio Z-Score])</f>
        <v>138</v>
      </c>
      <c r="AV200">
        <f>(Table2[[#This Row],[Rank 1Y]]+Table2[[#This Row],[Rank 6M]]+Table2[[#This Row],[Rank Sharpe]])/3</f>
        <v>225.33333333333334</v>
      </c>
    </row>
    <row r="201" spans="1:48" x14ac:dyDescent="0.3">
      <c r="A201" t="s">
        <v>764</v>
      </c>
      <c r="B201" t="s">
        <v>765</v>
      </c>
      <c r="C201" t="s">
        <v>10419</v>
      </c>
      <c r="D201" t="s">
        <v>375</v>
      </c>
      <c r="E201">
        <v>20123.904753225001</v>
      </c>
      <c r="F201">
        <v>332.6</v>
      </c>
      <c r="G201">
        <v>62.1552814013777</v>
      </c>
      <c r="H201">
        <f>(Table2[[#This Row],[1Y Return vs Nifty]]-AVERAGE(Table2[1Y Return vs Nifty]))/_xlfn.STDEV.P(Table2[1Y Return vs Nifty])</f>
        <v>0.19068911341403741</v>
      </c>
      <c r="I201">
        <v>-5.3965590803094496</v>
      </c>
      <c r="J201">
        <f>(Table2[[#This Row],[1M Return vs Nifty]]-AVERAGE(Table2[1M Return vs Nifty]))/_xlfn.STDEV.P(Table2[1M Return vs Nifty])</f>
        <v>-0.48805695746952532</v>
      </c>
      <c r="K201">
        <v>46.790116280897898</v>
      </c>
      <c r="L201">
        <f>(Table2[[#This Row],[6M Return vs Nifty]]-AVERAGE(Table2[6M Return vs Nifty]))/_xlfn.STDEV.P(Table2[6M Return vs Nifty])</f>
        <v>1.049334091702536</v>
      </c>
      <c r="M201">
        <v>-4.9442984492003399</v>
      </c>
      <c r="N201">
        <f>(Table2[[#This Row],[1W Return vs Nifty]]-AVERAGE(Table2[1W Return vs Nifty]))/_xlfn.STDEV.P(Table2[1W Return vs Nifty])</f>
        <v>-0.62927581771320029</v>
      </c>
      <c r="O201">
        <v>328.15</v>
      </c>
      <c r="P201">
        <v>307.70195648038799</v>
      </c>
      <c r="Q201">
        <v>251.985420645175</v>
      </c>
      <c r="R201">
        <v>40.503326545884903</v>
      </c>
      <c r="S201" s="2">
        <f>(Table2[[#This Row],[Close Price]]-Table2[[#This Row],[20D EMA]])/Table2[[#This Row],[20D EMA]]</f>
        <v>1.3560871552643747E-2</v>
      </c>
      <c r="T201" s="2">
        <f>(Table2[[#This Row],[Close Price]]-Table2[[#This Row],[50D EMA]])/Table2[[#This Row],[50D EMA]]</f>
        <v>8.0916104026134E-2</v>
      </c>
      <c r="U201" s="2">
        <f>(Table2[[#This Row],[Close Price]]-Table2[[#This Row],[200D EMA]])/Table2[[#This Row],[200D EMA]]</f>
        <v>0.31991763312505211</v>
      </c>
      <c r="V201">
        <v>0.56424540612114304</v>
      </c>
      <c r="W201">
        <v>321.2</v>
      </c>
      <c r="X201">
        <v>334.2</v>
      </c>
      <c r="Y201">
        <v>321.2</v>
      </c>
      <c r="Z201">
        <v>334.2</v>
      </c>
      <c r="AA201">
        <v>321.2</v>
      </c>
      <c r="AB201">
        <v>334.2</v>
      </c>
      <c r="AC201" s="2">
        <f>(Table2[[#This Row],[Close Price]]/Table2[[#This Row],[Day Low]])-1</f>
        <v>3.5491905354919195E-2</v>
      </c>
      <c r="AD201" s="2">
        <f>(Table2[[#This Row],[Day High]]/Table2[[#This Row],[Close Price]])-1</f>
        <v>4.8105832832230355E-3</v>
      </c>
      <c r="AE201" s="2">
        <f>(Table2[[#This Row],[Close Price]]/Table2[[#This Row],[Current Week Low]])-1</f>
        <v>3.5491905354919195E-2</v>
      </c>
      <c r="AF201" s="2">
        <f>(Table2[[#This Row],[Current Week High]]/Table2[[#This Row],[Close Price]])-1</f>
        <v>4.8105832832230355E-3</v>
      </c>
      <c r="AG201" s="2">
        <f>(Table2[[#This Row],[Close Price]]/Table2[[#This Row],[Current Month Low]])-1</f>
        <v>3.5491905354919195E-2</v>
      </c>
      <c r="AH201" s="2">
        <f>(Table2[[#This Row],[Current Month High]]/Table2[[#This Row],[Close Price]])-1</f>
        <v>4.8105832832230355E-3</v>
      </c>
      <c r="AI201">
        <v>7.0054119061936104</v>
      </c>
      <c r="AJ201">
        <v>95.589532490444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</v>
      </c>
      <c r="AM201" t="s">
        <v>10455</v>
      </c>
      <c r="AN201">
        <v>-1.96</v>
      </c>
      <c r="AO201" t="s">
        <v>10456</v>
      </c>
      <c r="AP201">
        <v>5.0349277673957998E-2</v>
      </c>
      <c r="AQ201">
        <f>(Table2[[#This Row],[Sharpe Ratio]]-AVERAGE(Table2[Sharpe Ratio]))/_xlfn.STDEV.P(Table2[Sharpe Ratio])</f>
        <v>-4.2547088805273275E-2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8.0143341128574574E-2</v>
      </c>
      <c r="AS201">
        <f>_xlfn.RANK.AVG(Table2[[#This Row],[1Y Return vs Nifty Z-Score]],Table2[1Y Return vs Nifty Z-Score])</f>
        <v>227</v>
      </c>
      <c r="AT201">
        <f>_xlfn.RANK.AVG(Table2[[#This Row],[6M Return vs Nifty Z-Score]],Table2[6M Return vs Nifty Z-Score])</f>
        <v>96</v>
      </c>
      <c r="AU201">
        <f>_xlfn.RANK.AVG(Table2[[#This Row],[Sharpe Ratio Z-Score]],Table2[Sharpe Ratio Z-Score])</f>
        <v>353</v>
      </c>
      <c r="AV201">
        <f>(Table2[[#This Row],[Rank 1Y]]+Table2[[#This Row],[Rank 6M]]+Table2[[#This Row],[Rank Sharpe]])/3</f>
        <v>225.33333333333334</v>
      </c>
    </row>
    <row r="202" spans="1:48" x14ac:dyDescent="0.3">
      <c r="A202" t="s">
        <v>475</v>
      </c>
      <c r="B202" t="s">
        <v>476</v>
      </c>
      <c r="C202" t="s">
        <v>10411</v>
      </c>
      <c r="D202" t="s">
        <v>477</v>
      </c>
      <c r="E202">
        <v>43829.019840000001</v>
      </c>
      <c r="F202">
        <v>816.35</v>
      </c>
      <c r="G202">
        <v>80.365082107484596</v>
      </c>
      <c r="H202">
        <f>(Table2[[#This Row],[1Y Return vs Nifty]]-AVERAGE(Table2[1Y Return vs Nifty]))/_xlfn.STDEV.P(Table2[1Y Return vs Nifty])</f>
        <v>0.40653721457311226</v>
      </c>
      <c r="I202">
        <v>13.7692128761907</v>
      </c>
      <c r="J202">
        <f>(Table2[[#This Row],[1M Return vs Nifty]]-AVERAGE(Table2[1M Return vs Nifty]))/_xlfn.STDEV.P(Table2[1M Return vs Nifty])</f>
        <v>1.3515318487296162</v>
      </c>
      <c r="K202">
        <v>34.034769031254797</v>
      </c>
      <c r="L202">
        <f>(Table2[[#This Row],[6M Return vs Nifty]]-AVERAGE(Table2[6M Return vs Nifty]))/_xlfn.STDEV.P(Table2[6M Return vs Nifty])</f>
        <v>0.66071738025199389</v>
      </c>
      <c r="M202">
        <v>7.1597132667095602</v>
      </c>
      <c r="N202">
        <f>(Table2[[#This Row],[1W Return vs Nifty]]-AVERAGE(Table2[1W Return vs Nifty]))/_xlfn.STDEV.P(Table2[1W Return vs Nifty])</f>
        <v>1.8025163073604369</v>
      </c>
      <c r="O202">
        <v>733.24</v>
      </c>
      <c r="P202">
        <v>688.57721856313196</v>
      </c>
      <c r="Q202">
        <v>591.26340213798301</v>
      </c>
      <c r="R202">
        <v>81.117598653787994</v>
      </c>
      <c r="S202" s="2">
        <f>(Table2[[#This Row],[Close Price]]-Table2[[#This Row],[20D EMA]])/Table2[[#This Row],[20D EMA]]</f>
        <v>0.11334624406742679</v>
      </c>
      <c r="T202" s="2">
        <f>(Table2[[#This Row],[Close Price]]-Table2[[#This Row],[50D EMA]])/Table2[[#This Row],[50D EMA]]</f>
        <v>0.18556057039396992</v>
      </c>
      <c r="U202" s="2">
        <f>(Table2[[#This Row],[Close Price]]-Table2[[#This Row],[200D EMA]])/Table2[[#This Row],[200D EMA]]</f>
        <v>0.38068751938326229</v>
      </c>
      <c r="V202">
        <v>1.1014143520131201</v>
      </c>
      <c r="W202">
        <v>795</v>
      </c>
      <c r="X202">
        <v>821.25</v>
      </c>
      <c r="Y202">
        <v>795</v>
      </c>
      <c r="Z202">
        <v>821.25</v>
      </c>
      <c r="AA202">
        <v>795</v>
      </c>
      <c r="AB202">
        <v>821.25</v>
      </c>
      <c r="AC202" s="2">
        <f>(Table2[[#This Row],[Close Price]]/Table2[[#This Row],[Day Low]])-1</f>
        <v>2.6855345911949824E-2</v>
      </c>
      <c r="AD202" s="2">
        <f>(Table2[[#This Row],[Day High]]/Table2[[#This Row],[Close Price]])-1</f>
        <v>6.002327433086263E-3</v>
      </c>
      <c r="AE202" s="2">
        <f>(Table2[[#This Row],[Close Price]]/Table2[[#This Row],[Current Week Low]])-1</f>
        <v>2.6855345911949824E-2</v>
      </c>
      <c r="AF202" s="2">
        <f>(Table2[[#This Row],[Current Week High]]/Table2[[#This Row],[Close Price]])-1</f>
        <v>6.002327433086263E-3</v>
      </c>
      <c r="AG202" s="2">
        <f>(Table2[[#This Row],[Close Price]]/Table2[[#This Row],[Current Month Low]])-1</f>
        <v>2.6855345911949824E-2</v>
      </c>
      <c r="AH202" s="2">
        <f>(Table2[[#This Row],[Current Month High]]/Table2[[#This Row],[Close Price]])-1</f>
        <v>6.002327433086263E-3</v>
      </c>
      <c r="AI202">
        <v>0.60023274330862597</v>
      </c>
      <c r="AJ202">
        <v>113.313300235171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0.15</v>
      </c>
      <c r="AM202" t="s">
        <v>10455</v>
      </c>
      <c r="AN202">
        <v>14.11</v>
      </c>
      <c r="AO202" t="s">
        <v>10455</v>
      </c>
      <c r="AP202">
        <v>4.3312092376365997E-2</v>
      </c>
      <c r="AQ202">
        <f>(Table2[[#This Row],[Sharpe Ratio]]-AVERAGE(Table2[Sharpe Ratio]))/_xlfn.STDEV.P(Table2[Sharpe Ratio])</f>
        <v>-0.12210872565280376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4.0991940252623555</v>
      </c>
      <c r="AS202">
        <f>_xlfn.RANK.AVG(Table2[[#This Row],[1Y Return vs Nifty Z-Score]],Table2[1Y Return vs Nifty Z-Score])</f>
        <v>166</v>
      </c>
      <c r="AT202">
        <f>_xlfn.RANK.AVG(Table2[[#This Row],[6M Return vs Nifty Z-Score]],Table2[6M Return vs Nifty Z-Score])</f>
        <v>144</v>
      </c>
      <c r="AU202">
        <f>_xlfn.RANK.AVG(Table2[[#This Row],[Sharpe Ratio Z-Score]],Table2[Sharpe Ratio Z-Score])</f>
        <v>378</v>
      </c>
      <c r="AV202">
        <f>(Table2[[#This Row],[Rank 1Y]]+Table2[[#This Row],[Rank 6M]]+Table2[[#This Row],[Rank Sharpe]])/3</f>
        <v>229.33333333333334</v>
      </c>
    </row>
    <row r="203" spans="1:48" x14ac:dyDescent="0.3">
      <c r="A203" t="s">
        <v>956</v>
      </c>
      <c r="B203" t="s">
        <v>957</v>
      </c>
      <c r="C203" t="s">
        <v>10422</v>
      </c>
      <c r="D203" t="s">
        <v>953</v>
      </c>
      <c r="E203">
        <v>14421.4661044</v>
      </c>
      <c r="F203">
        <v>372.45</v>
      </c>
      <c r="G203">
        <v>49.924291764218999</v>
      </c>
      <c r="H203">
        <f>(Table2[[#This Row],[1Y Return vs Nifty]]-AVERAGE(Table2[1Y Return vs Nifty]))/_xlfn.STDEV.P(Table2[1Y Return vs Nifty])</f>
        <v>4.5710267621856052E-2</v>
      </c>
      <c r="I203">
        <v>0.70952443013673605</v>
      </c>
      <c r="J203">
        <f>(Table2[[#This Row],[1M Return vs Nifty]]-AVERAGE(Table2[1M Return vs Nifty]))/_xlfn.STDEV.P(Table2[1M Return vs Nifty])</f>
        <v>9.802342066647525E-2</v>
      </c>
      <c r="K203">
        <v>3.1211522212560099</v>
      </c>
      <c r="L203">
        <f>(Table2[[#This Row],[6M Return vs Nifty]]-AVERAGE(Table2[6M Return vs Nifty]))/_xlfn.STDEV.P(Table2[6M Return vs Nifty])</f>
        <v>-0.2811266847208404</v>
      </c>
      <c r="M203">
        <v>-3.5309459604829101</v>
      </c>
      <c r="N203">
        <f>(Table2[[#This Row],[1W Return vs Nifty]]-AVERAGE(Table2[1W Return vs Nifty]))/_xlfn.STDEV.P(Table2[1W Return vs Nifty])</f>
        <v>-0.34532207306351548</v>
      </c>
      <c r="O203">
        <v>347.75</v>
      </c>
      <c r="P203">
        <v>338.86774673773402</v>
      </c>
      <c r="Q203">
        <v>313.60619343531698</v>
      </c>
      <c r="R203">
        <v>51.004633110253103</v>
      </c>
      <c r="S203" s="2">
        <f>(Table2[[#This Row],[Close Price]]-Table2[[#This Row],[20D EMA]])/Table2[[#This Row],[20D EMA]]</f>
        <v>7.1028037383177534E-2</v>
      </c>
      <c r="T203" s="2">
        <f>(Table2[[#This Row],[Close Price]]-Table2[[#This Row],[50D EMA]])/Table2[[#This Row],[50D EMA]]</f>
        <v>9.9101356164937343E-2</v>
      </c>
      <c r="U203" s="2">
        <f>(Table2[[#This Row],[Close Price]]-Table2[[#This Row],[200D EMA]])/Table2[[#This Row],[200D EMA]]</f>
        <v>0.18763598358850611</v>
      </c>
      <c r="V203">
        <v>1.3625776626992301</v>
      </c>
      <c r="W203">
        <v>348</v>
      </c>
      <c r="X203">
        <v>376</v>
      </c>
      <c r="Y203">
        <v>348</v>
      </c>
      <c r="Z203">
        <v>376</v>
      </c>
      <c r="AA203">
        <v>348</v>
      </c>
      <c r="AB203">
        <v>376</v>
      </c>
      <c r="AC203" s="2">
        <f>(Table2[[#This Row],[Close Price]]/Table2[[#This Row],[Day Low]])-1</f>
        <v>7.025862068965516E-2</v>
      </c>
      <c r="AD203" s="2">
        <f>(Table2[[#This Row],[Day High]]/Table2[[#This Row],[Close Price]])-1</f>
        <v>9.5314807356692288E-3</v>
      </c>
      <c r="AE203" s="2">
        <f>(Table2[[#This Row],[Close Price]]/Table2[[#This Row],[Current Week Low]])-1</f>
        <v>7.025862068965516E-2</v>
      </c>
      <c r="AF203" s="2">
        <f>(Table2[[#This Row],[Current Week High]]/Table2[[#This Row],[Close Price]])-1</f>
        <v>9.5314807356692288E-3</v>
      </c>
      <c r="AG203" s="2">
        <f>(Table2[[#This Row],[Close Price]]/Table2[[#This Row],[Current Month Low]])-1</f>
        <v>7.025862068965516E-2</v>
      </c>
      <c r="AH203" s="2">
        <f>(Table2[[#This Row],[Current Month High]]/Table2[[#This Row],[Close Price]])-1</f>
        <v>9.5314807356692288E-3</v>
      </c>
      <c r="AI203">
        <v>15.4383138676332</v>
      </c>
      <c r="AJ203">
        <v>84.701214976444305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0.02</v>
      </c>
      <c r="AM203" t="s">
        <v>10455</v>
      </c>
      <c r="AN203">
        <v>8.27</v>
      </c>
      <c r="AO203" t="s">
        <v>10455</v>
      </c>
      <c r="AP203">
        <v>0.208449825945907</v>
      </c>
      <c r="AQ203">
        <f>(Table2[[#This Row],[Sharpe Ratio]]-AVERAGE(Table2[Sharpe Ratio]))/_xlfn.STDEV.P(Table2[Sharpe Ratio])</f>
        <v>1.7449201832747285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1.262205113778704</v>
      </c>
      <c r="AS203">
        <f>_xlfn.RANK.AVG(Table2[[#This Row],[1Y Return vs Nifty Z-Score]],Table2[1Y Return vs Nifty Z-Score])</f>
        <v>263</v>
      </c>
      <c r="AT203">
        <f>_xlfn.RANK.AVG(Table2[[#This Row],[6M Return vs Nifty Z-Score]],Table2[6M Return vs Nifty Z-Score])</f>
        <v>397</v>
      </c>
      <c r="AU203">
        <f>_xlfn.RANK.AVG(Table2[[#This Row],[Sharpe Ratio Z-Score]],Table2[Sharpe Ratio Z-Score])</f>
        <v>31</v>
      </c>
      <c r="AV203">
        <f>(Table2[[#This Row],[Rank 1Y]]+Table2[[#This Row],[Rank 6M]]+Table2[[#This Row],[Rank Sharpe]])/3</f>
        <v>230.33333333333334</v>
      </c>
    </row>
    <row r="204" spans="1:48" x14ac:dyDescent="0.3">
      <c r="A204" t="s">
        <v>157</v>
      </c>
      <c r="B204" t="s">
        <v>158</v>
      </c>
      <c r="C204" t="s">
        <v>10421</v>
      </c>
      <c r="D204" t="s">
        <v>159</v>
      </c>
      <c r="E204">
        <v>163201.862001425</v>
      </c>
      <c r="F204">
        <v>4222.1499999999996</v>
      </c>
      <c r="G204">
        <v>34.547681864302199</v>
      </c>
      <c r="H204">
        <f>(Table2[[#This Row],[1Y Return vs Nifty]]-AVERAGE(Table2[1Y Return vs Nifty]))/_xlfn.STDEV.P(Table2[1Y Return vs Nifty])</f>
        <v>-0.13655488193839138</v>
      </c>
      <c r="I204">
        <v>-7.4190659958513399</v>
      </c>
      <c r="J204">
        <f>(Table2[[#This Row],[1M Return vs Nifty]]-AVERAGE(Table2[1M Return vs Nifty]))/_xlfn.STDEV.P(Table2[1M Return vs Nifty])</f>
        <v>-0.68218329324852134</v>
      </c>
      <c r="K204">
        <v>30.801884040745399</v>
      </c>
      <c r="L204">
        <f>(Table2[[#This Row],[6M Return vs Nifty]]-AVERAGE(Table2[6M Return vs Nifty]))/_xlfn.STDEV.P(Table2[6M Return vs Nifty])</f>
        <v>0.56222118811228305</v>
      </c>
      <c r="M204">
        <v>-3.8605063170070499</v>
      </c>
      <c r="N204">
        <f>(Table2[[#This Row],[1W Return vs Nifty]]-AVERAGE(Table2[1W Return vs Nifty]))/_xlfn.STDEV.P(Table2[1W Return vs Nifty])</f>
        <v>-0.41153336718168365</v>
      </c>
      <c r="O204">
        <v>4251.43</v>
      </c>
      <c r="P204">
        <v>4103.00545727602</v>
      </c>
      <c r="Q204">
        <v>3383.5713828419598</v>
      </c>
      <c r="R204">
        <v>44.582104259344099</v>
      </c>
      <c r="S204" s="2">
        <f>(Table2[[#This Row],[Close Price]]-Table2[[#This Row],[20D EMA]])/Table2[[#This Row],[20D EMA]]</f>
        <v>-6.8870944599818537E-3</v>
      </c>
      <c r="T204" s="2">
        <f>(Table2[[#This Row],[Close Price]]-Table2[[#This Row],[50D EMA]])/Table2[[#This Row],[50D EMA]]</f>
        <v>2.9038358336252255E-2</v>
      </c>
      <c r="U204" s="2">
        <f>(Table2[[#This Row],[Close Price]]-Table2[[#This Row],[200D EMA]])/Table2[[#This Row],[200D EMA]]</f>
        <v>0.24783831114379898</v>
      </c>
      <c r="V204">
        <v>0.98252736432594301</v>
      </c>
      <c r="W204">
        <v>4212.6499999999996</v>
      </c>
      <c r="X204">
        <v>4281.45</v>
      </c>
      <c r="Y204">
        <v>4212.6499999999996</v>
      </c>
      <c r="Z204">
        <v>4281.45</v>
      </c>
      <c r="AA204">
        <v>4212.6499999999996</v>
      </c>
      <c r="AB204">
        <v>4281.45</v>
      </c>
      <c r="AC204" s="2">
        <f>(Table2[[#This Row],[Close Price]]/Table2[[#This Row],[Day Low]])-1</f>
        <v>2.2551125775935876E-3</v>
      </c>
      <c r="AD204" s="2">
        <f>(Table2[[#This Row],[Day High]]/Table2[[#This Row],[Close Price]])-1</f>
        <v>1.4044977085134303E-2</v>
      </c>
      <c r="AE204" s="2">
        <f>(Table2[[#This Row],[Close Price]]/Table2[[#This Row],[Current Week Low]])-1</f>
        <v>2.2551125775935876E-3</v>
      </c>
      <c r="AF204" s="2">
        <f>(Table2[[#This Row],[Current Week High]]/Table2[[#This Row],[Close Price]])-1</f>
        <v>1.4044977085134303E-2</v>
      </c>
      <c r="AG204" s="2">
        <f>(Table2[[#This Row],[Close Price]]/Table2[[#This Row],[Current Month Low]])-1</f>
        <v>2.2551125775935876E-3</v>
      </c>
      <c r="AH204" s="2">
        <f>(Table2[[#This Row],[Current Month High]]/Table2[[#This Row],[Close Price]])-1</f>
        <v>1.4044977085134303E-2</v>
      </c>
      <c r="AI204">
        <v>9.1813412597847108</v>
      </c>
      <c r="AJ204">
        <v>80.947993228619694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7.0000000000000007E-2</v>
      </c>
      <c r="AM204" t="s">
        <v>10455</v>
      </c>
      <c r="AN204">
        <v>-1.82</v>
      </c>
      <c r="AO204" t="s">
        <v>10456</v>
      </c>
      <c r="AP204">
        <v>9.8893770851181007E-2</v>
      </c>
      <c r="AQ204">
        <f>(Table2[[#This Row],[Sharpe Ratio]]-AVERAGE(Table2[Sharpe Ratio]))/_xlfn.STDEV.P(Table2[Sharpe Ratio])</f>
        <v>0.50629156951956023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-0.16175878473675309</v>
      </c>
      <c r="AS204">
        <f>_xlfn.RANK.AVG(Table2[[#This Row],[1Y Return vs Nifty Z-Score]],Table2[1Y Return vs Nifty Z-Score])</f>
        <v>318</v>
      </c>
      <c r="AT204">
        <f>_xlfn.RANK.AVG(Table2[[#This Row],[6M Return vs Nifty Z-Score]],Table2[6M Return vs Nifty Z-Score])</f>
        <v>161</v>
      </c>
      <c r="AU204">
        <f>_xlfn.RANK.AVG(Table2[[#This Row],[Sharpe Ratio Z-Score]],Table2[Sharpe Ratio Z-Score])</f>
        <v>213</v>
      </c>
      <c r="AV204">
        <f>(Table2[[#This Row],[Rank 1Y]]+Table2[[#This Row],[Rank 6M]]+Table2[[#This Row],[Rank Sharpe]])/3</f>
        <v>230.66666666666666</v>
      </c>
    </row>
    <row r="205" spans="1:48" x14ac:dyDescent="0.3">
      <c r="A205" t="s">
        <v>546</v>
      </c>
      <c r="B205" t="s">
        <v>547</v>
      </c>
      <c r="C205" t="s">
        <v>10417</v>
      </c>
      <c r="D205" t="s">
        <v>62</v>
      </c>
      <c r="E205">
        <v>34723.252595799997</v>
      </c>
      <c r="F205">
        <v>1267.45</v>
      </c>
      <c r="G205">
        <v>65.059511538101304</v>
      </c>
      <c r="H205">
        <f>(Table2[[#This Row],[1Y Return vs Nifty]]-AVERAGE(Table2[1Y Return vs Nifty]))/_xlfn.STDEV.P(Table2[1Y Return vs Nifty])</f>
        <v>0.22511412280639834</v>
      </c>
      <c r="I205">
        <v>-2.9382680489858499</v>
      </c>
      <c r="J205">
        <f>(Table2[[#This Row],[1M Return vs Nifty]]-AVERAGE(Table2[1M Return vs Nifty]))/_xlfn.STDEV.P(Table2[1M Return vs Nifty])</f>
        <v>-0.25210274316150733</v>
      </c>
      <c r="K205">
        <v>37.174800124585502</v>
      </c>
      <c r="L205">
        <f>(Table2[[#This Row],[6M Return vs Nifty]]-AVERAGE(Table2[6M Return vs Nifty]))/_xlfn.STDEV.P(Table2[6M Return vs Nifty])</f>
        <v>0.75638459600551022</v>
      </c>
      <c r="M205">
        <v>-2.4866332311574801</v>
      </c>
      <c r="N205">
        <f>(Table2[[#This Row],[1W Return vs Nifty]]-AVERAGE(Table2[1W Return vs Nifty]))/_xlfn.STDEV.P(Table2[1W Return vs Nifty])</f>
        <v>-0.13551134824823216</v>
      </c>
      <c r="O205">
        <v>1205.1400000000001</v>
      </c>
      <c r="P205">
        <v>1134.5726106941199</v>
      </c>
      <c r="Q205">
        <v>943.35662314890806</v>
      </c>
      <c r="R205">
        <v>60.8967948642252</v>
      </c>
      <c r="S205" s="2">
        <f>(Table2[[#This Row],[Close Price]]-Table2[[#This Row],[20D EMA]])/Table2[[#This Row],[20D EMA]]</f>
        <v>5.1703536518578702E-2</v>
      </c>
      <c r="T205" s="2">
        <f>(Table2[[#This Row],[Close Price]]-Table2[[#This Row],[50D EMA]])/Table2[[#This Row],[50D EMA]]</f>
        <v>0.11711669050832021</v>
      </c>
      <c r="U205" s="2">
        <f>(Table2[[#This Row],[Close Price]]-Table2[[#This Row],[200D EMA]])/Table2[[#This Row],[200D EMA]]</f>
        <v>0.34355340164918113</v>
      </c>
      <c r="V205">
        <v>0.69588868640378299</v>
      </c>
      <c r="W205">
        <v>1232.0999999999999</v>
      </c>
      <c r="X205">
        <v>1272.3499999999999</v>
      </c>
      <c r="Y205">
        <v>1232.0999999999999</v>
      </c>
      <c r="Z205">
        <v>1272.3499999999999</v>
      </c>
      <c r="AA205">
        <v>1232.0999999999999</v>
      </c>
      <c r="AB205">
        <v>1272.3499999999999</v>
      </c>
      <c r="AC205" s="2">
        <f>(Table2[[#This Row],[Close Price]]/Table2[[#This Row],[Day Low]])-1</f>
        <v>2.8690853015177487E-2</v>
      </c>
      <c r="AD205" s="2">
        <f>(Table2[[#This Row],[Day High]]/Table2[[#This Row],[Close Price]])-1</f>
        <v>3.8660302181543482E-3</v>
      </c>
      <c r="AE205" s="2">
        <f>(Table2[[#This Row],[Close Price]]/Table2[[#This Row],[Current Week Low]])-1</f>
        <v>2.8690853015177487E-2</v>
      </c>
      <c r="AF205" s="2">
        <f>(Table2[[#This Row],[Current Week High]]/Table2[[#This Row],[Close Price]])-1</f>
        <v>3.8660302181543482E-3</v>
      </c>
      <c r="AG205" s="2">
        <f>(Table2[[#This Row],[Close Price]]/Table2[[#This Row],[Current Month Low]])-1</f>
        <v>2.8690853015177487E-2</v>
      </c>
      <c r="AH205" s="2">
        <f>(Table2[[#This Row],[Current Month High]]/Table2[[#This Row],[Close Price]])-1</f>
        <v>3.8660302181543482E-3</v>
      </c>
      <c r="AI205">
        <v>0.38660302181543399</v>
      </c>
      <c r="AJ205">
        <v>95.699837875395602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0.18</v>
      </c>
      <c r="AM205" t="s">
        <v>10455</v>
      </c>
      <c r="AN205">
        <v>5.37</v>
      </c>
      <c r="AO205" t="s">
        <v>10455</v>
      </c>
      <c r="AP205">
        <v>5.0964267995053998E-2</v>
      </c>
      <c r="AQ205">
        <f>(Table2[[#This Row],[Sharpe Ratio]]-AVERAGE(Table2[Sharpe Ratio]))/_xlfn.STDEV.P(Table2[Sharpe Ratio])</f>
        <v>-3.5594076411450286E-2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0.55829055099071878</v>
      </c>
      <c r="AS205">
        <f>_xlfn.RANK.AVG(Table2[[#This Row],[1Y Return vs Nifty Z-Score]],Table2[1Y Return vs Nifty Z-Score])</f>
        <v>218</v>
      </c>
      <c r="AT205">
        <f>_xlfn.RANK.AVG(Table2[[#This Row],[6M Return vs Nifty Z-Score]],Table2[6M Return vs Nifty Z-Score])</f>
        <v>128</v>
      </c>
      <c r="AU205">
        <f>_xlfn.RANK.AVG(Table2[[#This Row],[Sharpe Ratio Z-Score]],Table2[Sharpe Ratio Z-Score])</f>
        <v>350</v>
      </c>
      <c r="AV205">
        <f>(Table2[[#This Row],[Rank 1Y]]+Table2[[#This Row],[Rank 6M]]+Table2[[#This Row],[Rank Sharpe]])/3</f>
        <v>232</v>
      </c>
    </row>
    <row r="206" spans="1:48" x14ac:dyDescent="0.3">
      <c r="A206" t="s">
        <v>597</v>
      </c>
      <c r="B206" t="s">
        <v>598</v>
      </c>
      <c r="C206" t="s">
        <v>10418</v>
      </c>
      <c r="D206" t="s">
        <v>599</v>
      </c>
      <c r="E206">
        <v>30819.0555174</v>
      </c>
      <c r="F206">
        <v>322.2</v>
      </c>
      <c r="G206">
        <v>146.91047214100001</v>
      </c>
      <c r="H206">
        <f>(Table2[[#This Row],[1Y Return vs Nifty]]-AVERAGE(Table2[1Y Return vs Nifty]))/_xlfn.STDEV.P(Table2[1Y Return vs Nifty])</f>
        <v>1.195326521575647</v>
      </c>
      <c r="I206">
        <v>-20.003303122570799</v>
      </c>
      <c r="J206">
        <f>(Table2[[#This Row],[1M Return vs Nifty]]-AVERAGE(Table2[1M Return vs Nifty]))/_xlfn.STDEV.P(Table2[1M Return vs Nifty])</f>
        <v>-1.8900564645150408</v>
      </c>
      <c r="K206">
        <v>7.7216784791562301</v>
      </c>
      <c r="L206">
        <f>(Table2[[#This Row],[6M Return vs Nifty]]-AVERAGE(Table2[6M Return vs Nifty]))/_xlfn.STDEV.P(Table2[6M Return vs Nifty])</f>
        <v>-0.14096261468056176</v>
      </c>
      <c r="M206">
        <v>-4.1224357002932903</v>
      </c>
      <c r="N206">
        <f>(Table2[[#This Row],[1W Return vs Nifty]]-AVERAGE(Table2[1W Return vs Nifty]))/_xlfn.STDEV.P(Table2[1W Return vs Nifty])</f>
        <v>-0.46415706142048185</v>
      </c>
      <c r="O206">
        <v>333.81</v>
      </c>
      <c r="P206">
        <v>338.90772234305302</v>
      </c>
      <c r="Q206">
        <v>272.78059642003899</v>
      </c>
      <c r="R206">
        <v>31.858274895618699</v>
      </c>
      <c r="S206" s="2">
        <f>(Table2[[#This Row],[Close Price]]-Table2[[#This Row],[20D EMA]])/Table2[[#This Row],[20D EMA]]</f>
        <v>-3.4780264222162349E-2</v>
      </c>
      <c r="T206" s="2">
        <f>(Table2[[#This Row],[Close Price]]-Table2[[#This Row],[50D EMA]])/Table2[[#This Row],[50D EMA]]</f>
        <v>-4.9298736032166758E-2</v>
      </c>
      <c r="U206" s="2">
        <f>(Table2[[#This Row],[Close Price]]-Table2[[#This Row],[200D EMA]])/Table2[[#This Row],[200D EMA]]</f>
        <v>0.18116905758158447</v>
      </c>
      <c r="V206">
        <v>0.450458951351488</v>
      </c>
      <c r="W206">
        <v>319.2</v>
      </c>
      <c r="X206">
        <v>325.8</v>
      </c>
      <c r="Y206">
        <v>319.2</v>
      </c>
      <c r="Z206">
        <v>325.8</v>
      </c>
      <c r="AA206">
        <v>319.2</v>
      </c>
      <c r="AB206">
        <v>325.8</v>
      </c>
      <c r="AC206" s="2">
        <f>(Table2[[#This Row],[Close Price]]/Table2[[#This Row],[Day Low]])-1</f>
        <v>9.3984962406015171E-3</v>
      </c>
      <c r="AD206" s="2">
        <f>(Table2[[#This Row],[Day High]]/Table2[[#This Row],[Close Price]])-1</f>
        <v>1.1173184357541999E-2</v>
      </c>
      <c r="AE206" s="2">
        <f>(Table2[[#This Row],[Close Price]]/Table2[[#This Row],[Current Week Low]])-1</f>
        <v>9.3984962406015171E-3</v>
      </c>
      <c r="AF206" s="2">
        <f>(Table2[[#This Row],[Current Week High]]/Table2[[#This Row],[Close Price]])-1</f>
        <v>1.1173184357541999E-2</v>
      </c>
      <c r="AG206" s="2">
        <f>(Table2[[#This Row],[Close Price]]/Table2[[#This Row],[Current Month Low]])-1</f>
        <v>9.3984962406015171E-3</v>
      </c>
      <c r="AH206" s="2">
        <f>(Table2[[#This Row],[Current Month High]]/Table2[[#This Row],[Close Price]])-1</f>
        <v>1.1173184357541999E-2</v>
      </c>
      <c r="AI206">
        <v>29.050279329608902</v>
      </c>
      <c r="AJ206">
        <v>178.358531317494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-0.19</v>
      </c>
      <c r="AM206" t="s">
        <v>10456</v>
      </c>
      <c r="AN206">
        <v>-3.94</v>
      </c>
      <c r="AO206" t="s">
        <v>10456</v>
      </c>
      <c r="AP206">
        <v>7.4024321944519994E-2</v>
      </c>
      <c r="AQ206">
        <f>(Table2[[#This Row],[Sharpe Ratio]]-AVERAGE(Table2[Sharpe Ratio]))/_xlfn.STDEV.P(Table2[Sharpe Ratio])</f>
        <v>0.22512033715382482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73</v>
      </c>
      <c r="AT206">
        <f>_xlfn.RANK.AVG(Table2[[#This Row],[6M Return vs Nifty Z-Score]],Table2[6M Return vs Nifty Z-Score])</f>
        <v>353</v>
      </c>
      <c r="AU206">
        <f>_xlfn.RANK.AVG(Table2[[#This Row],[Sharpe Ratio Z-Score]],Table2[Sharpe Ratio Z-Score])</f>
        <v>272</v>
      </c>
      <c r="AV206">
        <f>(Table2[[#This Row],[Rank 1Y]]+Table2[[#This Row],[Rank 6M]]+Table2[[#This Row],[Rank Sharpe]])/3</f>
        <v>232.66666666666666</v>
      </c>
    </row>
    <row r="207" spans="1:48" x14ac:dyDescent="0.3">
      <c r="A207" t="s">
        <v>367</v>
      </c>
      <c r="B207" t="s">
        <v>368</v>
      </c>
      <c r="C207" t="s">
        <v>10410</v>
      </c>
      <c r="D207" t="s">
        <v>302</v>
      </c>
      <c r="E207">
        <v>64609.355514989998</v>
      </c>
      <c r="F207">
        <v>4496.1499999999996</v>
      </c>
      <c r="G207">
        <v>58.541538815148797</v>
      </c>
      <c r="H207">
        <f>(Table2[[#This Row],[1Y Return vs Nifty]]-AVERAGE(Table2[1Y Return vs Nifty]))/_xlfn.STDEV.P(Table2[1Y Return vs Nifty])</f>
        <v>0.14785396722522695</v>
      </c>
      <c r="I207">
        <v>15.030366759640399</v>
      </c>
      <c r="J207">
        <f>(Table2[[#This Row],[1M Return vs Nifty]]-AVERAGE(Table2[1M Return vs Nifty]))/_xlfn.STDEV.P(Table2[1M Return vs Nifty])</f>
        <v>1.4725812159116047</v>
      </c>
      <c r="K207">
        <v>11.9285264570842</v>
      </c>
      <c r="L207">
        <f>(Table2[[#This Row],[6M Return vs Nifty]]-AVERAGE(Table2[6M Return vs Nifty]))/_xlfn.STDEV.P(Table2[6M Return vs Nifty])</f>
        <v>-1.2792726808597082E-2</v>
      </c>
      <c r="M207">
        <v>6.2280754028119301</v>
      </c>
      <c r="N207">
        <f>(Table2[[#This Row],[1W Return vs Nifty]]-AVERAGE(Table2[1W Return vs Nifty]))/_xlfn.STDEV.P(Table2[1W Return vs Nifty])</f>
        <v>1.6153428582577094</v>
      </c>
      <c r="O207">
        <v>3913.1</v>
      </c>
      <c r="P207">
        <v>3789.01779915514</v>
      </c>
      <c r="Q207">
        <v>3538.4121490865</v>
      </c>
      <c r="R207">
        <v>86.438380215130294</v>
      </c>
      <c r="S207" s="2">
        <f>(Table2[[#This Row],[Close Price]]-Table2[[#This Row],[20D EMA]])/Table2[[#This Row],[20D EMA]]</f>
        <v>0.14899951445145787</v>
      </c>
      <c r="T207" s="2">
        <f>(Table2[[#This Row],[Close Price]]-Table2[[#This Row],[50D EMA]])/Table2[[#This Row],[50D EMA]]</f>
        <v>0.18662678254046025</v>
      </c>
      <c r="U207" s="2">
        <f>(Table2[[#This Row],[Close Price]]-Table2[[#This Row],[200D EMA]])/Table2[[#This Row],[200D EMA]]</f>
        <v>0.27066882278277155</v>
      </c>
      <c r="V207">
        <v>1.0952235480480399</v>
      </c>
      <c r="W207">
        <v>4227.2</v>
      </c>
      <c r="X207">
        <v>4548.95</v>
      </c>
      <c r="Y207">
        <v>4227.2</v>
      </c>
      <c r="Z207">
        <v>4548.95</v>
      </c>
      <c r="AA207">
        <v>4227.2</v>
      </c>
      <c r="AB207">
        <v>4548.95</v>
      </c>
      <c r="AC207" s="2">
        <f>(Table2[[#This Row],[Close Price]]/Table2[[#This Row],[Day Low]])-1</f>
        <v>6.3623675246025746E-2</v>
      </c>
      <c r="AD207" s="2">
        <f>(Table2[[#This Row],[Day High]]/Table2[[#This Row],[Close Price]])-1</f>
        <v>1.17433804477165E-2</v>
      </c>
      <c r="AE207" s="2">
        <f>(Table2[[#This Row],[Close Price]]/Table2[[#This Row],[Current Week Low]])-1</f>
        <v>6.3623675246025746E-2</v>
      </c>
      <c r="AF207" s="2">
        <f>(Table2[[#This Row],[Current Week High]]/Table2[[#This Row],[Close Price]])-1</f>
        <v>1.17433804477165E-2</v>
      </c>
      <c r="AG207" s="2">
        <f>(Table2[[#This Row],[Close Price]]/Table2[[#This Row],[Current Month Low]])-1</f>
        <v>6.3623675246025746E-2</v>
      </c>
      <c r="AH207" s="2">
        <f>(Table2[[#This Row],[Current Month High]]/Table2[[#This Row],[Close Price]])-1</f>
        <v>1.17433804477165E-2</v>
      </c>
      <c r="AI207">
        <v>1.17433804477165</v>
      </c>
      <c r="AJ207">
        <v>94.035841056458807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0.08</v>
      </c>
      <c r="AM207" t="s">
        <v>10455</v>
      </c>
      <c r="AN207">
        <v>19.25</v>
      </c>
      <c r="AO207" t="s">
        <v>10455</v>
      </c>
      <c r="AP207">
        <v>0.121028516646422</v>
      </c>
      <c r="AQ207">
        <f>(Table2[[#This Row],[Sharpe Ratio]]-AVERAGE(Table2[Sharpe Ratio]))/_xlfn.STDEV.P(Table2[Sharpe Ratio])</f>
        <v>0.75654455167081547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3.9795298662567595</v>
      </c>
      <c r="AS207">
        <f>_xlfn.RANK.AVG(Table2[[#This Row],[1Y Return vs Nifty Z-Score]],Table2[1Y Return vs Nifty Z-Score])</f>
        <v>234</v>
      </c>
      <c r="AT207">
        <f>_xlfn.RANK.AVG(Table2[[#This Row],[6M Return vs Nifty Z-Score]],Table2[6M Return vs Nifty Z-Score])</f>
        <v>303</v>
      </c>
      <c r="AU207">
        <f>_xlfn.RANK.AVG(Table2[[#This Row],[Sharpe Ratio Z-Score]],Table2[Sharpe Ratio Z-Score])</f>
        <v>163</v>
      </c>
      <c r="AV207">
        <f>(Table2[[#This Row],[Rank 1Y]]+Table2[[#This Row],[Rank 6M]]+Table2[[#This Row],[Rank Sharpe]])/3</f>
        <v>233.33333333333334</v>
      </c>
    </row>
    <row r="208" spans="1:48" x14ac:dyDescent="0.3">
      <c r="A208" t="s">
        <v>63</v>
      </c>
      <c r="B208" t="s">
        <v>64</v>
      </c>
      <c r="C208" t="s">
        <v>10415</v>
      </c>
      <c r="D208" t="s">
        <v>56</v>
      </c>
      <c r="E208">
        <v>362836.76557296002</v>
      </c>
      <c r="F208">
        <v>1002.05</v>
      </c>
      <c r="G208">
        <v>43.625083507684899</v>
      </c>
      <c r="H208">
        <f>(Table2[[#This Row],[1Y Return vs Nifty]]-AVERAGE(Table2[1Y Return vs Nifty]))/_xlfn.STDEV.P(Table2[1Y Return vs Nifty])</f>
        <v>-2.8956784638769075E-2</v>
      </c>
      <c r="I208">
        <v>-2.3380033121386701</v>
      </c>
      <c r="J208">
        <f>(Table2[[#This Row],[1M Return vs Nifty]]-AVERAGE(Table2[1M Return vs Nifty]))/_xlfn.STDEV.P(Table2[1M Return vs Nifty])</f>
        <v>-0.19448751674817008</v>
      </c>
      <c r="K208">
        <v>15.7931550694233</v>
      </c>
      <c r="L208">
        <f>(Table2[[#This Row],[6M Return vs Nifty]]-AVERAGE(Table2[6M Return vs Nifty]))/_xlfn.STDEV.P(Table2[6M Return vs Nifty])</f>
        <v>0.10495077581120926</v>
      </c>
      <c r="M208">
        <v>0.51576035818583699</v>
      </c>
      <c r="N208">
        <f>(Table2[[#This Row],[1W Return vs Nifty]]-AVERAGE(Table2[1W Return vs Nifty]))/_xlfn.STDEV.P(Table2[1W Return vs Nifty])</f>
        <v>0.467693379101769</v>
      </c>
      <c r="O208">
        <v>971.21</v>
      </c>
      <c r="P208">
        <v>967.58349515514897</v>
      </c>
      <c r="Q208">
        <v>854.225399198638</v>
      </c>
      <c r="R208">
        <v>65.081432894032801</v>
      </c>
      <c r="S208" s="2">
        <f>(Table2[[#This Row],[Close Price]]-Table2[[#This Row],[20D EMA]])/Table2[[#This Row],[20D EMA]]</f>
        <v>3.1754203519321171E-2</v>
      </c>
      <c r="T208" s="2">
        <f>(Table2[[#This Row],[Close Price]]-Table2[[#This Row],[50D EMA]])/Table2[[#This Row],[50D EMA]]</f>
        <v>3.5621220305462518E-2</v>
      </c>
      <c r="U208" s="2">
        <f>(Table2[[#This Row],[Close Price]]-Table2[[#This Row],[200D EMA]])/Table2[[#This Row],[200D EMA]]</f>
        <v>0.17305104828308604</v>
      </c>
      <c r="V208">
        <v>0.97576091864293302</v>
      </c>
      <c r="W208">
        <v>985.2</v>
      </c>
      <c r="X208">
        <v>1005.5</v>
      </c>
      <c r="Y208">
        <v>985.2</v>
      </c>
      <c r="Z208">
        <v>1005.5</v>
      </c>
      <c r="AA208">
        <v>985.2</v>
      </c>
      <c r="AB208">
        <v>1005.5</v>
      </c>
      <c r="AC208" s="2">
        <f>(Table2[[#This Row],[Close Price]]/Table2[[#This Row],[Day Low]])-1</f>
        <v>1.7103126268777746E-2</v>
      </c>
      <c r="AD208" s="2">
        <f>(Table2[[#This Row],[Day High]]/Table2[[#This Row],[Close Price]])-1</f>
        <v>3.4429419689636642E-3</v>
      </c>
      <c r="AE208" s="2">
        <f>(Table2[[#This Row],[Close Price]]/Table2[[#This Row],[Current Week Low]])-1</f>
        <v>1.7103126268777746E-2</v>
      </c>
      <c r="AF208" s="2">
        <f>(Table2[[#This Row],[Current Week High]]/Table2[[#This Row],[Close Price]])-1</f>
        <v>3.4429419689636642E-3</v>
      </c>
      <c r="AG208" s="2">
        <f>(Table2[[#This Row],[Close Price]]/Table2[[#This Row],[Current Month Low]])-1</f>
        <v>1.7103126268777746E-2</v>
      </c>
      <c r="AH208" s="2">
        <f>(Table2[[#This Row],[Current Month High]]/Table2[[#This Row],[Close Price]])-1</f>
        <v>3.4429419689636642E-3</v>
      </c>
      <c r="AI208">
        <v>6.3419989022503698</v>
      </c>
      <c r="AJ208">
        <v>71.305239764082302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-0.14000000000000001</v>
      </c>
      <c r="AM208" t="s">
        <v>10456</v>
      </c>
      <c r="AN208">
        <v>1.35</v>
      </c>
      <c r="AO208" t="s">
        <v>10455</v>
      </c>
      <c r="AP208">
        <v>0.12588570003161201</v>
      </c>
      <c r="AQ208">
        <f>(Table2[[#This Row],[Sharpe Ratio]]-AVERAGE(Table2[Sharpe Ratio]))/_xlfn.STDEV.P(Table2[Sharpe Ratio])</f>
        <v>0.81145932856699599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1.1606591820930352</v>
      </c>
      <c r="AS208">
        <f>_xlfn.RANK.AVG(Table2[[#This Row],[1Y Return vs Nifty Z-Score]],Table2[1Y Return vs Nifty Z-Score])</f>
        <v>281</v>
      </c>
      <c r="AT208">
        <f>_xlfn.RANK.AVG(Table2[[#This Row],[6M Return vs Nifty Z-Score]],Table2[6M Return vs Nifty Z-Score])</f>
        <v>266</v>
      </c>
      <c r="AU208">
        <f>_xlfn.RANK.AVG(Table2[[#This Row],[Sharpe Ratio Z-Score]],Table2[Sharpe Ratio Z-Score])</f>
        <v>156</v>
      </c>
      <c r="AV208">
        <f>(Table2[[#This Row],[Rank 1Y]]+Table2[[#This Row],[Rank 6M]]+Table2[[#This Row],[Rank Sharpe]])/3</f>
        <v>234.33333333333334</v>
      </c>
    </row>
    <row r="209" spans="1:48" x14ac:dyDescent="0.3">
      <c r="A209" t="s">
        <v>152</v>
      </c>
      <c r="B209" t="s">
        <v>153</v>
      </c>
      <c r="C209" t="s">
        <v>10418</v>
      </c>
      <c r="D209" t="s">
        <v>154</v>
      </c>
      <c r="E209">
        <v>168453.84624680001</v>
      </c>
      <c r="F209">
        <v>465</v>
      </c>
      <c r="G209">
        <v>42.337958766020897</v>
      </c>
      <c r="H209">
        <f>(Table2[[#This Row],[1Y Return vs Nifty]]-AVERAGE(Table2[1Y Return vs Nifty]))/_xlfn.STDEV.P(Table2[1Y Return vs Nifty])</f>
        <v>-4.4213592548252002E-2</v>
      </c>
      <c r="I209">
        <v>-8.1572364013263599</v>
      </c>
      <c r="J209">
        <f>(Table2[[#This Row],[1M Return vs Nifty]]-AVERAGE(Table2[1M Return vs Nifty]))/_xlfn.STDEV.P(Table2[1M Return vs Nifty])</f>
        <v>-0.7530351231701844</v>
      </c>
      <c r="K209">
        <v>69.875955654698103</v>
      </c>
      <c r="L209">
        <f>(Table2[[#This Row],[6M Return vs Nifty]]-AVERAGE(Table2[6M Return vs Nifty]))/_xlfn.STDEV.P(Table2[6M Return vs Nifty])</f>
        <v>1.7526895396518418</v>
      </c>
      <c r="M209">
        <v>-4.8207194955438499</v>
      </c>
      <c r="N209">
        <f>(Table2[[#This Row],[1W Return vs Nifty]]-AVERAGE(Table2[1W Return vs Nifty]))/_xlfn.STDEV.P(Table2[1W Return vs Nifty])</f>
        <v>-0.60444782403803876</v>
      </c>
      <c r="O209">
        <v>451.04</v>
      </c>
      <c r="P209">
        <v>422.29309530904402</v>
      </c>
      <c r="Q209">
        <v>334.19262799306398</v>
      </c>
      <c r="R209">
        <v>52.245862286907602</v>
      </c>
      <c r="S209" s="2">
        <f>(Table2[[#This Row],[Close Price]]-Table2[[#This Row],[20D EMA]])/Table2[[#This Row],[20D EMA]]</f>
        <v>3.0950691734657632E-2</v>
      </c>
      <c r="T209" s="2">
        <f>(Table2[[#This Row],[Close Price]]-Table2[[#This Row],[50D EMA]])/Table2[[#This Row],[50D EMA]]</f>
        <v>0.10113095659236877</v>
      </c>
      <c r="U209" s="2">
        <f>(Table2[[#This Row],[Close Price]]-Table2[[#This Row],[200D EMA]])/Table2[[#This Row],[200D EMA]]</f>
        <v>0.3914130984650292</v>
      </c>
      <c r="V209">
        <v>1.3310555391318699</v>
      </c>
      <c r="W209">
        <v>456.25</v>
      </c>
      <c r="X209">
        <v>468.85</v>
      </c>
      <c r="Y209">
        <v>456.25</v>
      </c>
      <c r="Z209">
        <v>468.85</v>
      </c>
      <c r="AA209">
        <v>456.25</v>
      </c>
      <c r="AB209">
        <v>468.85</v>
      </c>
      <c r="AC209" s="2">
        <f>(Table2[[#This Row],[Close Price]]/Table2[[#This Row],[Day Low]])-1</f>
        <v>1.9178082191780854E-2</v>
      </c>
      <c r="AD209" s="2">
        <f>(Table2[[#This Row],[Day High]]/Table2[[#This Row],[Close Price]])-1</f>
        <v>8.2795698924731376E-3</v>
      </c>
      <c r="AE209" s="2">
        <f>(Table2[[#This Row],[Close Price]]/Table2[[#This Row],[Current Week Low]])-1</f>
        <v>1.9178082191780854E-2</v>
      </c>
      <c r="AF209" s="2">
        <f>(Table2[[#This Row],[Current Week High]]/Table2[[#This Row],[Close Price]])-1</f>
        <v>8.2795698924731376E-3</v>
      </c>
      <c r="AG209" s="2">
        <f>(Table2[[#This Row],[Close Price]]/Table2[[#This Row],[Current Month Low]])-1</f>
        <v>1.9178082191780854E-2</v>
      </c>
      <c r="AH209" s="2">
        <f>(Table2[[#This Row],[Current Month High]]/Table2[[#This Row],[Close Price]])-1</f>
        <v>8.2795698924731376E-3</v>
      </c>
      <c r="AI209">
        <v>8.9784946236559193</v>
      </c>
      <c r="AJ209">
        <v>123.55769230769199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0.24</v>
      </c>
      <c r="AM209" t="s">
        <v>10455</v>
      </c>
      <c r="AN209">
        <v>4.67</v>
      </c>
      <c r="AO209" t="s">
        <v>10455</v>
      </c>
      <c r="AP209">
        <v>4.3354002084679003E-2</v>
      </c>
      <c r="AQ209">
        <f>(Table2[[#This Row],[Sharpe Ratio]]-AVERAGE(Table2[Sharpe Ratio]))/_xlfn.STDEV.P(Table2[Sharpe Ratio])</f>
        <v>-0.12163489913663596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0.22935810075873075</v>
      </c>
      <c r="AS209">
        <f>_xlfn.RANK.AVG(Table2[[#This Row],[1Y Return vs Nifty Z-Score]],Table2[1Y Return vs Nifty Z-Score])</f>
        <v>289</v>
      </c>
      <c r="AT209">
        <f>_xlfn.RANK.AVG(Table2[[#This Row],[6M Return vs Nifty Z-Score]],Table2[6M Return vs Nifty Z-Score])</f>
        <v>45</v>
      </c>
      <c r="AU209">
        <f>_xlfn.RANK.AVG(Table2[[#This Row],[Sharpe Ratio Z-Score]],Table2[Sharpe Ratio Z-Score])</f>
        <v>376</v>
      </c>
      <c r="AV209">
        <f>(Table2[[#This Row],[Rank 1Y]]+Table2[[#This Row],[Rank 6M]]+Table2[[#This Row],[Rank Sharpe]])/3</f>
        <v>236.66666666666666</v>
      </c>
    </row>
    <row r="210" spans="1:48" x14ac:dyDescent="0.3">
      <c r="A210" t="s">
        <v>425</v>
      </c>
      <c r="B210" t="s">
        <v>426</v>
      </c>
      <c r="C210" t="s">
        <v>10411</v>
      </c>
      <c r="D210" t="s">
        <v>32</v>
      </c>
      <c r="E210">
        <v>54507.618693527998</v>
      </c>
      <c r="F210">
        <v>63.12</v>
      </c>
      <c r="G210">
        <v>85.323687294172501</v>
      </c>
      <c r="H210">
        <f>(Table2[[#This Row],[1Y Return vs Nifty]]-AVERAGE(Table2[1Y Return vs Nifty]))/_xlfn.STDEV.P(Table2[1Y Return vs Nifty])</f>
        <v>0.46531355876369873</v>
      </c>
      <c r="I210">
        <v>-13.000496052252901</v>
      </c>
      <c r="J210">
        <f>(Table2[[#This Row],[1M Return vs Nifty]]-AVERAGE(Table2[1M Return vs Nifty]))/_xlfn.STDEV.P(Table2[1M Return vs Nifty])</f>
        <v>-1.2179058447660707</v>
      </c>
      <c r="K210">
        <v>14.4101080906602</v>
      </c>
      <c r="L210">
        <f>(Table2[[#This Row],[6M Return vs Nifty]]-AVERAGE(Table2[6M Return vs Nifty]))/_xlfn.STDEV.P(Table2[6M Return vs Nifty])</f>
        <v>6.2813532649635462E-2</v>
      </c>
      <c r="M210">
        <v>-5.0169033336101396</v>
      </c>
      <c r="N210">
        <f>(Table2[[#This Row],[1W Return vs Nifty]]-AVERAGE(Table2[1W Return vs Nifty]))/_xlfn.STDEV.P(Table2[1W Return vs Nifty])</f>
        <v>-0.64386271586677335</v>
      </c>
      <c r="O210">
        <v>63.93</v>
      </c>
      <c r="P210">
        <v>63.654293903401701</v>
      </c>
      <c r="Q210">
        <v>55.557192880842699</v>
      </c>
      <c r="R210">
        <v>40.928366567201898</v>
      </c>
      <c r="S210" s="2">
        <f>(Table2[[#This Row],[Close Price]]-Table2[[#This Row],[20D EMA]])/Table2[[#This Row],[20D EMA]]</f>
        <v>-1.2670107930549073E-2</v>
      </c>
      <c r="T210" s="2">
        <f>(Table2[[#This Row],[Close Price]]-Table2[[#This Row],[50D EMA]])/Table2[[#This Row],[50D EMA]]</f>
        <v>-8.3936820383636486E-3</v>
      </c>
      <c r="U210" s="2">
        <f>(Table2[[#This Row],[Close Price]]-Table2[[#This Row],[200D EMA]])/Table2[[#This Row],[200D EMA]]</f>
        <v>0.13612651624386002</v>
      </c>
      <c r="V210">
        <v>0.64443643356731894</v>
      </c>
      <c r="W210">
        <v>62.51</v>
      </c>
      <c r="X210">
        <v>64</v>
      </c>
      <c r="Y210">
        <v>62.51</v>
      </c>
      <c r="Z210">
        <v>64</v>
      </c>
      <c r="AA210">
        <v>62.51</v>
      </c>
      <c r="AB210">
        <v>64</v>
      </c>
      <c r="AC210" s="2">
        <f>(Table2[[#This Row],[Close Price]]/Table2[[#This Row],[Day Low]])-1</f>
        <v>9.7584386498159592E-3</v>
      </c>
      <c r="AD210" s="2">
        <f>(Table2[[#This Row],[Day High]]/Table2[[#This Row],[Close Price]])-1</f>
        <v>1.3941698352344822E-2</v>
      </c>
      <c r="AE210" s="2">
        <f>(Table2[[#This Row],[Close Price]]/Table2[[#This Row],[Current Week Low]])-1</f>
        <v>9.7584386498159592E-3</v>
      </c>
      <c r="AF210" s="2">
        <f>(Table2[[#This Row],[Current Week High]]/Table2[[#This Row],[Close Price]])-1</f>
        <v>1.3941698352344822E-2</v>
      </c>
      <c r="AG210" s="2">
        <f>(Table2[[#This Row],[Close Price]]/Table2[[#This Row],[Current Month Low]])-1</f>
        <v>9.7584386498159592E-3</v>
      </c>
      <c r="AH210" s="2">
        <f>(Table2[[#This Row],[Current Month High]]/Table2[[#This Row],[Close Price]])-1</f>
        <v>1.3941698352344822E-2</v>
      </c>
      <c r="AI210">
        <v>21.831432192648901</v>
      </c>
      <c r="AJ210">
        <v>117.655172413793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-0.09</v>
      </c>
      <c r="AM210" t="s">
        <v>10456</v>
      </c>
      <c r="AN210">
        <v>-4.8099999999999996</v>
      </c>
      <c r="AO210" t="s">
        <v>10456</v>
      </c>
      <c r="AP210">
        <v>7.1953530760570997E-2</v>
      </c>
      <c r="AQ210">
        <f>(Table2[[#This Row],[Sharpe Ratio]]-AVERAGE(Table2[Sharpe Ratio]))/_xlfn.STDEV.P(Table2[Sharpe Ratio])</f>
        <v>0.20170820159150074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-1.1319332676280092</v>
      </c>
      <c r="AS210">
        <f>_xlfn.RANK.AVG(Table2[[#This Row],[1Y Return vs Nifty Z-Score]],Table2[1Y Return vs Nifty Z-Score])</f>
        <v>154</v>
      </c>
      <c r="AT210">
        <f>_xlfn.RANK.AVG(Table2[[#This Row],[6M Return vs Nifty Z-Score]],Table2[6M Return vs Nifty Z-Score])</f>
        <v>277</v>
      </c>
      <c r="AU210">
        <f>_xlfn.RANK.AVG(Table2[[#This Row],[Sharpe Ratio Z-Score]],Table2[Sharpe Ratio Z-Score])</f>
        <v>281</v>
      </c>
      <c r="AV210">
        <f>(Table2[[#This Row],[Rank 1Y]]+Table2[[#This Row],[Rank 6M]]+Table2[[#This Row],[Rank Sharpe]])/3</f>
        <v>237.33333333333334</v>
      </c>
    </row>
    <row r="211" spans="1:48" x14ac:dyDescent="0.3">
      <c r="A211" t="s">
        <v>231</v>
      </c>
      <c r="B211" t="s">
        <v>232</v>
      </c>
      <c r="C211" t="s">
        <v>10411</v>
      </c>
      <c r="D211" t="s">
        <v>49</v>
      </c>
      <c r="E211">
        <v>109446.66466920001</v>
      </c>
      <c r="F211">
        <v>2924.25</v>
      </c>
      <c r="G211">
        <v>40.958305033118698</v>
      </c>
      <c r="H211">
        <f>(Table2[[#This Row],[1Y Return vs Nifty]]-AVERAGE(Table2[1Y Return vs Nifty]))/_xlfn.STDEV.P(Table2[1Y Return vs Nifty])</f>
        <v>-6.0567183853844887E-2</v>
      </c>
      <c r="I211">
        <v>10.2295923972541</v>
      </c>
      <c r="J211">
        <f>(Table2[[#This Row],[1M Return vs Nifty]]-AVERAGE(Table2[1M Return vs Nifty]))/_xlfn.STDEV.P(Table2[1M Return vs Nifty])</f>
        <v>1.0117883609106124</v>
      </c>
      <c r="K211">
        <v>31.774052826873401</v>
      </c>
      <c r="L211">
        <f>(Table2[[#This Row],[6M Return vs Nifty]]-AVERAGE(Table2[6M Return vs Nifty]))/_xlfn.STDEV.P(Table2[6M Return vs Nifty])</f>
        <v>0.59184021997756608</v>
      </c>
      <c r="M211">
        <v>1.1328414645503799</v>
      </c>
      <c r="N211">
        <f>(Table2[[#This Row],[1W Return vs Nifty]]-AVERAGE(Table2[1W Return vs Nifty]))/_xlfn.STDEV.P(Table2[1W Return vs Nifty])</f>
        <v>0.59166987633339085</v>
      </c>
      <c r="O211">
        <v>2750.45</v>
      </c>
      <c r="P211">
        <v>2589.5207214310899</v>
      </c>
      <c r="Q211">
        <v>2266.7124181050799</v>
      </c>
      <c r="R211">
        <v>67.854844126308294</v>
      </c>
      <c r="S211" s="2">
        <f>(Table2[[#This Row],[Close Price]]-Table2[[#This Row],[20D EMA]])/Table2[[#This Row],[20D EMA]]</f>
        <v>6.3189659873838899E-2</v>
      </c>
      <c r="T211" s="2">
        <f>(Table2[[#This Row],[Close Price]]-Table2[[#This Row],[50D EMA]])/Table2[[#This Row],[50D EMA]]</f>
        <v>0.12926302377063933</v>
      </c>
      <c r="U211" s="2">
        <f>(Table2[[#This Row],[Close Price]]-Table2[[#This Row],[200D EMA]])/Table2[[#This Row],[200D EMA]]</f>
        <v>0.29008425446603703</v>
      </c>
      <c r="V211">
        <v>1.29711982871038</v>
      </c>
      <c r="W211">
        <v>2902.05</v>
      </c>
      <c r="X211">
        <v>2942</v>
      </c>
      <c r="Y211">
        <v>2902.05</v>
      </c>
      <c r="Z211">
        <v>2942</v>
      </c>
      <c r="AA211">
        <v>2902.05</v>
      </c>
      <c r="AB211">
        <v>2942</v>
      </c>
      <c r="AC211" s="2">
        <f>(Table2[[#This Row],[Close Price]]/Table2[[#This Row],[Day Low]])-1</f>
        <v>7.6497648214193248E-3</v>
      </c>
      <c r="AD211" s="2">
        <f>(Table2[[#This Row],[Day High]]/Table2[[#This Row],[Close Price]])-1</f>
        <v>6.0699324613149308E-3</v>
      </c>
      <c r="AE211" s="2">
        <f>(Table2[[#This Row],[Close Price]]/Table2[[#This Row],[Current Week Low]])-1</f>
        <v>7.6497648214193248E-3</v>
      </c>
      <c r="AF211" s="2">
        <f>(Table2[[#This Row],[Current Week High]]/Table2[[#This Row],[Close Price]])-1</f>
        <v>6.0699324613149308E-3</v>
      </c>
      <c r="AG211" s="2">
        <f>(Table2[[#This Row],[Close Price]]/Table2[[#This Row],[Current Month Low]])-1</f>
        <v>7.6497648214193248E-3</v>
      </c>
      <c r="AH211" s="2">
        <f>(Table2[[#This Row],[Current Month High]]/Table2[[#This Row],[Close Price]])-1</f>
        <v>6.0699324613149308E-3</v>
      </c>
      <c r="AI211">
        <v>4.6234077113789898</v>
      </c>
      <c r="AJ211">
        <v>71.626023417554293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0.05</v>
      </c>
      <c r="AM211" t="s">
        <v>10455</v>
      </c>
      <c r="AN211">
        <v>13.92</v>
      </c>
      <c r="AO211" t="s">
        <v>10455</v>
      </c>
      <c r="AP211">
        <v>7.6781079724049003E-2</v>
      </c>
      <c r="AQ211">
        <f>(Table2[[#This Row],[Sharpe Ratio]]-AVERAGE(Table2[Sharpe Ratio]))/_xlfn.STDEV.P(Table2[Sharpe Ratio])</f>
        <v>0.25628793500101282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2.3910192083687374</v>
      </c>
      <c r="AS211">
        <f>_xlfn.RANK.AVG(Table2[[#This Row],[1Y Return vs Nifty Z-Score]],Table2[1Y Return vs Nifty Z-Score])</f>
        <v>296</v>
      </c>
      <c r="AT211">
        <f>_xlfn.RANK.AVG(Table2[[#This Row],[6M Return vs Nifty Z-Score]],Table2[6M Return vs Nifty Z-Score])</f>
        <v>156</v>
      </c>
      <c r="AU211">
        <f>_xlfn.RANK.AVG(Table2[[#This Row],[Sharpe Ratio Z-Score]],Table2[Sharpe Ratio Z-Score])</f>
        <v>264</v>
      </c>
      <c r="AV211">
        <f>(Table2[[#This Row],[Rank 1Y]]+Table2[[#This Row],[Rank 6M]]+Table2[[#This Row],[Rank Sharpe]])/3</f>
        <v>238.66666666666666</v>
      </c>
    </row>
    <row r="212" spans="1:48" x14ac:dyDescent="0.3">
      <c r="A212" t="s">
        <v>223</v>
      </c>
      <c r="B212" t="s">
        <v>224</v>
      </c>
      <c r="C212" t="s">
        <v>10415</v>
      </c>
      <c r="D212" t="s">
        <v>114</v>
      </c>
      <c r="E212">
        <v>111553.5621356</v>
      </c>
      <c r="F212">
        <v>5603.1</v>
      </c>
      <c r="G212">
        <v>67.991080833943499</v>
      </c>
      <c r="H212">
        <f>(Table2[[#This Row],[1Y Return vs Nifty]]-AVERAGE(Table2[1Y Return vs Nifty]))/_xlfn.STDEV.P(Table2[1Y Return vs Nifty])</f>
        <v>0.25986319426172594</v>
      </c>
      <c r="I212">
        <v>-1.29550936367849</v>
      </c>
      <c r="J212">
        <f>(Table2[[#This Row],[1M Return vs Nifty]]-AVERAGE(Table2[1M Return vs Nifty]))/_xlfn.STDEV.P(Table2[1M Return vs Nifty])</f>
        <v>-9.4425791998947226E-2</v>
      </c>
      <c r="K212">
        <v>25.0930982199583</v>
      </c>
      <c r="L212">
        <f>(Table2[[#This Row],[6M Return vs Nifty]]-AVERAGE(Table2[6M Return vs Nifty]))/_xlfn.STDEV.P(Table2[6M Return vs Nifty])</f>
        <v>0.38829181334658708</v>
      </c>
      <c r="M212">
        <v>0.79052292658283996</v>
      </c>
      <c r="N212">
        <f>(Table2[[#This Row],[1W Return vs Nifty]]-AVERAGE(Table2[1W Return vs Nifty]))/_xlfn.STDEV.P(Table2[1W Return vs Nifty])</f>
        <v>0.52289536219424892</v>
      </c>
      <c r="O212">
        <v>5497.04</v>
      </c>
      <c r="P212">
        <v>5219.8517123024903</v>
      </c>
      <c r="Q212">
        <v>4378.8441124665296</v>
      </c>
      <c r="R212">
        <v>55.569450853035299</v>
      </c>
      <c r="S212" s="2">
        <f>(Table2[[#This Row],[Close Price]]-Table2[[#This Row],[20D EMA]])/Table2[[#This Row],[20D EMA]]</f>
        <v>1.9294020054429366E-2</v>
      </c>
      <c r="T212" s="2">
        <f>(Table2[[#This Row],[Close Price]]-Table2[[#This Row],[50D EMA]])/Table2[[#This Row],[50D EMA]]</f>
        <v>7.3421297925809884E-2</v>
      </c>
      <c r="U212" s="2">
        <f>(Table2[[#This Row],[Close Price]]-Table2[[#This Row],[200D EMA]])/Table2[[#This Row],[200D EMA]]</f>
        <v>0.2795842592450426</v>
      </c>
      <c r="V212">
        <v>0.80806209895320402</v>
      </c>
      <c r="W212">
        <v>5585</v>
      </c>
      <c r="X212">
        <v>5728.3</v>
      </c>
      <c r="Y212">
        <v>5585</v>
      </c>
      <c r="Z212">
        <v>5728.3</v>
      </c>
      <c r="AA212">
        <v>5585</v>
      </c>
      <c r="AB212">
        <v>5728.3</v>
      </c>
      <c r="AC212" s="2">
        <f>(Table2[[#This Row],[Close Price]]/Table2[[#This Row],[Day Low]])-1</f>
        <v>3.2408236347358788E-3</v>
      </c>
      <c r="AD212" s="2">
        <f>(Table2[[#This Row],[Day High]]/Table2[[#This Row],[Close Price]])-1</f>
        <v>2.2344773428994547E-2</v>
      </c>
      <c r="AE212" s="2">
        <f>(Table2[[#This Row],[Close Price]]/Table2[[#This Row],[Current Week Low]])-1</f>
        <v>3.2408236347358788E-3</v>
      </c>
      <c r="AF212" s="2">
        <f>(Table2[[#This Row],[Current Week High]]/Table2[[#This Row],[Close Price]])-1</f>
        <v>2.2344773428994547E-2</v>
      </c>
      <c r="AG212" s="2">
        <f>(Table2[[#This Row],[Close Price]]/Table2[[#This Row],[Current Month Low]])-1</f>
        <v>3.2408236347358788E-3</v>
      </c>
      <c r="AH212" s="2">
        <f>(Table2[[#This Row],[Current Month High]]/Table2[[#This Row],[Close Price]])-1</f>
        <v>2.2344773428994547E-2</v>
      </c>
      <c r="AI212">
        <v>5.2015848369652398</v>
      </c>
      <c r="AJ212">
        <v>95.7483230855226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0.08</v>
      </c>
      <c r="AM212" t="s">
        <v>10455</v>
      </c>
      <c r="AN212">
        <v>-3.23</v>
      </c>
      <c r="AO212" t="s">
        <v>10456</v>
      </c>
      <c r="AP212">
        <v>6.1220608091329003E-2</v>
      </c>
      <c r="AQ212">
        <f>(Table2[[#This Row],[Sharpe Ratio]]-AVERAGE(Table2[Sharpe Ratio]))/_xlfn.STDEV.P(Table2[Sharpe Ratio])</f>
        <v>8.036296772149619E-2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1.1569875455251108</v>
      </c>
      <c r="AS212">
        <f>_xlfn.RANK.AVG(Table2[[#This Row],[1Y Return vs Nifty Z-Score]],Table2[1Y Return vs Nifty Z-Score])</f>
        <v>209</v>
      </c>
      <c r="AT212">
        <f>_xlfn.RANK.AVG(Table2[[#This Row],[6M Return vs Nifty Z-Score]],Table2[6M Return vs Nifty Z-Score])</f>
        <v>203</v>
      </c>
      <c r="AU212">
        <f>_xlfn.RANK.AVG(Table2[[#This Row],[Sharpe Ratio Z-Score]],Table2[Sharpe Ratio Z-Score])</f>
        <v>309</v>
      </c>
      <c r="AV212">
        <f>(Table2[[#This Row],[Rank 1Y]]+Table2[[#This Row],[Rank 6M]]+Table2[[#This Row],[Rank Sharpe]])/3</f>
        <v>240.33333333333334</v>
      </c>
    </row>
    <row r="213" spans="1:48" x14ac:dyDescent="0.3">
      <c r="A213" t="s">
        <v>843</v>
      </c>
      <c r="B213" t="s">
        <v>844</v>
      </c>
      <c r="C213" t="s">
        <v>10421</v>
      </c>
      <c r="D213" t="s">
        <v>452</v>
      </c>
      <c r="E213">
        <v>17488.977222500002</v>
      </c>
      <c r="F213">
        <v>1218.5999999999999</v>
      </c>
      <c r="G213">
        <v>39.975046549216998</v>
      </c>
      <c r="H213">
        <f>(Table2[[#This Row],[1Y Return vs Nifty]]-AVERAGE(Table2[1Y Return vs Nifty]))/_xlfn.STDEV.P(Table2[1Y Return vs Nifty])</f>
        <v>-7.2222142638075693E-2</v>
      </c>
      <c r="I213">
        <v>4.8757965240900898</v>
      </c>
      <c r="J213">
        <f>(Table2[[#This Row],[1M Return vs Nifty]]-AVERAGE(Table2[1M Return vs Nifty]))/_xlfn.STDEV.P(Table2[1M Return vs Nifty])</f>
        <v>0.4979148273372665</v>
      </c>
      <c r="K213">
        <v>14.334233516896999</v>
      </c>
      <c r="L213">
        <f>(Table2[[#This Row],[6M Return vs Nifty]]-AVERAGE(Table2[6M Return vs Nifty]))/_xlfn.STDEV.P(Table2[6M Return vs Nifty])</f>
        <v>6.050186470665634E-2</v>
      </c>
      <c r="M213">
        <v>2.2500288755456599</v>
      </c>
      <c r="N213">
        <f>(Table2[[#This Row],[1W Return vs Nifty]]-AVERAGE(Table2[1W Return vs Nifty]))/_xlfn.STDEV.P(Table2[1W Return vs Nifty])</f>
        <v>0.81612170371544146</v>
      </c>
      <c r="O213">
        <v>1164.1099999999999</v>
      </c>
      <c r="P213">
        <v>1102.76853906971</v>
      </c>
      <c r="Q213">
        <v>964.39998813891498</v>
      </c>
      <c r="R213">
        <v>68.161642098900003</v>
      </c>
      <c r="S213" s="2">
        <f>(Table2[[#This Row],[Close Price]]-Table2[[#This Row],[20D EMA]])/Table2[[#This Row],[20D EMA]]</f>
        <v>4.680829131267665E-2</v>
      </c>
      <c r="T213" s="2">
        <f>(Table2[[#This Row],[Close Price]]-Table2[[#This Row],[50D EMA]])/Table2[[#This Row],[50D EMA]]</f>
        <v>0.10503696544336021</v>
      </c>
      <c r="U213" s="2">
        <f>(Table2[[#This Row],[Close Price]]-Table2[[#This Row],[200D EMA]])/Table2[[#This Row],[200D EMA]]</f>
        <v>0.26358359082068883</v>
      </c>
      <c r="V213">
        <v>0.83305262421717896</v>
      </c>
      <c r="W213">
        <v>1209.05</v>
      </c>
      <c r="X213">
        <v>1232.95</v>
      </c>
      <c r="Y213">
        <v>1209.05</v>
      </c>
      <c r="Z213">
        <v>1232.95</v>
      </c>
      <c r="AA213">
        <v>1209.05</v>
      </c>
      <c r="AB213">
        <v>1232.95</v>
      </c>
      <c r="AC213" s="2">
        <f>(Table2[[#This Row],[Close Price]]/Table2[[#This Row],[Day Low]])-1</f>
        <v>7.8987634919978067E-3</v>
      </c>
      <c r="AD213" s="2">
        <f>(Table2[[#This Row],[Day High]]/Table2[[#This Row],[Close Price]])-1</f>
        <v>1.1775808304612001E-2</v>
      </c>
      <c r="AE213" s="2">
        <f>(Table2[[#This Row],[Close Price]]/Table2[[#This Row],[Current Week Low]])-1</f>
        <v>7.8987634919978067E-3</v>
      </c>
      <c r="AF213" s="2">
        <f>(Table2[[#This Row],[Current Week High]]/Table2[[#This Row],[Close Price]])-1</f>
        <v>1.1775808304612001E-2</v>
      </c>
      <c r="AG213" s="2">
        <f>(Table2[[#This Row],[Close Price]]/Table2[[#This Row],[Current Month Low]])-1</f>
        <v>7.8987634919978067E-3</v>
      </c>
      <c r="AH213" s="2">
        <f>(Table2[[#This Row],[Current Month High]]/Table2[[#This Row],[Close Price]])-1</f>
        <v>1.1775808304612001E-2</v>
      </c>
      <c r="AI213">
        <v>2.9870343016576499</v>
      </c>
      <c r="AJ213">
        <v>69.709630248589903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0.14000000000000001</v>
      </c>
      <c r="AM213" t="s">
        <v>10455</v>
      </c>
      <c r="AN213">
        <v>5.1100000000000003</v>
      </c>
      <c r="AO213" t="s">
        <v>10455</v>
      </c>
      <c r="AP213">
        <v>0.12781659111695501</v>
      </c>
      <c r="AQ213">
        <f>(Table2[[#This Row],[Sharpe Ratio]]-AVERAGE(Table2[Sharpe Ratio]))/_xlfn.STDEV.P(Table2[Sharpe Ratio])</f>
        <v>0.83328976912350106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2.1356060222447897</v>
      </c>
      <c r="AS213">
        <f>_xlfn.RANK.AVG(Table2[[#This Row],[1Y Return vs Nifty Z-Score]],Table2[1Y Return vs Nifty Z-Score])</f>
        <v>300</v>
      </c>
      <c r="AT213">
        <f>_xlfn.RANK.AVG(Table2[[#This Row],[6M Return vs Nifty Z-Score]],Table2[6M Return vs Nifty Z-Score])</f>
        <v>278</v>
      </c>
      <c r="AU213">
        <f>_xlfn.RANK.AVG(Table2[[#This Row],[Sharpe Ratio Z-Score]],Table2[Sharpe Ratio Z-Score])</f>
        <v>150</v>
      </c>
      <c r="AV213">
        <f>(Table2[[#This Row],[Rank 1Y]]+Table2[[#This Row],[Rank 6M]]+Table2[[#This Row],[Rank Sharpe]])/3</f>
        <v>242.66666666666666</v>
      </c>
    </row>
    <row r="214" spans="1:48" x14ac:dyDescent="0.3">
      <c r="A214" t="s">
        <v>677</v>
      </c>
      <c r="B214" t="s">
        <v>678</v>
      </c>
      <c r="C214" t="s">
        <v>10419</v>
      </c>
      <c r="D214" t="s">
        <v>218</v>
      </c>
      <c r="E214">
        <v>24630.19024982</v>
      </c>
      <c r="F214">
        <v>3974.05</v>
      </c>
      <c r="G214">
        <v>129.89545911048901</v>
      </c>
      <c r="H214">
        <f>(Table2[[#This Row],[1Y Return vs Nifty]]-AVERAGE(Table2[1Y Return vs Nifty]))/_xlfn.STDEV.P(Table2[1Y Return vs Nifty])</f>
        <v>0.99364071989627756</v>
      </c>
      <c r="I214">
        <v>0.93853485744926302</v>
      </c>
      <c r="J214">
        <f>(Table2[[#This Row],[1M Return vs Nifty]]-AVERAGE(Table2[1M Return vs Nifty]))/_xlfn.STDEV.P(Table2[1M Return vs Nifty])</f>
        <v>0.12000453468281554</v>
      </c>
      <c r="K214">
        <v>37.941446495193503</v>
      </c>
      <c r="L214">
        <f>(Table2[[#This Row],[6M Return vs Nifty]]-AVERAGE(Table2[6M Return vs Nifty]))/_xlfn.STDEV.P(Table2[6M Return vs Nifty])</f>
        <v>0.77974198373946713</v>
      </c>
      <c r="M214">
        <v>-3.16964052515991</v>
      </c>
      <c r="N214">
        <f>(Table2[[#This Row],[1W Return vs Nifty]]-AVERAGE(Table2[1W Return vs Nifty]))/_xlfn.STDEV.P(Table2[1W Return vs Nifty])</f>
        <v>-0.27273294038695933</v>
      </c>
      <c r="O214">
        <v>3697.07</v>
      </c>
      <c r="P214">
        <v>3339.83668852849</v>
      </c>
      <c r="Q214">
        <v>2689.48651801797</v>
      </c>
      <c r="R214">
        <v>57.2364658213505</v>
      </c>
      <c r="S214" s="2">
        <f>(Table2[[#This Row],[Close Price]]-Table2[[#This Row],[20D EMA]])/Table2[[#This Row],[20D EMA]]</f>
        <v>7.4918787039466389E-2</v>
      </c>
      <c r="T214" s="2">
        <f>(Table2[[#This Row],[Close Price]]-Table2[[#This Row],[50D EMA]])/Table2[[#This Row],[50D EMA]]</f>
        <v>0.18989350995809931</v>
      </c>
      <c r="U214" s="2">
        <f>(Table2[[#This Row],[Close Price]]-Table2[[#This Row],[200D EMA]])/Table2[[#This Row],[200D EMA]]</f>
        <v>0.47762406443617178</v>
      </c>
      <c r="V214">
        <v>0.91883717292271205</v>
      </c>
      <c r="W214">
        <v>3870</v>
      </c>
      <c r="X214">
        <v>4024.9</v>
      </c>
      <c r="Y214">
        <v>3870</v>
      </c>
      <c r="Z214">
        <v>4024.9</v>
      </c>
      <c r="AA214">
        <v>3870</v>
      </c>
      <c r="AB214">
        <v>4024.9</v>
      </c>
      <c r="AC214" s="2">
        <f>(Table2[[#This Row],[Close Price]]/Table2[[#This Row],[Day Low]])-1</f>
        <v>2.6886304909560677E-2</v>
      </c>
      <c r="AD214" s="2">
        <f>(Table2[[#This Row],[Day High]]/Table2[[#This Row],[Close Price]])-1</f>
        <v>1.279551087681341E-2</v>
      </c>
      <c r="AE214" s="2">
        <f>(Table2[[#This Row],[Close Price]]/Table2[[#This Row],[Current Week Low]])-1</f>
        <v>2.6886304909560677E-2</v>
      </c>
      <c r="AF214" s="2">
        <f>(Table2[[#This Row],[Current Week High]]/Table2[[#This Row],[Close Price]])-1</f>
        <v>1.279551087681341E-2</v>
      </c>
      <c r="AG214" s="2">
        <f>(Table2[[#This Row],[Close Price]]/Table2[[#This Row],[Current Month Low]])-1</f>
        <v>2.6886304909560677E-2</v>
      </c>
      <c r="AH214" s="2">
        <f>(Table2[[#This Row],[Current Month High]]/Table2[[#This Row],[Close Price]])-1</f>
        <v>1.279551087681341E-2</v>
      </c>
      <c r="AI214">
        <v>3.1189844113687499</v>
      </c>
      <c r="AJ214">
        <v>163.15597788299101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0.44</v>
      </c>
      <c r="AM214" t="s">
        <v>10455</v>
      </c>
      <c r="AN214">
        <v>9.2899999999999991</v>
      </c>
      <c r="AO214" t="s">
        <v>10455</v>
      </c>
      <c r="AQ214">
        <f>(Table2[[#This Row],[Sharpe Ratio]]-AVERAGE(Table2[Sharpe Ratio]))/_xlfn.STDEV.P(Table2[Sharpe Ratio])</f>
        <v>-0.61179044057571164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1.0088638573558892</v>
      </c>
      <c r="AS214">
        <f>_xlfn.RANK.AVG(Table2[[#This Row],[1Y Return vs Nifty Z-Score]],Table2[1Y Return vs Nifty Z-Score])</f>
        <v>86</v>
      </c>
      <c r="AT214">
        <f>_xlfn.RANK.AVG(Table2[[#This Row],[6M Return vs Nifty Z-Score]],Table2[6M Return vs Nifty Z-Score])</f>
        <v>126</v>
      </c>
      <c r="AU214">
        <f>_xlfn.RANK.AVG(Table2[[#This Row],[Sharpe Ratio Z-Score]],Table2[Sharpe Ratio Z-Score])</f>
        <v>519.5</v>
      </c>
      <c r="AV214">
        <f>(Table2[[#This Row],[Rank 1Y]]+Table2[[#This Row],[Rank 6M]]+Table2[[#This Row],[Rank Sharpe]])/3</f>
        <v>243.83333333333334</v>
      </c>
    </row>
    <row r="215" spans="1:48" x14ac:dyDescent="0.3">
      <c r="A215" t="s">
        <v>875</v>
      </c>
      <c r="B215" t="s">
        <v>876</v>
      </c>
      <c r="C215" t="s">
        <v>10411</v>
      </c>
      <c r="D215" t="s">
        <v>24</v>
      </c>
      <c r="E215">
        <v>16635.121979526</v>
      </c>
      <c r="F215">
        <v>207.05</v>
      </c>
      <c r="G215">
        <v>36.053903469539399</v>
      </c>
      <c r="H215">
        <f>(Table2[[#This Row],[1Y Return vs Nifty]]-AVERAGE(Table2[1Y Return vs Nifty]))/_xlfn.STDEV.P(Table2[1Y Return vs Nifty])</f>
        <v>-0.1187010306710246</v>
      </c>
      <c r="I215">
        <v>-3.1312601988795801</v>
      </c>
      <c r="J215">
        <f>(Table2[[#This Row],[1M Return vs Nifty]]-AVERAGE(Table2[1M Return vs Nifty]))/_xlfn.STDEV.P(Table2[1M Return vs Nifty])</f>
        <v>-0.27062671388570264</v>
      </c>
      <c r="K215">
        <v>10.271298725769499</v>
      </c>
      <c r="L215">
        <f>(Table2[[#This Row],[6M Return vs Nifty]]-AVERAGE(Table2[6M Return vs Nifty]))/_xlfn.STDEV.P(Table2[6M Return vs Nifty])</f>
        <v>-6.3283425216371203E-2</v>
      </c>
      <c r="M215">
        <v>-3.9499316105664599</v>
      </c>
      <c r="N215">
        <f>(Table2[[#This Row],[1W Return vs Nifty]]-AVERAGE(Table2[1W Return vs Nifty]))/_xlfn.STDEV.P(Table2[1W Return vs Nifty])</f>
        <v>-0.42949961917847662</v>
      </c>
      <c r="O215">
        <v>204.97</v>
      </c>
      <c r="P215">
        <v>199.406488980951</v>
      </c>
      <c r="Q215">
        <v>174.038517706227</v>
      </c>
      <c r="R215">
        <v>51.834848348787403</v>
      </c>
      <c r="S215" s="2">
        <f>(Table2[[#This Row],[Close Price]]-Table2[[#This Row],[20D EMA]])/Table2[[#This Row],[20D EMA]]</f>
        <v>1.0147826511196821E-2</v>
      </c>
      <c r="T215" s="2">
        <f>(Table2[[#This Row],[Close Price]]-Table2[[#This Row],[50D EMA]])/Table2[[#This Row],[50D EMA]]</f>
        <v>3.8331305355760958E-2</v>
      </c>
      <c r="U215" s="2">
        <f>(Table2[[#This Row],[Close Price]]-Table2[[#This Row],[200D EMA]])/Table2[[#This Row],[200D EMA]]</f>
        <v>0.18967917406361523</v>
      </c>
      <c r="V215">
        <v>0.83031740646797503</v>
      </c>
      <c r="W215">
        <v>205.4</v>
      </c>
      <c r="X215">
        <v>212.07</v>
      </c>
      <c r="Y215">
        <v>205.4</v>
      </c>
      <c r="Z215">
        <v>212.07</v>
      </c>
      <c r="AA215">
        <v>205.4</v>
      </c>
      <c r="AB215">
        <v>212.07</v>
      </c>
      <c r="AC215" s="2">
        <f>(Table2[[#This Row],[Close Price]]/Table2[[#This Row],[Day Low]])-1</f>
        <v>8.0331061343719146E-3</v>
      </c>
      <c r="AD215" s="2">
        <f>(Table2[[#This Row],[Day High]]/Table2[[#This Row],[Close Price]])-1</f>
        <v>2.4245351364404755E-2</v>
      </c>
      <c r="AE215" s="2">
        <f>(Table2[[#This Row],[Close Price]]/Table2[[#This Row],[Current Week Low]])-1</f>
        <v>8.0331061343719146E-3</v>
      </c>
      <c r="AF215" s="2">
        <f>(Table2[[#This Row],[Current Week High]]/Table2[[#This Row],[Close Price]])-1</f>
        <v>2.4245351364404755E-2</v>
      </c>
      <c r="AG215" s="2">
        <f>(Table2[[#This Row],[Close Price]]/Table2[[#This Row],[Current Month Low]])-1</f>
        <v>8.0331061343719146E-3</v>
      </c>
      <c r="AH215" s="2">
        <f>(Table2[[#This Row],[Current Month High]]/Table2[[#This Row],[Close Price]])-1</f>
        <v>2.4245351364404755E-2</v>
      </c>
      <c r="AI215">
        <v>6.20623037913548</v>
      </c>
      <c r="AJ215">
        <v>79.1089965397924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0.01</v>
      </c>
      <c r="AM215" t="s">
        <v>10455</v>
      </c>
      <c r="AN215">
        <v>-0.28000000000000003</v>
      </c>
      <c r="AO215" t="s">
        <v>10456</v>
      </c>
      <c r="AP215">
        <v>0.15298789015986899</v>
      </c>
      <c r="AQ215">
        <f>(Table2[[#This Row],[Sharpe Ratio]]-AVERAGE(Table2[Sharpe Ratio]))/_xlfn.STDEV.P(Table2[Sharpe Ratio])</f>
        <v>1.1178736856672635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0.23576289671568856</v>
      </c>
      <c r="AS215">
        <f>_xlfn.RANK.AVG(Table2[[#This Row],[1Y Return vs Nifty Z-Score]],Table2[1Y Return vs Nifty Z-Score])</f>
        <v>314</v>
      </c>
      <c r="AT215">
        <f>_xlfn.RANK.AVG(Table2[[#This Row],[6M Return vs Nifty Z-Score]],Table2[6M Return vs Nifty Z-Score])</f>
        <v>319</v>
      </c>
      <c r="AU215">
        <f>_xlfn.RANK.AVG(Table2[[#This Row],[Sharpe Ratio Z-Score]],Table2[Sharpe Ratio Z-Score])</f>
        <v>101</v>
      </c>
      <c r="AV215">
        <f>(Table2[[#This Row],[Rank 1Y]]+Table2[[#This Row],[Rank 6M]]+Table2[[#This Row],[Rank Sharpe]])/3</f>
        <v>244.66666666666666</v>
      </c>
    </row>
    <row r="216" spans="1:48" x14ac:dyDescent="0.3">
      <c r="A216" t="s">
        <v>986</v>
      </c>
      <c r="B216" t="s">
        <v>987</v>
      </c>
      <c r="C216" t="s">
        <v>10419</v>
      </c>
      <c r="D216" t="s">
        <v>46</v>
      </c>
      <c r="E216">
        <v>13393.54065712</v>
      </c>
      <c r="F216">
        <v>742.75</v>
      </c>
      <c r="G216">
        <v>71.712588017745006</v>
      </c>
      <c r="H216">
        <f>(Table2[[#This Row],[1Y Return vs Nifty]]-AVERAGE(Table2[1Y Return vs Nifty]))/_xlfn.STDEV.P(Table2[1Y Return vs Nifty])</f>
        <v>0.30397571762416015</v>
      </c>
      <c r="I216">
        <v>27.617855315376701</v>
      </c>
      <c r="J216">
        <f>(Table2[[#This Row],[1M Return vs Nifty]]-AVERAGE(Table2[1M Return vs Nifty]))/_xlfn.STDEV.P(Table2[1M Return vs Nifty])</f>
        <v>2.6807664691770712</v>
      </c>
      <c r="K216">
        <v>22.503758886718401</v>
      </c>
      <c r="L216">
        <f>(Table2[[#This Row],[6M Return vs Nifty]]-AVERAGE(Table2[6M Return vs Nifty]))/_xlfn.STDEV.P(Table2[6M Return vs Nifty])</f>
        <v>0.30940250388138346</v>
      </c>
      <c r="M216">
        <v>4.0411445466202798</v>
      </c>
      <c r="N216">
        <f>(Table2[[#This Row],[1W Return vs Nifty]]-AVERAGE(Table2[1W Return vs Nifty]))/_xlfn.STDEV.P(Table2[1W Return vs Nifty])</f>
        <v>1.1759710731844146</v>
      </c>
      <c r="O216">
        <v>655.03</v>
      </c>
      <c r="P216">
        <v>596.12133239252</v>
      </c>
      <c r="Q216">
        <v>533.67458967051402</v>
      </c>
      <c r="R216">
        <v>78.507390071307597</v>
      </c>
      <c r="S216" s="2">
        <f>(Table2[[#This Row],[Close Price]]-Table2[[#This Row],[20D EMA]])/Table2[[#This Row],[20D EMA]]</f>
        <v>0.13391753049478655</v>
      </c>
      <c r="T216" s="2">
        <f>(Table2[[#This Row],[Close Price]]-Table2[[#This Row],[50D EMA]])/Table2[[#This Row],[50D EMA]]</f>
        <v>0.24597118009347027</v>
      </c>
      <c r="U216" s="2">
        <f>(Table2[[#This Row],[Close Price]]-Table2[[#This Row],[200D EMA]])/Table2[[#This Row],[200D EMA]]</f>
        <v>0.39176572086478256</v>
      </c>
      <c r="V216">
        <v>1.2832908952322</v>
      </c>
      <c r="W216">
        <v>731</v>
      </c>
      <c r="X216">
        <v>754.9</v>
      </c>
      <c r="Y216">
        <v>731</v>
      </c>
      <c r="Z216">
        <v>754.9</v>
      </c>
      <c r="AA216">
        <v>731</v>
      </c>
      <c r="AB216">
        <v>754.9</v>
      </c>
      <c r="AC216" s="2">
        <f>(Table2[[#This Row],[Close Price]]/Table2[[#This Row],[Day Low]])-1</f>
        <v>1.6073871409028717E-2</v>
      </c>
      <c r="AD216" s="2">
        <f>(Table2[[#This Row],[Day High]]/Table2[[#This Row],[Close Price]])-1</f>
        <v>1.6358128576236863E-2</v>
      </c>
      <c r="AE216" s="2">
        <f>(Table2[[#This Row],[Close Price]]/Table2[[#This Row],[Current Week Low]])-1</f>
        <v>1.6073871409028717E-2</v>
      </c>
      <c r="AF216" s="2">
        <f>(Table2[[#This Row],[Current Week High]]/Table2[[#This Row],[Close Price]])-1</f>
        <v>1.6358128576236863E-2</v>
      </c>
      <c r="AG216" s="2">
        <f>(Table2[[#This Row],[Close Price]]/Table2[[#This Row],[Current Month Low]])-1</f>
        <v>1.6073871409028717E-2</v>
      </c>
      <c r="AH216" s="2">
        <f>(Table2[[#This Row],[Current Month High]]/Table2[[#This Row],[Close Price]])-1</f>
        <v>1.6358128576236863E-2</v>
      </c>
      <c r="AI216">
        <v>1.6358128576236799</v>
      </c>
      <c r="AJ216">
        <v>102.96488591337599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0.31</v>
      </c>
      <c r="AM216" t="s">
        <v>10455</v>
      </c>
      <c r="AN216">
        <v>17.02</v>
      </c>
      <c r="AO216" t="s">
        <v>10455</v>
      </c>
      <c r="AP216">
        <v>6.0102896751522999E-2</v>
      </c>
      <c r="AQ216">
        <f>(Table2[[#This Row],[Sharpe Ratio]]-AVERAGE(Table2[Sharpe Ratio]))/_xlfn.STDEV.P(Table2[Sharpe Ratio])</f>
        <v>6.7726247220695784E-2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4.5378420110877249</v>
      </c>
      <c r="AS216">
        <f>_xlfn.RANK.AVG(Table2[[#This Row],[1Y Return vs Nifty Z-Score]],Table2[1Y Return vs Nifty Z-Score])</f>
        <v>190</v>
      </c>
      <c r="AT216">
        <f>_xlfn.RANK.AVG(Table2[[#This Row],[6M Return vs Nifty Z-Score]],Table2[6M Return vs Nifty Z-Score])</f>
        <v>229</v>
      </c>
      <c r="AU216">
        <f>_xlfn.RANK.AVG(Table2[[#This Row],[Sharpe Ratio Z-Score]],Table2[Sharpe Ratio Z-Score])</f>
        <v>316</v>
      </c>
      <c r="AV216">
        <f>(Table2[[#This Row],[Rank 1Y]]+Table2[[#This Row],[Rank 6M]]+Table2[[#This Row],[Rank Sharpe]])/3</f>
        <v>245</v>
      </c>
    </row>
    <row r="217" spans="1:48" x14ac:dyDescent="0.3">
      <c r="A217" t="s">
        <v>369</v>
      </c>
      <c r="B217" t="s">
        <v>370</v>
      </c>
      <c r="C217" t="s">
        <v>10424</v>
      </c>
      <c r="D217" t="s">
        <v>140</v>
      </c>
      <c r="E217">
        <v>64203.064998274996</v>
      </c>
      <c r="F217">
        <v>1774.75</v>
      </c>
      <c r="G217">
        <v>52.253848422151997</v>
      </c>
      <c r="H217">
        <f>(Table2[[#This Row],[1Y Return vs Nifty]]-AVERAGE(Table2[1Y Return vs Nifty]))/_xlfn.STDEV.P(Table2[1Y Return vs Nifty])</f>
        <v>7.3323440839544646E-2</v>
      </c>
      <c r="I217">
        <v>-12.338834529371001</v>
      </c>
      <c r="J217">
        <f>(Table2[[#This Row],[1M Return vs Nifty]]-AVERAGE(Table2[1M Return vs Nifty]))/_xlfn.STDEV.P(Table2[1M Return vs Nifty])</f>
        <v>-1.154397568984181</v>
      </c>
      <c r="K217">
        <v>11.5667161249178</v>
      </c>
      <c r="L217">
        <f>(Table2[[#This Row],[6M Return vs Nifty]]-AVERAGE(Table2[6M Return vs Nifty]))/_xlfn.STDEV.P(Table2[6M Return vs Nifty])</f>
        <v>-2.3815989343395464E-2</v>
      </c>
      <c r="M217">
        <v>-7.5155427376789303</v>
      </c>
      <c r="N217">
        <f>(Table2[[#This Row],[1W Return vs Nifty]]-AVERAGE(Table2[1W Return vs Nifty]))/_xlfn.STDEV.P(Table2[1W Return vs Nifty])</f>
        <v>-1.1458592248610977</v>
      </c>
      <c r="O217">
        <v>1824.02</v>
      </c>
      <c r="P217">
        <v>1732.9877820245199</v>
      </c>
      <c r="Q217">
        <v>1459.3530784832999</v>
      </c>
      <c r="R217">
        <v>31.931923157962299</v>
      </c>
      <c r="S217" s="2">
        <f>(Table2[[#This Row],[Close Price]]-Table2[[#This Row],[20D EMA]])/Table2[[#This Row],[20D EMA]]</f>
        <v>-2.7011765221872559E-2</v>
      </c>
      <c r="T217" s="2">
        <f>(Table2[[#This Row],[Close Price]]-Table2[[#This Row],[50D EMA]])/Table2[[#This Row],[50D EMA]]</f>
        <v>2.4098391465110287E-2</v>
      </c>
      <c r="U217" s="2">
        <f>(Table2[[#This Row],[Close Price]]-Table2[[#This Row],[200D EMA]])/Table2[[#This Row],[200D EMA]]</f>
        <v>0.21612105128423817</v>
      </c>
      <c r="V217">
        <v>0.93046087787910903</v>
      </c>
      <c r="W217">
        <v>1751</v>
      </c>
      <c r="X217">
        <v>1794.85</v>
      </c>
      <c r="Y217">
        <v>1751</v>
      </c>
      <c r="Z217">
        <v>1794.85</v>
      </c>
      <c r="AA217">
        <v>1751</v>
      </c>
      <c r="AB217">
        <v>1794.85</v>
      </c>
      <c r="AC217" s="2">
        <f>(Table2[[#This Row],[Close Price]]/Table2[[#This Row],[Day Low]])-1</f>
        <v>1.3563677898343895E-2</v>
      </c>
      <c r="AD217" s="2">
        <f>(Table2[[#This Row],[Day High]]/Table2[[#This Row],[Close Price]])-1</f>
        <v>1.1325538808282909E-2</v>
      </c>
      <c r="AE217" s="2">
        <f>(Table2[[#This Row],[Close Price]]/Table2[[#This Row],[Current Week Low]])-1</f>
        <v>1.3563677898343895E-2</v>
      </c>
      <c r="AF217" s="2">
        <f>(Table2[[#This Row],[Current Week High]]/Table2[[#This Row],[Close Price]])-1</f>
        <v>1.1325538808282909E-2</v>
      </c>
      <c r="AG217" s="2">
        <f>(Table2[[#This Row],[Close Price]]/Table2[[#This Row],[Current Month Low]])-1</f>
        <v>1.3563677898343895E-2</v>
      </c>
      <c r="AH217" s="2">
        <f>(Table2[[#This Row],[Current Month High]]/Table2[[#This Row],[Close Price]])-1</f>
        <v>1.1325538808282909E-2</v>
      </c>
      <c r="AI217">
        <v>10.0464854204817</v>
      </c>
      <c r="AJ217">
        <v>80.940001019523805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0.01</v>
      </c>
      <c r="AM217" t="s">
        <v>10455</v>
      </c>
      <c r="AN217">
        <v>-7.49</v>
      </c>
      <c r="AO217" t="s">
        <v>10456</v>
      </c>
      <c r="AP217">
        <v>0.11030368090381699</v>
      </c>
      <c r="AQ217">
        <f>(Table2[[#This Row],[Sharpe Ratio]]-AVERAGE(Table2[Sharpe Ratio]))/_xlfn.STDEV.P(Table2[Sharpe Ratio])</f>
        <v>0.63529074769686955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-1.6154585946522599</v>
      </c>
      <c r="AS217">
        <f>_xlfn.RANK.AVG(Table2[[#This Row],[1Y Return vs Nifty Z-Score]],Table2[1Y Return vs Nifty Z-Score])</f>
        <v>251</v>
      </c>
      <c r="AT217">
        <f>_xlfn.RANK.AVG(Table2[[#This Row],[6M Return vs Nifty Z-Score]],Table2[6M Return vs Nifty Z-Score])</f>
        <v>307</v>
      </c>
      <c r="AU217">
        <f>_xlfn.RANK.AVG(Table2[[#This Row],[Sharpe Ratio Z-Score]],Table2[Sharpe Ratio Z-Score])</f>
        <v>179</v>
      </c>
      <c r="AV217">
        <f>(Table2[[#This Row],[Rank 1Y]]+Table2[[#This Row],[Rank 6M]]+Table2[[#This Row],[Rank Sharpe]])/3</f>
        <v>245.66666666666666</v>
      </c>
    </row>
    <row r="218" spans="1:48" x14ac:dyDescent="0.3">
      <c r="A218" t="s">
        <v>235</v>
      </c>
      <c r="B218" t="s">
        <v>236</v>
      </c>
      <c r="C218" t="s">
        <v>10417</v>
      </c>
      <c r="D218" t="s">
        <v>62</v>
      </c>
      <c r="E218">
        <v>108064.49935605</v>
      </c>
      <c r="F218">
        <v>1067.3</v>
      </c>
      <c r="G218">
        <v>58.916911827772303</v>
      </c>
      <c r="H218">
        <f>(Table2[[#This Row],[1Y Return vs Nifty]]-AVERAGE(Table2[1Y Return vs Nifty]))/_xlfn.STDEV.P(Table2[1Y Return vs Nifty])</f>
        <v>0.15230341471280834</v>
      </c>
      <c r="I218">
        <v>-2.1746168663424799</v>
      </c>
      <c r="J218">
        <f>(Table2[[#This Row],[1M Return vs Nifty]]-AVERAGE(Table2[1M Return vs Nifty]))/_xlfn.STDEV.P(Table2[1M Return vs Nifty])</f>
        <v>-0.17880519111821302</v>
      </c>
      <c r="K218">
        <v>41.704442869854802</v>
      </c>
      <c r="L218">
        <f>(Table2[[#This Row],[6M Return vs Nifty]]-AVERAGE(Table2[6M Return vs Nifty]))/_xlfn.STDEV.P(Table2[6M Return vs Nifty])</f>
        <v>0.8943890605849919</v>
      </c>
      <c r="M218">
        <v>-2.9454338614290601</v>
      </c>
      <c r="N218">
        <f>(Table2[[#This Row],[1W Return vs Nifty]]-AVERAGE(Table2[1W Return vs Nifty]))/_xlfn.STDEV.P(Table2[1W Return vs Nifty])</f>
        <v>-0.22768804022934844</v>
      </c>
      <c r="O218">
        <v>1066.99</v>
      </c>
      <c r="P218">
        <v>1030.70720039907</v>
      </c>
      <c r="Q218">
        <v>853.73513514078502</v>
      </c>
      <c r="R218">
        <v>51.643654188541802</v>
      </c>
      <c r="S218" s="2">
        <f>(Table2[[#This Row],[Close Price]]-Table2[[#This Row],[20D EMA]])/Table2[[#This Row],[20D EMA]]</f>
        <v>2.9053693099274165E-4</v>
      </c>
      <c r="T218" s="2">
        <f>(Table2[[#This Row],[Close Price]]-Table2[[#This Row],[50D EMA]])/Table2[[#This Row],[50D EMA]]</f>
        <v>3.5502613726538408E-2</v>
      </c>
      <c r="U218" s="2">
        <f>(Table2[[#This Row],[Close Price]]-Table2[[#This Row],[200D EMA]])/Table2[[#This Row],[200D EMA]]</f>
        <v>0.25015353833832443</v>
      </c>
      <c r="V218">
        <v>0.87988231001586903</v>
      </c>
      <c r="W218">
        <v>1060.05</v>
      </c>
      <c r="X218">
        <v>1096.7</v>
      </c>
      <c r="Y218">
        <v>1060.05</v>
      </c>
      <c r="Z218">
        <v>1096.7</v>
      </c>
      <c r="AA218">
        <v>1060.05</v>
      </c>
      <c r="AB218">
        <v>1096.7</v>
      </c>
      <c r="AC218" s="2">
        <f>(Table2[[#This Row],[Close Price]]/Table2[[#This Row],[Day Low]])-1</f>
        <v>6.8393000330173592E-3</v>
      </c>
      <c r="AD218" s="2">
        <f>(Table2[[#This Row],[Day High]]/Table2[[#This Row],[Close Price]])-1</f>
        <v>2.7546144476717105E-2</v>
      </c>
      <c r="AE218" s="2">
        <f>(Table2[[#This Row],[Close Price]]/Table2[[#This Row],[Current Week Low]])-1</f>
        <v>6.8393000330173592E-3</v>
      </c>
      <c r="AF218" s="2">
        <f>(Table2[[#This Row],[Current Week High]]/Table2[[#This Row],[Close Price]])-1</f>
        <v>2.7546144476717105E-2</v>
      </c>
      <c r="AG218" s="2">
        <f>(Table2[[#This Row],[Close Price]]/Table2[[#This Row],[Current Month Low]])-1</f>
        <v>6.8393000330173592E-3</v>
      </c>
      <c r="AH218" s="2">
        <f>(Table2[[#This Row],[Current Month High]]/Table2[[#This Row],[Close Price]])-1</f>
        <v>2.7546144476717105E-2</v>
      </c>
      <c r="AI218">
        <v>9.8566476154783</v>
      </c>
      <c r="AJ218">
        <v>87.987670629678504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0.05</v>
      </c>
      <c r="AM218" t="s">
        <v>10455</v>
      </c>
      <c r="AN218">
        <v>-2.7</v>
      </c>
      <c r="AO218" t="s">
        <v>10456</v>
      </c>
      <c r="AP218">
        <v>3.3540597312637997E-2</v>
      </c>
      <c r="AQ218">
        <f>(Table2[[#This Row],[Sharpe Ratio]]-AVERAGE(Table2[Sharpe Ratio]))/_xlfn.STDEV.P(Table2[Sharpe Ratio])</f>
        <v>-0.23258416559663878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0.4076150783536</v>
      </c>
      <c r="AS218">
        <f>_xlfn.RANK.AVG(Table2[[#This Row],[1Y Return vs Nifty Z-Score]],Table2[1Y Return vs Nifty Z-Score])</f>
        <v>232</v>
      </c>
      <c r="AT218">
        <f>_xlfn.RANK.AVG(Table2[[#This Row],[6M Return vs Nifty Z-Score]],Table2[6M Return vs Nifty Z-Score])</f>
        <v>107</v>
      </c>
      <c r="AU218">
        <f>_xlfn.RANK.AVG(Table2[[#This Row],[Sharpe Ratio Z-Score]],Table2[Sharpe Ratio Z-Score])</f>
        <v>401</v>
      </c>
      <c r="AV218">
        <f>(Table2[[#This Row],[Rank 1Y]]+Table2[[#This Row],[Rank 6M]]+Table2[[#This Row],[Rank Sharpe]])/3</f>
        <v>246.66666666666666</v>
      </c>
    </row>
    <row r="219" spans="1:48" x14ac:dyDescent="0.3">
      <c r="A219" t="s">
        <v>1479</v>
      </c>
      <c r="B219" t="s">
        <v>1480</v>
      </c>
      <c r="C219" t="s">
        <v>10425</v>
      </c>
      <c r="D219" t="s">
        <v>378</v>
      </c>
      <c r="E219">
        <v>6396.1611792000003</v>
      </c>
      <c r="F219">
        <v>134.26</v>
      </c>
      <c r="G219">
        <v>65.568949278564901</v>
      </c>
      <c r="H219">
        <f>(Table2[[#This Row],[1Y Return vs Nifty]]-AVERAGE(Table2[1Y Return vs Nifty]))/_xlfn.STDEV.P(Table2[1Y Return vs Nifty])</f>
        <v>0.23115269350316384</v>
      </c>
      <c r="I219">
        <v>15.700449799330899</v>
      </c>
      <c r="J219">
        <f>(Table2[[#This Row],[1M Return vs Nifty]]-AVERAGE(Table2[1M Return vs Nifty]))/_xlfn.STDEV.P(Table2[1M Return vs Nifty])</f>
        <v>1.5368978143682859</v>
      </c>
      <c r="K219">
        <v>23.576703446217401</v>
      </c>
      <c r="L219">
        <f>(Table2[[#This Row],[6M Return vs Nifty]]-AVERAGE(Table2[6M Return vs Nifty]))/_xlfn.STDEV.P(Table2[6M Return vs Nifty])</f>
        <v>0.34209186765334337</v>
      </c>
      <c r="M219">
        <v>-7.1796156872978498</v>
      </c>
      <c r="N219">
        <f>(Table2[[#This Row],[1W Return vs Nifty]]-AVERAGE(Table2[1W Return vs Nifty]))/_xlfn.STDEV.P(Table2[1W Return vs Nifty])</f>
        <v>-1.078368811361071</v>
      </c>
      <c r="O219">
        <v>122.51</v>
      </c>
      <c r="P219">
        <v>112.671522199747</v>
      </c>
      <c r="Q219">
        <v>96.378136879241396</v>
      </c>
      <c r="R219">
        <v>57.410117689448398</v>
      </c>
      <c r="S219" s="2">
        <f>(Table2[[#This Row],[Close Price]]-Table2[[#This Row],[20D EMA]])/Table2[[#This Row],[20D EMA]]</f>
        <v>9.5910537915272098E-2</v>
      </c>
      <c r="T219" s="2">
        <f>(Table2[[#This Row],[Close Price]]-Table2[[#This Row],[50D EMA]])/Table2[[#This Row],[50D EMA]]</f>
        <v>0.19160545077202715</v>
      </c>
      <c r="U219" s="2">
        <f>(Table2[[#This Row],[Close Price]]-Table2[[#This Row],[200D EMA]])/Table2[[#This Row],[200D EMA]]</f>
        <v>0.39305452820926917</v>
      </c>
      <c r="V219">
        <v>3.3733207376415799</v>
      </c>
      <c r="W219">
        <v>129.25</v>
      </c>
      <c r="X219">
        <v>137.66999999999999</v>
      </c>
      <c r="Y219">
        <v>129.25</v>
      </c>
      <c r="Z219">
        <v>137.66999999999999</v>
      </c>
      <c r="AA219">
        <v>129.25</v>
      </c>
      <c r="AB219">
        <v>137.66999999999999</v>
      </c>
      <c r="AC219" s="2">
        <f>(Table2[[#This Row],[Close Price]]/Table2[[#This Row],[Day Low]])-1</f>
        <v>3.876208897485478E-2</v>
      </c>
      <c r="AD219" s="2">
        <f>(Table2[[#This Row],[Day High]]/Table2[[#This Row],[Close Price]])-1</f>
        <v>2.5398480560107295E-2</v>
      </c>
      <c r="AE219" s="2">
        <f>(Table2[[#This Row],[Close Price]]/Table2[[#This Row],[Current Week Low]])-1</f>
        <v>3.876208897485478E-2</v>
      </c>
      <c r="AF219" s="2">
        <f>(Table2[[#This Row],[Current Week High]]/Table2[[#This Row],[Close Price]])-1</f>
        <v>2.5398480560107295E-2</v>
      </c>
      <c r="AG219" s="2">
        <f>(Table2[[#This Row],[Close Price]]/Table2[[#This Row],[Current Month Low]])-1</f>
        <v>3.876208897485478E-2</v>
      </c>
      <c r="AH219" s="2">
        <f>(Table2[[#This Row],[Current Month High]]/Table2[[#This Row],[Close Price]])-1</f>
        <v>2.5398480560107295E-2</v>
      </c>
      <c r="AI219">
        <v>15.8200506479964</v>
      </c>
      <c r="AJ219">
        <v>106.395080707148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0.22</v>
      </c>
      <c r="AM219" t="s">
        <v>10455</v>
      </c>
      <c r="AN219">
        <v>19.36</v>
      </c>
      <c r="AO219" t="s">
        <v>10455</v>
      </c>
      <c r="AP219">
        <v>6.0389713378838999E-2</v>
      </c>
      <c r="AQ219">
        <f>(Table2[[#This Row],[Sharpe Ratio]]-AVERAGE(Table2[Sharpe Ratio]))/_xlfn.STDEV.P(Table2[Sharpe Ratio])</f>
        <v>7.0968964213263486E-2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1.1027425283769854</v>
      </c>
      <c r="AS219">
        <f>_xlfn.RANK.AVG(Table2[[#This Row],[1Y Return vs Nifty Z-Score]],Table2[1Y Return vs Nifty Z-Score])</f>
        <v>214</v>
      </c>
      <c r="AT219">
        <f>_xlfn.RANK.AVG(Table2[[#This Row],[6M Return vs Nifty Z-Score]],Table2[6M Return vs Nifty Z-Score])</f>
        <v>214</v>
      </c>
      <c r="AU219">
        <f>_xlfn.RANK.AVG(Table2[[#This Row],[Sharpe Ratio Z-Score]],Table2[Sharpe Ratio Z-Score])</f>
        <v>313</v>
      </c>
      <c r="AV219">
        <f>(Table2[[#This Row],[Rank 1Y]]+Table2[[#This Row],[Rank 6M]]+Table2[[#This Row],[Rank Sharpe]])/3</f>
        <v>247</v>
      </c>
    </row>
    <row r="220" spans="1:48" x14ac:dyDescent="0.3">
      <c r="A220" t="s">
        <v>120</v>
      </c>
      <c r="B220" t="s">
        <v>121</v>
      </c>
      <c r="C220" t="s">
        <v>10409</v>
      </c>
      <c r="D220" t="s">
        <v>18</v>
      </c>
      <c r="E220">
        <v>233890.07133762899</v>
      </c>
      <c r="F220">
        <v>167.66</v>
      </c>
      <c r="G220">
        <v>50.349890122497797</v>
      </c>
      <c r="H220">
        <f>(Table2[[#This Row],[1Y Return vs Nifty]]-AVERAGE(Table2[1Y Return vs Nifty]))/_xlfn.STDEV.P(Table2[1Y Return vs Nifty])</f>
        <v>5.07550563580716E-2</v>
      </c>
      <c r="I220">
        <v>-8.9749298459598297</v>
      </c>
      <c r="J220">
        <f>(Table2[[#This Row],[1M Return vs Nifty]]-AVERAGE(Table2[1M Return vs Nifty]))/_xlfn.STDEV.P(Table2[1M Return vs Nifty])</f>
        <v>-0.83151981510245931</v>
      </c>
      <c r="K220">
        <v>17.719940034512899</v>
      </c>
      <c r="L220">
        <f>(Table2[[#This Row],[6M Return vs Nifty]]-AVERAGE(Table2[6M Return vs Nifty]))/_xlfn.STDEV.P(Table2[6M Return vs Nifty])</f>
        <v>0.16365406488289003</v>
      </c>
      <c r="M220">
        <v>-2.4262212212499201</v>
      </c>
      <c r="N220">
        <f>(Table2[[#This Row],[1W Return vs Nifty]]-AVERAGE(Table2[1W Return vs Nifty]))/_xlfn.STDEV.P(Table2[1W Return vs Nifty])</f>
        <v>-0.12337409545955777</v>
      </c>
      <c r="O220">
        <v>166.07</v>
      </c>
      <c r="P220">
        <v>165.812164400509</v>
      </c>
      <c r="Q220">
        <v>145.291565164574</v>
      </c>
      <c r="R220">
        <v>48.988547249663</v>
      </c>
      <c r="S220" s="2">
        <f>(Table2[[#This Row],[Close Price]]-Table2[[#This Row],[20D EMA]])/Table2[[#This Row],[20D EMA]]</f>
        <v>9.5742759077497644E-3</v>
      </c>
      <c r="T220" s="2">
        <f>(Table2[[#This Row],[Close Price]]-Table2[[#This Row],[50D EMA]])/Table2[[#This Row],[50D EMA]]</f>
        <v>1.1144149804520128E-2</v>
      </c>
      <c r="U220" s="2">
        <f>(Table2[[#This Row],[Close Price]]-Table2[[#This Row],[200D EMA]])/Table2[[#This Row],[200D EMA]]</f>
        <v>0.15395549500818531</v>
      </c>
      <c r="V220">
        <v>0.69648995812486902</v>
      </c>
      <c r="W220">
        <v>165.62</v>
      </c>
      <c r="X220">
        <v>167.95</v>
      </c>
      <c r="Y220">
        <v>165.62</v>
      </c>
      <c r="Z220">
        <v>167.95</v>
      </c>
      <c r="AA220">
        <v>165.62</v>
      </c>
      <c r="AB220">
        <v>167.95</v>
      </c>
      <c r="AC220" s="2">
        <f>(Table2[[#This Row],[Close Price]]/Table2[[#This Row],[Day Low]])-1</f>
        <v>1.2317352976693563E-2</v>
      </c>
      <c r="AD220" s="2">
        <f>(Table2[[#This Row],[Day High]]/Table2[[#This Row],[Close Price]])-1</f>
        <v>1.7296910413933109E-3</v>
      </c>
      <c r="AE220" s="2">
        <f>(Table2[[#This Row],[Close Price]]/Table2[[#This Row],[Current Week Low]])-1</f>
        <v>1.2317352976693563E-2</v>
      </c>
      <c r="AF220" s="2">
        <f>(Table2[[#This Row],[Current Week High]]/Table2[[#This Row],[Close Price]])-1</f>
        <v>1.7296910413933109E-3</v>
      </c>
      <c r="AG220" s="2">
        <f>(Table2[[#This Row],[Close Price]]/Table2[[#This Row],[Current Month Low]])-1</f>
        <v>1.2317352976693563E-2</v>
      </c>
      <c r="AH220" s="2">
        <f>(Table2[[#This Row],[Current Month High]]/Table2[[#This Row],[Close Price]])-1</f>
        <v>1.7296910413933109E-3</v>
      </c>
      <c r="AI220">
        <v>17.3804127400692</v>
      </c>
      <c r="AJ220">
        <v>96.093567251461906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-0.05</v>
      </c>
      <c r="AM220" t="s">
        <v>10456</v>
      </c>
      <c r="AN220">
        <v>-0.7</v>
      </c>
      <c r="AO220" t="s">
        <v>10456</v>
      </c>
      <c r="AP220">
        <v>9.4308018109772004E-2</v>
      </c>
      <c r="AQ220">
        <f>(Table2[[#This Row],[Sharpe Ratio]]-AVERAGE(Table2[Sharpe Ratio]))/_xlfn.STDEV.P(Table2[Sharpe Ratio])</f>
        <v>0.45444555739175746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-0.28603923192929803</v>
      </c>
      <c r="AS220">
        <f>_xlfn.RANK.AVG(Table2[[#This Row],[1Y Return vs Nifty Z-Score]],Table2[1Y Return vs Nifty Z-Score])</f>
        <v>261</v>
      </c>
      <c r="AT220">
        <f>_xlfn.RANK.AVG(Table2[[#This Row],[6M Return vs Nifty Z-Score]],Table2[6M Return vs Nifty Z-Score])</f>
        <v>256</v>
      </c>
      <c r="AU220">
        <f>_xlfn.RANK.AVG(Table2[[#This Row],[Sharpe Ratio Z-Score]],Table2[Sharpe Ratio Z-Score])</f>
        <v>228</v>
      </c>
      <c r="AV220">
        <f>(Table2[[#This Row],[Rank 1Y]]+Table2[[#This Row],[Rank 6M]]+Table2[[#This Row],[Rank Sharpe]])/3</f>
        <v>248.33333333333334</v>
      </c>
    </row>
    <row r="221" spans="1:48" x14ac:dyDescent="0.3">
      <c r="A221" t="s">
        <v>1044</v>
      </c>
      <c r="B221" t="s">
        <v>1045</v>
      </c>
      <c r="C221" t="s">
        <v>10421</v>
      </c>
      <c r="D221" t="s">
        <v>67</v>
      </c>
      <c r="E221">
        <v>11844</v>
      </c>
      <c r="F221">
        <v>78.27</v>
      </c>
      <c r="G221">
        <v>121.605509983895</v>
      </c>
      <c r="H221">
        <f>(Table2[[#This Row],[1Y Return vs Nifty]]-AVERAGE(Table2[1Y Return vs Nifty]))/_xlfn.STDEV.P(Table2[1Y Return vs Nifty])</f>
        <v>0.89537661439837624</v>
      </c>
      <c r="I221">
        <v>0.80094067642639999</v>
      </c>
      <c r="J221">
        <f>(Table2[[#This Row],[1M Return vs Nifty]]-AVERAGE(Table2[1M Return vs Nifty]))/_xlfn.STDEV.P(Table2[1M Return vs Nifty])</f>
        <v>0.10679782869767249</v>
      </c>
      <c r="K221">
        <v>19.064256625666001</v>
      </c>
      <c r="L221">
        <f>(Table2[[#This Row],[6M Return vs Nifty]]-AVERAGE(Table2[6M Return vs Nifty]))/_xlfn.STDEV.P(Table2[6M Return vs Nifty])</f>
        <v>0.20461131070126154</v>
      </c>
      <c r="M221">
        <v>-4.6306411627475299</v>
      </c>
      <c r="N221">
        <f>(Table2[[#This Row],[1W Return vs Nifty]]-AVERAGE(Table2[1W Return vs Nifty]))/_xlfn.STDEV.P(Table2[1W Return vs Nifty])</f>
        <v>-0.56625957672878946</v>
      </c>
      <c r="O221">
        <v>78.040000000000006</v>
      </c>
      <c r="P221">
        <v>75.569066161449001</v>
      </c>
      <c r="Q221">
        <v>66.836709685667799</v>
      </c>
      <c r="R221">
        <v>49.411062052739702</v>
      </c>
      <c r="S221" s="2">
        <f>(Table2[[#This Row],[Close Price]]-Table2[[#This Row],[20D EMA]])/Table2[[#This Row],[20D EMA]]</f>
        <v>2.9472065607379517E-3</v>
      </c>
      <c r="T221" s="2">
        <f>(Table2[[#This Row],[Close Price]]-Table2[[#This Row],[50D EMA]])/Table2[[#This Row],[50D EMA]]</f>
        <v>3.5741262605794327E-2</v>
      </c>
      <c r="U221" s="2">
        <f>(Table2[[#This Row],[Close Price]]-Table2[[#This Row],[200D EMA]])/Table2[[#This Row],[200D EMA]]</f>
        <v>0.17106303359490341</v>
      </c>
      <c r="V221">
        <v>2.3421882721685998</v>
      </c>
      <c r="W221">
        <v>77.510000000000005</v>
      </c>
      <c r="X221">
        <v>80.349999999999994</v>
      </c>
      <c r="Y221">
        <v>77.510000000000005</v>
      </c>
      <c r="Z221">
        <v>80.349999999999994</v>
      </c>
      <c r="AA221">
        <v>77.510000000000005</v>
      </c>
      <c r="AB221">
        <v>80.349999999999994</v>
      </c>
      <c r="AC221" s="2">
        <f>(Table2[[#This Row],[Close Price]]/Table2[[#This Row],[Day Low]])-1</f>
        <v>9.8051864275576772E-3</v>
      </c>
      <c r="AD221" s="2">
        <f>(Table2[[#This Row],[Day High]]/Table2[[#This Row],[Close Price]])-1</f>
        <v>2.6574677398747859E-2</v>
      </c>
      <c r="AE221" s="2">
        <f>(Table2[[#This Row],[Close Price]]/Table2[[#This Row],[Current Week Low]])-1</f>
        <v>9.8051864275576772E-3</v>
      </c>
      <c r="AF221" s="2">
        <f>(Table2[[#This Row],[Current Week High]]/Table2[[#This Row],[Close Price]])-1</f>
        <v>2.6574677398747859E-2</v>
      </c>
      <c r="AG221" s="2">
        <f>(Table2[[#This Row],[Close Price]]/Table2[[#This Row],[Current Month Low]])-1</f>
        <v>9.8051864275576772E-3</v>
      </c>
      <c r="AH221" s="2">
        <f>(Table2[[#This Row],[Current Month High]]/Table2[[#This Row],[Close Price]])-1</f>
        <v>2.6574677398747859E-2</v>
      </c>
      <c r="AI221">
        <v>30.190366679442899</v>
      </c>
      <c r="AJ221">
        <v>150.06389776357801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-0.03</v>
      </c>
      <c r="AM221" t="s">
        <v>10456</v>
      </c>
      <c r="AN221">
        <v>0.38</v>
      </c>
      <c r="AO221" t="s">
        <v>10455</v>
      </c>
      <c r="AP221">
        <v>3.1731539360680003E-2</v>
      </c>
      <c r="AQ221">
        <f>(Table2[[#This Row],[Sharpe Ratio]]-AVERAGE(Table2[Sharpe Ratio]))/_xlfn.STDEV.P(Table2[Sharpe Ratio])</f>
        <v>-0.25303717425324895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0.38748900281527177</v>
      </c>
      <c r="AS221">
        <f>_xlfn.RANK.AVG(Table2[[#This Row],[1Y Return vs Nifty Z-Score]],Table2[1Y Return vs Nifty Z-Score])</f>
        <v>97</v>
      </c>
      <c r="AT221">
        <f>_xlfn.RANK.AVG(Table2[[#This Row],[6M Return vs Nifty Z-Score]],Table2[6M Return vs Nifty Z-Score])</f>
        <v>246</v>
      </c>
      <c r="AU221">
        <f>_xlfn.RANK.AVG(Table2[[#This Row],[Sharpe Ratio Z-Score]],Table2[Sharpe Ratio Z-Score])</f>
        <v>406</v>
      </c>
      <c r="AV221">
        <f>(Table2[[#This Row],[Rank 1Y]]+Table2[[#This Row],[Rank 6M]]+Table2[[#This Row],[Rank Sharpe]])/3</f>
        <v>249.66666666666666</v>
      </c>
    </row>
    <row r="222" spans="1:48" x14ac:dyDescent="0.3">
      <c r="A222" t="s">
        <v>1316</v>
      </c>
      <c r="B222" t="s">
        <v>1317</v>
      </c>
      <c r="C222" t="s">
        <v>10413</v>
      </c>
      <c r="D222" t="s">
        <v>119</v>
      </c>
      <c r="E222">
        <v>8087.6967623699902</v>
      </c>
      <c r="F222">
        <v>1383.75</v>
      </c>
      <c r="G222">
        <v>41.144178439540099</v>
      </c>
      <c r="H222">
        <f>(Table2[[#This Row],[1Y Return vs Nifty]]-AVERAGE(Table2[1Y Return vs Nifty]))/_xlfn.STDEV.P(Table2[1Y Return vs Nifty])</f>
        <v>-5.8363951513220019E-2</v>
      </c>
      <c r="I222">
        <v>0.76223250850160595</v>
      </c>
      <c r="J222">
        <f>(Table2[[#This Row],[1M Return vs Nifty]]-AVERAGE(Table2[1M Return vs Nifty]))/_xlfn.STDEV.P(Table2[1M Return vs Nifty])</f>
        <v>0.10308250157260056</v>
      </c>
      <c r="K222">
        <v>11.9165851275342</v>
      </c>
      <c r="L222">
        <f>(Table2[[#This Row],[6M Return vs Nifty]]-AVERAGE(Table2[6M Return vs Nifty]))/_xlfn.STDEV.P(Table2[6M Return vs Nifty])</f>
        <v>-1.3156542871715081E-2</v>
      </c>
      <c r="M222">
        <v>-7.4261423911989697</v>
      </c>
      <c r="N222">
        <f>(Table2[[#This Row],[1W Return vs Nifty]]-AVERAGE(Table2[1W Return vs Nifty]))/_xlfn.STDEV.P(Table2[1W Return vs Nifty])</f>
        <v>-1.1278979849307809</v>
      </c>
      <c r="O222">
        <v>1384.82</v>
      </c>
      <c r="P222">
        <v>1312.36142722516</v>
      </c>
      <c r="Q222">
        <v>1140.27204638847</v>
      </c>
      <c r="R222">
        <v>42.012045906829897</v>
      </c>
      <c r="S222" s="2">
        <f>(Table2[[#This Row],[Close Price]]-Table2[[#This Row],[20D EMA]])/Table2[[#This Row],[20D EMA]]</f>
        <v>-7.726635952686532E-4</v>
      </c>
      <c r="T222" s="2">
        <f>(Table2[[#This Row],[Close Price]]-Table2[[#This Row],[50D EMA]])/Table2[[#This Row],[50D EMA]]</f>
        <v>5.4397036741458529E-2</v>
      </c>
      <c r="U222" s="2">
        <f>(Table2[[#This Row],[Close Price]]-Table2[[#This Row],[200D EMA]])/Table2[[#This Row],[200D EMA]]</f>
        <v>0.21352619700069492</v>
      </c>
      <c r="V222">
        <v>0.98392396841575702</v>
      </c>
      <c r="W222">
        <v>1371.9</v>
      </c>
      <c r="X222">
        <v>1404</v>
      </c>
      <c r="Y222">
        <v>1371.9</v>
      </c>
      <c r="Z222">
        <v>1404</v>
      </c>
      <c r="AA222">
        <v>1371.9</v>
      </c>
      <c r="AB222">
        <v>1404</v>
      </c>
      <c r="AC222" s="2">
        <f>(Table2[[#This Row],[Close Price]]/Table2[[#This Row],[Day Low]])-1</f>
        <v>8.6376558058167685E-3</v>
      </c>
      <c r="AD222" s="2">
        <f>(Table2[[#This Row],[Day High]]/Table2[[#This Row],[Close Price]])-1</f>
        <v>1.4634146341463428E-2</v>
      </c>
      <c r="AE222" s="2">
        <f>(Table2[[#This Row],[Close Price]]/Table2[[#This Row],[Current Week Low]])-1</f>
        <v>8.6376558058167685E-3</v>
      </c>
      <c r="AF222" s="2">
        <f>(Table2[[#This Row],[Current Week High]]/Table2[[#This Row],[Close Price]])-1</f>
        <v>1.4634146341463428E-2</v>
      </c>
      <c r="AG222" s="2">
        <f>(Table2[[#This Row],[Close Price]]/Table2[[#This Row],[Current Month Low]])-1</f>
        <v>8.6376558058167685E-3</v>
      </c>
      <c r="AH222" s="2">
        <f>(Table2[[#This Row],[Current Month High]]/Table2[[#This Row],[Close Price]])-1</f>
        <v>1.4634146341463428E-2</v>
      </c>
      <c r="AI222">
        <v>13.167118337850001</v>
      </c>
      <c r="AJ222">
        <v>75.937698664971293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0.13</v>
      </c>
      <c r="AM222" t="s">
        <v>10455</v>
      </c>
      <c r="AN222">
        <v>-2.1800000000000002</v>
      </c>
      <c r="AO222" t="s">
        <v>10456</v>
      </c>
      <c r="AP222">
        <v>0.12735571566521001</v>
      </c>
      <c r="AQ222">
        <f>(Table2[[#This Row],[Sharpe Ratio]]-AVERAGE(Table2[Sharpe Ratio]))/_xlfn.STDEV.P(Table2[Sharpe Ratio])</f>
        <v>0.8280791623577215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-0.26825681538539392</v>
      </c>
      <c r="AS222">
        <f>_xlfn.RANK.AVG(Table2[[#This Row],[1Y Return vs Nifty Z-Score]],Table2[1Y Return vs Nifty Z-Score])</f>
        <v>294</v>
      </c>
      <c r="AT222">
        <f>_xlfn.RANK.AVG(Table2[[#This Row],[6M Return vs Nifty Z-Score]],Table2[6M Return vs Nifty Z-Score])</f>
        <v>304</v>
      </c>
      <c r="AU222">
        <f>_xlfn.RANK.AVG(Table2[[#This Row],[Sharpe Ratio Z-Score]],Table2[Sharpe Ratio Z-Score])</f>
        <v>154</v>
      </c>
      <c r="AV222">
        <f>(Table2[[#This Row],[Rank 1Y]]+Table2[[#This Row],[Rank 6M]]+Table2[[#This Row],[Rank Sharpe]])/3</f>
        <v>250.66666666666666</v>
      </c>
    </row>
    <row r="223" spans="1:48" x14ac:dyDescent="0.3">
      <c r="A223" t="s">
        <v>1559</v>
      </c>
      <c r="B223" t="s">
        <v>1560</v>
      </c>
      <c r="C223" t="s">
        <v>10420</v>
      </c>
      <c r="D223" t="s">
        <v>80</v>
      </c>
      <c r="E223">
        <v>5639.0126190000001</v>
      </c>
      <c r="F223">
        <v>314.14999999999998</v>
      </c>
      <c r="G223">
        <v>115.148767946494</v>
      </c>
      <c r="H223">
        <f>(Table2[[#This Row],[1Y Return vs Nifty]]-AVERAGE(Table2[1Y Return vs Nifty]))/_xlfn.STDEV.P(Table2[1Y Return vs Nifty])</f>
        <v>0.81884225079166217</v>
      </c>
      <c r="I223">
        <v>23.227946205575599</v>
      </c>
      <c r="J223">
        <f>(Table2[[#This Row],[1M Return vs Nifty]]-AVERAGE(Table2[1M Return vs Nifty]))/_xlfn.STDEV.P(Table2[1M Return vs Nifty])</f>
        <v>2.2594097047873714</v>
      </c>
      <c r="K223">
        <v>8.7238358061754298</v>
      </c>
      <c r="L223">
        <f>(Table2[[#This Row],[6M Return vs Nifty]]-AVERAGE(Table2[6M Return vs Nifty]))/_xlfn.STDEV.P(Table2[6M Return vs Nifty])</f>
        <v>-0.11042992300545557</v>
      </c>
      <c r="M223">
        <v>17.715122304018699</v>
      </c>
      <c r="N223">
        <f>(Table2[[#This Row],[1W Return vs Nifty]]-AVERAGE(Table2[1W Return vs Nifty]))/_xlfn.STDEV.P(Table2[1W Return vs Nifty])</f>
        <v>3.9231818500184872</v>
      </c>
      <c r="O223">
        <v>243.88</v>
      </c>
      <c r="P223">
        <v>230.36544243067101</v>
      </c>
      <c r="Q223">
        <v>216.942078466819</v>
      </c>
      <c r="R223">
        <v>88.030011056414097</v>
      </c>
      <c r="S223" s="2">
        <f>(Table2[[#This Row],[Close Price]]-Table2[[#This Row],[20D EMA]])/Table2[[#This Row],[20D EMA]]</f>
        <v>0.28813350828276196</v>
      </c>
      <c r="T223" s="2">
        <f>(Table2[[#This Row],[Close Price]]-Table2[[#This Row],[50D EMA]])/Table2[[#This Row],[50D EMA]]</f>
        <v>0.36370280492285262</v>
      </c>
      <c r="U223" s="2">
        <f>(Table2[[#This Row],[Close Price]]-Table2[[#This Row],[200D EMA]])/Table2[[#This Row],[200D EMA]]</f>
        <v>0.44808237396899836</v>
      </c>
      <c r="V223">
        <v>2.61277982645358</v>
      </c>
      <c r="W223">
        <v>267.39999999999998</v>
      </c>
      <c r="X223">
        <v>330</v>
      </c>
      <c r="Y223">
        <v>267.39999999999998</v>
      </c>
      <c r="Z223">
        <v>330</v>
      </c>
      <c r="AA223">
        <v>267.39999999999998</v>
      </c>
      <c r="AB223">
        <v>330</v>
      </c>
      <c r="AC223" s="2">
        <f>(Table2[[#This Row],[Close Price]]/Table2[[#This Row],[Day Low]])-1</f>
        <v>0.17483171278982801</v>
      </c>
      <c r="AD223" s="2">
        <f>(Table2[[#This Row],[Day High]]/Table2[[#This Row],[Close Price]])-1</f>
        <v>5.0453604965780663E-2</v>
      </c>
      <c r="AE223" s="2">
        <f>(Table2[[#This Row],[Close Price]]/Table2[[#This Row],[Current Week Low]])-1</f>
        <v>0.17483171278982801</v>
      </c>
      <c r="AF223" s="2">
        <f>(Table2[[#This Row],[Current Week High]]/Table2[[#This Row],[Close Price]])-1</f>
        <v>5.0453604965780663E-2</v>
      </c>
      <c r="AG223" s="2">
        <f>(Table2[[#This Row],[Close Price]]/Table2[[#This Row],[Current Month Low]])-1</f>
        <v>0.17483171278982801</v>
      </c>
      <c r="AH223" s="2">
        <f>(Table2[[#This Row],[Current Month High]]/Table2[[#This Row],[Close Price]])-1</f>
        <v>5.0453604965780663E-2</v>
      </c>
      <c r="AI223">
        <v>5.0453604965780601</v>
      </c>
      <c r="AJ223">
        <v>143.52713178294499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0.33</v>
      </c>
      <c r="AM223" t="s">
        <v>10455</v>
      </c>
      <c r="AN223">
        <v>35.47</v>
      </c>
      <c r="AO223" t="s">
        <v>10455</v>
      </c>
      <c r="AP223">
        <v>6.1671448947774002E-2</v>
      </c>
      <c r="AQ223">
        <f>(Table2[[#This Row],[Sharpe Ratio]]-AVERAGE(Table2[Sharpe Ratio]))/_xlfn.STDEV.P(Table2[Sharpe Ratio])</f>
        <v>8.5460124465227313E-2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6.9764640070572925</v>
      </c>
      <c r="AS223">
        <f>_xlfn.RANK.AVG(Table2[[#This Row],[1Y Return vs Nifty Z-Score]],Table2[1Y Return vs Nifty Z-Score])</f>
        <v>103</v>
      </c>
      <c r="AT223">
        <f>_xlfn.RANK.AVG(Table2[[#This Row],[6M Return vs Nifty Z-Score]],Table2[6M Return vs Nifty Z-Score])</f>
        <v>343</v>
      </c>
      <c r="AU223">
        <f>_xlfn.RANK.AVG(Table2[[#This Row],[Sharpe Ratio Z-Score]],Table2[Sharpe Ratio Z-Score])</f>
        <v>306</v>
      </c>
      <c r="AV223">
        <f>(Table2[[#This Row],[Rank 1Y]]+Table2[[#This Row],[Rank 6M]]+Table2[[#This Row],[Rank Sharpe]])/3</f>
        <v>250.66666666666666</v>
      </c>
    </row>
    <row r="224" spans="1:48" x14ac:dyDescent="0.3">
      <c r="A224" t="s">
        <v>585</v>
      </c>
      <c r="B224" t="s">
        <v>586</v>
      </c>
      <c r="C224" t="s">
        <v>10419</v>
      </c>
      <c r="D224" t="s">
        <v>230</v>
      </c>
      <c r="E224">
        <v>31768.264095800001</v>
      </c>
      <c r="F224">
        <v>1678.5</v>
      </c>
      <c r="G224">
        <v>14.7198559887852</v>
      </c>
      <c r="H224">
        <f>(Table2[[#This Row],[1Y Return vs Nifty]]-AVERAGE(Table2[1Y Return vs Nifty]))/_xlfn.STDEV.P(Table2[1Y Return vs Nifty])</f>
        <v>-0.37158208703612911</v>
      </c>
      <c r="I224">
        <v>-5.7573514573768598</v>
      </c>
      <c r="J224">
        <f>(Table2[[#This Row],[1M Return vs Nifty]]-AVERAGE(Table2[1M Return vs Nifty]))/_xlfn.STDEV.P(Table2[1M Return vs Nifty])</f>
        <v>-0.52268690192058032</v>
      </c>
      <c r="K224">
        <v>39.343132436002101</v>
      </c>
      <c r="L224">
        <f>(Table2[[#This Row],[6M Return vs Nifty]]-AVERAGE(Table2[6M Return vs Nifty]))/_xlfn.STDEV.P(Table2[6M Return vs Nifty])</f>
        <v>0.82244709949542882</v>
      </c>
      <c r="M224">
        <v>-4.9715949785148403</v>
      </c>
      <c r="N224">
        <f>(Table2[[#This Row],[1W Return vs Nifty]]-AVERAGE(Table2[1W Return vs Nifty]))/_xlfn.STDEV.P(Table2[1W Return vs Nifty])</f>
        <v>-0.63475990733462662</v>
      </c>
      <c r="O224">
        <v>1679.3</v>
      </c>
      <c r="P224">
        <v>1579.48364259505</v>
      </c>
      <c r="Q224">
        <v>1316.8839730899099</v>
      </c>
      <c r="R224">
        <v>43.606938091531099</v>
      </c>
      <c r="S224" s="2">
        <f>(Table2[[#This Row],[Close Price]]-Table2[[#This Row],[20D EMA]])/Table2[[#This Row],[20D EMA]]</f>
        <v>-4.7638897159528053E-4</v>
      </c>
      <c r="T224" s="2">
        <f>(Table2[[#This Row],[Close Price]]-Table2[[#This Row],[50D EMA]])/Table2[[#This Row],[50D EMA]]</f>
        <v>6.2689067955315272E-2</v>
      </c>
      <c r="U224" s="2">
        <f>(Table2[[#This Row],[Close Price]]-Table2[[#This Row],[200D EMA]])/Table2[[#This Row],[200D EMA]]</f>
        <v>0.27459976300083722</v>
      </c>
      <c r="V224">
        <v>0.89544556210721304</v>
      </c>
      <c r="W224">
        <v>1669.8</v>
      </c>
      <c r="X224">
        <v>1730</v>
      </c>
      <c r="Y224">
        <v>1669.8</v>
      </c>
      <c r="Z224">
        <v>1730</v>
      </c>
      <c r="AA224">
        <v>1669.8</v>
      </c>
      <c r="AB224">
        <v>1730</v>
      </c>
      <c r="AC224" s="2">
        <f>(Table2[[#This Row],[Close Price]]/Table2[[#This Row],[Day Low]])-1</f>
        <v>5.2102048149478275E-3</v>
      </c>
      <c r="AD224" s="2">
        <f>(Table2[[#This Row],[Day High]]/Table2[[#This Row],[Close Price]])-1</f>
        <v>3.0682156687518614E-2</v>
      </c>
      <c r="AE224" s="2">
        <f>(Table2[[#This Row],[Close Price]]/Table2[[#This Row],[Current Week Low]])-1</f>
        <v>5.2102048149478275E-3</v>
      </c>
      <c r="AF224" s="2">
        <f>(Table2[[#This Row],[Current Week High]]/Table2[[#This Row],[Close Price]])-1</f>
        <v>3.0682156687518614E-2</v>
      </c>
      <c r="AG224" s="2">
        <f>(Table2[[#This Row],[Close Price]]/Table2[[#This Row],[Current Month Low]])-1</f>
        <v>5.2102048149478275E-3</v>
      </c>
      <c r="AH224" s="2">
        <f>(Table2[[#This Row],[Current Month High]]/Table2[[#This Row],[Close Price]])-1</f>
        <v>3.0682156687518614E-2</v>
      </c>
      <c r="AI224">
        <v>9.6901995829609699</v>
      </c>
      <c r="AJ224">
        <v>63.6602964118564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0.19</v>
      </c>
      <c r="AM224" t="s">
        <v>10455</v>
      </c>
      <c r="AN224">
        <v>-1.59</v>
      </c>
      <c r="AO224" t="s">
        <v>10456</v>
      </c>
      <c r="AP224">
        <v>9.6435022283441002E-2</v>
      </c>
      <c r="AQ224">
        <f>(Table2[[#This Row],[Sharpe Ratio]]-AVERAGE(Table2[Sharpe Ratio]))/_xlfn.STDEV.P(Table2[Sharpe Ratio])</f>
        <v>0.47849323078420614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-0.22808856601170108</v>
      </c>
      <c r="AS224">
        <f>_xlfn.RANK.AVG(Table2[[#This Row],[1Y Return vs Nifty Z-Score]],Table2[1Y Return vs Nifty Z-Score])</f>
        <v>420</v>
      </c>
      <c r="AT224">
        <f>_xlfn.RANK.AVG(Table2[[#This Row],[6M Return vs Nifty Z-Score]],Table2[6M Return vs Nifty Z-Score])</f>
        <v>117</v>
      </c>
      <c r="AU224">
        <f>_xlfn.RANK.AVG(Table2[[#This Row],[Sharpe Ratio Z-Score]],Table2[Sharpe Ratio Z-Score])</f>
        <v>220</v>
      </c>
      <c r="AV224">
        <f>(Table2[[#This Row],[Rank 1Y]]+Table2[[#This Row],[Rank 6M]]+Table2[[#This Row],[Rank Sharpe]])/3</f>
        <v>252.33333333333334</v>
      </c>
    </row>
    <row r="225" spans="1:48" x14ac:dyDescent="0.3">
      <c r="A225" t="s">
        <v>1203</v>
      </c>
      <c r="B225" t="s">
        <v>1204</v>
      </c>
      <c r="C225" t="s">
        <v>10428</v>
      </c>
      <c r="D225" t="s">
        <v>659</v>
      </c>
      <c r="E225">
        <v>9184.1480799599994</v>
      </c>
      <c r="F225">
        <v>534.85</v>
      </c>
      <c r="G225">
        <v>42.7914534473461</v>
      </c>
      <c r="H225">
        <f>(Table2[[#This Row],[1Y Return vs Nifty]]-AVERAGE(Table2[1Y Return vs Nifty]))/_xlfn.STDEV.P(Table2[1Y Return vs Nifty])</f>
        <v>-3.8838137460654169E-2</v>
      </c>
      <c r="I225">
        <v>32.499600123704198</v>
      </c>
      <c r="J225">
        <f>(Table2[[#This Row],[1M Return vs Nifty]]-AVERAGE(Table2[1M Return vs Nifty]))/_xlfn.STDEV.P(Table2[1M Return vs Nifty])</f>
        <v>3.1493311126729093</v>
      </c>
      <c r="K225">
        <v>20.9790710823283</v>
      </c>
      <c r="L225">
        <f>(Table2[[#This Row],[6M Return vs Nifty]]-AVERAGE(Table2[6M Return vs Nifty]))/_xlfn.STDEV.P(Table2[6M Return vs Nifty])</f>
        <v>0.26294989471800634</v>
      </c>
      <c r="M225">
        <v>-0.93188938925434095</v>
      </c>
      <c r="N225">
        <f>(Table2[[#This Row],[1W Return vs Nifty]]-AVERAGE(Table2[1W Return vs Nifty]))/_xlfn.STDEV.P(Table2[1W Return vs Nifty])</f>
        <v>0.17684904266886875</v>
      </c>
      <c r="O225">
        <v>485.7</v>
      </c>
      <c r="P225">
        <v>433.13826376406502</v>
      </c>
      <c r="Q225">
        <v>390.978821979553</v>
      </c>
      <c r="R225">
        <v>70.518279375693993</v>
      </c>
      <c r="S225" s="2">
        <f>(Table2[[#This Row],[Close Price]]-Table2[[#This Row],[20D EMA]])/Table2[[#This Row],[20D EMA]]</f>
        <v>0.10119415276919917</v>
      </c>
      <c r="T225" s="2">
        <f>(Table2[[#This Row],[Close Price]]-Table2[[#This Row],[50D EMA]])/Table2[[#This Row],[50D EMA]]</f>
        <v>0.23482510030870526</v>
      </c>
      <c r="U225" s="2">
        <f>(Table2[[#This Row],[Close Price]]-Table2[[#This Row],[200D EMA]])/Table2[[#This Row],[200D EMA]]</f>
        <v>0.36797690803818278</v>
      </c>
      <c r="V225">
        <v>2.8571632927343802</v>
      </c>
      <c r="W225">
        <v>531.29999999999995</v>
      </c>
      <c r="X225">
        <v>549.25</v>
      </c>
      <c r="Y225">
        <v>531.29999999999995</v>
      </c>
      <c r="Z225">
        <v>549.25</v>
      </c>
      <c r="AA225">
        <v>531.29999999999995</v>
      </c>
      <c r="AB225">
        <v>549.25</v>
      </c>
      <c r="AC225" s="2">
        <f>(Table2[[#This Row],[Close Price]]/Table2[[#This Row],[Day Low]])-1</f>
        <v>6.6817240730285832E-3</v>
      </c>
      <c r="AD225" s="2">
        <f>(Table2[[#This Row],[Day High]]/Table2[[#This Row],[Close Price]])-1</f>
        <v>2.6923436477517049E-2</v>
      </c>
      <c r="AE225" s="2">
        <f>(Table2[[#This Row],[Close Price]]/Table2[[#This Row],[Current Week Low]])-1</f>
        <v>6.6817240730285832E-3</v>
      </c>
      <c r="AF225" s="2">
        <f>(Table2[[#This Row],[Current Week High]]/Table2[[#This Row],[Close Price]])-1</f>
        <v>2.6923436477517049E-2</v>
      </c>
      <c r="AG225" s="2">
        <f>(Table2[[#This Row],[Close Price]]/Table2[[#This Row],[Current Month Low]])-1</f>
        <v>6.6817240730285832E-3</v>
      </c>
      <c r="AH225" s="2">
        <f>(Table2[[#This Row],[Current Month High]]/Table2[[#This Row],[Close Price]])-1</f>
        <v>2.6923436477517049E-2</v>
      </c>
      <c r="AI225">
        <v>5.0761895858651904</v>
      </c>
      <c r="AJ225">
        <v>74.559399477806807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0.36</v>
      </c>
      <c r="AM225" t="s">
        <v>10455</v>
      </c>
      <c r="AN225">
        <v>24.34</v>
      </c>
      <c r="AO225" t="s">
        <v>10455</v>
      </c>
      <c r="AP225">
        <v>8.9808401713490998E-2</v>
      </c>
      <c r="AQ225">
        <f>(Table2[[#This Row],[Sharpe Ratio]]-AVERAGE(Table2[Sharpe Ratio]))/_xlfn.STDEV.P(Table2[Sharpe Ratio])</f>
        <v>0.40357339323308405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3.9538653058322142</v>
      </c>
      <c r="AS225">
        <f>_xlfn.RANK.AVG(Table2[[#This Row],[1Y Return vs Nifty Z-Score]],Table2[1Y Return vs Nifty Z-Score])</f>
        <v>287</v>
      </c>
      <c r="AT225">
        <f>_xlfn.RANK.AVG(Table2[[#This Row],[6M Return vs Nifty Z-Score]],Table2[6M Return vs Nifty Z-Score])</f>
        <v>236</v>
      </c>
      <c r="AU225">
        <f>_xlfn.RANK.AVG(Table2[[#This Row],[Sharpe Ratio Z-Score]],Table2[Sharpe Ratio Z-Score])</f>
        <v>236</v>
      </c>
      <c r="AV225">
        <f>(Table2[[#This Row],[Rank 1Y]]+Table2[[#This Row],[Rank 6M]]+Table2[[#This Row],[Rank Sharpe]])/3</f>
        <v>253</v>
      </c>
    </row>
    <row r="226" spans="1:48" x14ac:dyDescent="0.3">
      <c r="A226" t="s">
        <v>73</v>
      </c>
      <c r="B226" t="s">
        <v>74</v>
      </c>
      <c r="C226" t="s">
        <v>10409</v>
      </c>
      <c r="D226" t="s">
        <v>75</v>
      </c>
      <c r="E226">
        <v>344951.25582851999</v>
      </c>
      <c r="F226">
        <v>272.95</v>
      </c>
      <c r="G226">
        <v>41.966456007563302</v>
      </c>
      <c r="H226">
        <f>(Table2[[#This Row],[1Y Return vs Nifty]]-AVERAGE(Table2[1Y Return vs Nifty]))/_xlfn.STDEV.P(Table2[1Y Return vs Nifty])</f>
        <v>-4.8617164354589133E-2</v>
      </c>
      <c r="I226">
        <v>-7.3044044149348997</v>
      </c>
      <c r="J226">
        <f>(Table2[[#This Row],[1M Return vs Nifty]]-AVERAGE(Table2[1M Return vs Nifty]))/_xlfn.STDEV.P(Table2[1M Return vs Nifty])</f>
        <v>-0.67117772763740369</v>
      </c>
      <c r="K226">
        <v>21.9670512223638</v>
      </c>
      <c r="L226">
        <f>(Table2[[#This Row],[6M Return vs Nifty]]-AVERAGE(Table2[6M Return vs Nifty]))/_xlfn.STDEV.P(Table2[6M Return vs Nifty])</f>
        <v>0.29305065054100321</v>
      </c>
      <c r="M226">
        <v>-0.66710111084557699</v>
      </c>
      <c r="N226">
        <f>(Table2[[#This Row],[1W Return vs Nifty]]-AVERAGE(Table2[1W Return vs Nifty]))/_xlfn.STDEV.P(Table2[1W Return vs Nifty])</f>
        <v>0.23004711165287861</v>
      </c>
      <c r="O226">
        <v>270.20999999999998</v>
      </c>
      <c r="P226">
        <v>270.079382751043</v>
      </c>
      <c r="Q226">
        <v>241.09910662887901</v>
      </c>
      <c r="R226">
        <v>59.536628661705599</v>
      </c>
      <c r="S226" s="2">
        <f>(Table2[[#This Row],[Close Price]]-Table2[[#This Row],[20D EMA]])/Table2[[#This Row],[20D EMA]]</f>
        <v>1.0140261278265087E-2</v>
      </c>
      <c r="T226" s="2">
        <f>(Table2[[#This Row],[Close Price]]-Table2[[#This Row],[50D EMA]])/Table2[[#This Row],[50D EMA]]</f>
        <v>1.0628790764095834E-2</v>
      </c>
      <c r="U226" s="2">
        <f>(Table2[[#This Row],[Close Price]]-Table2[[#This Row],[200D EMA]])/Table2[[#This Row],[200D EMA]]</f>
        <v>0.13210705678867851</v>
      </c>
      <c r="V226">
        <v>0.74389372011210697</v>
      </c>
      <c r="W226">
        <v>271.60000000000002</v>
      </c>
      <c r="X226">
        <v>275.8</v>
      </c>
      <c r="Y226">
        <v>271.60000000000002</v>
      </c>
      <c r="Z226">
        <v>275.8</v>
      </c>
      <c r="AA226">
        <v>271.60000000000002</v>
      </c>
      <c r="AB226">
        <v>275.8</v>
      </c>
      <c r="AC226" s="2">
        <f>(Table2[[#This Row],[Close Price]]/Table2[[#This Row],[Day Low]])-1</f>
        <v>4.9705449189985096E-3</v>
      </c>
      <c r="AD226" s="2">
        <f>(Table2[[#This Row],[Day High]]/Table2[[#This Row],[Close Price]])-1</f>
        <v>1.0441472797215745E-2</v>
      </c>
      <c r="AE226" s="2">
        <f>(Table2[[#This Row],[Close Price]]/Table2[[#This Row],[Current Week Low]])-1</f>
        <v>4.9705449189985096E-3</v>
      </c>
      <c r="AF226" s="2">
        <f>(Table2[[#This Row],[Current Week High]]/Table2[[#This Row],[Close Price]])-1</f>
        <v>1.0441472797215745E-2</v>
      </c>
      <c r="AG226" s="2">
        <f>(Table2[[#This Row],[Close Price]]/Table2[[#This Row],[Current Month Low]])-1</f>
        <v>4.9705449189985096E-3</v>
      </c>
      <c r="AH226" s="2">
        <f>(Table2[[#This Row],[Current Month High]]/Table2[[#This Row],[Close Price]])-1</f>
        <v>1.0441472797215745E-2</v>
      </c>
      <c r="AI226">
        <v>7.3273493313793701</v>
      </c>
      <c r="AJ226">
        <v>70.593749999999901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-0.03</v>
      </c>
      <c r="AM226" t="s">
        <v>10456</v>
      </c>
      <c r="AN226">
        <v>-0.93</v>
      </c>
      <c r="AO226" t="s">
        <v>10456</v>
      </c>
      <c r="AP226">
        <v>8.9652175119068006E-2</v>
      </c>
      <c r="AQ226">
        <f>(Table2[[#This Row],[Sharpe Ratio]]-AVERAGE(Table2[Sharpe Ratio]))/_xlfn.STDEV.P(Table2[Sharpe Ratio])</f>
        <v>0.40180711267547792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0.20510998287736693</v>
      </c>
      <c r="AS226">
        <f>_xlfn.RANK.AVG(Table2[[#This Row],[1Y Return vs Nifty Z-Score]],Table2[1Y Return vs Nifty Z-Score])</f>
        <v>291</v>
      </c>
      <c r="AT226">
        <f>_xlfn.RANK.AVG(Table2[[#This Row],[6M Return vs Nifty Z-Score]],Table2[6M Return vs Nifty Z-Score])</f>
        <v>232</v>
      </c>
      <c r="AU226">
        <f>_xlfn.RANK.AVG(Table2[[#This Row],[Sharpe Ratio Z-Score]],Table2[Sharpe Ratio Z-Score])</f>
        <v>238</v>
      </c>
      <c r="AV226">
        <f>(Table2[[#This Row],[Rank 1Y]]+Table2[[#This Row],[Rank 6M]]+Table2[[#This Row],[Rank Sharpe]])/3</f>
        <v>253.66666666666666</v>
      </c>
    </row>
    <row r="227" spans="1:48" x14ac:dyDescent="0.3">
      <c r="A227" t="s">
        <v>856</v>
      </c>
      <c r="B227" t="s">
        <v>857</v>
      </c>
      <c r="C227" t="s">
        <v>10410</v>
      </c>
      <c r="D227" t="s">
        <v>21</v>
      </c>
      <c r="E227">
        <v>16940.1181779</v>
      </c>
      <c r="F227">
        <v>754.95</v>
      </c>
      <c r="G227">
        <v>69.179963453415695</v>
      </c>
      <c r="H227">
        <f>(Table2[[#This Row],[1Y Return vs Nifty]]-AVERAGE(Table2[1Y Return vs Nifty]))/_xlfn.STDEV.P(Table2[1Y Return vs Nifty])</f>
        <v>0.27395549873313291</v>
      </c>
      <c r="I227">
        <v>12.9304825655153</v>
      </c>
      <c r="J227">
        <f>(Table2[[#This Row],[1M Return vs Nifty]]-AVERAGE(Table2[1M Return vs Nifty]))/_xlfn.STDEV.P(Table2[1M Return vs Nifty])</f>
        <v>1.2710279747171163</v>
      </c>
      <c r="K227">
        <v>13.380649282554099</v>
      </c>
      <c r="L227">
        <f>(Table2[[#This Row],[6M Return vs Nifty]]-AVERAGE(Table2[6M Return vs Nifty]))/_xlfn.STDEV.P(Table2[6M Return vs Nifty])</f>
        <v>3.1449047720290904E-2</v>
      </c>
      <c r="M227">
        <v>-3.0256271092517002</v>
      </c>
      <c r="N227">
        <f>(Table2[[#This Row],[1W Return vs Nifty]]-AVERAGE(Table2[1W Return vs Nifty]))/_xlfn.STDEV.P(Table2[1W Return vs Nifty])</f>
        <v>-0.24379950088522695</v>
      </c>
      <c r="O227">
        <v>709.34</v>
      </c>
      <c r="P227">
        <v>656.93356266884302</v>
      </c>
      <c r="Q227">
        <v>567.43271572233596</v>
      </c>
      <c r="R227">
        <v>72.641148493853805</v>
      </c>
      <c r="S227" s="2">
        <f>(Table2[[#This Row],[Close Price]]-Table2[[#This Row],[20D EMA]])/Table2[[#This Row],[20D EMA]]</f>
        <v>6.4299207714213227E-2</v>
      </c>
      <c r="T227" s="2">
        <f>(Table2[[#This Row],[Close Price]]-Table2[[#This Row],[50D EMA]])/Table2[[#This Row],[50D EMA]]</f>
        <v>0.14920296800327529</v>
      </c>
      <c r="U227" s="2">
        <f>(Table2[[#This Row],[Close Price]]-Table2[[#This Row],[200D EMA]])/Table2[[#This Row],[200D EMA]]</f>
        <v>0.33046611357076322</v>
      </c>
      <c r="V227">
        <v>0.65691563851536705</v>
      </c>
      <c r="W227">
        <v>738</v>
      </c>
      <c r="X227">
        <v>766</v>
      </c>
      <c r="Y227">
        <v>738</v>
      </c>
      <c r="Z227">
        <v>766</v>
      </c>
      <c r="AA227">
        <v>738</v>
      </c>
      <c r="AB227">
        <v>766</v>
      </c>
      <c r="AC227" s="2">
        <f>(Table2[[#This Row],[Close Price]]/Table2[[#This Row],[Day Low]])-1</f>
        <v>2.2967479674796731E-2</v>
      </c>
      <c r="AD227" s="2">
        <f>(Table2[[#This Row],[Day High]]/Table2[[#This Row],[Close Price]])-1</f>
        <v>1.4636730909331597E-2</v>
      </c>
      <c r="AE227" s="2">
        <f>(Table2[[#This Row],[Close Price]]/Table2[[#This Row],[Current Week Low]])-1</f>
        <v>2.2967479674796731E-2</v>
      </c>
      <c r="AF227" s="2">
        <f>(Table2[[#This Row],[Current Week High]]/Table2[[#This Row],[Close Price]])-1</f>
        <v>1.4636730909331597E-2</v>
      </c>
      <c r="AG227" s="2">
        <f>(Table2[[#This Row],[Close Price]]/Table2[[#This Row],[Current Month Low]])-1</f>
        <v>2.2967479674796731E-2</v>
      </c>
      <c r="AH227" s="2">
        <f>(Table2[[#This Row],[Current Month High]]/Table2[[#This Row],[Close Price]])-1</f>
        <v>1.4636730909331597E-2</v>
      </c>
      <c r="AI227">
        <v>1.86105040068877</v>
      </c>
      <c r="AJ227">
        <v>98.097612175281995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0.18</v>
      </c>
      <c r="AM227" t="s">
        <v>10455</v>
      </c>
      <c r="AN227">
        <v>7.93</v>
      </c>
      <c r="AO227" t="s">
        <v>10455</v>
      </c>
      <c r="AP227">
        <v>7.6471593092363996E-2</v>
      </c>
      <c r="AQ227">
        <f>(Table2[[#This Row],[Sharpe Ratio]]-AVERAGE(Table2[Sharpe Ratio]))/_xlfn.STDEV.P(Table2[Sharpe Ratio])</f>
        <v>0.25278891345219651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1.5854219337375097</v>
      </c>
      <c r="AS227">
        <f>_xlfn.RANK.AVG(Table2[[#This Row],[1Y Return vs Nifty Z-Score]],Table2[1Y Return vs Nifty Z-Score])</f>
        <v>204</v>
      </c>
      <c r="AT227">
        <f>_xlfn.RANK.AVG(Table2[[#This Row],[6M Return vs Nifty Z-Score]],Table2[6M Return vs Nifty Z-Score])</f>
        <v>291</v>
      </c>
      <c r="AU227">
        <f>_xlfn.RANK.AVG(Table2[[#This Row],[Sharpe Ratio Z-Score]],Table2[Sharpe Ratio Z-Score])</f>
        <v>266</v>
      </c>
      <c r="AV227">
        <f>(Table2[[#This Row],[Rank 1Y]]+Table2[[#This Row],[Rank 6M]]+Table2[[#This Row],[Rank Sharpe]])/3</f>
        <v>253.66666666666666</v>
      </c>
    </row>
    <row r="228" spans="1:48" x14ac:dyDescent="0.3">
      <c r="A228" t="s">
        <v>725</v>
      </c>
      <c r="B228" t="s">
        <v>726</v>
      </c>
      <c r="C228" t="s">
        <v>10416</v>
      </c>
      <c r="D228" t="s">
        <v>59</v>
      </c>
      <c r="E228">
        <v>21553.775191799999</v>
      </c>
      <c r="F228">
        <v>161.44</v>
      </c>
      <c r="G228">
        <v>96.714484203410095</v>
      </c>
      <c r="H228">
        <f>(Table2[[#This Row],[1Y Return vs Nifty]]-AVERAGE(Table2[1Y Return vs Nifty]))/_xlfn.STDEV.P(Table2[1Y Return vs Nifty])</f>
        <v>0.60033326179224655</v>
      </c>
      <c r="I228">
        <v>-0.61946661074055598</v>
      </c>
      <c r="J228">
        <f>(Table2[[#This Row],[1M Return vs Nifty]]-AVERAGE(Table2[1M Return vs Nifty]))/_xlfn.STDEV.P(Table2[1M Return vs Nifty])</f>
        <v>-2.9537162225029379E-2</v>
      </c>
      <c r="K228">
        <v>7.0162240658271298</v>
      </c>
      <c r="L228">
        <f>(Table2[[#This Row],[6M Return vs Nifty]]-AVERAGE(Table2[6M Return vs Nifty]))/_xlfn.STDEV.P(Table2[6M Return vs Nifty])</f>
        <v>-0.16245566922628549</v>
      </c>
      <c r="M228">
        <v>5.5532338784770499</v>
      </c>
      <c r="N228">
        <f>(Table2[[#This Row],[1W Return vs Nifty]]-AVERAGE(Table2[1W Return vs Nifty]))/_xlfn.STDEV.P(Table2[1W Return vs Nifty])</f>
        <v>1.4797618341255887</v>
      </c>
      <c r="O228">
        <v>153.26</v>
      </c>
      <c r="P228">
        <v>146.86242177268301</v>
      </c>
      <c r="Q228">
        <v>125.420777007835</v>
      </c>
      <c r="R228">
        <v>67.532441738697102</v>
      </c>
      <c r="S228" s="2">
        <f>(Table2[[#This Row],[Close Price]]-Table2[[#This Row],[20D EMA]])/Table2[[#This Row],[20D EMA]]</f>
        <v>5.3373352472921881E-2</v>
      </c>
      <c r="T228" s="2">
        <f>(Table2[[#This Row],[Close Price]]-Table2[[#This Row],[50D EMA]])/Table2[[#This Row],[50D EMA]]</f>
        <v>9.9260096976206053E-2</v>
      </c>
      <c r="U228" s="2">
        <f>(Table2[[#This Row],[Close Price]]-Table2[[#This Row],[200D EMA]])/Table2[[#This Row],[200D EMA]]</f>
        <v>0.28718705027568825</v>
      </c>
      <c r="V228">
        <v>1.4409188791257499</v>
      </c>
      <c r="W228">
        <v>159.51</v>
      </c>
      <c r="X228">
        <v>163.9</v>
      </c>
      <c r="Y228">
        <v>159.51</v>
      </c>
      <c r="Z228">
        <v>163.9</v>
      </c>
      <c r="AA228">
        <v>159.51</v>
      </c>
      <c r="AB228">
        <v>163.9</v>
      </c>
      <c r="AC228" s="2">
        <f>(Table2[[#This Row],[Close Price]]/Table2[[#This Row],[Day Low]])-1</f>
        <v>1.2099554886841002E-2</v>
      </c>
      <c r="AD228" s="2">
        <f>(Table2[[#This Row],[Day High]]/Table2[[#This Row],[Close Price]])-1</f>
        <v>1.5237859266600706E-2</v>
      </c>
      <c r="AE228" s="2">
        <f>(Table2[[#This Row],[Close Price]]/Table2[[#This Row],[Current Week Low]])-1</f>
        <v>1.2099554886841002E-2</v>
      </c>
      <c r="AF228" s="2">
        <f>(Table2[[#This Row],[Current Week High]]/Table2[[#This Row],[Close Price]])-1</f>
        <v>1.5237859266600706E-2</v>
      </c>
      <c r="AG228" s="2">
        <f>(Table2[[#This Row],[Close Price]]/Table2[[#This Row],[Current Month Low]])-1</f>
        <v>1.2099554886841002E-2</v>
      </c>
      <c r="AH228" s="2">
        <f>(Table2[[#This Row],[Current Month High]]/Table2[[#This Row],[Close Price]])-1</f>
        <v>1.5237859266600706E-2</v>
      </c>
      <c r="AI228">
        <v>6.0455896927651098</v>
      </c>
      <c r="AJ228">
        <v>124.222222222222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0.08</v>
      </c>
      <c r="AM228" t="s">
        <v>10455</v>
      </c>
      <c r="AN228">
        <v>8.44</v>
      </c>
      <c r="AO228" t="s">
        <v>10455</v>
      </c>
      <c r="AP228">
        <v>7.5412521375865002E-2</v>
      </c>
      <c r="AQ228">
        <f>(Table2[[#This Row],[Sharpe Ratio]]-AVERAGE(Table2[Sharpe Ratio]))/_xlfn.STDEV.P(Table2[Sharpe Ratio])</f>
        <v>0.24081516603184414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2.1289174304983645</v>
      </c>
      <c r="AS228">
        <f>_xlfn.RANK.AVG(Table2[[#This Row],[1Y Return vs Nifty Z-Score]],Table2[1Y Return vs Nifty Z-Score])</f>
        <v>134</v>
      </c>
      <c r="AT228">
        <f>_xlfn.RANK.AVG(Table2[[#This Row],[6M Return vs Nifty Z-Score]],Table2[6M Return vs Nifty Z-Score])</f>
        <v>361</v>
      </c>
      <c r="AU228">
        <f>_xlfn.RANK.AVG(Table2[[#This Row],[Sharpe Ratio Z-Score]],Table2[Sharpe Ratio Z-Score])</f>
        <v>269</v>
      </c>
      <c r="AV228">
        <f>(Table2[[#This Row],[Rank 1Y]]+Table2[[#This Row],[Rank 6M]]+Table2[[#This Row],[Rank Sharpe]])/3</f>
        <v>254.66666666666666</v>
      </c>
    </row>
    <row r="229" spans="1:48" x14ac:dyDescent="0.3">
      <c r="A229" t="s">
        <v>1575</v>
      </c>
      <c r="B229" t="s">
        <v>1576</v>
      </c>
      <c r="C229" t="s">
        <v>10425</v>
      </c>
      <c r="D229" t="s">
        <v>278</v>
      </c>
      <c r="E229">
        <v>5504.7726826300004</v>
      </c>
      <c r="F229">
        <v>1462.95</v>
      </c>
      <c r="G229">
        <v>8.4823134956178592</v>
      </c>
      <c r="H229">
        <f>(Table2[[#This Row],[1Y Return vs Nifty]]-AVERAGE(Table2[1Y Return vs Nifty]))/_xlfn.STDEV.P(Table2[1Y Return vs Nifty])</f>
        <v>-0.44551819016973954</v>
      </c>
      <c r="I229">
        <v>1.6154352231524201</v>
      </c>
      <c r="J229">
        <f>(Table2[[#This Row],[1M Return vs Nifty]]-AVERAGE(Table2[1M Return vs Nifty]))/_xlfn.STDEV.P(Table2[1M Return vs Nifty])</f>
        <v>0.18497548072588957</v>
      </c>
      <c r="K229">
        <v>38.069749842565102</v>
      </c>
      <c r="L229">
        <f>(Table2[[#This Row],[6M Return vs Nifty]]-AVERAGE(Table2[6M Return vs Nifty]))/_xlfn.STDEV.P(Table2[6M Return vs Nifty])</f>
        <v>0.78365099726515086</v>
      </c>
      <c r="M229">
        <v>-6.1479188623384102</v>
      </c>
      <c r="N229">
        <f>(Table2[[#This Row],[1W Return vs Nifty]]-AVERAGE(Table2[1W Return vs Nifty]))/_xlfn.STDEV.P(Table2[1W Return vs Nifty])</f>
        <v>-0.87109272197146004</v>
      </c>
      <c r="O229">
        <v>1336.38</v>
      </c>
      <c r="P229">
        <v>1293.2758203281001</v>
      </c>
      <c r="Q229">
        <v>1154.6118545868401</v>
      </c>
      <c r="R229">
        <v>47.743615854342103</v>
      </c>
      <c r="S229" s="2">
        <f>(Table2[[#This Row],[Close Price]]-Table2[[#This Row],[20D EMA]])/Table2[[#This Row],[20D EMA]]</f>
        <v>9.4711085170385609E-2</v>
      </c>
      <c r="T229" s="2">
        <f>(Table2[[#This Row],[Close Price]]-Table2[[#This Row],[50D EMA]])/Table2[[#This Row],[50D EMA]]</f>
        <v>0.1311972102199005</v>
      </c>
      <c r="U229" s="2">
        <f>(Table2[[#This Row],[Close Price]]-Table2[[#This Row],[200D EMA]])/Table2[[#This Row],[200D EMA]]</f>
        <v>0.26704917690585639</v>
      </c>
      <c r="V229">
        <v>0.988777005578232</v>
      </c>
      <c r="W229">
        <v>1341</v>
      </c>
      <c r="X229">
        <v>1475.95</v>
      </c>
      <c r="Y229">
        <v>1341</v>
      </c>
      <c r="Z229">
        <v>1475.95</v>
      </c>
      <c r="AA229">
        <v>1341</v>
      </c>
      <c r="AB229">
        <v>1475.95</v>
      </c>
      <c r="AC229" s="2">
        <f>(Table2[[#This Row],[Close Price]]/Table2[[#This Row],[Day Low]])-1</f>
        <v>9.0939597315436327E-2</v>
      </c>
      <c r="AD229" s="2">
        <f>(Table2[[#This Row],[Day High]]/Table2[[#This Row],[Close Price]])-1</f>
        <v>8.8861546874465791E-3</v>
      </c>
      <c r="AE229" s="2">
        <f>(Table2[[#This Row],[Close Price]]/Table2[[#This Row],[Current Week Low]])-1</f>
        <v>9.0939597315436327E-2</v>
      </c>
      <c r="AF229" s="2">
        <f>(Table2[[#This Row],[Current Week High]]/Table2[[#This Row],[Close Price]])-1</f>
        <v>8.8861546874465791E-3</v>
      </c>
      <c r="AG229" s="2">
        <f>(Table2[[#This Row],[Close Price]]/Table2[[#This Row],[Current Month Low]])-1</f>
        <v>9.0939597315436327E-2</v>
      </c>
      <c r="AH229" s="2">
        <f>(Table2[[#This Row],[Current Month High]]/Table2[[#This Row],[Close Price]])-1</f>
        <v>8.8861546874465791E-3</v>
      </c>
      <c r="AI229">
        <v>0.88861546874465702</v>
      </c>
      <c r="AJ229">
        <v>69.705933530537607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0.02</v>
      </c>
      <c r="AM229" t="s">
        <v>10455</v>
      </c>
      <c r="AN229">
        <v>12.03</v>
      </c>
      <c r="AO229" t="s">
        <v>10455</v>
      </c>
      <c r="AP229">
        <v>0.106732677046773</v>
      </c>
      <c r="AQ229">
        <f>(Table2[[#This Row],[Sharpe Ratio]]-AVERAGE(Table2[Sharpe Ratio]))/_xlfn.STDEV.P(Table2[Sharpe Ratio])</f>
        <v>0.59491737396284494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0.24693293981268594</v>
      </c>
      <c r="AS229">
        <f>_xlfn.RANK.AVG(Table2[[#This Row],[1Y Return vs Nifty Z-Score]],Table2[1Y Return vs Nifty Z-Score])</f>
        <v>454</v>
      </c>
      <c r="AT229">
        <f>_xlfn.RANK.AVG(Table2[[#This Row],[6M Return vs Nifty Z-Score]],Table2[6M Return vs Nifty Z-Score])</f>
        <v>123</v>
      </c>
      <c r="AU229">
        <f>_xlfn.RANK.AVG(Table2[[#This Row],[Sharpe Ratio Z-Score]],Table2[Sharpe Ratio Z-Score])</f>
        <v>189</v>
      </c>
      <c r="AV229">
        <f>(Table2[[#This Row],[Rank 1Y]]+Table2[[#This Row],[Rank 6M]]+Table2[[#This Row],[Rank Sharpe]])/3</f>
        <v>255.33333333333334</v>
      </c>
    </row>
    <row r="230" spans="1:48" x14ac:dyDescent="0.3">
      <c r="A230" t="s">
        <v>710</v>
      </c>
      <c r="B230" t="s">
        <v>711</v>
      </c>
      <c r="C230" t="s">
        <v>10414</v>
      </c>
      <c r="D230" t="s">
        <v>46</v>
      </c>
      <c r="E230">
        <v>22801.167535299999</v>
      </c>
      <c r="F230">
        <v>883.95</v>
      </c>
      <c r="G230">
        <v>32.308935083318197</v>
      </c>
      <c r="H230">
        <f>(Table2[[#This Row],[1Y Return vs Nifty]]-AVERAGE(Table2[1Y Return vs Nifty]))/_xlfn.STDEV.P(Table2[1Y Return vs Nifty])</f>
        <v>-0.16309164911395585</v>
      </c>
      <c r="I230">
        <v>9.4914258439049597</v>
      </c>
      <c r="J230">
        <f>(Table2[[#This Row],[1M Return vs Nifty]]-AVERAGE(Table2[1M Return vs Nifty]))/_xlfn.STDEV.P(Table2[1M Return vs Nifty])</f>
        <v>0.94093690072765146</v>
      </c>
      <c r="K230">
        <v>35.022379043138301</v>
      </c>
      <c r="L230">
        <f>(Table2[[#This Row],[6M Return vs Nifty]]-AVERAGE(Table2[6M Return vs Nifty]))/_xlfn.STDEV.P(Table2[6M Return vs Nifty])</f>
        <v>0.69080685939373476</v>
      </c>
      <c r="M230">
        <v>-1.7082683655248501</v>
      </c>
      <c r="N230">
        <f>(Table2[[#This Row],[1W Return vs Nifty]]-AVERAGE(Table2[1W Return vs Nifty]))/_xlfn.STDEV.P(Table2[1W Return vs Nifty])</f>
        <v>2.0868337686096895E-2</v>
      </c>
      <c r="O230">
        <v>849.65</v>
      </c>
      <c r="P230">
        <v>800.50170494806605</v>
      </c>
      <c r="Q230">
        <v>696.90830639461001</v>
      </c>
      <c r="R230">
        <v>60.722671793990003</v>
      </c>
      <c r="S230" s="2">
        <f>(Table2[[#This Row],[Close Price]]-Table2[[#This Row],[20D EMA]])/Table2[[#This Row],[20D EMA]]</f>
        <v>4.036956393809224E-2</v>
      </c>
      <c r="T230" s="2">
        <f>(Table2[[#This Row],[Close Price]]-Table2[[#This Row],[50D EMA]])/Table2[[#This Row],[50D EMA]]</f>
        <v>0.10424499352858699</v>
      </c>
      <c r="U230" s="2">
        <f>(Table2[[#This Row],[Close Price]]-Table2[[#This Row],[200D EMA]])/Table2[[#This Row],[200D EMA]]</f>
        <v>0.26838780925575811</v>
      </c>
      <c r="V230">
        <v>1.0756770464802701</v>
      </c>
      <c r="W230">
        <v>877.85</v>
      </c>
      <c r="X230">
        <v>900.4</v>
      </c>
      <c r="Y230">
        <v>877.85</v>
      </c>
      <c r="Z230">
        <v>900.4</v>
      </c>
      <c r="AA230">
        <v>877.85</v>
      </c>
      <c r="AB230">
        <v>900.4</v>
      </c>
      <c r="AC230" s="2">
        <f>(Table2[[#This Row],[Close Price]]/Table2[[#This Row],[Day Low]])-1</f>
        <v>6.9487953522811008E-3</v>
      </c>
      <c r="AD230" s="2">
        <f>(Table2[[#This Row],[Day High]]/Table2[[#This Row],[Close Price]])-1</f>
        <v>1.8609649867073808E-2</v>
      </c>
      <c r="AE230" s="2">
        <f>(Table2[[#This Row],[Close Price]]/Table2[[#This Row],[Current Week Low]])-1</f>
        <v>6.9487953522811008E-3</v>
      </c>
      <c r="AF230" s="2">
        <f>(Table2[[#This Row],[Current Week High]]/Table2[[#This Row],[Close Price]])-1</f>
        <v>1.8609649867073808E-2</v>
      </c>
      <c r="AG230" s="2">
        <f>(Table2[[#This Row],[Close Price]]/Table2[[#This Row],[Current Month Low]])-1</f>
        <v>6.9487953522811008E-3</v>
      </c>
      <c r="AH230" s="2">
        <f>(Table2[[#This Row],[Current Month High]]/Table2[[#This Row],[Close Price]])-1</f>
        <v>1.8609649867073808E-2</v>
      </c>
      <c r="AI230">
        <v>7.4721420894847004</v>
      </c>
      <c r="AJ230">
        <v>60.718181818181797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0.08</v>
      </c>
      <c r="AM230" t="s">
        <v>10455</v>
      </c>
      <c r="AN230">
        <v>6.78</v>
      </c>
      <c r="AO230" t="s">
        <v>10455</v>
      </c>
      <c r="AP230">
        <v>6.2323347986450998E-2</v>
      </c>
      <c r="AQ230">
        <f>(Table2[[#This Row],[Sharpe Ratio]]-AVERAGE(Table2[Sharpe Ratio]))/_xlfn.STDEV.P(Table2[Sharpe Ratio])</f>
        <v>9.283042272840096E-2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1.5823508714219283</v>
      </c>
      <c r="AS230">
        <f>_xlfn.RANK.AVG(Table2[[#This Row],[1Y Return vs Nifty Z-Score]],Table2[1Y Return vs Nifty Z-Score])</f>
        <v>328</v>
      </c>
      <c r="AT230">
        <f>_xlfn.RANK.AVG(Table2[[#This Row],[6M Return vs Nifty Z-Score]],Table2[6M Return vs Nifty Z-Score])</f>
        <v>136</v>
      </c>
      <c r="AU230">
        <f>_xlfn.RANK.AVG(Table2[[#This Row],[Sharpe Ratio Z-Score]],Table2[Sharpe Ratio Z-Score])</f>
        <v>302</v>
      </c>
      <c r="AV230">
        <f>(Table2[[#This Row],[Rank 1Y]]+Table2[[#This Row],[Rank 6M]]+Table2[[#This Row],[Rank Sharpe]])/3</f>
        <v>255.33333333333334</v>
      </c>
    </row>
    <row r="231" spans="1:48" x14ac:dyDescent="0.3">
      <c r="A231" t="s">
        <v>918</v>
      </c>
      <c r="B231" t="s">
        <v>919</v>
      </c>
      <c r="C231" t="s">
        <v>10423</v>
      </c>
      <c r="D231" t="s">
        <v>347</v>
      </c>
      <c r="E231">
        <v>15235.462814925</v>
      </c>
      <c r="F231">
        <v>4488.3999999999996</v>
      </c>
      <c r="G231">
        <v>72.732459432265699</v>
      </c>
      <c r="H231">
        <f>(Table2[[#This Row],[1Y Return vs Nifty]]-AVERAGE(Table2[1Y Return vs Nifty]))/_xlfn.STDEV.P(Table2[1Y Return vs Nifty])</f>
        <v>0.3160646642196539</v>
      </c>
      <c r="I231">
        <v>15.039241683424899</v>
      </c>
      <c r="J231">
        <f>(Table2[[#This Row],[1M Return vs Nifty]]-AVERAGE(Table2[1M Return vs Nifty]))/_xlfn.STDEV.P(Table2[1M Return vs Nifty])</f>
        <v>1.4734330579603827</v>
      </c>
      <c r="K231">
        <v>31.992596682713401</v>
      </c>
      <c r="L231">
        <f>(Table2[[#This Row],[6M Return vs Nifty]]-AVERAGE(Table2[6M Return vs Nifty]))/_xlfn.STDEV.P(Table2[6M Return vs Nifty])</f>
        <v>0.59849858786846288</v>
      </c>
      <c r="M231">
        <v>11.445789667451599</v>
      </c>
      <c r="N231">
        <f>(Table2[[#This Row],[1W Return vs Nifty]]-AVERAGE(Table2[1W Return vs Nifty]))/_xlfn.STDEV.P(Table2[1W Return vs Nifty])</f>
        <v>2.6636231109079191</v>
      </c>
      <c r="O231">
        <v>4072.37</v>
      </c>
      <c r="P231">
        <v>3909.9994400887899</v>
      </c>
      <c r="Q231">
        <v>3499.31112356634</v>
      </c>
      <c r="R231">
        <v>84.416730706094498</v>
      </c>
      <c r="S231" s="2">
        <f>(Table2[[#This Row],[Close Price]]-Table2[[#This Row],[20D EMA]])/Table2[[#This Row],[20D EMA]]</f>
        <v>0.10215918494635796</v>
      </c>
      <c r="T231" s="2">
        <f>(Table2[[#This Row],[Close Price]]-Table2[[#This Row],[50D EMA]])/Table2[[#This Row],[50D EMA]]</f>
        <v>0.14792855312993988</v>
      </c>
      <c r="U231" s="2">
        <f>(Table2[[#This Row],[Close Price]]-Table2[[#This Row],[200D EMA]])/Table2[[#This Row],[200D EMA]]</f>
        <v>0.28265245401375594</v>
      </c>
      <c r="V231">
        <v>1.9430494907509599</v>
      </c>
      <c r="W231">
        <v>4430</v>
      </c>
      <c r="X231">
        <v>4555.25</v>
      </c>
      <c r="Y231">
        <v>4430</v>
      </c>
      <c r="Z231">
        <v>4555.25</v>
      </c>
      <c r="AA231">
        <v>4430</v>
      </c>
      <c r="AB231">
        <v>4555.25</v>
      </c>
      <c r="AC231" s="2">
        <f>(Table2[[#This Row],[Close Price]]/Table2[[#This Row],[Day Low]])-1</f>
        <v>1.3182844243792236E-2</v>
      </c>
      <c r="AD231" s="2">
        <f>(Table2[[#This Row],[Day High]]/Table2[[#This Row],[Close Price]])-1</f>
        <v>1.4893948845913885E-2</v>
      </c>
      <c r="AE231" s="2">
        <f>(Table2[[#This Row],[Close Price]]/Table2[[#This Row],[Current Week Low]])-1</f>
        <v>1.3182844243792236E-2</v>
      </c>
      <c r="AF231" s="2">
        <f>(Table2[[#This Row],[Current Week High]]/Table2[[#This Row],[Close Price]])-1</f>
        <v>1.4893948845913885E-2</v>
      </c>
      <c r="AG231" s="2">
        <f>(Table2[[#This Row],[Close Price]]/Table2[[#This Row],[Current Month Low]])-1</f>
        <v>1.3182844243792236E-2</v>
      </c>
      <c r="AH231" s="2">
        <f>(Table2[[#This Row],[Current Month High]]/Table2[[#This Row],[Close Price]])-1</f>
        <v>1.4893948845913885E-2</v>
      </c>
      <c r="AI231">
        <v>2.8027805008466302</v>
      </c>
      <c r="AJ231">
        <v>106.743436204514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0.08</v>
      </c>
      <c r="AM231" t="s">
        <v>10455</v>
      </c>
      <c r="AN231">
        <v>10.08</v>
      </c>
      <c r="AO231" t="s">
        <v>10455</v>
      </c>
      <c r="AP231">
        <v>2.386189715025E-2</v>
      </c>
      <c r="AQ231">
        <f>(Table2[[#This Row],[Sharpe Ratio]]-AVERAGE(Table2[Sharpe Ratio]))/_xlfn.STDEV.P(Table2[Sharpe Ratio])</f>
        <v>-0.34201047667296447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4.7096089442834543</v>
      </c>
      <c r="AS231">
        <f>_xlfn.RANK.AVG(Table2[[#This Row],[1Y Return vs Nifty Z-Score]],Table2[1Y Return vs Nifty Z-Score])</f>
        <v>186</v>
      </c>
      <c r="AT231">
        <f>_xlfn.RANK.AVG(Table2[[#This Row],[6M Return vs Nifty Z-Score]],Table2[6M Return vs Nifty Z-Score])</f>
        <v>154</v>
      </c>
      <c r="AU231">
        <f>_xlfn.RANK.AVG(Table2[[#This Row],[Sharpe Ratio Z-Score]],Table2[Sharpe Ratio Z-Score])</f>
        <v>431</v>
      </c>
      <c r="AV231">
        <f>(Table2[[#This Row],[Rank 1Y]]+Table2[[#This Row],[Rank 6M]]+Table2[[#This Row],[Rank Sharpe]])/3</f>
        <v>257</v>
      </c>
    </row>
    <row r="232" spans="1:48" x14ac:dyDescent="0.3">
      <c r="A232" t="s">
        <v>962</v>
      </c>
      <c r="B232" t="s">
        <v>963</v>
      </c>
      <c r="C232" t="s">
        <v>10413</v>
      </c>
      <c r="D232" t="s">
        <v>249</v>
      </c>
      <c r="E232">
        <v>14132.298344999999</v>
      </c>
      <c r="F232">
        <v>2083.25</v>
      </c>
      <c r="G232">
        <v>81.252072125866803</v>
      </c>
      <c r="H232">
        <f>(Table2[[#This Row],[1Y Return vs Nifty]]-AVERAGE(Table2[1Y Return vs Nifty]))/_xlfn.STDEV.P(Table2[1Y Return vs Nifty])</f>
        <v>0.41705106446662837</v>
      </c>
      <c r="I232">
        <v>29.780949780817899</v>
      </c>
      <c r="J232">
        <f>(Table2[[#This Row],[1M Return vs Nifty]]-AVERAGE(Table2[1M Return vs Nifty]))/_xlfn.STDEV.P(Table2[1M Return vs Nifty])</f>
        <v>2.888386823546746</v>
      </c>
      <c r="K232">
        <v>26.397241506019199</v>
      </c>
      <c r="L232">
        <f>(Table2[[#This Row],[6M Return vs Nifty]]-AVERAGE(Table2[6M Return vs Nifty]))/_xlfn.STDEV.P(Table2[6M Return vs Nifty])</f>
        <v>0.42802510050609349</v>
      </c>
      <c r="M232">
        <v>16.450536469370899</v>
      </c>
      <c r="N232">
        <f>(Table2[[#This Row],[1W Return vs Nifty]]-AVERAGE(Table2[1W Return vs Nifty]))/_xlfn.STDEV.P(Table2[1W Return vs Nifty])</f>
        <v>3.6691165081835946</v>
      </c>
      <c r="O232">
        <v>1771.01</v>
      </c>
      <c r="P232">
        <v>1663.34687347823</v>
      </c>
      <c r="Q232">
        <v>1502.7768007560901</v>
      </c>
      <c r="R232">
        <v>75.228125029013697</v>
      </c>
      <c r="S232" s="2">
        <f>(Table2[[#This Row],[Close Price]]-Table2[[#This Row],[20D EMA]])/Table2[[#This Row],[20D EMA]]</f>
        <v>0.17630617557213116</v>
      </c>
      <c r="T232" s="2">
        <f>(Table2[[#This Row],[Close Price]]-Table2[[#This Row],[50D EMA]])/Table2[[#This Row],[50D EMA]]</f>
        <v>0.25244471445917305</v>
      </c>
      <c r="U232" s="2">
        <f>(Table2[[#This Row],[Close Price]]-Table2[[#This Row],[200D EMA]])/Table2[[#This Row],[200D EMA]]</f>
        <v>0.38626707502528468</v>
      </c>
      <c r="V232">
        <v>4.2422885942524502</v>
      </c>
      <c r="W232">
        <v>2030</v>
      </c>
      <c r="X232">
        <v>2109.9</v>
      </c>
      <c r="Y232">
        <v>2030</v>
      </c>
      <c r="Z232">
        <v>2109.9</v>
      </c>
      <c r="AA232">
        <v>2030</v>
      </c>
      <c r="AB232">
        <v>2109.9</v>
      </c>
      <c r="AC232" s="2">
        <f>(Table2[[#This Row],[Close Price]]/Table2[[#This Row],[Day Low]])-1</f>
        <v>2.6231527093595997E-2</v>
      </c>
      <c r="AD232" s="2">
        <f>(Table2[[#This Row],[Day High]]/Table2[[#This Row],[Close Price]])-1</f>
        <v>1.2792511700468134E-2</v>
      </c>
      <c r="AE232" s="2">
        <f>(Table2[[#This Row],[Close Price]]/Table2[[#This Row],[Current Week Low]])-1</f>
        <v>2.6231527093595997E-2</v>
      </c>
      <c r="AF232" s="2">
        <f>(Table2[[#This Row],[Current Week High]]/Table2[[#This Row],[Close Price]])-1</f>
        <v>1.2792511700468134E-2</v>
      </c>
      <c r="AG232" s="2">
        <f>(Table2[[#This Row],[Close Price]]/Table2[[#This Row],[Current Month Low]])-1</f>
        <v>2.6231527093595997E-2</v>
      </c>
      <c r="AH232" s="2">
        <f>(Table2[[#This Row],[Current Month High]]/Table2[[#This Row],[Close Price]])-1</f>
        <v>1.2792511700468134E-2</v>
      </c>
      <c r="AI232">
        <v>4.0537621504860004</v>
      </c>
      <c r="AJ232">
        <v>114.75697129013901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0.22</v>
      </c>
      <c r="AM232" t="s">
        <v>10455</v>
      </c>
      <c r="AN232">
        <v>24.41</v>
      </c>
      <c r="AO232" t="s">
        <v>10455</v>
      </c>
      <c r="AP232">
        <v>2.6459279880193001E-2</v>
      </c>
      <c r="AQ232">
        <f>(Table2[[#This Row],[Sharpe Ratio]]-AVERAGE(Table2[Sharpe Ratio]))/_xlfn.STDEV.P(Table2[Sharpe Ratio])</f>
        <v>-0.3126447554684248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7.0899347412346376</v>
      </c>
      <c r="AS232">
        <f>_xlfn.RANK.AVG(Table2[[#This Row],[1Y Return vs Nifty Z-Score]],Table2[1Y Return vs Nifty Z-Score])</f>
        <v>161</v>
      </c>
      <c r="AT232">
        <f>_xlfn.RANK.AVG(Table2[[#This Row],[6M Return vs Nifty Z-Score]],Table2[6M Return vs Nifty Z-Score])</f>
        <v>194</v>
      </c>
      <c r="AU232">
        <f>_xlfn.RANK.AVG(Table2[[#This Row],[Sharpe Ratio Z-Score]],Table2[Sharpe Ratio Z-Score])</f>
        <v>421</v>
      </c>
      <c r="AV232">
        <f>(Table2[[#This Row],[Rank 1Y]]+Table2[[#This Row],[Rank 6M]]+Table2[[#This Row],[Rank Sharpe]])/3</f>
        <v>258.66666666666669</v>
      </c>
    </row>
    <row r="233" spans="1:48" x14ac:dyDescent="0.3">
      <c r="A233" t="s">
        <v>1607</v>
      </c>
      <c r="B233" t="s">
        <v>1608</v>
      </c>
      <c r="C233" t="s">
        <v>10427</v>
      </c>
      <c r="D233" t="s">
        <v>1113</v>
      </c>
      <c r="E233">
        <v>5219.3638197</v>
      </c>
      <c r="F233">
        <v>436.85</v>
      </c>
      <c r="G233">
        <v>36.059751182109103</v>
      </c>
      <c r="H233">
        <f>(Table2[[#This Row],[1Y Return vs Nifty]]-AVERAGE(Table2[1Y Return vs Nifty]))/_xlfn.STDEV.P(Table2[1Y Return vs Nifty])</f>
        <v>-0.11863171537896479</v>
      </c>
      <c r="I233">
        <v>-8.9070751435708608</v>
      </c>
      <c r="J233">
        <f>(Table2[[#This Row],[1M Return vs Nifty]]-AVERAGE(Table2[1M Return vs Nifty]))/_xlfn.STDEV.P(Table2[1M Return vs Nifty])</f>
        <v>-0.8250069153744426</v>
      </c>
      <c r="K233">
        <v>12.4690325315671</v>
      </c>
      <c r="L233">
        <f>(Table2[[#This Row],[6M Return vs Nifty]]-AVERAGE(Table2[6M Return vs Nifty]))/_xlfn.STDEV.P(Table2[6M Return vs Nifty])</f>
        <v>3.6748525582024922E-3</v>
      </c>
      <c r="M233">
        <v>-15.4104975945611</v>
      </c>
      <c r="N233">
        <f>(Table2[[#This Row],[1W Return vs Nifty]]-AVERAGE(Table2[1W Return vs Nifty]))/_xlfn.STDEV.P(Table2[1W Return vs Nifty])</f>
        <v>-2.7320183842695682</v>
      </c>
      <c r="O233">
        <v>438.47</v>
      </c>
      <c r="P233">
        <v>440.04941364946802</v>
      </c>
      <c r="Q233">
        <v>398.94225871816599</v>
      </c>
      <c r="R233">
        <v>31.7293490127566</v>
      </c>
      <c r="S233" s="2">
        <f>(Table2[[#This Row],[Close Price]]-Table2[[#This Row],[20D EMA]])/Table2[[#This Row],[20D EMA]]</f>
        <v>-3.6946655415421911E-3</v>
      </c>
      <c r="T233" s="2">
        <f>(Table2[[#This Row],[Close Price]]-Table2[[#This Row],[50D EMA]])/Table2[[#This Row],[50D EMA]]</f>
        <v>-7.2705781447002888E-3</v>
      </c>
      <c r="U233" s="2">
        <f>(Table2[[#This Row],[Close Price]]-Table2[[#This Row],[200D EMA]])/Table2[[#This Row],[200D EMA]]</f>
        <v>9.5020621288992288E-2</v>
      </c>
      <c r="V233">
        <v>1.4882303145356099</v>
      </c>
      <c r="W233">
        <v>412</v>
      </c>
      <c r="X233">
        <v>439.7</v>
      </c>
      <c r="Y233">
        <v>412</v>
      </c>
      <c r="Z233">
        <v>439.7</v>
      </c>
      <c r="AA233">
        <v>412</v>
      </c>
      <c r="AB233">
        <v>439.7</v>
      </c>
      <c r="AC233" s="2">
        <f>(Table2[[#This Row],[Close Price]]/Table2[[#This Row],[Day Low]])-1</f>
        <v>6.0315533980582536E-2</v>
      </c>
      <c r="AD233" s="2">
        <f>(Table2[[#This Row],[Day High]]/Table2[[#This Row],[Close Price]])-1</f>
        <v>6.5239784823165614E-3</v>
      </c>
      <c r="AE233" s="2">
        <f>(Table2[[#This Row],[Close Price]]/Table2[[#This Row],[Current Week Low]])-1</f>
        <v>6.0315533980582536E-2</v>
      </c>
      <c r="AF233" s="2">
        <f>(Table2[[#This Row],[Current Week High]]/Table2[[#This Row],[Close Price]])-1</f>
        <v>6.5239784823165614E-3</v>
      </c>
      <c r="AG233" s="2">
        <f>(Table2[[#This Row],[Close Price]]/Table2[[#This Row],[Current Month Low]])-1</f>
        <v>6.0315533980582536E-2</v>
      </c>
      <c r="AH233" s="2">
        <f>(Table2[[#This Row],[Current Month High]]/Table2[[#This Row],[Close Price]])-1</f>
        <v>6.5239784823165614E-3</v>
      </c>
      <c r="AI233">
        <v>21.5405745679295</v>
      </c>
      <c r="AJ233">
        <v>70.64453125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-0.13</v>
      </c>
      <c r="AM233" t="s">
        <v>10456</v>
      </c>
      <c r="AN233">
        <v>-6.26</v>
      </c>
      <c r="AO233" t="s">
        <v>10456</v>
      </c>
      <c r="AP233">
        <v>0.113935997646691</v>
      </c>
      <c r="AQ233">
        <f>(Table2[[#This Row],[Sharpe Ratio]]-AVERAGE(Table2[Sharpe Ratio]))/_xlfn.STDEV.P(Table2[Sharpe Ratio])</f>
        <v>0.67635731812107525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313</v>
      </c>
      <c r="AT233">
        <f>_xlfn.RANK.AVG(Table2[[#This Row],[6M Return vs Nifty Z-Score]],Table2[6M Return vs Nifty Z-Score])</f>
        <v>296</v>
      </c>
      <c r="AU233">
        <f>_xlfn.RANK.AVG(Table2[[#This Row],[Sharpe Ratio Z-Score]],Table2[Sharpe Ratio Z-Score])</f>
        <v>176</v>
      </c>
      <c r="AV233">
        <f>(Table2[[#This Row],[Rank 1Y]]+Table2[[#This Row],[Rank 6M]]+Table2[[#This Row],[Rank Sharpe]])/3</f>
        <v>261.66666666666669</v>
      </c>
    </row>
    <row r="234" spans="1:48" x14ac:dyDescent="0.3">
      <c r="A234" t="s">
        <v>754</v>
      </c>
      <c r="B234" t="s">
        <v>755</v>
      </c>
      <c r="C234" t="s">
        <v>10425</v>
      </c>
      <c r="D234" t="s">
        <v>378</v>
      </c>
      <c r="E234">
        <v>20305.058411959999</v>
      </c>
      <c r="F234">
        <v>523.15</v>
      </c>
      <c r="G234">
        <v>65.093173078600401</v>
      </c>
      <c r="H234">
        <f>(Table2[[#This Row],[1Y Return vs Nifty]]-AVERAGE(Table2[1Y Return vs Nifty]))/_xlfn.STDEV.P(Table2[1Y Return vs Nifty])</f>
        <v>0.22551312660199629</v>
      </c>
      <c r="I234">
        <v>19.9018990654621</v>
      </c>
      <c r="J234">
        <f>(Table2[[#This Row],[1M Return vs Nifty]]-AVERAGE(Table2[1M Return vs Nifty]))/_xlfn.STDEV.P(Table2[1M Return vs Nifty])</f>
        <v>1.9401656325042131</v>
      </c>
      <c r="K234">
        <v>26.664375568048801</v>
      </c>
      <c r="L234">
        <f>(Table2[[#This Row],[6M Return vs Nifty]]-AVERAGE(Table2[6M Return vs Nifty]))/_xlfn.STDEV.P(Table2[6M Return vs Nifty])</f>
        <v>0.43616386448253275</v>
      </c>
      <c r="M234">
        <v>-3.7721805626728599</v>
      </c>
      <c r="N234">
        <f>(Table2[[#This Row],[1W Return vs Nifty]]-AVERAGE(Table2[1W Return vs Nifty]))/_xlfn.STDEV.P(Table2[1W Return vs Nifty])</f>
        <v>-0.39378802135152841</v>
      </c>
      <c r="O234">
        <v>472.18</v>
      </c>
      <c r="P234">
        <v>432.770113022614</v>
      </c>
      <c r="Q234">
        <v>370.76107718693902</v>
      </c>
      <c r="R234">
        <v>60.187434751817698</v>
      </c>
      <c r="S234" s="2">
        <f>(Table2[[#This Row],[Close Price]]-Table2[[#This Row],[20D EMA]])/Table2[[#This Row],[20D EMA]]</f>
        <v>0.10794612224151801</v>
      </c>
      <c r="T234" s="2">
        <f>(Table2[[#This Row],[Close Price]]-Table2[[#This Row],[50D EMA]])/Table2[[#This Row],[50D EMA]]</f>
        <v>0.2088404080081733</v>
      </c>
      <c r="U234" s="2">
        <f>(Table2[[#This Row],[Close Price]]-Table2[[#This Row],[200D EMA]])/Table2[[#This Row],[200D EMA]]</f>
        <v>0.41101650682772706</v>
      </c>
      <c r="V234">
        <v>3.15566556443473</v>
      </c>
      <c r="W234">
        <v>502</v>
      </c>
      <c r="X234">
        <v>526.29999999999995</v>
      </c>
      <c r="Y234">
        <v>502</v>
      </c>
      <c r="Z234">
        <v>526.29999999999995</v>
      </c>
      <c r="AA234">
        <v>502</v>
      </c>
      <c r="AB234">
        <v>526.29999999999995</v>
      </c>
      <c r="AC234" s="2">
        <f>(Table2[[#This Row],[Close Price]]/Table2[[#This Row],[Day Low]])-1</f>
        <v>4.2131474103585642E-2</v>
      </c>
      <c r="AD234" s="2">
        <f>(Table2[[#This Row],[Day High]]/Table2[[#This Row],[Close Price]])-1</f>
        <v>6.0212176240084236E-3</v>
      </c>
      <c r="AE234" s="2">
        <f>(Table2[[#This Row],[Close Price]]/Table2[[#This Row],[Current Week Low]])-1</f>
        <v>4.2131474103585642E-2</v>
      </c>
      <c r="AF234" s="2">
        <f>(Table2[[#This Row],[Current Week High]]/Table2[[#This Row],[Close Price]])-1</f>
        <v>6.0212176240084236E-3</v>
      </c>
      <c r="AG234" s="2">
        <f>(Table2[[#This Row],[Close Price]]/Table2[[#This Row],[Current Month Low]])-1</f>
        <v>4.2131474103585642E-2</v>
      </c>
      <c r="AH234" s="2">
        <f>(Table2[[#This Row],[Current Month High]]/Table2[[#This Row],[Close Price]])-1</f>
        <v>6.0212176240084236E-3</v>
      </c>
      <c r="AI234">
        <v>9.7868680110866997</v>
      </c>
      <c r="AJ234">
        <v>109.218156368726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0.3</v>
      </c>
      <c r="AM234" t="s">
        <v>10455</v>
      </c>
      <c r="AN234">
        <v>22.37</v>
      </c>
      <c r="AO234" t="s">
        <v>10455</v>
      </c>
      <c r="AP234">
        <v>4.1053063213240003E-2</v>
      </c>
      <c r="AQ234">
        <f>(Table2[[#This Row],[Sharpe Ratio]]-AVERAGE(Table2[Sharpe Ratio]))/_xlfn.STDEV.P(Table2[Sharpe Ratio])</f>
        <v>-0.14764905894005032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2.0604055432971635</v>
      </c>
      <c r="AS234">
        <f>_xlfn.RANK.AVG(Table2[[#This Row],[1Y Return vs Nifty Z-Score]],Table2[1Y Return vs Nifty Z-Score])</f>
        <v>216</v>
      </c>
      <c r="AT234">
        <f>_xlfn.RANK.AVG(Table2[[#This Row],[6M Return vs Nifty Z-Score]],Table2[6M Return vs Nifty Z-Score])</f>
        <v>189</v>
      </c>
      <c r="AU234">
        <f>_xlfn.RANK.AVG(Table2[[#This Row],[Sharpe Ratio Z-Score]],Table2[Sharpe Ratio Z-Score])</f>
        <v>383</v>
      </c>
      <c r="AV234">
        <f>(Table2[[#This Row],[Rank 1Y]]+Table2[[#This Row],[Rank 6M]]+Table2[[#This Row],[Rank Sharpe]])/3</f>
        <v>262.66666666666669</v>
      </c>
    </row>
    <row r="235" spans="1:48" x14ac:dyDescent="0.3">
      <c r="A235" t="s">
        <v>1624</v>
      </c>
      <c r="B235" t="s">
        <v>1625</v>
      </c>
      <c r="C235" t="s">
        <v>10419</v>
      </c>
      <c r="D235" t="s">
        <v>1626</v>
      </c>
      <c r="E235">
        <v>5112.2713124080001</v>
      </c>
      <c r="F235">
        <v>76.03</v>
      </c>
      <c r="G235">
        <v>69.389990780018707</v>
      </c>
      <c r="H235">
        <f>(Table2[[#This Row],[1Y Return vs Nifty]]-AVERAGE(Table2[1Y Return vs Nifty]))/_xlfn.STDEV.P(Table2[1Y Return vs Nifty])</f>
        <v>0.27644503721685582</v>
      </c>
      <c r="I235">
        <v>12.0187023906383</v>
      </c>
      <c r="J235">
        <f>(Table2[[#This Row],[1M Return vs Nifty]]-AVERAGE(Table2[1M Return vs Nifty]))/_xlfn.STDEV.P(Table2[1M Return vs Nifty])</f>
        <v>1.1835125536203333</v>
      </c>
      <c r="K235">
        <v>9.5389290066885994</v>
      </c>
      <c r="L235">
        <f>(Table2[[#This Row],[6M Return vs Nifty]]-AVERAGE(Table2[6M Return vs Nifty]))/_xlfn.STDEV.P(Table2[6M Return vs Nifty])</f>
        <v>-8.5596507426119753E-2</v>
      </c>
      <c r="M235">
        <v>-7.42692235749311</v>
      </c>
      <c r="N235">
        <f>(Table2[[#This Row],[1W Return vs Nifty]]-AVERAGE(Table2[1W Return vs Nifty]))/_xlfn.STDEV.P(Table2[1W Return vs Nifty])</f>
        <v>-1.1280546863564263</v>
      </c>
      <c r="O235">
        <v>73.84</v>
      </c>
      <c r="P235">
        <v>68.697363797135495</v>
      </c>
      <c r="Q235">
        <v>60.814513161687003</v>
      </c>
      <c r="R235">
        <v>52.122577227717002</v>
      </c>
      <c r="S235" s="2">
        <f>(Table2[[#This Row],[Close Price]]-Table2[[#This Row],[20D EMA]])/Table2[[#This Row],[20D EMA]]</f>
        <v>2.965872156012998E-2</v>
      </c>
      <c r="T235" s="2">
        <f>(Table2[[#This Row],[Close Price]]-Table2[[#This Row],[50D EMA]])/Table2[[#This Row],[50D EMA]]</f>
        <v>0.10673824725673474</v>
      </c>
      <c r="U235" s="2">
        <f>(Table2[[#This Row],[Close Price]]-Table2[[#This Row],[200D EMA]])/Table2[[#This Row],[200D EMA]]</f>
        <v>0.25019499536006673</v>
      </c>
      <c r="V235">
        <v>0.92394984837227601</v>
      </c>
      <c r="W235">
        <v>75</v>
      </c>
      <c r="X235">
        <v>76.42</v>
      </c>
      <c r="Y235">
        <v>75</v>
      </c>
      <c r="Z235">
        <v>76.42</v>
      </c>
      <c r="AA235">
        <v>75</v>
      </c>
      <c r="AB235">
        <v>76.42</v>
      </c>
      <c r="AC235" s="2">
        <f>(Table2[[#This Row],[Close Price]]/Table2[[#This Row],[Day Low]])-1</f>
        <v>1.3733333333333375E-2</v>
      </c>
      <c r="AD235" s="2">
        <f>(Table2[[#This Row],[Day High]]/Table2[[#This Row],[Close Price]])-1</f>
        <v>5.1295541233724595E-3</v>
      </c>
      <c r="AE235" s="2">
        <f>(Table2[[#This Row],[Close Price]]/Table2[[#This Row],[Current Week Low]])-1</f>
        <v>1.3733333333333375E-2</v>
      </c>
      <c r="AF235" s="2">
        <f>(Table2[[#This Row],[Current Week High]]/Table2[[#This Row],[Close Price]])-1</f>
        <v>5.1295541233724595E-3</v>
      </c>
      <c r="AG235" s="2">
        <f>(Table2[[#This Row],[Close Price]]/Table2[[#This Row],[Current Month Low]])-1</f>
        <v>1.3733333333333375E-2</v>
      </c>
      <c r="AH235" s="2">
        <f>(Table2[[#This Row],[Current Month High]]/Table2[[#This Row],[Close Price]])-1</f>
        <v>5.1295541233724595E-3</v>
      </c>
      <c r="AI235">
        <v>10.732605550440599</v>
      </c>
      <c r="AJ235">
        <v>96.968911917098396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</v>
      </c>
      <c r="AM235" t="s">
        <v>10455</v>
      </c>
      <c r="AN235">
        <v>-2.66</v>
      </c>
      <c r="AO235" t="s">
        <v>10456</v>
      </c>
      <c r="AP235">
        <v>7.8656609904407995E-2</v>
      </c>
      <c r="AQ235">
        <f>(Table2[[#This Row],[Sharpe Ratio]]-AVERAGE(Table2[Sharpe Ratio]))/_xlfn.STDEV.P(Table2[Sharpe Ratio])</f>
        <v>0.27749247130295812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0.52379886835760114</v>
      </c>
      <c r="AS235">
        <f>_xlfn.RANK.AVG(Table2[[#This Row],[1Y Return vs Nifty Z-Score]],Table2[1Y Return vs Nifty Z-Score])</f>
        <v>202</v>
      </c>
      <c r="AT235">
        <f>_xlfn.RANK.AVG(Table2[[#This Row],[6M Return vs Nifty Z-Score]],Table2[6M Return vs Nifty Z-Score])</f>
        <v>330</v>
      </c>
      <c r="AU235">
        <f>_xlfn.RANK.AVG(Table2[[#This Row],[Sharpe Ratio Z-Score]],Table2[Sharpe Ratio Z-Score])</f>
        <v>258</v>
      </c>
      <c r="AV235">
        <f>(Table2[[#This Row],[Rank 1Y]]+Table2[[#This Row],[Rank 6M]]+Table2[[#This Row],[Rank Sharpe]])/3</f>
        <v>263.33333333333331</v>
      </c>
    </row>
    <row r="236" spans="1:48" x14ac:dyDescent="0.3">
      <c r="A236" t="s">
        <v>1304</v>
      </c>
      <c r="B236" t="s">
        <v>1305</v>
      </c>
      <c r="C236" t="s">
        <v>10424</v>
      </c>
      <c r="D236" t="s">
        <v>140</v>
      </c>
      <c r="E236">
        <v>8192.2529825750007</v>
      </c>
      <c r="F236">
        <v>563.4</v>
      </c>
      <c r="G236">
        <v>72.998056188603996</v>
      </c>
      <c r="H236">
        <f>(Table2[[#This Row],[1Y Return vs Nifty]]-AVERAGE(Table2[1Y Return vs Nifty]))/_xlfn.STDEV.P(Table2[1Y Return vs Nifty])</f>
        <v>0.31921288953276267</v>
      </c>
      <c r="I236">
        <v>11.1917625671668</v>
      </c>
      <c r="J236">
        <f>(Table2[[#This Row],[1M Return vs Nifty]]-AVERAGE(Table2[1M Return vs Nifty]))/_xlfn.STDEV.P(Table2[1M Return vs Nifty])</f>
        <v>1.1041403662588669</v>
      </c>
      <c r="K236">
        <v>14.848694788509</v>
      </c>
      <c r="L236">
        <f>(Table2[[#This Row],[6M Return vs Nifty]]-AVERAGE(Table2[6M Return vs Nifty]))/_xlfn.STDEV.P(Table2[6M Return vs Nifty])</f>
        <v>7.6175937989774054E-2</v>
      </c>
      <c r="M236">
        <v>-10.3759521803463</v>
      </c>
      <c r="N236">
        <f>(Table2[[#This Row],[1W Return vs Nifty]]-AVERAGE(Table2[1W Return vs Nifty]))/_xlfn.STDEV.P(Table2[1W Return vs Nifty])</f>
        <v>-1.7205382090215058</v>
      </c>
      <c r="O236">
        <v>549.95000000000005</v>
      </c>
      <c r="P236">
        <v>505.18595286501898</v>
      </c>
      <c r="Q236">
        <v>451.98108974053702</v>
      </c>
      <c r="R236">
        <v>47.817530304303297</v>
      </c>
      <c r="S236" s="2">
        <f>(Table2[[#This Row],[Close Price]]-Table2[[#This Row],[20D EMA]])/Table2[[#This Row],[20D EMA]]</f>
        <v>2.4456768797163252E-2</v>
      </c>
      <c r="T236" s="2">
        <f>(Table2[[#This Row],[Close Price]]-Table2[[#This Row],[50D EMA]])/Table2[[#This Row],[50D EMA]]</f>
        <v>0.11523290939670142</v>
      </c>
      <c r="U236" s="2">
        <f>(Table2[[#This Row],[Close Price]]-Table2[[#This Row],[200D EMA]])/Table2[[#This Row],[200D EMA]]</f>
        <v>0.24651232714940305</v>
      </c>
      <c r="V236">
        <v>1.4688907446228201</v>
      </c>
      <c r="W236">
        <v>559.25</v>
      </c>
      <c r="X236">
        <v>588.70000000000005</v>
      </c>
      <c r="Y236">
        <v>559.25</v>
      </c>
      <c r="Z236">
        <v>588.70000000000005</v>
      </c>
      <c r="AA236">
        <v>559.25</v>
      </c>
      <c r="AB236">
        <v>588.70000000000005</v>
      </c>
      <c r="AC236" s="2">
        <f>(Table2[[#This Row],[Close Price]]/Table2[[#This Row],[Day Low]])-1</f>
        <v>7.4206526598121769E-3</v>
      </c>
      <c r="AD236" s="2">
        <f>(Table2[[#This Row],[Day High]]/Table2[[#This Row],[Close Price]])-1</f>
        <v>4.4905928292509945E-2</v>
      </c>
      <c r="AE236" s="2">
        <f>(Table2[[#This Row],[Close Price]]/Table2[[#This Row],[Current Week Low]])-1</f>
        <v>7.4206526598121769E-3</v>
      </c>
      <c r="AF236" s="2">
        <f>(Table2[[#This Row],[Current Week High]]/Table2[[#This Row],[Close Price]])-1</f>
        <v>4.4905928292509945E-2</v>
      </c>
      <c r="AG236" s="2">
        <f>(Table2[[#This Row],[Close Price]]/Table2[[#This Row],[Current Month Low]])-1</f>
        <v>7.4206526598121769E-3</v>
      </c>
      <c r="AH236" s="2">
        <f>(Table2[[#This Row],[Current Month High]]/Table2[[#This Row],[Close Price]])-1</f>
        <v>4.4905928292509945E-2</v>
      </c>
      <c r="AI236">
        <v>9.9396521121760593</v>
      </c>
      <c r="AJ236">
        <v>103.540462427745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0.08</v>
      </c>
      <c r="AM236" t="s">
        <v>10455</v>
      </c>
      <c r="AN236">
        <v>-2.72</v>
      </c>
      <c r="AO236" t="s">
        <v>10456</v>
      </c>
      <c r="AP236">
        <v>5.3891148064869998E-2</v>
      </c>
      <c r="AQ236">
        <f>(Table2[[#This Row],[Sharpe Ratio]]-AVERAGE(Table2[Sharpe Ratio]))/_xlfn.STDEV.P(Table2[Sharpe Ratio])</f>
        <v>-2.5030948096643711E-3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-0.22351211004976657</v>
      </c>
      <c r="AS236">
        <f>_xlfn.RANK.AVG(Table2[[#This Row],[1Y Return vs Nifty Z-Score]],Table2[1Y Return vs Nifty Z-Score])</f>
        <v>184</v>
      </c>
      <c r="AT236">
        <f>_xlfn.RANK.AVG(Table2[[#This Row],[6M Return vs Nifty Z-Score]],Table2[6M Return vs Nifty Z-Score])</f>
        <v>273</v>
      </c>
      <c r="AU236">
        <f>_xlfn.RANK.AVG(Table2[[#This Row],[Sharpe Ratio Z-Score]],Table2[Sharpe Ratio Z-Score])</f>
        <v>339</v>
      </c>
      <c r="AV236">
        <f>(Table2[[#This Row],[Rank 1Y]]+Table2[[#This Row],[Rank 6M]]+Table2[[#This Row],[Rank Sharpe]])/3</f>
        <v>265.33333333333331</v>
      </c>
    </row>
    <row r="237" spans="1:48" x14ac:dyDescent="0.3">
      <c r="A237" t="s">
        <v>335</v>
      </c>
      <c r="B237" t="s">
        <v>336</v>
      </c>
      <c r="C237" t="s">
        <v>10418</v>
      </c>
      <c r="D237" t="s">
        <v>337</v>
      </c>
      <c r="E237">
        <v>72107.556939250004</v>
      </c>
      <c r="F237">
        <v>251.6</v>
      </c>
      <c r="G237">
        <v>108.79852590349</v>
      </c>
      <c r="H237">
        <f>(Table2[[#This Row],[1Y Return vs Nifty]]-AVERAGE(Table2[1Y Return vs Nifty]))/_xlfn.STDEV.P(Table2[1Y Return vs Nifty])</f>
        <v>0.74357027450785484</v>
      </c>
      <c r="I237">
        <v>-14.6374084016733</v>
      </c>
      <c r="J237">
        <f>(Table2[[#This Row],[1M Return vs Nifty]]-AVERAGE(Table2[1M Return vs Nifty]))/_xlfn.STDEV.P(Table2[1M Return vs Nifty])</f>
        <v>-1.3750216469136398</v>
      </c>
      <c r="K237">
        <v>8.0355857414297507</v>
      </c>
      <c r="L237">
        <f>(Table2[[#This Row],[6M Return vs Nifty]]-AVERAGE(Table2[6M Return vs Nifty]))/_xlfn.STDEV.P(Table2[6M Return vs Nifty])</f>
        <v>-0.13139881327416794</v>
      </c>
      <c r="M237">
        <v>-9.9866332311574801</v>
      </c>
      <c r="N237">
        <f>(Table2[[#This Row],[1W Return vs Nifty]]-AVERAGE(Table2[1W Return vs Nifty]))/_xlfn.STDEV.P(Table2[1W Return vs Nifty])</f>
        <v>-1.6423209388304263</v>
      </c>
      <c r="O237">
        <v>257.37</v>
      </c>
      <c r="P237">
        <v>253.89130158364699</v>
      </c>
      <c r="Q237">
        <v>215.04489307124501</v>
      </c>
      <c r="R237">
        <v>33.069732585764598</v>
      </c>
      <c r="S237" s="2">
        <f>(Table2[[#This Row],[Close Price]]-Table2[[#This Row],[20D EMA]])/Table2[[#This Row],[20D EMA]]</f>
        <v>-2.2419085363484519E-2</v>
      </c>
      <c r="T237" s="2">
        <f>(Table2[[#This Row],[Close Price]]-Table2[[#This Row],[50D EMA]])/Table2[[#This Row],[50D EMA]]</f>
        <v>-9.0247344802874482E-3</v>
      </c>
      <c r="U237" s="2">
        <f>(Table2[[#This Row],[Close Price]]-Table2[[#This Row],[200D EMA]])/Table2[[#This Row],[200D EMA]]</f>
        <v>0.16998825876159804</v>
      </c>
      <c r="V237">
        <v>0.88276575494932497</v>
      </c>
      <c r="W237">
        <v>244.66</v>
      </c>
      <c r="X237">
        <v>252.25</v>
      </c>
      <c r="Y237">
        <v>244.66</v>
      </c>
      <c r="Z237">
        <v>252.25</v>
      </c>
      <c r="AA237">
        <v>244.66</v>
      </c>
      <c r="AB237">
        <v>252.25</v>
      </c>
      <c r="AC237" s="2">
        <f>(Table2[[#This Row],[Close Price]]/Table2[[#This Row],[Day Low]])-1</f>
        <v>2.836589552848845E-2</v>
      </c>
      <c r="AD237" s="2">
        <f>(Table2[[#This Row],[Day High]]/Table2[[#This Row],[Close Price]])-1</f>
        <v>2.5834658187600112E-3</v>
      </c>
      <c r="AE237" s="2">
        <f>(Table2[[#This Row],[Close Price]]/Table2[[#This Row],[Current Week Low]])-1</f>
        <v>2.836589552848845E-2</v>
      </c>
      <c r="AF237" s="2">
        <f>(Table2[[#This Row],[Current Week High]]/Table2[[#This Row],[Close Price]])-1</f>
        <v>2.5834658187600112E-3</v>
      </c>
      <c r="AG237" s="2">
        <f>(Table2[[#This Row],[Close Price]]/Table2[[#This Row],[Current Month Low]])-1</f>
        <v>2.836589552848845E-2</v>
      </c>
      <c r="AH237" s="2">
        <f>(Table2[[#This Row],[Current Month High]]/Table2[[#This Row],[Close Price]])-1</f>
        <v>2.5834658187600112E-3</v>
      </c>
      <c r="AI237">
        <v>13.8116057233704</v>
      </c>
      <c r="AJ237">
        <v>138.03216650898699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-0.01</v>
      </c>
      <c r="AM237" t="s">
        <v>10456</v>
      </c>
      <c r="AN237">
        <v>-4.37</v>
      </c>
      <c r="AO237" t="s">
        <v>10456</v>
      </c>
      <c r="AP237">
        <v>5.6408033665316E-2</v>
      </c>
      <c r="AQ237">
        <f>(Table2[[#This Row],[Sharpe Ratio]]-AVERAGE(Table2[Sharpe Ratio]))/_xlfn.STDEV.P(Table2[Sharpe Ratio])</f>
        <v>2.5952534772518812E-2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-2.3792185897378602</v>
      </c>
      <c r="AS237">
        <f>_xlfn.RANK.AVG(Table2[[#This Row],[1Y Return vs Nifty Z-Score]],Table2[1Y Return vs Nifty Z-Score])</f>
        <v>119</v>
      </c>
      <c r="AT237">
        <f>_xlfn.RANK.AVG(Table2[[#This Row],[6M Return vs Nifty Z-Score]],Table2[6M Return vs Nifty Z-Score])</f>
        <v>350</v>
      </c>
      <c r="AU237">
        <f>_xlfn.RANK.AVG(Table2[[#This Row],[Sharpe Ratio Z-Score]],Table2[Sharpe Ratio Z-Score])</f>
        <v>329</v>
      </c>
      <c r="AV237">
        <f>(Table2[[#This Row],[Rank 1Y]]+Table2[[#This Row],[Rank 6M]]+Table2[[#This Row],[Rank Sharpe]])/3</f>
        <v>266</v>
      </c>
    </row>
    <row r="238" spans="1:48" x14ac:dyDescent="0.3">
      <c r="A238" t="s">
        <v>1073</v>
      </c>
      <c r="B238" t="s">
        <v>1074</v>
      </c>
      <c r="C238" t="s">
        <v>10422</v>
      </c>
      <c r="D238" t="s">
        <v>286</v>
      </c>
      <c r="E238">
        <v>11414.360061328</v>
      </c>
      <c r="F238">
        <v>144.88</v>
      </c>
      <c r="G238">
        <v>28.953564663180199</v>
      </c>
      <c r="H238">
        <f>(Table2[[#This Row],[1Y Return vs Nifty]]-AVERAGE(Table2[1Y Return vs Nifty]))/_xlfn.STDEV.P(Table2[1Y Return vs Nifty])</f>
        <v>-0.20286420596732258</v>
      </c>
      <c r="I238">
        <v>-5.5825193151489403</v>
      </c>
      <c r="J238">
        <f>(Table2[[#This Row],[1M Return vs Nifty]]-AVERAGE(Table2[1M Return vs Nifty]))/_xlfn.STDEV.P(Table2[1M Return vs Nifty])</f>
        <v>-0.50590598370156648</v>
      </c>
      <c r="K238">
        <v>11.1032476888729</v>
      </c>
      <c r="L238">
        <f>(Table2[[#This Row],[6M Return vs Nifty]]-AVERAGE(Table2[6M Return vs Nifty]))/_xlfn.STDEV.P(Table2[6M Return vs Nifty])</f>
        <v>-3.7936465717093137E-2</v>
      </c>
      <c r="M238">
        <v>-4.4186060202731303</v>
      </c>
      <c r="N238">
        <f>(Table2[[#This Row],[1W Return vs Nifty]]-AVERAGE(Table2[1W Return vs Nifty]))/_xlfn.STDEV.P(Table2[1W Return vs Nifty])</f>
        <v>-0.52366003189933785</v>
      </c>
      <c r="O238">
        <v>144.97999999999999</v>
      </c>
      <c r="P238">
        <v>143.33704174469699</v>
      </c>
      <c r="Q238">
        <v>129.99745201462599</v>
      </c>
      <c r="R238">
        <v>46.454084446501</v>
      </c>
      <c r="S238" s="2">
        <f>(Table2[[#This Row],[Close Price]]-Table2[[#This Row],[20D EMA]])/Table2[[#This Row],[20D EMA]]</f>
        <v>-6.8975031038760054E-4</v>
      </c>
      <c r="T238" s="2">
        <f>(Table2[[#This Row],[Close Price]]-Table2[[#This Row],[50D EMA]])/Table2[[#This Row],[50D EMA]]</f>
        <v>1.076454652978835E-2</v>
      </c>
      <c r="U238" s="2">
        <f>(Table2[[#This Row],[Close Price]]-Table2[[#This Row],[200D EMA]])/Table2[[#This Row],[200D EMA]]</f>
        <v>0.11448338221044187</v>
      </c>
      <c r="V238">
        <v>1.0778798788995501</v>
      </c>
      <c r="W238">
        <v>144</v>
      </c>
      <c r="X238">
        <v>146.30000000000001</v>
      </c>
      <c r="Y238">
        <v>144</v>
      </c>
      <c r="Z238">
        <v>146.30000000000001</v>
      </c>
      <c r="AA238">
        <v>144</v>
      </c>
      <c r="AB238">
        <v>146.30000000000001</v>
      </c>
      <c r="AC238" s="2">
        <f>(Table2[[#This Row],[Close Price]]/Table2[[#This Row],[Day Low]])-1</f>
        <v>6.1111111111111782E-3</v>
      </c>
      <c r="AD238" s="2">
        <f>(Table2[[#This Row],[Day High]]/Table2[[#This Row],[Close Price]])-1</f>
        <v>9.8012147984540832E-3</v>
      </c>
      <c r="AE238" s="2">
        <f>(Table2[[#This Row],[Close Price]]/Table2[[#This Row],[Current Week Low]])-1</f>
        <v>6.1111111111111782E-3</v>
      </c>
      <c r="AF238" s="2">
        <f>(Table2[[#This Row],[Current Week High]]/Table2[[#This Row],[Close Price]])-1</f>
        <v>9.8012147984540832E-3</v>
      </c>
      <c r="AG238" s="2">
        <f>(Table2[[#This Row],[Close Price]]/Table2[[#This Row],[Current Month Low]])-1</f>
        <v>6.1111111111111782E-3</v>
      </c>
      <c r="AH238" s="2">
        <f>(Table2[[#This Row],[Current Month High]]/Table2[[#This Row],[Close Price]])-1</f>
        <v>9.8012147984540832E-3</v>
      </c>
      <c r="AI238">
        <v>9.0557702926559802</v>
      </c>
      <c r="AJ238">
        <v>61.156840934371502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-0.02</v>
      </c>
      <c r="AM238" t="s">
        <v>10456</v>
      </c>
      <c r="AN238">
        <v>0.17</v>
      </c>
      <c r="AO238" t="s">
        <v>10455</v>
      </c>
      <c r="AP238">
        <v>0.13322188290466599</v>
      </c>
      <c r="AQ238">
        <f>(Table2[[#This Row],[Sharpe Ratio]]-AVERAGE(Table2[Sharpe Ratio]))/_xlfn.STDEV.P(Table2[Sharpe Ratio])</f>
        <v>0.89440139885647918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-0.37596528842884086</v>
      </c>
      <c r="AS238">
        <f>_xlfn.RANK.AVG(Table2[[#This Row],[1Y Return vs Nifty Z-Score]],Table2[1Y Return vs Nifty Z-Score])</f>
        <v>348</v>
      </c>
      <c r="AT238">
        <f>_xlfn.RANK.AVG(Table2[[#This Row],[6M Return vs Nifty Z-Score]],Table2[6M Return vs Nifty Z-Score])</f>
        <v>310</v>
      </c>
      <c r="AU238">
        <f>_xlfn.RANK.AVG(Table2[[#This Row],[Sharpe Ratio Z-Score]],Table2[Sharpe Ratio Z-Score])</f>
        <v>142</v>
      </c>
      <c r="AV238">
        <f>(Table2[[#This Row],[Rank 1Y]]+Table2[[#This Row],[Rank 6M]]+Table2[[#This Row],[Rank Sharpe]])/3</f>
        <v>266.66666666666669</v>
      </c>
    </row>
    <row r="239" spans="1:48" x14ac:dyDescent="0.3">
      <c r="A239" t="s">
        <v>473</v>
      </c>
      <c r="B239" t="s">
        <v>474</v>
      </c>
      <c r="C239" t="s">
        <v>10410</v>
      </c>
      <c r="D239" t="s">
        <v>21</v>
      </c>
      <c r="E239">
        <v>44337.180111900001</v>
      </c>
      <c r="F239">
        <v>1662.8</v>
      </c>
      <c r="G239">
        <v>29.626703821756301</v>
      </c>
      <c r="H239">
        <f>(Table2[[#This Row],[1Y Return vs Nifty]]-AVERAGE(Table2[1Y Return vs Nifty]))/_xlfn.STDEV.P(Table2[1Y Return vs Nifty])</f>
        <v>-0.19488521643638596</v>
      </c>
      <c r="I239">
        <v>2.0645692748551898</v>
      </c>
      <c r="J239">
        <f>(Table2[[#This Row],[1M Return vs Nifty]]-AVERAGE(Table2[1M Return vs Nifty]))/_xlfn.STDEV.P(Table2[1M Return vs Nifty])</f>
        <v>0.22808472651419004</v>
      </c>
      <c r="K239">
        <v>0.60752456514094699</v>
      </c>
      <c r="L239">
        <f>(Table2[[#This Row],[6M Return vs Nifty]]-AVERAGE(Table2[6M Return vs Nifty]))/_xlfn.STDEV.P(Table2[6M Return vs Nifty])</f>
        <v>-0.35770928920915818</v>
      </c>
      <c r="M239">
        <v>0.49623183120863801</v>
      </c>
      <c r="N239">
        <f>(Table2[[#This Row],[1W Return vs Nifty]]-AVERAGE(Table2[1W Return vs Nifty]))/_xlfn.STDEV.P(Table2[1W Return vs Nifty])</f>
        <v>0.46376994286987744</v>
      </c>
      <c r="O239">
        <v>1550.79</v>
      </c>
      <c r="P239">
        <v>1515.7309944138899</v>
      </c>
      <c r="Q239">
        <v>1406.03859745566</v>
      </c>
      <c r="R239">
        <v>70.162823248119295</v>
      </c>
      <c r="S239" s="2">
        <f>(Table2[[#This Row],[Close Price]]-Table2[[#This Row],[20D EMA]])/Table2[[#This Row],[20D EMA]]</f>
        <v>7.2227703299608578E-2</v>
      </c>
      <c r="T239" s="2">
        <f>(Table2[[#This Row],[Close Price]]-Table2[[#This Row],[50D EMA]])/Table2[[#This Row],[50D EMA]]</f>
        <v>9.7028434549482442E-2</v>
      </c>
      <c r="U239" s="2">
        <f>(Table2[[#This Row],[Close Price]]-Table2[[#This Row],[200D EMA]])/Table2[[#This Row],[200D EMA]]</f>
        <v>0.18261333864445142</v>
      </c>
      <c r="V239">
        <v>1.2462106954643499</v>
      </c>
      <c r="W239">
        <v>1645</v>
      </c>
      <c r="X239">
        <v>1719.45</v>
      </c>
      <c r="Y239">
        <v>1645</v>
      </c>
      <c r="Z239">
        <v>1719.45</v>
      </c>
      <c r="AA239">
        <v>1645</v>
      </c>
      <c r="AB239">
        <v>1719.45</v>
      </c>
      <c r="AC239" s="2">
        <f>(Table2[[#This Row],[Close Price]]/Table2[[#This Row],[Day Low]])-1</f>
        <v>1.0820668693009017E-2</v>
      </c>
      <c r="AD239" s="2">
        <f>(Table2[[#This Row],[Day High]]/Table2[[#This Row],[Close Price]])-1</f>
        <v>3.4069040173201781E-2</v>
      </c>
      <c r="AE239" s="2">
        <f>(Table2[[#This Row],[Close Price]]/Table2[[#This Row],[Current Week Low]])-1</f>
        <v>1.0820668693009017E-2</v>
      </c>
      <c r="AF239" s="2">
        <f>(Table2[[#This Row],[Current Week High]]/Table2[[#This Row],[Close Price]])-1</f>
        <v>3.4069040173201781E-2</v>
      </c>
      <c r="AG239" s="2">
        <f>(Table2[[#This Row],[Close Price]]/Table2[[#This Row],[Current Month Low]])-1</f>
        <v>1.0820668693009017E-2</v>
      </c>
      <c r="AH239" s="2">
        <f>(Table2[[#This Row],[Current Month High]]/Table2[[#This Row],[Close Price]])-1</f>
        <v>3.4069040173201781E-2</v>
      </c>
      <c r="AI239">
        <v>6.0861197979312101</v>
      </c>
      <c r="AJ239">
        <v>73.028095733610797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0.06</v>
      </c>
      <c r="AM239" t="s">
        <v>10455</v>
      </c>
      <c r="AN239">
        <v>12.22</v>
      </c>
      <c r="AO239" t="s">
        <v>10455</v>
      </c>
      <c r="AP239">
        <v>0.198539452162796</v>
      </c>
      <c r="AQ239">
        <f>(Table2[[#This Row],[Sharpe Ratio]]-AVERAGE(Table2[Sharpe Ratio]))/_xlfn.STDEV.P(Table2[Sharpe Ratio])</f>
        <v>1.6328745959253419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1.7721347596638652</v>
      </c>
      <c r="AS239">
        <f>_xlfn.RANK.AVG(Table2[[#This Row],[1Y Return vs Nifty Z-Score]],Table2[1Y Return vs Nifty Z-Score])</f>
        <v>342</v>
      </c>
      <c r="AT239">
        <f>_xlfn.RANK.AVG(Table2[[#This Row],[6M Return vs Nifty Z-Score]],Table2[6M Return vs Nifty Z-Score])</f>
        <v>423</v>
      </c>
      <c r="AU239">
        <f>_xlfn.RANK.AVG(Table2[[#This Row],[Sharpe Ratio Z-Score]],Table2[Sharpe Ratio Z-Score])</f>
        <v>38</v>
      </c>
      <c r="AV239">
        <f>(Table2[[#This Row],[Rank 1Y]]+Table2[[#This Row],[Rank 6M]]+Table2[[#This Row],[Rank Sharpe]])/3</f>
        <v>267.66666666666669</v>
      </c>
    </row>
    <row r="240" spans="1:48" x14ac:dyDescent="0.3">
      <c r="A240" t="s">
        <v>250</v>
      </c>
      <c r="B240" t="s">
        <v>251</v>
      </c>
      <c r="C240" t="s">
        <v>10411</v>
      </c>
      <c r="D240" t="s">
        <v>32</v>
      </c>
      <c r="E240">
        <v>104343.75504208299</v>
      </c>
      <c r="F240">
        <v>135.4</v>
      </c>
      <c r="G240">
        <v>55.581958076620403</v>
      </c>
      <c r="H240">
        <f>(Table2[[#This Row],[1Y Return vs Nifty]]-AVERAGE(Table2[1Y Return vs Nifty]))/_xlfn.STDEV.P(Table2[1Y Return vs Nifty])</f>
        <v>0.11277286485906599</v>
      </c>
      <c r="I240">
        <v>-24.575455536361801</v>
      </c>
      <c r="J240">
        <f>(Table2[[#This Row],[1M Return vs Nifty]]-AVERAGE(Table2[1M Return vs Nifty]))/_xlfn.STDEV.P(Table2[1M Return vs Nifty])</f>
        <v>-2.3289054928628778</v>
      </c>
      <c r="K240">
        <v>1.1801505059684001</v>
      </c>
      <c r="L240">
        <f>(Table2[[#This Row],[6M Return vs Nifty]]-AVERAGE(Table2[6M Return vs Nifty]))/_xlfn.STDEV.P(Table2[6M Return vs Nifty])</f>
        <v>-0.34026311501567519</v>
      </c>
      <c r="M240">
        <v>-6.28027061854488</v>
      </c>
      <c r="N240">
        <f>(Table2[[#This Row],[1W Return vs Nifty]]-AVERAGE(Table2[1W Return vs Nifty]))/_xlfn.STDEV.P(Table2[1W Return vs Nifty])</f>
        <v>-0.89768324138243405</v>
      </c>
      <c r="O240">
        <v>143.56</v>
      </c>
      <c r="P240">
        <v>145.74411808927499</v>
      </c>
      <c r="Q240">
        <v>130.04088438756</v>
      </c>
      <c r="R240">
        <v>26.680656354222201</v>
      </c>
      <c r="S240" s="2">
        <f>(Table2[[#This Row],[Close Price]]-Table2[[#This Row],[20D EMA]])/Table2[[#This Row],[20D EMA]]</f>
        <v>-5.6840345500139292E-2</v>
      </c>
      <c r="T240" s="2">
        <f>(Table2[[#This Row],[Close Price]]-Table2[[#This Row],[50D EMA]])/Table2[[#This Row],[50D EMA]]</f>
        <v>-7.0974514957363399E-2</v>
      </c>
      <c r="U240" s="2">
        <f>(Table2[[#This Row],[Close Price]]-Table2[[#This Row],[200D EMA]])/Table2[[#This Row],[200D EMA]]</f>
        <v>4.1211005582431064E-2</v>
      </c>
      <c r="V240">
        <v>0.73825665737481805</v>
      </c>
      <c r="W240">
        <v>135</v>
      </c>
      <c r="X240">
        <v>137.4</v>
      </c>
      <c r="Y240">
        <v>135</v>
      </c>
      <c r="Z240">
        <v>137.4</v>
      </c>
      <c r="AA240">
        <v>135</v>
      </c>
      <c r="AB240">
        <v>137.4</v>
      </c>
      <c r="AC240" s="2">
        <f>(Table2[[#This Row],[Close Price]]/Table2[[#This Row],[Day Low]])-1</f>
        <v>2.9629629629630561E-3</v>
      </c>
      <c r="AD240" s="2">
        <f>(Table2[[#This Row],[Day High]]/Table2[[#This Row],[Close Price]])-1</f>
        <v>1.477104874446078E-2</v>
      </c>
      <c r="AE240" s="2">
        <f>(Table2[[#This Row],[Close Price]]/Table2[[#This Row],[Current Week Low]])-1</f>
        <v>2.9629629629630561E-3</v>
      </c>
      <c r="AF240" s="2">
        <f>(Table2[[#This Row],[Current Week High]]/Table2[[#This Row],[Close Price]])-1</f>
        <v>1.477104874446078E-2</v>
      </c>
      <c r="AG240" s="2">
        <f>(Table2[[#This Row],[Close Price]]/Table2[[#This Row],[Current Month Low]])-1</f>
        <v>2.9629629629630561E-3</v>
      </c>
      <c r="AH240" s="2">
        <f>(Table2[[#This Row],[Current Month High]]/Table2[[#This Row],[Close Price]])-1</f>
        <v>1.477104874446078E-2</v>
      </c>
      <c r="AI240">
        <v>27.4002954209748</v>
      </c>
      <c r="AJ240">
        <v>87.016574585635297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-0.17</v>
      </c>
      <c r="AM240" t="s">
        <v>10456</v>
      </c>
      <c r="AN240">
        <v>-8.1300000000000008</v>
      </c>
      <c r="AO240" t="s">
        <v>10456</v>
      </c>
      <c r="AP240">
        <v>0.12995406520539601</v>
      </c>
      <c r="AQ240">
        <f>(Table2[[#This Row],[Sharpe Ratio]]-AVERAGE(Table2[Sharpe Ratio]))/_xlfn.STDEV.P(Table2[Sharpe Ratio])</f>
        <v>0.85745581421169015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239</v>
      </c>
      <c r="AT240">
        <f>_xlfn.RANK.AVG(Table2[[#This Row],[6M Return vs Nifty Z-Score]],Table2[6M Return vs Nifty Z-Score])</f>
        <v>419</v>
      </c>
      <c r="AU240">
        <f>_xlfn.RANK.AVG(Table2[[#This Row],[Sharpe Ratio Z-Score]],Table2[Sharpe Ratio Z-Score])</f>
        <v>145</v>
      </c>
      <c r="AV240">
        <f>(Table2[[#This Row],[Rank 1Y]]+Table2[[#This Row],[Rank 6M]]+Table2[[#This Row],[Rank Sharpe]])/3</f>
        <v>267.66666666666669</v>
      </c>
    </row>
    <row r="241" spans="1:48" x14ac:dyDescent="0.3">
      <c r="A241" t="s">
        <v>1783</v>
      </c>
      <c r="B241" t="s">
        <v>1784</v>
      </c>
      <c r="C241" t="s">
        <v>10409</v>
      </c>
      <c r="D241" t="s">
        <v>278</v>
      </c>
      <c r="E241">
        <v>3893.9472974999999</v>
      </c>
      <c r="F241">
        <v>2374.4</v>
      </c>
      <c r="G241">
        <v>107.911029299189</v>
      </c>
      <c r="H241">
        <f>(Table2[[#This Row],[1Y Return vs Nifty]]-AVERAGE(Table2[1Y Return vs Nifty]))/_xlfn.STDEV.P(Table2[1Y Return vs Nifty])</f>
        <v>0.73305041984743258</v>
      </c>
      <c r="I241">
        <v>19.112664806885999</v>
      </c>
      <c r="J241">
        <f>(Table2[[#This Row],[1M Return vs Nifty]]-AVERAGE(Table2[1M Return vs Nifty]))/_xlfn.STDEV.P(Table2[1M Return vs Nifty])</f>
        <v>1.8644125393942292</v>
      </c>
      <c r="K241">
        <v>57.247978273703197</v>
      </c>
      <c r="L241">
        <f>(Table2[[#This Row],[6M Return vs Nifty]]-AVERAGE(Table2[6M Return vs Nifty]))/_xlfn.STDEV.P(Table2[6M Return vs Nifty])</f>
        <v>1.3679534014638846</v>
      </c>
      <c r="M241">
        <v>15.0133667688425</v>
      </c>
      <c r="N241">
        <f>(Table2[[#This Row],[1W Return vs Nifty]]-AVERAGE(Table2[1W Return vs Nifty]))/_xlfn.STDEV.P(Table2[1W Return vs Nifty])</f>
        <v>3.3803776964435506</v>
      </c>
      <c r="O241">
        <v>2025.38</v>
      </c>
      <c r="P241">
        <v>1881.4635594891299</v>
      </c>
      <c r="Q241">
        <v>1565.2103991824099</v>
      </c>
      <c r="R241">
        <v>91.4790137800982</v>
      </c>
      <c r="S241" s="2">
        <f>(Table2[[#This Row],[Close Price]]-Table2[[#This Row],[20D EMA]])/Table2[[#This Row],[20D EMA]]</f>
        <v>0.17232321835902398</v>
      </c>
      <c r="T241" s="2">
        <f>(Table2[[#This Row],[Close Price]]-Table2[[#This Row],[50D EMA]])/Table2[[#This Row],[50D EMA]]</f>
        <v>0.26199627307409357</v>
      </c>
      <c r="U241" s="2">
        <f>(Table2[[#This Row],[Close Price]]-Table2[[#This Row],[200D EMA]])/Table2[[#This Row],[200D EMA]]</f>
        <v>0.51698455443451674</v>
      </c>
      <c r="V241">
        <v>1.9396923880874699</v>
      </c>
      <c r="W241">
        <v>2301.1</v>
      </c>
      <c r="X241">
        <v>2424</v>
      </c>
      <c r="Y241">
        <v>2301.1</v>
      </c>
      <c r="Z241">
        <v>2424</v>
      </c>
      <c r="AA241">
        <v>2301.1</v>
      </c>
      <c r="AB241">
        <v>2424</v>
      </c>
      <c r="AC241" s="2">
        <f>(Table2[[#This Row],[Close Price]]/Table2[[#This Row],[Day Low]])-1</f>
        <v>3.1854330537569142E-2</v>
      </c>
      <c r="AD241" s="2">
        <f>(Table2[[#This Row],[Day High]]/Table2[[#This Row],[Close Price]])-1</f>
        <v>2.0889487870619838E-2</v>
      </c>
      <c r="AE241" s="2">
        <f>(Table2[[#This Row],[Close Price]]/Table2[[#This Row],[Current Week Low]])-1</f>
        <v>3.1854330537569142E-2</v>
      </c>
      <c r="AF241" s="2">
        <f>(Table2[[#This Row],[Current Week High]]/Table2[[#This Row],[Close Price]])-1</f>
        <v>2.0889487870619838E-2</v>
      </c>
      <c r="AG241" s="2">
        <f>(Table2[[#This Row],[Close Price]]/Table2[[#This Row],[Current Month Low]])-1</f>
        <v>3.1854330537569142E-2</v>
      </c>
      <c r="AH241" s="2">
        <f>(Table2[[#This Row],[Current Month High]]/Table2[[#This Row],[Close Price]])-1</f>
        <v>2.0889487870619838E-2</v>
      </c>
      <c r="AI241">
        <v>2.0889487870619798</v>
      </c>
      <c r="AJ241">
        <v>137.08437343983999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0.28999999999999998</v>
      </c>
      <c r="AM241" t="s">
        <v>10455</v>
      </c>
      <c r="AN241">
        <v>25.37</v>
      </c>
      <c r="AO241" t="s">
        <v>10455</v>
      </c>
      <c r="AP241">
        <v>-3.7301644087027998E-2</v>
      </c>
      <c r="AQ241">
        <f>(Table2[[#This Row],[Sharpe Ratio]]-AVERAGE(Table2[Sharpe Ratio]))/_xlfn.STDEV.P(Table2[Sharpe Ratio])</f>
        <v>-1.0335186934445788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6.3122753637045186</v>
      </c>
      <c r="AS241">
        <f>_xlfn.RANK.AVG(Table2[[#This Row],[1Y Return vs Nifty Z-Score]],Table2[1Y Return vs Nifty Z-Score])</f>
        <v>122</v>
      </c>
      <c r="AT241">
        <f>_xlfn.RANK.AVG(Table2[[#This Row],[6M Return vs Nifty Z-Score]],Table2[6M Return vs Nifty Z-Score])</f>
        <v>71</v>
      </c>
      <c r="AU241">
        <f>_xlfn.RANK.AVG(Table2[[#This Row],[Sharpe Ratio Z-Score]],Table2[Sharpe Ratio Z-Score])</f>
        <v>612</v>
      </c>
      <c r="AV241">
        <f>(Table2[[#This Row],[Rank 1Y]]+Table2[[#This Row],[Rank 6M]]+Table2[[#This Row],[Rank Sharpe]])/3</f>
        <v>268.33333333333331</v>
      </c>
    </row>
    <row r="242" spans="1:48" x14ac:dyDescent="0.3">
      <c r="A242" t="s">
        <v>1429</v>
      </c>
      <c r="B242" t="s">
        <v>1430</v>
      </c>
      <c r="C242" t="s">
        <v>10422</v>
      </c>
      <c r="D242" t="s">
        <v>613</v>
      </c>
      <c r="E242">
        <v>6867.8111255000003</v>
      </c>
      <c r="F242">
        <v>514.25</v>
      </c>
      <c r="G242">
        <v>20.510634509858299</v>
      </c>
      <c r="H242">
        <f>(Table2[[#This Row],[1Y Return vs Nifty]]-AVERAGE(Table2[1Y Return vs Nifty]))/_xlfn.STDEV.P(Table2[1Y Return vs Nifty])</f>
        <v>-0.30294165718303334</v>
      </c>
      <c r="I242">
        <v>6.9429253289880402</v>
      </c>
      <c r="J242">
        <f>(Table2[[#This Row],[1M Return vs Nifty]]-AVERAGE(Table2[1M Return vs Nifty]))/_xlfn.STDEV.P(Table2[1M Return vs Nifty])</f>
        <v>0.6963241071248405</v>
      </c>
      <c r="K242">
        <v>14.032455148918</v>
      </c>
      <c r="L242">
        <f>(Table2[[#This Row],[6M Return vs Nifty]]-AVERAGE(Table2[6M Return vs Nifty]))/_xlfn.STDEV.P(Table2[6M Return vs Nifty])</f>
        <v>5.130759389178758E-2</v>
      </c>
      <c r="M242">
        <v>-1.3982912368443099</v>
      </c>
      <c r="N242">
        <f>(Table2[[#This Row],[1W Return vs Nifty]]-AVERAGE(Table2[1W Return vs Nifty]))/_xlfn.STDEV.P(Table2[1W Return vs Nifty])</f>
        <v>8.3145205733692745E-2</v>
      </c>
      <c r="O242">
        <v>495.02</v>
      </c>
      <c r="P242">
        <v>477.36711284567298</v>
      </c>
      <c r="Q242">
        <v>433.14144970049</v>
      </c>
      <c r="R242">
        <v>60.541154509404599</v>
      </c>
      <c r="S242" s="2">
        <f>(Table2[[#This Row],[Close Price]]-Table2[[#This Row],[20D EMA]])/Table2[[#This Row],[20D EMA]]</f>
        <v>3.8846915276150494E-2</v>
      </c>
      <c r="T242" s="2">
        <f>(Table2[[#This Row],[Close Price]]-Table2[[#This Row],[50D EMA]])/Table2[[#This Row],[50D EMA]]</f>
        <v>7.7263150648274367E-2</v>
      </c>
      <c r="U242" s="2">
        <f>(Table2[[#This Row],[Close Price]]-Table2[[#This Row],[200D EMA]])/Table2[[#This Row],[200D EMA]]</f>
        <v>0.18725649636070432</v>
      </c>
      <c r="V242">
        <v>2.9729778977655799</v>
      </c>
      <c r="W242">
        <v>510</v>
      </c>
      <c r="X242">
        <v>528.29999999999995</v>
      </c>
      <c r="Y242">
        <v>510</v>
      </c>
      <c r="Z242">
        <v>528.29999999999995</v>
      </c>
      <c r="AA242">
        <v>510</v>
      </c>
      <c r="AB242">
        <v>528.29999999999995</v>
      </c>
      <c r="AC242" s="2">
        <f>(Table2[[#This Row],[Close Price]]/Table2[[#This Row],[Day Low]])-1</f>
        <v>8.3333333333333037E-3</v>
      </c>
      <c r="AD242" s="2">
        <f>(Table2[[#This Row],[Day High]]/Table2[[#This Row],[Close Price]])-1</f>
        <v>2.7321341759844353E-2</v>
      </c>
      <c r="AE242" s="2">
        <f>(Table2[[#This Row],[Close Price]]/Table2[[#This Row],[Current Week Low]])-1</f>
        <v>8.3333333333333037E-3</v>
      </c>
      <c r="AF242" s="2">
        <f>(Table2[[#This Row],[Current Week High]]/Table2[[#This Row],[Close Price]])-1</f>
        <v>2.7321341759844353E-2</v>
      </c>
      <c r="AG242" s="2">
        <f>(Table2[[#This Row],[Close Price]]/Table2[[#This Row],[Current Month Low]])-1</f>
        <v>8.3333333333333037E-3</v>
      </c>
      <c r="AH242" s="2">
        <f>(Table2[[#This Row],[Current Month High]]/Table2[[#This Row],[Close Price]])-1</f>
        <v>2.7321341759844353E-2</v>
      </c>
      <c r="AI242">
        <v>8.8575595527467108</v>
      </c>
      <c r="AJ242">
        <v>72.683008730691697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0.05</v>
      </c>
      <c r="AM242" t="s">
        <v>10455</v>
      </c>
      <c r="AN242">
        <v>9.44</v>
      </c>
      <c r="AO242" t="s">
        <v>10455</v>
      </c>
      <c r="AP242">
        <v>0.13644687096323699</v>
      </c>
      <c r="AQ242">
        <f>(Table2[[#This Row],[Sharpe Ratio]]-AVERAGE(Table2[Sharpe Ratio]))/_xlfn.STDEV.P(Table2[Sharpe Ratio])</f>
        <v>0.93086275633152638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1.4586980058988137</v>
      </c>
      <c r="AS242">
        <f>_xlfn.RANK.AVG(Table2[[#This Row],[1Y Return vs Nifty Z-Score]],Table2[1Y Return vs Nifty Z-Score])</f>
        <v>392</v>
      </c>
      <c r="AT242">
        <f>_xlfn.RANK.AVG(Table2[[#This Row],[6M Return vs Nifty Z-Score]],Table2[6M Return vs Nifty Z-Score])</f>
        <v>283</v>
      </c>
      <c r="AU242">
        <f>_xlfn.RANK.AVG(Table2[[#This Row],[Sharpe Ratio Z-Score]],Table2[Sharpe Ratio Z-Score])</f>
        <v>133</v>
      </c>
      <c r="AV242">
        <f>(Table2[[#This Row],[Rank 1Y]]+Table2[[#This Row],[Rank 6M]]+Table2[[#This Row],[Rank Sharpe]])/3</f>
        <v>269.33333333333331</v>
      </c>
    </row>
    <row r="243" spans="1:48" x14ac:dyDescent="0.3">
      <c r="A243" t="s">
        <v>1037</v>
      </c>
      <c r="B243" t="s">
        <v>1038</v>
      </c>
      <c r="C243" t="s">
        <v>10411</v>
      </c>
      <c r="D243" t="s">
        <v>662</v>
      </c>
      <c r="E243">
        <v>11994.746061419901</v>
      </c>
      <c r="F243">
        <v>734.3</v>
      </c>
      <c r="G243">
        <v>73.645609962675394</v>
      </c>
      <c r="H243">
        <f>(Table2[[#This Row],[1Y Return vs Nifty]]-AVERAGE(Table2[1Y Return vs Nifty]))/_xlfn.STDEV.P(Table2[1Y Return vs Nifty])</f>
        <v>0.32688860519750518</v>
      </c>
      <c r="I243">
        <v>-6.8030016372473803</v>
      </c>
      <c r="J243">
        <f>(Table2[[#This Row],[1M Return vs Nifty]]-AVERAGE(Table2[1M Return vs Nifty]))/_xlfn.STDEV.P(Table2[1M Return vs Nifty])</f>
        <v>-0.6230515713143191</v>
      </c>
      <c r="K243">
        <v>41.092370456809597</v>
      </c>
      <c r="L243">
        <f>(Table2[[#This Row],[6M Return vs Nifty]]-AVERAGE(Table2[6M Return vs Nifty]))/_xlfn.STDEV.P(Table2[6M Return vs Nifty])</f>
        <v>0.87574107212400498</v>
      </c>
      <c r="M243">
        <v>-3.0687715244983802</v>
      </c>
      <c r="N243">
        <f>(Table2[[#This Row],[1W Return vs Nifty]]-AVERAGE(Table2[1W Return vs Nifty]))/_xlfn.STDEV.P(Table2[1W Return vs Nifty])</f>
        <v>-0.25246755670839471</v>
      </c>
      <c r="O243">
        <v>708.15</v>
      </c>
      <c r="P243">
        <v>702.50419986664303</v>
      </c>
      <c r="Q243">
        <v>596.72893701906105</v>
      </c>
      <c r="R243">
        <v>48.465196356251099</v>
      </c>
      <c r="S243" s="2">
        <f>(Table2[[#This Row],[Close Price]]-Table2[[#This Row],[20D EMA]])/Table2[[#This Row],[20D EMA]]</f>
        <v>3.6927204688272229E-2</v>
      </c>
      <c r="T243" s="2">
        <f>(Table2[[#This Row],[Close Price]]-Table2[[#This Row],[50D EMA]])/Table2[[#This Row],[50D EMA]]</f>
        <v>4.5260654867818217E-2</v>
      </c>
      <c r="U243" s="2">
        <f>(Table2[[#This Row],[Close Price]]-Table2[[#This Row],[200D EMA]])/Table2[[#This Row],[200D EMA]]</f>
        <v>0.23054196712525865</v>
      </c>
      <c r="V243">
        <v>0.52258257660974405</v>
      </c>
      <c r="W243">
        <v>705.2</v>
      </c>
      <c r="X243">
        <v>738.3</v>
      </c>
      <c r="Y243">
        <v>705.2</v>
      </c>
      <c r="Z243">
        <v>738.3</v>
      </c>
      <c r="AA243">
        <v>705.2</v>
      </c>
      <c r="AB243">
        <v>738.3</v>
      </c>
      <c r="AC243" s="2">
        <f>(Table2[[#This Row],[Close Price]]/Table2[[#This Row],[Day Low]])-1</f>
        <v>4.1264889393079818E-2</v>
      </c>
      <c r="AD243" s="2">
        <f>(Table2[[#This Row],[Day High]]/Table2[[#This Row],[Close Price]])-1</f>
        <v>5.4473648372599381E-3</v>
      </c>
      <c r="AE243" s="2">
        <f>(Table2[[#This Row],[Close Price]]/Table2[[#This Row],[Current Week Low]])-1</f>
        <v>4.1264889393079818E-2</v>
      </c>
      <c r="AF243" s="2">
        <f>(Table2[[#This Row],[Current Week High]]/Table2[[#This Row],[Close Price]])-1</f>
        <v>5.4473648372599381E-3</v>
      </c>
      <c r="AG243" s="2">
        <f>(Table2[[#This Row],[Close Price]]/Table2[[#This Row],[Current Month Low]])-1</f>
        <v>4.1264889393079818E-2</v>
      </c>
      <c r="AH243" s="2">
        <f>(Table2[[#This Row],[Current Month High]]/Table2[[#This Row],[Close Price]])-1</f>
        <v>5.4473648372599381E-3</v>
      </c>
      <c r="AI243">
        <v>11.9433474056924</v>
      </c>
      <c r="AJ243">
        <v>109.47083155042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0.06</v>
      </c>
      <c r="AM243" t="s">
        <v>10455</v>
      </c>
      <c r="AN243">
        <v>0.04</v>
      </c>
      <c r="AO243" t="s">
        <v>10455</v>
      </c>
      <c r="AQ243">
        <f>(Table2[[#This Row],[Sharpe Ratio]]-AVERAGE(Table2[Sharpe Ratio]))/_xlfn.STDEV.P(Table2[Sharpe Ratio])</f>
        <v>-0.61179044057571164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-0.28467989127691529</v>
      </c>
      <c r="AS243">
        <f>_xlfn.RANK.AVG(Table2[[#This Row],[1Y Return vs Nifty Z-Score]],Table2[1Y Return vs Nifty Z-Score])</f>
        <v>182</v>
      </c>
      <c r="AT243">
        <f>_xlfn.RANK.AVG(Table2[[#This Row],[6M Return vs Nifty Z-Score]],Table2[6M Return vs Nifty Z-Score])</f>
        <v>109</v>
      </c>
      <c r="AU243">
        <f>_xlfn.RANK.AVG(Table2[[#This Row],[Sharpe Ratio Z-Score]],Table2[Sharpe Ratio Z-Score])</f>
        <v>519.5</v>
      </c>
      <c r="AV243">
        <f>(Table2[[#This Row],[Rank 1Y]]+Table2[[#This Row],[Rank 6M]]+Table2[[#This Row],[Rank Sharpe]])/3</f>
        <v>270.16666666666669</v>
      </c>
    </row>
    <row r="244" spans="1:48" x14ac:dyDescent="0.3">
      <c r="A244" t="s">
        <v>363</v>
      </c>
      <c r="B244" t="s">
        <v>364</v>
      </c>
      <c r="C244" t="s">
        <v>10411</v>
      </c>
      <c r="D244" t="s">
        <v>37</v>
      </c>
      <c r="E244">
        <v>66447.899999999994</v>
      </c>
      <c r="F244">
        <v>383.35</v>
      </c>
      <c r="G244">
        <v>80.9643347224156</v>
      </c>
      <c r="H244">
        <f>(Table2[[#This Row],[1Y Return vs Nifty]]-AVERAGE(Table2[1Y Return vs Nifty]))/_xlfn.STDEV.P(Table2[1Y Return vs Nifty])</f>
        <v>0.41364039714688355</v>
      </c>
      <c r="I244">
        <v>-3.92248694598866</v>
      </c>
      <c r="J244">
        <f>(Table2[[#This Row],[1M Return vs Nifty]]-AVERAGE(Table2[1M Return vs Nifty]))/_xlfn.STDEV.P(Table2[1M Return vs Nifty])</f>
        <v>-0.34657105207624306</v>
      </c>
      <c r="K244">
        <v>11.935928708731501</v>
      </c>
      <c r="L244">
        <f>(Table2[[#This Row],[6M Return vs Nifty]]-AVERAGE(Table2[6M Return vs Nifty]))/_xlfn.STDEV.P(Table2[6M Return vs Nifty])</f>
        <v>-1.2567202670664733E-2</v>
      </c>
      <c r="M244">
        <v>-7.9763400309079504</v>
      </c>
      <c r="N244">
        <f>(Table2[[#This Row],[1W Return vs Nifty]]-AVERAGE(Table2[1W Return vs Nifty]))/_xlfn.STDEV.P(Table2[1W Return vs Nifty])</f>
        <v>-1.2384370622946712</v>
      </c>
      <c r="O244">
        <v>379.49</v>
      </c>
      <c r="P244">
        <v>365.94809695049099</v>
      </c>
      <c r="Q244">
        <v>318.79511419115499</v>
      </c>
      <c r="R244">
        <v>45.439861296025001</v>
      </c>
      <c r="S244" s="2">
        <f>(Table2[[#This Row],[Close Price]]-Table2[[#This Row],[20D EMA]])/Table2[[#This Row],[20D EMA]]</f>
        <v>1.0171546022293114E-2</v>
      </c>
      <c r="T244" s="2">
        <f>(Table2[[#This Row],[Close Price]]-Table2[[#This Row],[50D EMA]])/Table2[[#This Row],[50D EMA]]</f>
        <v>4.7552926752515205E-2</v>
      </c>
      <c r="U244" s="2">
        <f>(Table2[[#This Row],[Close Price]]-Table2[[#This Row],[200D EMA]])/Table2[[#This Row],[200D EMA]]</f>
        <v>0.20249647166843598</v>
      </c>
      <c r="V244">
        <v>1.1248346562237801</v>
      </c>
      <c r="W244">
        <v>377.05</v>
      </c>
      <c r="X244">
        <v>391.9</v>
      </c>
      <c r="Y244">
        <v>377.05</v>
      </c>
      <c r="Z244">
        <v>391.9</v>
      </c>
      <c r="AA244">
        <v>377.05</v>
      </c>
      <c r="AB244">
        <v>391.9</v>
      </c>
      <c r="AC244" s="2">
        <f>(Table2[[#This Row],[Close Price]]/Table2[[#This Row],[Day Low]])-1</f>
        <v>1.6708659329001563E-2</v>
      </c>
      <c r="AD244" s="2">
        <f>(Table2[[#This Row],[Day High]]/Table2[[#This Row],[Close Price]])-1</f>
        <v>2.2303378113994965E-2</v>
      </c>
      <c r="AE244" s="2">
        <f>(Table2[[#This Row],[Close Price]]/Table2[[#This Row],[Current Week Low]])-1</f>
        <v>1.6708659329001563E-2</v>
      </c>
      <c r="AF244" s="2">
        <f>(Table2[[#This Row],[Current Week High]]/Table2[[#This Row],[Close Price]])-1</f>
        <v>2.2303378113994965E-2</v>
      </c>
      <c r="AG244" s="2">
        <f>(Table2[[#This Row],[Close Price]]/Table2[[#This Row],[Current Month Low]])-1</f>
        <v>1.6708659329001563E-2</v>
      </c>
      <c r="AH244" s="2">
        <f>(Table2[[#This Row],[Current Month High]]/Table2[[#This Row],[Close Price]])-1</f>
        <v>2.2303378113994965E-2</v>
      </c>
      <c r="AI244">
        <v>22.029476979261698</v>
      </c>
      <c r="AJ244">
        <v>110.285244103126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0.05</v>
      </c>
      <c r="AM244" t="s">
        <v>10455</v>
      </c>
      <c r="AN244">
        <v>-1.52</v>
      </c>
      <c r="AO244" t="s">
        <v>10456</v>
      </c>
      <c r="AP244">
        <v>5.1062756497954997E-2</v>
      </c>
      <c r="AQ244">
        <f>(Table2[[#This Row],[Sharpe Ratio]]-AVERAGE(Table2[Sharpe Ratio]))/_xlfn.STDEV.P(Table2[Sharpe Ratio])</f>
        <v>-3.4480576315872646E-2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-1.218415496210568</v>
      </c>
      <c r="AS244">
        <f>_xlfn.RANK.AVG(Table2[[#This Row],[1Y Return vs Nifty Z-Score]],Table2[1Y Return vs Nifty Z-Score])</f>
        <v>162</v>
      </c>
      <c r="AT244">
        <f>_xlfn.RANK.AVG(Table2[[#This Row],[6M Return vs Nifty Z-Score]],Table2[6M Return vs Nifty Z-Score])</f>
        <v>302</v>
      </c>
      <c r="AU244">
        <f>_xlfn.RANK.AVG(Table2[[#This Row],[Sharpe Ratio Z-Score]],Table2[Sharpe Ratio Z-Score])</f>
        <v>349</v>
      </c>
      <c r="AV244">
        <f>(Table2[[#This Row],[Rank 1Y]]+Table2[[#This Row],[Rank 6M]]+Table2[[#This Row],[Rank Sharpe]])/3</f>
        <v>271</v>
      </c>
    </row>
    <row r="245" spans="1:48" x14ac:dyDescent="0.3">
      <c r="A245" t="s">
        <v>455</v>
      </c>
      <c r="B245" t="s">
        <v>456</v>
      </c>
      <c r="C245" t="s">
        <v>10423</v>
      </c>
      <c r="D245" t="s">
        <v>347</v>
      </c>
      <c r="E245">
        <v>48712.851422799999</v>
      </c>
      <c r="F245">
        <v>1444.25</v>
      </c>
      <c r="G245">
        <v>63.901374786442801</v>
      </c>
      <c r="H245">
        <f>(Table2[[#This Row],[1Y Return vs Nifty]]-AVERAGE(Table2[1Y Return vs Nifty]))/_xlfn.STDEV.P(Table2[1Y Return vs Nifty])</f>
        <v>0.21138626148805933</v>
      </c>
      <c r="I245">
        <v>-2.5268146762523198</v>
      </c>
      <c r="J245">
        <f>(Table2[[#This Row],[1M Return vs Nifty]]-AVERAGE(Table2[1M Return vs Nifty]))/_xlfn.STDEV.P(Table2[1M Return vs Nifty])</f>
        <v>-0.21261020299816796</v>
      </c>
      <c r="K245">
        <v>36.729019633374598</v>
      </c>
      <c r="L245">
        <f>(Table2[[#This Row],[6M Return vs Nifty]]-AVERAGE(Table2[6M Return vs Nifty]))/_xlfn.STDEV.P(Table2[6M Return vs Nifty])</f>
        <v>0.74280301761860779</v>
      </c>
      <c r="M245">
        <v>-3.0808263439191301</v>
      </c>
      <c r="N245">
        <f>(Table2[[#This Row],[1W Return vs Nifty]]-AVERAGE(Table2[1W Return vs Nifty]))/_xlfn.STDEV.P(Table2[1W Return vs Nifty])</f>
        <v>-0.25488946571051768</v>
      </c>
      <c r="O245">
        <v>1461.32</v>
      </c>
      <c r="P245">
        <v>1384.5103959965199</v>
      </c>
      <c r="Q245">
        <v>1146.70294408167</v>
      </c>
      <c r="R245">
        <v>47.785858763733501</v>
      </c>
      <c r="S245" s="2">
        <f>(Table2[[#This Row],[Close Price]]-Table2[[#This Row],[20D EMA]])/Table2[[#This Row],[20D EMA]]</f>
        <v>-1.1681219719157978E-2</v>
      </c>
      <c r="T245" s="2">
        <f>(Table2[[#This Row],[Close Price]]-Table2[[#This Row],[50D EMA]])/Table2[[#This Row],[50D EMA]]</f>
        <v>4.3148541301115818E-2</v>
      </c>
      <c r="U245" s="2">
        <f>(Table2[[#This Row],[Close Price]]-Table2[[#This Row],[200D EMA]])/Table2[[#This Row],[200D EMA]]</f>
        <v>0.2594805022992408</v>
      </c>
      <c r="V245">
        <v>0.75142463097370205</v>
      </c>
      <c r="W245">
        <v>1440</v>
      </c>
      <c r="X245">
        <v>1488.85</v>
      </c>
      <c r="Y245">
        <v>1440</v>
      </c>
      <c r="Z245">
        <v>1488.85</v>
      </c>
      <c r="AA245">
        <v>1440</v>
      </c>
      <c r="AB245">
        <v>1488.85</v>
      </c>
      <c r="AC245" s="2">
        <f>(Table2[[#This Row],[Close Price]]/Table2[[#This Row],[Day Low]])-1</f>
        <v>2.9513888888887951E-3</v>
      </c>
      <c r="AD245" s="2">
        <f>(Table2[[#This Row],[Day High]]/Table2[[#This Row],[Close Price]])-1</f>
        <v>3.0881080145404027E-2</v>
      </c>
      <c r="AE245" s="2">
        <f>(Table2[[#This Row],[Close Price]]/Table2[[#This Row],[Current Week Low]])-1</f>
        <v>2.9513888888887951E-3</v>
      </c>
      <c r="AF245" s="2">
        <f>(Table2[[#This Row],[Current Week High]]/Table2[[#This Row],[Close Price]])-1</f>
        <v>3.0881080145404027E-2</v>
      </c>
      <c r="AG245" s="2">
        <f>(Table2[[#This Row],[Close Price]]/Table2[[#This Row],[Current Month Low]])-1</f>
        <v>2.9513888888887951E-3</v>
      </c>
      <c r="AH245" s="2">
        <f>(Table2[[#This Row],[Current Month High]]/Table2[[#This Row],[Close Price]])-1</f>
        <v>3.0881080145404027E-2</v>
      </c>
      <c r="AI245">
        <v>8.0145404189025395</v>
      </c>
      <c r="AJ245">
        <v>93.859060402684506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</v>
      </c>
      <c r="AM245" t="s">
        <v>10457</v>
      </c>
      <c r="AN245">
        <v>-0.21</v>
      </c>
      <c r="AO245" t="s">
        <v>10456</v>
      </c>
      <c r="AP245">
        <v>1.4109358072791E-2</v>
      </c>
      <c r="AQ245">
        <f>(Table2[[#This Row],[Sharpe Ratio]]-AVERAGE(Table2[Sharpe Ratio]))/_xlfn.STDEV.P(Table2[Sharpe Ratio])</f>
        <v>-0.45227160233746161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3.4418008060519867E-2</v>
      </c>
      <c r="AS245">
        <f>_xlfn.RANK.AVG(Table2[[#This Row],[1Y Return vs Nifty Z-Score]],Table2[1Y Return vs Nifty Z-Score])</f>
        <v>221</v>
      </c>
      <c r="AT245">
        <f>_xlfn.RANK.AVG(Table2[[#This Row],[6M Return vs Nifty Z-Score]],Table2[6M Return vs Nifty Z-Score])</f>
        <v>131</v>
      </c>
      <c r="AU245">
        <f>_xlfn.RANK.AVG(Table2[[#This Row],[Sharpe Ratio Z-Score]],Table2[Sharpe Ratio Z-Score])</f>
        <v>464</v>
      </c>
      <c r="AV245">
        <f>(Table2[[#This Row],[Rank 1Y]]+Table2[[#This Row],[Rank 6M]]+Table2[[#This Row],[Rank Sharpe]])/3</f>
        <v>272</v>
      </c>
    </row>
    <row r="246" spans="1:48" x14ac:dyDescent="0.3">
      <c r="A246" t="s">
        <v>1898</v>
      </c>
      <c r="B246" t="s">
        <v>1899</v>
      </c>
      <c r="C246" t="s">
        <v>10415</v>
      </c>
      <c r="D246" t="s">
        <v>197</v>
      </c>
      <c r="E246">
        <v>3363.2577531000002</v>
      </c>
      <c r="F246">
        <v>1298.3</v>
      </c>
      <c r="G246">
        <v>21.226020063702901</v>
      </c>
      <c r="H246">
        <f>(Table2[[#This Row],[1Y Return vs Nifty]]-AVERAGE(Table2[1Y Return vs Nifty]))/_xlfn.STDEV.P(Table2[1Y Return vs Nifty])</f>
        <v>-0.29446190411565326</v>
      </c>
      <c r="I246">
        <v>-2.60866221175699</v>
      </c>
      <c r="J246">
        <f>(Table2[[#This Row],[1M Return vs Nifty]]-AVERAGE(Table2[1M Return vs Nifty]))/_xlfn.STDEV.P(Table2[1M Return vs Nifty])</f>
        <v>-0.22046617720422193</v>
      </c>
      <c r="K246">
        <v>15.3905803241461</v>
      </c>
      <c r="L246">
        <f>(Table2[[#This Row],[6M Return vs Nifty]]-AVERAGE(Table2[6M Return vs Nifty]))/_xlfn.STDEV.P(Table2[6M Return vs Nifty])</f>
        <v>9.2685545350545614E-2</v>
      </c>
      <c r="M246">
        <v>-4.0276433632991004</v>
      </c>
      <c r="N246">
        <f>(Table2[[#This Row],[1W Return vs Nifty]]-AVERAGE(Table2[1W Return vs Nifty]))/_xlfn.STDEV.P(Table2[1W Return vs Nifty])</f>
        <v>-0.4451125277542759</v>
      </c>
      <c r="O246">
        <v>1270.77</v>
      </c>
      <c r="P246">
        <v>1228.80410360684</v>
      </c>
      <c r="Q246">
        <v>1110.0916190380599</v>
      </c>
      <c r="R246">
        <v>49.870677359264597</v>
      </c>
      <c r="S246" s="2">
        <f>(Table2[[#This Row],[Close Price]]-Table2[[#This Row],[20D EMA]])/Table2[[#This Row],[20D EMA]]</f>
        <v>2.1664030469715191E-2</v>
      </c>
      <c r="T246" s="2">
        <f>(Table2[[#This Row],[Close Price]]-Table2[[#This Row],[50D EMA]])/Table2[[#This Row],[50D EMA]]</f>
        <v>5.6555716398710328E-2</v>
      </c>
      <c r="U246" s="2">
        <f>(Table2[[#This Row],[Close Price]]-Table2[[#This Row],[200D EMA]])/Table2[[#This Row],[200D EMA]]</f>
        <v>0.16954310593303135</v>
      </c>
      <c r="V246">
        <v>2.1924080295263799</v>
      </c>
      <c r="W246">
        <v>1280</v>
      </c>
      <c r="X246">
        <v>1322.95</v>
      </c>
      <c r="Y246">
        <v>1280</v>
      </c>
      <c r="Z246">
        <v>1322.95</v>
      </c>
      <c r="AA246">
        <v>1280</v>
      </c>
      <c r="AB246">
        <v>1322.95</v>
      </c>
      <c r="AC246" s="2">
        <f>(Table2[[#This Row],[Close Price]]/Table2[[#This Row],[Day Low]])-1</f>
        <v>1.4296874999999876E-2</v>
      </c>
      <c r="AD246" s="2">
        <f>(Table2[[#This Row],[Day High]]/Table2[[#This Row],[Close Price]])-1</f>
        <v>1.8986366787337339E-2</v>
      </c>
      <c r="AE246" s="2">
        <f>(Table2[[#This Row],[Close Price]]/Table2[[#This Row],[Current Week Low]])-1</f>
        <v>1.4296874999999876E-2</v>
      </c>
      <c r="AF246" s="2">
        <f>(Table2[[#This Row],[Current Week High]]/Table2[[#This Row],[Close Price]])-1</f>
        <v>1.8986366787337339E-2</v>
      </c>
      <c r="AG246" s="2">
        <f>(Table2[[#This Row],[Close Price]]/Table2[[#This Row],[Current Month Low]])-1</f>
        <v>1.4296874999999876E-2</v>
      </c>
      <c r="AH246" s="2">
        <f>(Table2[[#This Row],[Current Month High]]/Table2[[#This Row],[Close Price]])-1</f>
        <v>1.8986366787337339E-2</v>
      </c>
      <c r="AI246">
        <v>4.4904875606562404</v>
      </c>
      <c r="AJ246">
        <v>57.944038929440303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-0.02</v>
      </c>
      <c r="AM246" t="s">
        <v>10456</v>
      </c>
      <c r="AN246">
        <v>2.1</v>
      </c>
      <c r="AO246" t="s">
        <v>10455</v>
      </c>
      <c r="AP246">
        <v>0.12152914358305</v>
      </c>
      <c r="AQ246">
        <f>(Table2[[#This Row],[Sharpe Ratio]]-AVERAGE(Table2[Sharpe Ratio]))/_xlfn.STDEV.P(Table2[Sharpe Ratio])</f>
        <v>0.76220458431791915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-0.10515047940568634</v>
      </c>
      <c r="AS246">
        <f>_xlfn.RANK.AVG(Table2[[#This Row],[1Y Return vs Nifty Z-Score]],Table2[1Y Return vs Nifty Z-Score])</f>
        <v>390</v>
      </c>
      <c r="AT246">
        <f>_xlfn.RANK.AVG(Table2[[#This Row],[6M Return vs Nifty Z-Score]],Table2[6M Return vs Nifty Z-Score])</f>
        <v>269</v>
      </c>
      <c r="AU246">
        <f>_xlfn.RANK.AVG(Table2[[#This Row],[Sharpe Ratio Z-Score]],Table2[Sharpe Ratio Z-Score])</f>
        <v>162</v>
      </c>
      <c r="AV246">
        <f>(Table2[[#This Row],[Rank 1Y]]+Table2[[#This Row],[Rank 6M]]+Table2[[#This Row],[Rank Sharpe]])/3</f>
        <v>273.66666666666669</v>
      </c>
    </row>
    <row r="247" spans="1:48" x14ac:dyDescent="0.3">
      <c r="A247" t="s">
        <v>1085</v>
      </c>
      <c r="B247" t="s">
        <v>1086</v>
      </c>
      <c r="C247" t="s">
        <v>10415</v>
      </c>
      <c r="D247" t="s">
        <v>388</v>
      </c>
      <c r="E247">
        <v>11204.597956275</v>
      </c>
      <c r="F247">
        <v>445.8</v>
      </c>
      <c r="G247">
        <v>63.645436654117603</v>
      </c>
      <c r="H247">
        <f>(Table2[[#This Row],[1Y Return vs Nifty]]-AVERAGE(Table2[1Y Return vs Nifty]))/_xlfn.STDEV.P(Table2[1Y Return vs Nifty])</f>
        <v>0.20835252373506638</v>
      </c>
      <c r="I247">
        <v>-3.31368677051851</v>
      </c>
      <c r="J247">
        <f>(Table2[[#This Row],[1M Return vs Nifty]]-AVERAGE(Table2[1M Return vs Nifty]))/_xlfn.STDEV.P(Table2[1M Return vs Nifty])</f>
        <v>-0.28813656842753577</v>
      </c>
      <c r="K247">
        <v>2.3962341934479601</v>
      </c>
      <c r="L247">
        <f>(Table2[[#This Row],[6M Return vs Nifty]]-AVERAGE(Table2[6M Return vs Nifty]))/_xlfn.STDEV.P(Table2[6M Return vs Nifty])</f>
        <v>-0.30321273651734165</v>
      </c>
      <c r="M247">
        <v>6.1458237961427997</v>
      </c>
      <c r="N247">
        <f>(Table2[[#This Row],[1W Return vs Nifty]]-AVERAGE(Table2[1W Return vs Nifty]))/_xlfn.STDEV.P(Table2[1W Return vs Nifty])</f>
        <v>1.598817856955064</v>
      </c>
      <c r="O247">
        <v>406.69</v>
      </c>
      <c r="P247">
        <v>409.83151843366102</v>
      </c>
      <c r="Q247">
        <v>383.34714741239202</v>
      </c>
      <c r="R247">
        <v>72.636362442860005</v>
      </c>
      <c r="S247" s="2">
        <f>(Table2[[#This Row],[Close Price]]-Table2[[#This Row],[20D EMA]])/Table2[[#This Row],[20D EMA]]</f>
        <v>9.616661339103498E-2</v>
      </c>
      <c r="T247" s="2">
        <f>(Table2[[#This Row],[Close Price]]-Table2[[#This Row],[50D EMA]])/Table2[[#This Row],[50D EMA]]</f>
        <v>8.7764068766129258E-2</v>
      </c>
      <c r="U247" s="2">
        <f>(Table2[[#This Row],[Close Price]]-Table2[[#This Row],[200D EMA]])/Table2[[#This Row],[200D EMA]]</f>
        <v>0.16291461410151908</v>
      </c>
      <c r="V247">
        <v>2.42456250379036</v>
      </c>
      <c r="W247">
        <v>433.25</v>
      </c>
      <c r="X247">
        <v>453</v>
      </c>
      <c r="Y247">
        <v>433.25</v>
      </c>
      <c r="Z247">
        <v>453</v>
      </c>
      <c r="AA247">
        <v>433.25</v>
      </c>
      <c r="AB247">
        <v>453</v>
      </c>
      <c r="AC247" s="2">
        <f>(Table2[[#This Row],[Close Price]]/Table2[[#This Row],[Day Low]])-1</f>
        <v>2.8967109059434559E-2</v>
      </c>
      <c r="AD247" s="2">
        <f>(Table2[[#This Row],[Day High]]/Table2[[#This Row],[Close Price]])-1</f>
        <v>1.6150740242261152E-2</v>
      </c>
      <c r="AE247" s="2">
        <f>(Table2[[#This Row],[Close Price]]/Table2[[#This Row],[Current Week Low]])-1</f>
        <v>2.8967109059434559E-2</v>
      </c>
      <c r="AF247" s="2">
        <f>(Table2[[#This Row],[Current Week High]]/Table2[[#This Row],[Close Price]])-1</f>
        <v>1.6150740242261152E-2</v>
      </c>
      <c r="AG247" s="2">
        <f>(Table2[[#This Row],[Close Price]]/Table2[[#This Row],[Current Month Low]])-1</f>
        <v>2.8967109059434559E-2</v>
      </c>
      <c r="AH247" s="2">
        <f>(Table2[[#This Row],[Current Month High]]/Table2[[#This Row],[Close Price]])-1</f>
        <v>1.6150740242261152E-2</v>
      </c>
      <c r="AI247">
        <v>24.259757738896301</v>
      </c>
      <c r="AJ247">
        <v>95.740944017563095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-7.0000000000000007E-2</v>
      </c>
      <c r="AM247" t="s">
        <v>10456</v>
      </c>
      <c r="AN247">
        <v>10.07</v>
      </c>
      <c r="AO247" t="s">
        <v>10455</v>
      </c>
      <c r="AP247">
        <v>0.10504636322561201</v>
      </c>
      <c r="AQ247">
        <f>(Table2[[#This Row],[Sharpe Ratio]]-AVERAGE(Table2[Sharpe Ratio]))/_xlfn.STDEV.P(Table2[Sharpe Ratio])</f>
        <v>0.57585209684187844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222</v>
      </c>
      <c r="AT247">
        <f>_xlfn.RANK.AVG(Table2[[#This Row],[6M Return vs Nifty Z-Score]],Table2[6M Return vs Nifty Z-Score])</f>
        <v>403</v>
      </c>
      <c r="AU247">
        <f>_xlfn.RANK.AVG(Table2[[#This Row],[Sharpe Ratio Z-Score]],Table2[Sharpe Ratio Z-Score])</f>
        <v>196</v>
      </c>
      <c r="AV247">
        <f>(Table2[[#This Row],[Rank 1Y]]+Table2[[#This Row],[Rank 6M]]+Table2[[#This Row],[Rank Sharpe]])/3</f>
        <v>273.66666666666669</v>
      </c>
    </row>
    <row r="248" spans="1:48" x14ac:dyDescent="0.3">
      <c r="A248" t="s">
        <v>1674</v>
      </c>
      <c r="B248" t="s">
        <v>1675</v>
      </c>
      <c r="C248" t="s">
        <v>10426</v>
      </c>
      <c r="D248" t="s">
        <v>109</v>
      </c>
      <c r="E248">
        <v>4621.3789381500001</v>
      </c>
      <c r="F248">
        <v>270.75</v>
      </c>
      <c r="G248">
        <v>73.623914571099206</v>
      </c>
      <c r="H248">
        <f>(Table2[[#This Row],[1Y Return vs Nifty]]-AVERAGE(Table2[1Y Return vs Nifty]))/_xlfn.STDEV.P(Table2[1Y Return vs Nifty])</f>
        <v>0.32663144098405761</v>
      </c>
      <c r="I248">
        <v>-10.394686956977299</v>
      </c>
      <c r="J248">
        <f>(Table2[[#This Row],[1M Return vs Nifty]]-AVERAGE(Table2[1M Return vs Nifty]))/_xlfn.STDEV.P(Table2[1M Return vs Nifty])</f>
        <v>-0.96779240015028345</v>
      </c>
      <c r="K248">
        <v>10.3785886416587</v>
      </c>
      <c r="L248">
        <f>(Table2[[#This Row],[6M Return vs Nifty]]-AVERAGE(Table2[6M Return vs Nifty]))/_xlfn.STDEV.P(Table2[6M Return vs Nifty])</f>
        <v>-6.0014627161043235E-2</v>
      </c>
      <c r="M248">
        <v>-0.94614854207237697</v>
      </c>
      <c r="N248">
        <f>(Table2[[#This Row],[1W Return vs Nifty]]-AVERAGE(Table2[1W Return vs Nifty]))/_xlfn.STDEV.P(Table2[1W Return vs Nifty])</f>
        <v>0.17398426557289626</v>
      </c>
      <c r="O248">
        <v>270.11</v>
      </c>
      <c r="P248">
        <v>268.51787896646903</v>
      </c>
      <c r="Q248">
        <v>229.51108950889201</v>
      </c>
      <c r="R248">
        <v>50.719298481461202</v>
      </c>
      <c r="S248" s="2">
        <f>(Table2[[#This Row],[Close Price]]-Table2[[#This Row],[20D EMA]])/Table2[[#This Row],[20D EMA]]</f>
        <v>2.3694050571988682E-3</v>
      </c>
      <c r="T248" s="2">
        <f>(Table2[[#This Row],[Close Price]]-Table2[[#This Row],[50D EMA]])/Table2[[#This Row],[50D EMA]]</f>
        <v>8.3127464067661114E-3</v>
      </c>
      <c r="U248" s="2">
        <f>(Table2[[#This Row],[Close Price]]-Table2[[#This Row],[200D EMA]])/Table2[[#This Row],[200D EMA]]</f>
        <v>0.17968155952442663</v>
      </c>
      <c r="V248">
        <v>0.52793830033045297</v>
      </c>
      <c r="W248">
        <v>268.85000000000002</v>
      </c>
      <c r="X248">
        <v>273.5</v>
      </c>
      <c r="Y248">
        <v>268.85000000000002</v>
      </c>
      <c r="Z248">
        <v>273.5</v>
      </c>
      <c r="AA248">
        <v>268.85000000000002</v>
      </c>
      <c r="AB248">
        <v>273.5</v>
      </c>
      <c r="AC248" s="2">
        <f>(Table2[[#This Row],[Close Price]]/Table2[[#This Row],[Day Low]])-1</f>
        <v>7.0671378091871073E-3</v>
      </c>
      <c r="AD248" s="2">
        <f>(Table2[[#This Row],[Day High]]/Table2[[#This Row],[Close Price]])-1</f>
        <v>1.0156971375807844E-2</v>
      </c>
      <c r="AE248" s="2">
        <f>(Table2[[#This Row],[Close Price]]/Table2[[#This Row],[Current Week Low]])-1</f>
        <v>7.0671378091871073E-3</v>
      </c>
      <c r="AF248" s="2">
        <f>(Table2[[#This Row],[Current Week High]]/Table2[[#This Row],[Close Price]])-1</f>
        <v>1.0156971375807844E-2</v>
      </c>
      <c r="AG248" s="2">
        <f>(Table2[[#This Row],[Close Price]]/Table2[[#This Row],[Current Month Low]])-1</f>
        <v>7.0671378091871073E-3</v>
      </c>
      <c r="AH248" s="2">
        <f>(Table2[[#This Row],[Current Month High]]/Table2[[#This Row],[Close Price]])-1</f>
        <v>1.0156971375807844E-2</v>
      </c>
      <c r="AI248">
        <v>18.3564173591874</v>
      </c>
      <c r="AJ248">
        <v>109.234930448222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</v>
      </c>
      <c r="AM248">
        <v>0</v>
      </c>
      <c r="AN248">
        <v>2.69</v>
      </c>
      <c r="AO248" t="s">
        <v>10455</v>
      </c>
      <c r="AP248">
        <v>5.7954123608099997E-2</v>
      </c>
      <c r="AQ248">
        <f>(Table2[[#This Row],[Sharpe Ratio]]-AVERAGE(Table2[Sharpe Ratio]))/_xlfn.STDEV.P(Table2[Sharpe Ratio])</f>
        <v>4.3432456269468907E-2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-0.48375886448490391</v>
      </c>
      <c r="AS248">
        <f>_xlfn.RANK.AVG(Table2[[#This Row],[1Y Return vs Nifty Z-Score]],Table2[1Y Return vs Nifty Z-Score])</f>
        <v>183</v>
      </c>
      <c r="AT248">
        <f>_xlfn.RANK.AVG(Table2[[#This Row],[6M Return vs Nifty Z-Score]],Table2[6M Return vs Nifty Z-Score])</f>
        <v>317</v>
      </c>
      <c r="AU248">
        <f>_xlfn.RANK.AVG(Table2[[#This Row],[Sharpe Ratio Z-Score]],Table2[Sharpe Ratio Z-Score])</f>
        <v>321</v>
      </c>
      <c r="AV248">
        <f>(Table2[[#This Row],[Rank 1Y]]+Table2[[#This Row],[Rank 6M]]+Table2[[#This Row],[Rank Sharpe]])/3</f>
        <v>273.66666666666669</v>
      </c>
    </row>
    <row r="249" spans="1:48" x14ac:dyDescent="0.3">
      <c r="A249" t="s">
        <v>813</v>
      </c>
      <c r="B249" t="s">
        <v>814</v>
      </c>
      <c r="C249" t="s">
        <v>10417</v>
      </c>
      <c r="D249" t="s">
        <v>815</v>
      </c>
      <c r="E249">
        <v>18527.761908935001</v>
      </c>
      <c r="F249">
        <v>1983.95</v>
      </c>
      <c r="G249">
        <v>47.152181392920603</v>
      </c>
      <c r="H249">
        <f>(Table2[[#This Row],[1Y Return vs Nifty]]-AVERAGE(Table2[1Y Return vs Nifty]))/_xlfn.STDEV.P(Table2[1Y Return vs Nifty])</f>
        <v>1.285132701590694E-2</v>
      </c>
      <c r="I249">
        <v>-1.5358922127974199</v>
      </c>
      <c r="J249">
        <f>(Table2[[#This Row],[1M Return vs Nifty]]-AVERAGE(Table2[1M Return vs Nifty]))/_xlfn.STDEV.P(Table2[1M Return vs Nifty])</f>
        <v>-0.11749846548400687</v>
      </c>
      <c r="K249">
        <v>24.042371965578401</v>
      </c>
      <c r="L249">
        <f>(Table2[[#This Row],[6M Return vs Nifty]]-AVERAGE(Table2[6M Return vs Nifty]))/_xlfn.STDEV.P(Table2[6M Return vs Nifty])</f>
        <v>0.3562793738872625</v>
      </c>
      <c r="M249">
        <v>-8.7683390978047306</v>
      </c>
      <c r="N249">
        <f>(Table2[[#This Row],[1W Return vs Nifty]]-AVERAGE(Table2[1W Return vs Nifty]))/_xlfn.STDEV.P(Table2[1W Return vs Nifty])</f>
        <v>-1.3975559675923002</v>
      </c>
      <c r="O249">
        <v>1919.61</v>
      </c>
      <c r="P249">
        <v>1804.7642895830299</v>
      </c>
      <c r="Q249">
        <v>1561.74816847225</v>
      </c>
      <c r="R249">
        <v>47.3671156489022</v>
      </c>
      <c r="S249" s="2">
        <f>(Table2[[#This Row],[Close Price]]-Table2[[#This Row],[20D EMA]])/Table2[[#This Row],[20D EMA]]</f>
        <v>3.3517224852965002E-2</v>
      </c>
      <c r="T249" s="2">
        <f>(Table2[[#This Row],[Close Price]]-Table2[[#This Row],[50D EMA]])/Table2[[#This Row],[50D EMA]]</f>
        <v>9.9284827083080687E-2</v>
      </c>
      <c r="U249" s="2">
        <f>(Table2[[#This Row],[Close Price]]-Table2[[#This Row],[200D EMA]])/Table2[[#This Row],[200D EMA]]</f>
        <v>0.27033925190433289</v>
      </c>
      <c r="V249">
        <v>2.53916965244284</v>
      </c>
      <c r="W249">
        <v>1935.05</v>
      </c>
      <c r="X249">
        <v>1993.55</v>
      </c>
      <c r="Y249">
        <v>1935.05</v>
      </c>
      <c r="Z249">
        <v>1993.55</v>
      </c>
      <c r="AA249">
        <v>1935.05</v>
      </c>
      <c r="AB249">
        <v>1993.55</v>
      </c>
      <c r="AC249" s="2">
        <f>(Table2[[#This Row],[Close Price]]/Table2[[#This Row],[Day Low]])-1</f>
        <v>2.5270664840701729E-2</v>
      </c>
      <c r="AD249" s="2">
        <f>(Table2[[#This Row],[Day High]]/Table2[[#This Row],[Close Price]])-1</f>
        <v>4.8388316237808482E-3</v>
      </c>
      <c r="AE249" s="2">
        <f>(Table2[[#This Row],[Close Price]]/Table2[[#This Row],[Current Week Low]])-1</f>
        <v>2.5270664840701729E-2</v>
      </c>
      <c r="AF249" s="2">
        <f>(Table2[[#This Row],[Current Week High]]/Table2[[#This Row],[Close Price]])-1</f>
        <v>4.8388316237808482E-3</v>
      </c>
      <c r="AG249" s="2">
        <f>(Table2[[#This Row],[Close Price]]/Table2[[#This Row],[Current Month Low]])-1</f>
        <v>2.5270664840701729E-2</v>
      </c>
      <c r="AH249" s="2">
        <f>(Table2[[#This Row],[Current Month High]]/Table2[[#This Row],[Close Price]])-1</f>
        <v>4.8388316237808482E-3</v>
      </c>
      <c r="AI249">
        <v>5.7385518788275904</v>
      </c>
      <c r="AJ249">
        <v>84.553488372093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0.23</v>
      </c>
      <c r="AM249" t="s">
        <v>10455</v>
      </c>
      <c r="AN249">
        <v>6.66</v>
      </c>
      <c r="AO249" t="s">
        <v>10455</v>
      </c>
      <c r="AP249">
        <v>5.1753513278040002E-2</v>
      </c>
      <c r="AQ249">
        <f>(Table2[[#This Row],[Sharpe Ratio]]-AVERAGE(Table2[Sharpe Ratio]))/_xlfn.STDEV.P(Table2[Sharpe Ratio])</f>
        <v>-2.6670956736024699E-2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-1.1725946889091623</v>
      </c>
      <c r="AS249">
        <f>_xlfn.RANK.AVG(Table2[[#This Row],[1Y Return vs Nifty Z-Score]],Table2[1Y Return vs Nifty Z-Score])</f>
        <v>271</v>
      </c>
      <c r="AT249">
        <f>_xlfn.RANK.AVG(Table2[[#This Row],[6M Return vs Nifty Z-Score]],Table2[6M Return vs Nifty Z-Score])</f>
        <v>209</v>
      </c>
      <c r="AU249">
        <f>_xlfn.RANK.AVG(Table2[[#This Row],[Sharpe Ratio Z-Score]],Table2[Sharpe Ratio Z-Score])</f>
        <v>347</v>
      </c>
      <c r="AV249">
        <f>(Table2[[#This Row],[Rank 1Y]]+Table2[[#This Row],[Rank 6M]]+Table2[[#This Row],[Rank Sharpe]])/3</f>
        <v>275.66666666666669</v>
      </c>
    </row>
    <row r="250" spans="1:48" x14ac:dyDescent="0.3">
      <c r="A250" t="s">
        <v>138</v>
      </c>
      <c r="B250" t="s">
        <v>139</v>
      </c>
      <c r="C250" t="s">
        <v>10424</v>
      </c>
      <c r="D250" t="s">
        <v>140</v>
      </c>
      <c r="E250">
        <v>204151.33295235</v>
      </c>
      <c r="F250">
        <v>825.4</v>
      </c>
      <c r="G250">
        <v>41.680186042747003</v>
      </c>
      <c r="H250">
        <f>(Table2[[#This Row],[1Y Return vs Nifty]]-AVERAGE(Table2[1Y Return vs Nifty]))/_xlfn.STDEV.P(Table2[1Y Return vs Nifty])</f>
        <v>-5.2010437533232479E-2</v>
      </c>
      <c r="I250">
        <v>-9.2327990898260399</v>
      </c>
      <c r="J250">
        <f>(Table2[[#This Row],[1M Return vs Nifty]]-AVERAGE(Table2[1M Return vs Nifty]))/_xlfn.STDEV.P(Table2[1M Return vs Nifty])</f>
        <v>-0.85627088568578802</v>
      </c>
      <c r="K250">
        <v>3.1161914880833499</v>
      </c>
      <c r="L250">
        <f>(Table2[[#This Row],[6M Return vs Nifty]]-AVERAGE(Table2[6M Return vs Nifty]))/_xlfn.STDEV.P(Table2[6M Return vs Nifty])</f>
        <v>-0.28127782320215433</v>
      </c>
      <c r="M250">
        <v>-5.1307930611757797</v>
      </c>
      <c r="N250">
        <f>(Table2[[#This Row],[1W Return vs Nifty]]-AVERAGE(Table2[1W Return vs Nifty]))/_xlfn.STDEV.P(Table2[1W Return vs Nifty])</f>
        <v>-0.6667440670353999</v>
      </c>
      <c r="O250">
        <v>840.27</v>
      </c>
      <c r="P250">
        <v>846.39706502579998</v>
      </c>
      <c r="Q250">
        <v>758.10606260107704</v>
      </c>
      <c r="R250">
        <v>40.504541112186402</v>
      </c>
      <c r="S250" s="2">
        <f>(Table2[[#This Row],[Close Price]]-Table2[[#This Row],[20D EMA]])/Table2[[#This Row],[20D EMA]]</f>
        <v>-1.7696692729717835E-2</v>
      </c>
      <c r="T250" s="2">
        <f>(Table2[[#This Row],[Close Price]]-Table2[[#This Row],[50D EMA]])/Table2[[#This Row],[50D EMA]]</f>
        <v>-2.4807582508760192E-2</v>
      </c>
      <c r="U250" s="2">
        <f>(Table2[[#This Row],[Close Price]]-Table2[[#This Row],[200D EMA]])/Table2[[#This Row],[200D EMA]]</f>
        <v>8.8765861030099258E-2</v>
      </c>
      <c r="V250">
        <v>0.853089114526141</v>
      </c>
      <c r="W250">
        <v>819.55</v>
      </c>
      <c r="X250">
        <v>831.75</v>
      </c>
      <c r="Y250">
        <v>819.55</v>
      </c>
      <c r="Z250">
        <v>831.75</v>
      </c>
      <c r="AA250">
        <v>819.55</v>
      </c>
      <c r="AB250">
        <v>831.75</v>
      </c>
      <c r="AC250" s="2">
        <f>(Table2[[#This Row],[Close Price]]/Table2[[#This Row],[Day Low]])-1</f>
        <v>7.1380635714721752E-3</v>
      </c>
      <c r="AD250" s="2">
        <f>(Table2[[#This Row],[Day High]]/Table2[[#This Row],[Close Price]])-1</f>
        <v>7.6932396413860182E-3</v>
      </c>
      <c r="AE250" s="2">
        <f>(Table2[[#This Row],[Close Price]]/Table2[[#This Row],[Current Week Low]])-1</f>
        <v>7.1380635714721752E-3</v>
      </c>
      <c r="AF250" s="2">
        <f>(Table2[[#This Row],[Current Week High]]/Table2[[#This Row],[Close Price]])-1</f>
        <v>7.6932396413860182E-3</v>
      </c>
      <c r="AG250" s="2">
        <f>(Table2[[#This Row],[Close Price]]/Table2[[#This Row],[Current Month Low]])-1</f>
        <v>7.1380635714721752E-3</v>
      </c>
      <c r="AH250" s="2">
        <f>(Table2[[#This Row],[Current Month High]]/Table2[[#This Row],[Close Price]])-1</f>
        <v>7.6932396413860182E-3</v>
      </c>
      <c r="AI250">
        <v>17.2280106614974</v>
      </c>
      <c r="AJ250">
        <v>78.252888456969998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-0.21</v>
      </c>
      <c r="AM250" t="s">
        <v>10456</v>
      </c>
      <c r="AN250">
        <v>-4</v>
      </c>
      <c r="AO250" t="s">
        <v>10456</v>
      </c>
      <c r="AP250">
        <v>0.13338503198906401</v>
      </c>
      <c r="AQ250">
        <f>(Table2[[#This Row],[Sharpe Ratio]]-AVERAGE(Table2[Sharpe Ratio]))/_xlfn.STDEV.P(Table2[Sharpe Ratio])</f>
        <v>0.89624594431833082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293</v>
      </c>
      <c r="AT250">
        <f>_xlfn.RANK.AVG(Table2[[#This Row],[6M Return vs Nifty Z-Score]],Table2[6M Return vs Nifty Z-Score])</f>
        <v>398</v>
      </c>
      <c r="AU250">
        <f>_xlfn.RANK.AVG(Table2[[#This Row],[Sharpe Ratio Z-Score]],Table2[Sharpe Ratio Z-Score])</f>
        <v>140</v>
      </c>
      <c r="AV250">
        <f>(Table2[[#This Row],[Rank 1Y]]+Table2[[#This Row],[Rank 6M]]+Table2[[#This Row],[Rank Sharpe]])/3</f>
        <v>277</v>
      </c>
    </row>
    <row r="251" spans="1:48" x14ac:dyDescent="0.3">
      <c r="A251" t="s">
        <v>471</v>
      </c>
      <c r="B251" t="s">
        <v>472</v>
      </c>
      <c r="C251" t="s">
        <v>10417</v>
      </c>
      <c r="D251" t="s">
        <v>62</v>
      </c>
      <c r="E251">
        <v>44909.539613399997</v>
      </c>
      <c r="F251">
        <v>2605.1999999999998</v>
      </c>
      <c r="G251">
        <v>58.122080246909803</v>
      </c>
      <c r="H251">
        <f>(Table2[[#This Row],[1Y Return vs Nifty]]-AVERAGE(Table2[1Y Return vs Nifty]))/_xlfn.STDEV.P(Table2[1Y Return vs Nifty])</f>
        <v>0.14288195589294875</v>
      </c>
      <c r="I251">
        <v>-5.8847056757197498</v>
      </c>
      <c r="J251">
        <f>(Table2[[#This Row],[1M Return vs Nifty]]-AVERAGE(Table2[1M Return vs Nifty]))/_xlfn.STDEV.P(Table2[1M Return vs Nifty])</f>
        <v>-0.53491074529185467</v>
      </c>
      <c r="K251">
        <v>22.541534802455502</v>
      </c>
      <c r="L251">
        <f>(Table2[[#This Row],[6M Return vs Nifty]]-AVERAGE(Table2[6M Return vs Nifty]))/_xlfn.STDEV.P(Table2[6M Return vs Nifty])</f>
        <v>0.31055342136394715</v>
      </c>
      <c r="M251">
        <v>2.1058073906368802</v>
      </c>
      <c r="N251">
        <f>(Table2[[#This Row],[1W Return vs Nifty]]-AVERAGE(Table2[1W Return vs Nifty]))/_xlfn.STDEV.P(Table2[1W Return vs Nifty])</f>
        <v>0.78714646149830081</v>
      </c>
      <c r="O251">
        <v>2566.48</v>
      </c>
      <c r="P251">
        <v>2403.4685116880701</v>
      </c>
      <c r="Q251">
        <v>2032.4682057456901</v>
      </c>
      <c r="R251">
        <v>58.382303392362402</v>
      </c>
      <c r="S251" s="2">
        <f>(Table2[[#This Row],[Close Price]]-Table2[[#This Row],[20D EMA]])/Table2[[#This Row],[20D EMA]]</f>
        <v>1.5086811508369363E-2</v>
      </c>
      <c r="T251" s="2">
        <f>(Table2[[#This Row],[Close Price]]-Table2[[#This Row],[50D EMA]])/Table2[[#This Row],[50D EMA]]</f>
        <v>8.393348501588821E-2</v>
      </c>
      <c r="U251" s="2">
        <f>(Table2[[#This Row],[Close Price]]-Table2[[#This Row],[200D EMA]])/Table2[[#This Row],[200D EMA]]</f>
        <v>0.28179126868269055</v>
      </c>
      <c r="V251">
        <v>0.69071512713493499</v>
      </c>
      <c r="W251">
        <v>2594</v>
      </c>
      <c r="X251">
        <v>2674.35</v>
      </c>
      <c r="Y251">
        <v>2594</v>
      </c>
      <c r="Z251">
        <v>2674.35</v>
      </c>
      <c r="AA251">
        <v>2594</v>
      </c>
      <c r="AB251">
        <v>2674.35</v>
      </c>
      <c r="AC251" s="2">
        <f>(Table2[[#This Row],[Close Price]]/Table2[[#This Row],[Day Low]])-1</f>
        <v>4.3176561295297233E-3</v>
      </c>
      <c r="AD251" s="2">
        <f>(Table2[[#This Row],[Day High]]/Table2[[#This Row],[Close Price]])-1</f>
        <v>2.6543067710732338E-2</v>
      </c>
      <c r="AE251" s="2">
        <f>(Table2[[#This Row],[Close Price]]/Table2[[#This Row],[Current Week Low]])-1</f>
        <v>4.3176561295297233E-3</v>
      </c>
      <c r="AF251" s="2">
        <f>(Table2[[#This Row],[Current Week High]]/Table2[[#This Row],[Close Price]])-1</f>
        <v>2.6543067710732338E-2</v>
      </c>
      <c r="AG251" s="2">
        <f>(Table2[[#This Row],[Close Price]]/Table2[[#This Row],[Current Month Low]])-1</f>
        <v>4.3176561295297233E-3</v>
      </c>
      <c r="AH251" s="2">
        <f>(Table2[[#This Row],[Current Month High]]/Table2[[#This Row],[Close Price]])-1</f>
        <v>2.6543067710732338E-2</v>
      </c>
      <c r="AI251">
        <v>5.9419622293873804</v>
      </c>
      <c r="AJ251">
        <v>89.159557088400703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0.32</v>
      </c>
      <c r="AM251" t="s">
        <v>10455</v>
      </c>
      <c r="AN251">
        <v>-0.78</v>
      </c>
      <c r="AO251" t="s">
        <v>10456</v>
      </c>
      <c r="AP251">
        <v>4.5214021611193998E-2</v>
      </c>
      <c r="AQ251">
        <f>(Table2[[#This Row],[Sharpe Ratio]]-AVERAGE(Table2[Sharpe Ratio]))/_xlfn.STDEV.P(Table2[Sharpe Ratio])</f>
        <v>-0.10060572456757354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0.60506536889576856</v>
      </c>
      <c r="AS251">
        <f>_xlfn.RANK.AVG(Table2[[#This Row],[1Y Return vs Nifty Z-Score]],Table2[1Y Return vs Nifty Z-Score])</f>
        <v>236</v>
      </c>
      <c r="AT251">
        <f>_xlfn.RANK.AVG(Table2[[#This Row],[6M Return vs Nifty Z-Score]],Table2[6M Return vs Nifty Z-Score])</f>
        <v>227</v>
      </c>
      <c r="AU251">
        <f>_xlfn.RANK.AVG(Table2[[#This Row],[Sharpe Ratio Z-Score]],Table2[Sharpe Ratio Z-Score])</f>
        <v>368</v>
      </c>
      <c r="AV251">
        <f>(Table2[[#This Row],[Rank 1Y]]+Table2[[#This Row],[Rank 6M]]+Table2[[#This Row],[Rank Sharpe]])/3</f>
        <v>277</v>
      </c>
    </row>
    <row r="252" spans="1:48" x14ac:dyDescent="0.3">
      <c r="A252" t="s">
        <v>1400</v>
      </c>
      <c r="B252" t="s">
        <v>1401</v>
      </c>
      <c r="C252" t="s">
        <v>10429</v>
      </c>
      <c r="D252" t="s">
        <v>1402</v>
      </c>
      <c r="E252">
        <v>7062.3543524999995</v>
      </c>
      <c r="F252">
        <v>663.45</v>
      </c>
      <c r="G252">
        <v>31.224241950859099</v>
      </c>
      <c r="H252">
        <f>(Table2[[#This Row],[1Y Return vs Nifty]]-AVERAGE(Table2[1Y Return vs Nifty]))/_xlfn.STDEV.P(Table2[1Y Return vs Nifty])</f>
        <v>-0.17594895363695739</v>
      </c>
      <c r="I252">
        <v>0.75866479398660502</v>
      </c>
      <c r="J252">
        <f>(Table2[[#This Row],[1M Return vs Nifty]]-AVERAGE(Table2[1M Return vs Nifty]))/_xlfn.STDEV.P(Table2[1M Return vs Nifty])</f>
        <v>0.1027400615341609</v>
      </c>
      <c r="K252">
        <v>7.0572504527170796</v>
      </c>
      <c r="L252">
        <f>(Table2[[#This Row],[6M Return vs Nifty]]-AVERAGE(Table2[6M Return vs Nifty]))/_xlfn.STDEV.P(Table2[6M Return vs Nifty])</f>
        <v>-0.16120571975459894</v>
      </c>
      <c r="M252">
        <v>10.160425592371899</v>
      </c>
      <c r="N252">
        <f>(Table2[[#This Row],[1W Return vs Nifty]]-AVERAGE(Table2[1W Return vs Nifty]))/_xlfn.STDEV.P(Table2[1W Return vs Nifty])</f>
        <v>2.4053832554785988</v>
      </c>
      <c r="O252">
        <v>541.53</v>
      </c>
      <c r="P252">
        <v>530.72140985371698</v>
      </c>
      <c r="Q252">
        <v>511.15549216761201</v>
      </c>
      <c r="R252">
        <v>74.449147019063204</v>
      </c>
      <c r="S252" s="2">
        <f>(Table2[[#This Row],[Close Price]]-Table2[[#This Row],[20D EMA]])/Table2[[#This Row],[20D EMA]]</f>
        <v>0.22513988144701139</v>
      </c>
      <c r="T252" s="2">
        <f>(Table2[[#This Row],[Close Price]]-Table2[[#This Row],[50D EMA]])/Table2[[#This Row],[50D EMA]]</f>
        <v>0.25009089077990487</v>
      </c>
      <c r="U252" s="2">
        <f>(Table2[[#This Row],[Close Price]]-Table2[[#This Row],[200D EMA]])/Table2[[#This Row],[200D EMA]]</f>
        <v>0.29794164430585718</v>
      </c>
      <c r="V252">
        <v>2.8106963111013101</v>
      </c>
      <c r="W252">
        <v>585.04999999999995</v>
      </c>
      <c r="X252">
        <v>686.7</v>
      </c>
      <c r="Y252">
        <v>585.04999999999995</v>
      </c>
      <c r="Z252">
        <v>686.7</v>
      </c>
      <c r="AA252">
        <v>585.04999999999995</v>
      </c>
      <c r="AB252">
        <v>686.7</v>
      </c>
      <c r="AC252" s="2">
        <f>(Table2[[#This Row],[Close Price]]/Table2[[#This Row],[Day Low]])-1</f>
        <v>0.13400564054354347</v>
      </c>
      <c r="AD252" s="2">
        <f>(Table2[[#This Row],[Day High]]/Table2[[#This Row],[Close Price]])-1</f>
        <v>3.5044087723264727E-2</v>
      </c>
      <c r="AE252" s="2">
        <f>(Table2[[#This Row],[Close Price]]/Table2[[#This Row],[Current Week Low]])-1</f>
        <v>0.13400564054354347</v>
      </c>
      <c r="AF252" s="2">
        <f>(Table2[[#This Row],[Current Week High]]/Table2[[#This Row],[Close Price]])-1</f>
        <v>3.5044087723264727E-2</v>
      </c>
      <c r="AG252" s="2">
        <f>(Table2[[#This Row],[Close Price]]/Table2[[#This Row],[Current Month Low]])-1</f>
        <v>0.13400564054354347</v>
      </c>
      <c r="AH252" s="2">
        <f>(Table2[[#This Row],[Current Month High]]/Table2[[#This Row],[Close Price]])-1</f>
        <v>3.5044087723264727E-2</v>
      </c>
      <c r="AI252">
        <v>3.5420905870826802</v>
      </c>
      <c r="AJ252">
        <v>63.029856247696301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0.15</v>
      </c>
      <c r="AM252" t="s">
        <v>10455</v>
      </c>
      <c r="AN252">
        <v>25.71</v>
      </c>
      <c r="AO252" t="s">
        <v>10455</v>
      </c>
      <c r="AP252">
        <v>0.13541172545517499</v>
      </c>
      <c r="AQ252">
        <f>(Table2[[#This Row],[Sharpe Ratio]]-AVERAGE(Table2[Sharpe Ratio]))/_xlfn.STDEV.P(Table2[Sharpe Ratio])</f>
        <v>0.91915951597135526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3.0901281595925587</v>
      </c>
      <c r="AS252">
        <f>_xlfn.RANK.AVG(Table2[[#This Row],[1Y Return vs Nifty Z-Score]],Table2[1Y Return vs Nifty Z-Score])</f>
        <v>335</v>
      </c>
      <c r="AT252">
        <f>_xlfn.RANK.AVG(Table2[[#This Row],[6M Return vs Nifty Z-Score]],Table2[6M Return vs Nifty Z-Score])</f>
        <v>360</v>
      </c>
      <c r="AU252">
        <f>_xlfn.RANK.AVG(Table2[[#This Row],[Sharpe Ratio Z-Score]],Table2[Sharpe Ratio Z-Score])</f>
        <v>137</v>
      </c>
      <c r="AV252">
        <f>(Table2[[#This Row],[Rank 1Y]]+Table2[[#This Row],[Rank 6M]]+Table2[[#This Row],[Rank Sharpe]])/3</f>
        <v>277.33333333333331</v>
      </c>
    </row>
    <row r="253" spans="1:48" x14ac:dyDescent="0.3">
      <c r="A253" t="s">
        <v>1777</v>
      </c>
      <c r="B253" t="s">
        <v>1778</v>
      </c>
      <c r="C253" t="s">
        <v>10423</v>
      </c>
      <c r="D253" t="s">
        <v>855</v>
      </c>
      <c r="E253">
        <v>3936.1422024499998</v>
      </c>
      <c r="F253">
        <v>329.7</v>
      </c>
      <c r="G253">
        <v>58.774510609126203</v>
      </c>
      <c r="H253">
        <f>(Table2[[#This Row],[1Y Return vs Nifty]]-AVERAGE(Table2[1Y Return vs Nifty]))/_xlfn.STDEV.P(Table2[1Y Return vs Nifty])</f>
        <v>0.15061547572085712</v>
      </c>
      <c r="I253">
        <v>16.226661860820801</v>
      </c>
      <c r="J253">
        <f>(Table2[[#This Row],[1M Return vs Nifty]]-AVERAGE(Table2[1M Return vs Nifty]))/_xlfn.STDEV.P(Table2[1M Return vs Nifty])</f>
        <v>1.5874052408471602</v>
      </c>
      <c r="K253">
        <v>27.2866390406767</v>
      </c>
      <c r="L253">
        <f>(Table2[[#This Row],[6M Return vs Nifty]]-AVERAGE(Table2[6M Return vs Nifty]))/_xlfn.STDEV.P(Table2[6M Return vs Nifty])</f>
        <v>0.45512234359373177</v>
      </c>
      <c r="M253">
        <v>1.9625540944048201</v>
      </c>
      <c r="N253">
        <f>(Table2[[#This Row],[1W Return vs Nifty]]-AVERAGE(Table2[1W Return vs Nifty]))/_xlfn.STDEV.P(Table2[1W Return vs Nifty])</f>
        <v>0.75836573607897018</v>
      </c>
      <c r="O253">
        <v>299.68</v>
      </c>
      <c r="P253">
        <v>278.21774354619799</v>
      </c>
      <c r="Q253">
        <v>237.17026372473401</v>
      </c>
      <c r="R253">
        <v>63.146823979856599</v>
      </c>
      <c r="S253" s="2">
        <f>(Table2[[#This Row],[Close Price]]-Table2[[#This Row],[20D EMA]])/Table2[[#This Row],[20D EMA]]</f>
        <v>0.10017351841964756</v>
      </c>
      <c r="T253" s="2">
        <f>(Table2[[#This Row],[Close Price]]-Table2[[#This Row],[50D EMA]])/Table2[[#This Row],[50D EMA]]</f>
        <v>0.18504303786524448</v>
      </c>
      <c r="U253" s="2">
        <f>(Table2[[#This Row],[Close Price]]-Table2[[#This Row],[200D EMA]])/Table2[[#This Row],[200D EMA]]</f>
        <v>0.39014054638257012</v>
      </c>
      <c r="V253">
        <v>1.81076570131888</v>
      </c>
      <c r="W253">
        <v>315.35000000000002</v>
      </c>
      <c r="X253">
        <v>331.7</v>
      </c>
      <c r="Y253">
        <v>315.35000000000002</v>
      </c>
      <c r="Z253">
        <v>331.7</v>
      </c>
      <c r="AA253">
        <v>315.35000000000002</v>
      </c>
      <c r="AB253">
        <v>331.7</v>
      </c>
      <c r="AC253" s="2">
        <f>(Table2[[#This Row],[Close Price]]/Table2[[#This Row],[Day Low]])-1</f>
        <v>4.5504994450610292E-2</v>
      </c>
      <c r="AD253" s="2">
        <f>(Table2[[#This Row],[Day High]]/Table2[[#This Row],[Close Price]])-1</f>
        <v>6.066120715802148E-3</v>
      </c>
      <c r="AE253" s="2">
        <f>(Table2[[#This Row],[Close Price]]/Table2[[#This Row],[Current Week Low]])-1</f>
        <v>4.5504994450610292E-2</v>
      </c>
      <c r="AF253" s="2">
        <f>(Table2[[#This Row],[Current Week High]]/Table2[[#This Row],[Close Price]])-1</f>
        <v>6.066120715802148E-3</v>
      </c>
      <c r="AG253" s="2">
        <f>(Table2[[#This Row],[Close Price]]/Table2[[#This Row],[Current Month Low]])-1</f>
        <v>4.5504994450610292E-2</v>
      </c>
      <c r="AH253" s="2">
        <f>(Table2[[#This Row],[Current Month High]]/Table2[[#This Row],[Close Price]])-1</f>
        <v>6.066120715802148E-3</v>
      </c>
      <c r="AI253">
        <v>2.6387625113739799</v>
      </c>
      <c r="AJ253">
        <v>121.49815250251901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0.15</v>
      </c>
      <c r="AM253" t="s">
        <v>10455</v>
      </c>
      <c r="AN253">
        <v>15.14</v>
      </c>
      <c r="AO253" t="s">
        <v>10455</v>
      </c>
      <c r="AP253">
        <v>2.9219513909976999E-2</v>
      </c>
      <c r="AQ253">
        <f>(Table2[[#This Row],[Sharpe Ratio]]-AVERAGE(Table2[Sharpe Ratio]))/_xlfn.STDEV.P(Table2[Sharpe Ratio])</f>
        <v>-0.28143785552122341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2.670070940719496</v>
      </c>
      <c r="AS253">
        <f>_xlfn.RANK.AVG(Table2[[#This Row],[1Y Return vs Nifty Z-Score]],Table2[1Y Return vs Nifty Z-Score])</f>
        <v>233</v>
      </c>
      <c r="AT253">
        <f>_xlfn.RANK.AVG(Table2[[#This Row],[6M Return vs Nifty Z-Score]],Table2[6M Return vs Nifty Z-Score])</f>
        <v>184</v>
      </c>
      <c r="AU253">
        <f>_xlfn.RANK.AVG(Table2[[#This Row],[Sharpe Ratio Z-Score]],Table2[Sharpe Ratio Z-Score])</f>
        <v>415</v>
      </c>
      <c r="AV253">
        <f>(Table2[[#This Row],[Rank 1Y]]+Table2[[#This Row],[Rank 6M]]+Table2[[#This Row],[Rank Sharpe]])/3</f>
        <v>277.33333333333331</v>
      </c>
    </row>
    <row r="254" spans="1:48" x14ac:dyDescent="0.3">
      <c r="A254" t="s">
        <v>712</v>
      </c>
      <c r="B254" t="s">
        <v>713</v>
      </c>
      <c r="C254" t="s">
        <v>10419</v>
      </c>
      <c r="D254" t="s">
        <v>230</v>
      </c>
      <c r="E254">
        <v>22732.750610520001</v>
      </c>
      <c r="F254">
        <v>732.2</v>
      </c>
      <c r="G254">
        <v>10.463423121675801</v>
      </c>
      <c r="H254">
        <f>(Table2[[#This Row],[1Y Return vs Nifty]]-AVERAGE(Table2[1Y Return vs Nifty]))/_xlfn.STDEV.P(Table2[1Y Return vs Nifty])</f>
        <v>-0.4220352999462807</v>
      </c>
      <c r="I254">
        <v>8.7737521967715093</v>
      </c>
      <c r="J254">
        <f>(Table2[[#This Row],[1M Return vs Nifty]]-AVERAGE(Table2[1M Return vs Nifty]))/_xlfn.STDEV.P(Table2[1M Return vs Nifty])</f>
        <v>0.87205241171425441</v>
      </c>
      <c r="K254">
        <v>24.127435017283101</v>
      </c>
      <c r="L254">
        <f>(Table2[[#This Row],[6M Return vs Nifty]]-AVERAGE(Table2[6M Return vs Nifty]))/_xlfn.STDEV.P(Table2[6M Return vs Nifty])</f>
        <v>0.35887098686121371</v>
      </c>
      <c r="M254">
        <v>-5.0762881698057001</v>
      </c>
      <c r="N254">
        <f>(Table2[[#This Row],[1W Return vs Nifty]]-AVERAGE(Table2[1W Return vs Nifty]))/_xlfn.STDEV.P(Table2[1W Return vs Nifty])</f>
        <v>-0.65579360129538977</v>
      </c>
      <c r="O254">
        <v>690.46</v>
      </c>
      <c r="P254">
        <v>658.884625595275</v>
      </c>
      <c r="Q254">
        <v>596.845762547851</v>
      </c>
      <c r="R254">
        <v>58.506658645998698</v>
      </c>
      <c r="S254" s="2">
        <f>(Table2[[#This Row],[Close Price]]-Table2[[#This Row],[20D EMA]])/Table2[[#This Row],[20D EMA]]</f>
        <v>6.0452451988529395E-2</v>
      </c>
      <c r="T254" s="2">
        <f>(Table2[[#This Row],[Close Price]]-Table2[[#This Row],[50D EMA]])/Table2[[#This Row],[50D EMA]]</f>
        <v>0.11127194588656192</v>
      </c>
      <c r="U254" s="2">
        <f>(Table2[[#This Row],[Close Price]]-Table2[[#This Row],[200D EMA]])/Table2[[#This Row],[200D EMA]]</f>
        <v>0.22678260606951578</v>
      </c>
      <c r="V254">
        <v>1.40206927108613</v>
      </c>
      <c r="W254">
        <v>718.45</v>
      </c>
      <c r="X254">
        <v>743.2</v>
      </c>
      <c r="Y254">
        <v>718.45</v>
      </c>
      <c r="Z254">
        <v>743.2</v>
      </c>
      <c r="AA254">
        <v>718.45</v>
      </c>
      <c r="AB254">
        <v>743.2</v>
      </c>
      <c r="AC254" s="2">
        <f>(Table2[[#This Row],[Close Price]]/Table2[[#This Row],[Day Low]])-1</f>
        <v>1.9138422993945303E-2</v>
      </c>
      <c r="AD254" s="2">
        <f>(Table2[[#This Row],[Day High]]/Table2[[#This Row],[Close Price]])-1</f>
        <v>1.502321770008197E-2</v>
      </c>
      <c r="AE254" s="2">
        <f>(Table2[[#This Row],[Close Price]]/Table2[[#This Row],[Current Week Low]])-1</f>
        <v>1.9138422993945303E-2</v>
      </c>
      <c r="AF254" s="2">
        <f>(Table2[[#This Row],[Current Week High]]/Table2[[#This Row],[Close Price]])-1</f>
        <v>1.502321770008197E-2</v>
      </c>
      <c r="AG254" s="2">
        <f>(Table2[[#This Row],[Close Price]]/Table2[[#This Row],[Current Month Low]])-1</f>
        <v>1.9138422993945303E-2</v>
      </c>
      <c r="AH254" s="2">
        <f>(Table2[[#This Row],[Current Month High]]/Table2[[#This Row],[Close Price]])-1</f>
        <v>1.502321770008197E-2</v>
      </c>
      <c r="AI254">
        <v>9.1163616498224496</v>
      </c>
      <c r="AJ254">
        <v>58.142548596112299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0.09</v>
      </c>
      <c r="AM254" t="s">
        <v>10455</v>
      </c>
      <c r="AN254">
        <v>21.18</v>
      </c>
      <c r="AO254" t="s">
        <v>10455</v>
      </c>
      <c r="AP254">
        <v>0.107515678536722</v>
      </c>
      <c r="AQ254">
        <f>(Table2[[#This Row],[Sharpe Ratio]]-AVERAGE(Table2[Sharpe Ratio]))/_xlfn.STDEV.P(Table2[Sharpe Ratio])</f>
        <v>0.60376990200636749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0.75686439934016514</v>
      </c>
      <c r="AS254">
        <f>_xlfn.RANK.AVG(Table2[[#This Row],[1Y Return vs Nifty Z-Score]],Table2[1Y Return vs Nifty Z-Score])</f>
        <v>438</v>
      </c>
      <c r="AT254">
        <f>_xlfn.RANK.AVG(Table2[[#This Row],[6M Return vs Nifty Z-Score]],Table2[6M Return vs Nifty Z-Score])</f>
        <v>208</v>
      </c>
      <c r="AU254">
        <f>_xlfn.RANK.AVG(Table2[[#This Row],[Sharpe Ratio Z-Score]],Table2[Sharpe Ratio Z-Score])</f>
        <v>188</v>
      </c>
      <c r="AV254">
        <f>(Table2[[#This Row],[Rank 1Y]]+Table2[[#This Row],[Rank 6M]]+Table2[[#This Row],[Rank Sharpe]])/3</f>
        <v>278</v>
      </c>
    </row>
    <row r="255" spans="1:48" x14ac:dyDescent="0.3">
      <c r="A255" t="s">
        <v>1585</v>
      </c>
      <c r="B255" t="s">
        <v>1586</v>
      </c>
      <c r="C255" t="s">
        <v>10415</v>
      </c>
      <c r="D255" t="s">
        <v>197</v>
      </c>
      <c r="E255">
        <v>5428.8883120500004</v>
      </c>
      <c r="F255">
        <v>221.75</v>
      </c>
      <c r="G255">
        <v>32.050430760046297</v>
      </c>
      <c r="H255">
        <f>(Table2[[#This Row],[1Y Return vs Nifty]]-AVERAGE(Table2[1Y Return vs Nifty]))/_xlfn.STDEV.P(Table2[1Y Return vs Nifty])</f>
        <v>-0.16615580496168783</v>
      </c>
      <c r="I255">
        <v>18.557272095020998</v>
      </c>
      <c r="J255">
        <f>(Table2[[#This Row],[1M Return vs Nifty]]-AVERAGE(Table2[1M Return vs Nifty]))/_xlfn.STDEV.P(Table2[1M Return vs Nifty])</f>
        <v>1.8111042657640126</v>
      </c>
      <c r="K255">
        <v>28.6887032644937</v>
      </c>
      <c r="L255">
        <f>(Table2[[#This Row],[6M Return vs Nifty]]-AVERAGE(Table2[6M Return vs Nifty]))/_xlfn.STDEV.P(Table2[6M Return vs Nifty])</f>
        <v>0.49783898448466984</v>
      </c>
      <c r="M255">
        <v>0.75321202996436198</v>
      </c>
      <c r="N255">
        <f>(Table2[[#This Row],[1W Return vs Nifty]]-AVERAGE(Table2[1W Return vs Nifty]))/_xlfn.STDEV.P(Table2[1W Return vs Nifty])</f>
        <v>0.51539930661318989</v>
      </c>
      <c r="O255">
        <v>195.27</v>
      </c>
      <c r="P255">
        <v>181.59246898015601</v>
      </c>
      <c r="Q255">
        <v>160.64488932446201</v>
      </c>
      <c r="R255">
        <v>82.306812757103003</v>
      </c>
      <c r="S255" s="2">
        <f>(Table2[[#This Row],[Close Price]]-Table2[[#This Row],[20D EMA]])/Table2[[#This Row],[20D EMA]]</f>
        <v>0.13560710810672397</v>
      </c>
      <c r="T255" s="2">
        <f>(Table2[[#This Row],[Close Price]]-Table2[[#This Row],[50D EMA]])/Table2[[#This Row],[50D EMA]]</f>
        <v>0.22114094954142788</v>
      </c>
      <c r="U255" s="2">
        <f>(Table2[[#This Row],[Close Price]]-Table2[[#This Row],[200D EMA]])/Table2[[#This Row],[200D EMA]]</f>
        <v>0.38037382286168553</v>
      </c>
      <c r="V255">
        <v>2.8738433920672599</v>
      </c>
      <c r="W255">
        <v>210.62</v>
      </c>
      <c r="X255">
        <v>223.9</v>
      </c>
      <c r="Y255">
        <v>210.62</v>
      </c>
      <c r="Z255">
        <v>223.9</v>
      </c>
      <c r="AA255">
        <v>210.62</v>
      </c>
      <c r="AB255">
        <v>223.9</v>
      </c>
      <c r="AC255" s="2">
        <f>(Table2[[#This Row],[Close Price]]/Table2[[#This Row],[Day Low]])-1</f>
        <v>5.2843984426929946E-2</v>
      </c>
      <c r="AD255" s="2">
        <f>(Table2[[#This Row],[Day High]]/Table2[[#This Row],[Close Price]])-1</f>
        <v>9.6956031567079215E-3</v>
      </c>
      <c r="AE255" s="2">
        <f>(Table2[[#This Row],[Close Price]]/Table2[[#This Row],[Current Week Low]])-1</f>
        <v>5.2843984426929946E-2</v>
      </c>
      <c r="AF255" s="2">
        <f>(Table2[[#This Row],[Current Week High]]/Table2[[#This Row],[Close Price]])-1</f>
        <v>9.6956031567079215E-3</v>
      </c>
      <c r="AG255" s="2">
        <f>(Table2[[#This Row],[Close Price]]/Table2[[#This Row],[Current Month Low]])-1</f>
        <v>5.2843984426929946E-2</v>
      </c>
      <c r="AH255" s="2">
        <f>(Table2[[#This Row],[Current Month High]]/Table2[[#This Row],[Close Price]])-1</f>
        <v>9.6956031567079215E-3</v>
      </c>
      <c r="AI255">
        <v>0.96956031567079204</v>
      </c>
      <c r="AJ255">
        <v>75.922253074176894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0.09</v>
      </c>
      <c r="AM255" t="s">
        <v>10455</v>
      </c>
      <c r="AN255">
        <v>26.18</v>
      </c>
      <c r="AO255" t="s">
        <v>10455</v>
      </c>
      <c r="AP255">
        <v>5.6225102954265999E-2</v>
      </c>
      <c r="AQ255">
        <f>(Table2[[#This Row],[Sharpe Ratio]]-AVERAGE(Table2[Sharpe Ratio]))/_xlfn.STDEV.P(Table2[Sharpe Ratio])</f>
        <v>2.3884340432687948E-2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2.6820710923328726</v>
      </c>
      <c r="AS255">
        <f>_xlfn.RANK.AVG(Table2[[#This Row],[1Y Return vs Nifty Z-Score]],Table2[1Y Return vs Nifty Z-Score])</f>
        <v>331</v>
      </c>
      <c r="AT255">
        <f>_xlfn.RANK.AVG(Table2[[#This Row],[6M Return vs Nifty Z-Score]],Table2[6M Return vs Nifty Z-Score])</f>
        <v>177</v>
      </c>
      <c r="AU255">
        <f>_xlfn.RANK.AVG(Table2[[#This Row],[Sharpe Ratio Z-Score]],Table2[Sharpe Ratio Z-Score])</f>
        <v>331</v>
      </c>
      <c r="AV255">
        <f>(Table2[[#This Row],[Rank 1Y]]+Table2[[#This Row],[Rank 6M]]+Table2[[#This Row],[Rank Sharpe]])/3</f>
        <v>279.66666666666669</v>
      </c>
    </row>
    <row r="256" spans="1:48" x14ac:dyDescent="0.3">
      <c r="A256" t="s">
        <v>1138</v>
      </c>
      <c r="B256" t="s">
        <v>1139</v>
      </c>
      <c r="C256" t="s">
        <v>10421</v>
      </c>
      <c r="D256" t="s">
        <v>83</v>
      </c>
      <c r="E256">
        <v>10114.046357110001</v>
      </c>
      <c r="F256">
        <v>212.71</v>
      </c>
      <c r="G256">
        <v>48.417065822956502</v>
      </c>
      <c r="H256">
        <f>(Table2[[#This Row],[1Y Return vs Nifty]]-AVERAGE(Table2[1Y Return vs Nifty]))/_xlfn.STDEV.P(Table2[1Y Return vs Nifty])</f>
        <v>2.7844511555118592E-2</v>
      </c>
      <c r="I256">
        <v>-1.9900614561208601</v>
      </c>
      <c r="J256">
        <f>(Table2[[#This Row],[1M Return vs Nifty]]-AVERAGE(Table2[1M Return vs Nifty]))/_xlfn.STDEV.P(Table2[1M Return vs Nifty])</f>
        <v>-0.16109100420532754</v>
      </c>
      <c r="K256">
        <v>23.164921496441401</v>
      </c>
      <c r="L256">
        <f>(Table2[[#This Row],[6M Return vs Nifty]]-AVERAGE(Table2[6M Return vs Nifty]))/_xlfn.STDEV.P(Table2[6M Return vs Nifty])</f>
        <v>0.32954612162035168</v>
      </c>
      <c r="M256">
        <v>0.117584522643395</v>
      </c>
      <c r="N256">
        <f>(Table2[[#This Row],[1W Return vs Nifty]]-AVERAGE(Table2[1W Return vs Nifty]))/_xlfn.STDEV.P(Table2[1W Return vs Nifty])</f>
        <v>0.38769669007064494</v>
      </c>
      <c r="O256">
        <v>204.56</v>
      </c>
      <c r="P256">
        <v>202.58923873401099</v>
      </c>
      <c r="Q256">
        <v>177.45276160415401</v>
      </c>
      <c r="R256">
        <v>62.330629988927797</v>
      </c>
      <c r="S256" s="2">
        <f>(Table2[[#This Row],[Close Price]]-Table2[[#This Row],[20D EMA]])/Table2[[#This Row],[20D EMA]]</f>
        <v>3.9841611263199087E-2</v>
      </c>
      <c r="T256" s="2">
        <f>(Table2[[#This Row],[Close Price]]-Table2[[#This Row],[50D EMA]])/Table2[[#This Row],[50D EMA]]</f>
        <v>4.9957052651138319E-2</v>
      </c>
      <c r="U256" s="2">
        <f>(Table2[[#This Row],[Close Price]]-Table2[[#This Row],[200D EMA]])/Table2[[#This Row],[200D EMA]]</f>
        <v>0.1986852054435464</v>
      </c>
      <c r="V256">
        <v>1.2824859158484401</v>
      </c>
      <c r="W256">
        <v>209.51</v>
      </c>
      <c r="X256">
        <v>214.21</v>
      </c>
      <c r="Y256">
        <v>209.51</v>
      </c>
      <c r="Z256">
        <v>214.21</v>
      </c>
      <c r="AA256">
        <v>209.51</v>
      </c>
      <c r="AB256">
        <v>214.21</v>
      </c>
      <c r="AC256" s="2">
        <f>(Table2[[#This Row],[Close Price]]/Table2[[#This Row],[Day Low]])-1</f>
        <v>1.5273733950646795E-2</v>
      </c>
      <c r="AD256" s="2">
        <f>(Table2[[#This Row],[Day High]]/Table2[[#This Row],[Close Price]])-1</f>
        <v>7.0518546377698055E-3</v>
      </c>
      <c r="AE256" s="2">
        <f>(Table2[[#This Row],[Close Price]]/Table2[[#This Row],[Current Week Low]])-1</f>
        <v>1.5273733950646795E-2</v>
      </c>
      <c r="AF256" s="2">
        <f>(Table2[[#This Row],[Current Week High]]/Table2[[#This Row],[Close Price]])-1</f>
        <v>7.0518546377698055E-3</v>
      </c>
      <c r="AG256" s="2">
        <f>(Table2[[#This Row],[Close Price]]/Table2[[#This Row],[Current Month Low]])-1</f>
        <v>1.5273733950646795E-2</v>
      </c>
      <c r="AH256" s="2">
        <f>(Table2[[#This Row],[Current Month High]]/Table2[[#This Row],[Close Price]])-1</f>
        <v>7.0518546377698055E-3</v>
      </c>
      <c r="AI256">
        <v>5.94236284142728</v>
      </c>
      <c r="AJ256">
        <v>84.084811769796602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-0.09</v>
      </c>
      <c r="AM256" t="s">
        <v>10456</v>
      </c>
      <c r="AN256">
        <v>6.9</v>
      </c>
      <c r="AO256" t="s">
        <v>10455</v>
      </c>
      <c r="AP256">
        <v>4.9857295504188E-2</v>
      </c>
      <c r="AQ256">
        <f>(Table2[[#This Row],[Sharpe Ratio]]-AVERAGE(Table2[Sharpe Ratio]))/_xlfn.STDEV.P(Table2[Sharpe Ratio])</f>
        <v>-4.8109384676620404E-2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0.53588693436416723</v>
      </c>
      <c r="AS256">
        <f>_xlfn.RANK.AVG(Table2[[#This Row],[1Y Return vs Nifty Z-Score]],Table2[1Y Return vs Nifty Z-Score])</f>
        <v>269</v>
      </c>
      <c r="AT256">
        <f>_xlfn.RANK.AVG(Table2[[#This Row],[6M Return vs Nifty Z-Score]],Table2[6M Return vs Nifty Z-Score])</f>
        <v>215</v>
      </c>
      <c r="AU256">
        <f>_xlfn.RANK.AVG(Table2[[#This Row],[Sharpe Ratio Z-Score]],Table2[Sharpe Ratio Z-Score])</f>
        <v>357</v>
      </c>
      <c r="AV256">
        <f>(Table2[[#This Row],[Rank 1Y]]+Table2[[#This Row],[Rank 6M]]+Table2[[#This Row],[Rank Sharpe]])/3</f>
        <v>280.33333333333331</v>
      </c>
    </row>
    <row r="257" spans="1:48" x14ac:dyDescent="0.3">
      <c r="A257" t="s">
        <v>569</v>
      </c>
      <c r="B257" t="s">
        <v>570</v>
      </c>
      <c r="C257" t="s">
        <v>10416</v>
      </c>
      <c r="D257" t="s">
        <v>154</v>
      </c>
      <c r="E257">
        <v>33300.078165134997</v>
      </c>
      <c r="F257">
        <v>244.14</v>
      </c>
      <c r="G257">
        <v>95.231922985155094</v>
      </c>
      <c r="H257">
        <f>(Table2[[#This Row],[1Y Return vs Nifty]]-AVERAGE(Table2[1Y Return vs Nifty]))/_xlfn.STDEV.P(Table2[1Y Return vs Nifty])</f>
        <v>0.58275986662021106</v>
      </c>
      <c r="I257">
        <v>-8.6861010492839501</v>
      </c>
      <c r="J257">
        <f>(Table2[[#This Row],[1M Return vs Nifty]]-AVERAGE(Table2[1M Return vs Nifty]))/_xlfn.STDEV.P(Table2[1M Return vs Nifty])</f>
        <v>-0.80379715292747123</v>
      </c>
      <c r="K257">
        <v>-13.374417020134899</v>
      </c>
      <c r="L257">
        <f>(Table2[[#This Row],[6M Return vs Nifty]]-AVERAGE(Table2[6M Return vs Nifty]))/_xlfn.STDEV.P(Table2[6M Return vs Nifty])</f>
        <v>-0.7836966067018678</v>
      </c>
      <c r="M257">
        <v>0.52898104475191399</v>
      </c>
      <c r="N257">
        <f>(Table2[[#This Row],[1W Return vs Nifty]]-AVERAGE(Table2[1W Return vs Nifty]))/_xlfn.STDEV.P(Table2[1W Return vs Nifty])</f>
        <v>0.47034952007668179</v>
      </c>
      <c r="O257">
        <v>234.5</v>
      </c>
      <c r="P257">
        <v>231.39249299650999</v>
      </c>
      <c r="Q257">
        <v>204.05107923611899</v>
      </c>
      <c r="R257">
        <v>61.2238532224548</v>
      </c>
      <c r="S257" s="2">
        <f>(Table2[[#This Row],[Close Price]]-Table2[[#This Row],[20D EMA]])/Table2[[#This Row],[20D EMA]]</f>
        <v>4.1108742004264336E-2</v>
      </c>
      <c r="T257" s="2">
        <f>(Table2[[#This Row],[Close Price]]-Table2[[#This Row],[50D EMA]])/Table2[[#This Row],[50D EMA]]</f>
        <v>5.5090408674935996E-2</v>
      </c>
      <c r="U257" s="2">
        <f>(Table2[[#This Row],[Close Price]]-Table2[[#This Row],[200D EMA]])/Table2[[#This Row],[200D EMA]]</f>
        <v>0.19646512487930459</v>
      </c>
      <c r="V257">
        <v>0.99369716356455995</v>
      </c>
      <c r="W257">
        <v>236.25</v>
      </c>
      <c r="X257">
        <v>245.25</v>
      </c>
      <c r="Y257">
        <v>236.25</v>
      </c>
      <c r="Z257">
        <v>245.25</v>
      </c>
      <c r="AA257">
        <v>236.25</v>
      </c>
      <c r="AB257">
        <v>245.25</v>
      </c>
      <c r="AC257" s="2">
        <f>(Table2[[#This Row],[Close Price]]/Table2[[#This Row],[Day Low]])-1</f>
        <v>3.3396825396825314E-2</v>
      </c>
      <c r="AD257" s="2">
        <f>(Table2[[#This Row],[Day High]]/Table2[[#This Row],[Close Price]])-1</f>
        <v>4.5465716392234512E-3</v>
      </c>
      <c r="AE257" s="2">
        <f>(Table2[[#This Row],[Close Price]]/Table2[[#This Row],[Current Week Low]])-1</f>
        <v>3.3396825396825314E-2</v>
      </c>
      <c r="AF257" s="2">
        <f>(Table2[[#This Row],[Current Week High]]/Table2[[#This Row],[Close Price]])-1</f>
        <v>4.5465716392234512E-3</v>
      </c>
      <c r="AG257" s="2">
        <f>(Table2[[#This Row],[Close Price]]/Table2[[#This Row],[Current Month Low]])-1</f>
        <v>3.3396825396825314E-2</v>
      </c>
      <c r="AH257" s="2">
        <f>(Table2[[#This Row],[Current Month High]]/Table2[[#This Row],[Close Price]])-1</f>
        <v>4.5465716392234512E-3</v>
      </c>
      <c r="AI257">
        <v>20.320308019988499</v>
      </c>
      <c r="AJ257">
        <v>130.32075471698101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0.01</v>
      </c>
      <c r="AM257" t="s">
        <v>10455</v>
      </c>
      <c r="AN257">
        <v>3.75</v>
      </c>
      <c r="AO257" t="s">
        <v>10455</v>
      </c>
      <c r="AP257">
        <v>0.13718173452792201</v>
      </c>
      <c r="AQ257">
        <f>(Table2[[#This Row],[Sharpe Ratio]]-AVERAGE(Table2[Sharpe Ratio]))/_xlfn.STDEV.P(Table2[Sharpe Ratio])</f>
        <v>0.93917104232847992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0.40478666939603375</v>
      </c>
      <c r="AS257">
        <f>_xlfn.RANK.AVG(Table2[[#This Row],[1Y Return vs Nifty Z-Score]],Table2[1Y Return vs Nifty Z-Score])</f>
        <v>138</v>
      </c>
      <c r="AT257">
        <f>_xlfn.RANK.AVG(Table2[[#This Row],[6M Return vs Nifty Z-Score]],Table2[6M Return vs Nifty Z-Score])</f>
        <v>579</v>
      </c>
      <c r="AU257">
        <f>_xlfn.RANK.AVG(Table2[[#This Row],[Sharpe Ratio Z-Score]],Table2[Sharpe Ratio Z-Score])</f>
        <v>128</v>
      </c>
      <c r="AV257">
        <f>(Table2[[#This Row],[Rank 1Y]]+Table2[[#This Row],[Rank 6M]]+Table2[[#This Row],[Rank Sharpe]])/3</f>
        <v>281.66666666666669</v>
      </c>
    </row>
    <row r="258" spans="1:48" x14ac:dyDescent="0.3">
      <c r="A258" t="s">
        <v>981</v>
      </c>
      <c r="B258" t="s">
        <v>982</v>
      </c>
      <c r="C258" t="s">
        <v>10425</v>
      </c>
      <c r="D258" t="s">
        <v>983</v>
      </c>
      <c r="E258">
        <v>13557.906012625001</v>
      </c>
      <c r="F258">
        <v>768.75</v>
      </c>
      <c r="G258">
        <v>41.714599670790598</v>
      </c>
      <c r="H258">
        <f>(Table2[[#This Row],[1Y Return vs Nifty]]-AVERAGE(Table2[1Y Return vs Nifty]))/_xlfn.STDEV.P(Table2[1Y Return vs Nifty])</f>
        <v>-5.1602518941091406E-2</v>
      </c>
      <c r="I258">
        <v>4.8942666239188499</v>
      </c>
      <c r="J258">
        <f>(Table2[[#This Row],[1M Return vs Nifty]]-AVERAGE(Table2[1M Return vs Nifty]))/_xlfn.STDEV.P(Table2[1M Return vs Nifty])</f>
        <v>0.4996876434268811</v>
      </c>
      <c r="K258">
        <v>26.1897379176221</v>
      </c>
      <c r="L258">
        <f>(Table2[[#This Row],[6M Return vs Nifty]]-AVERAGE(Table2[6M Return vs Nifty]))/_xlfn.STDEV.P(Table2[6M Return vs Nifty])</f>
        <v>0.42170309605111295</v>
      </c>
      <c r="M258">
        <v>-5.0198134251340099</v>
      </c>
      <c r="N258">
        <f>(Table2[[#This Row],[1W Return vs Nifty]]-AVERAGE(Table2[1W Return vs Nifty]))/_xlfn.STDEV.P(Table2[1W Return vs Nifty])</f>
        <v>-0.64444737637579197</v>
      </c>
      <c r="O258">
        <v>737.73</v>
      </c>
      <c r="P258">
        <v>688.60038301545399</v>
      </c>
      <c r="Q258">
        <v>604.02965842828496</v>
      </c>
      <c r="R258">
        <v>58.530612569698398</v>
      </c>
      <c r="S258" s="2">
        <f>(Table2[[#This Row],[Close Price]]-Table2[[#This Row],[20D EMA]])/Table2[[#This Row],[20D EMA]]</f>
        <v>4.2047903704607349E-2</v>
      </c>
      <c r="T258" s="2">
        <f>(Table2[[#This Row],[Close Price]]-Table2[[#This Row],[50D EMA]])/Table2[[#This Row],[50D EMA]]</f>
        <v>0.11639496428038909</v>
      </c>
      <c r="U258" s="2">
        <f>(Table2[[#This Row],[Close Price]]-Table2[[#This Row],[200D EMA]])/Table2[[#This Row],[200D EMA]]</f>
        <v>0.27270240670023638</v>
      </c>
      <c r="V258">
        <v>2.2037223134508901</v>
      </c>
      <c r="W258">
        <v>758.15</v>
      </c>
      <c r="X258">
        <v>774</v>
      </c>
      <c r="Y258">
        <v>758.15</v>
      </c>
      <c r="Z258">
        <v>774</v>
      </c>
      <c r="AA258">
        <v>758.15</v>
      </c>
      <c r="AB258">
        <v>774</v>
      </c>
      <c r="AC258" s="2">
        <f>(Table2[[#This Row],[Close Price]]/Table2[[#This Row],[Day Low]])-1</f>
        <v>1.3981402097210438E-2</v>
      </c>
      <c r="AD258" s="2">
        <f>(Table2[[#This Row],[Day High]]/Table2[[#This Row],[Close Price]])-1</f>
        <v>6.8292682926829329E-3</v>
      </c>
      <c r="AE258" s="2">
        <f>(Table2[[#This Row],[Close Price]]/Table2[[#This Row],[Current Week Low]])-1</f>
        <v>1.3981402097210438E-2</v>
      </c>
      <c r="AF258" s="2">
        <f>(Table2[[#This Row],[Current Week High]]/Table2[[#This Row],[Close Price]])-1</f>
        <v>6.8292682926829329E-3</v>
      </c>
      <c r="AG258" s="2">
        <f>(Table2[[#This Row],[Close Price]]/Table2[[#This Row],[Current Month Low]])-1</f>
        <v>1.3981402097210438E-2</v>
      </c>
      <c r="AH258" s="2">
        <f>(Table2[[#This Row],[Current Month High]]/Table2[[#This Row],[Close Price]])-1</f>
        <v>6.8292682926829329E-3</v>
      </c>
      <c r="AI258">
        <v>8.3577235772357596</v>
      </c>
      <c r="AJ258">
        <v>69.945838399469395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0.18</v>
      </c>
      <c r="AM258" t="s">
        <v>10455</v>
      </c>
      <c r="AN258">
        <v>8.9</v>
      </c>
      <c r="AO258" t="s">
        <v>10455</v>
      </c>
      <c r="AP258">
        <v>4.9845229425404002E-2</v>
      </c>
      <c r="AQ258">
        <f>(Table2[[#This Row],[Sharpe Ratio]]-AVERAGE(Table2[Sharpe Ratio]))/_xlfn.STDEV.P(Table2[Sharpe Ratio])</f>
        <v>-4.8245802425733057E-2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0.1770950417353776</v>
      </c>
      <c r="AS258">
        <f>_xlfn.RANK.AVG(Table2[[#This Row],[1Y Return vs Nifty Z-Score]],Table2[1Y Return vs Nifty Z-Score])</f>
        <v>292</v>
      </c>
      <c r="AT258">
        <f>_xlfn.RANK.AVG(Table2[[#This Row],[6M Return vs Nifty Z-Score]],Table2[6M Return vs Nifty Z-Score])</f>
        <v>195</v>
      </c>
      <c r="AU258">
        <f>_xlfn.RANK.AVG(Table2[[#This Row],[Sharpe Ratio Z-Score]],Table2[Sharpe Ratio Z-Score])</f>
        <v>358</v>
      </c>
      <c r="AV258">
        <f>(Table2[[#This Row],[Rank 1Y]]+Table2[[#This Row],[Rank 6M]]+Table2[[#This Row],[Rank Sharpe]])/3</f>
        <v>281.66666666666669</v>
      </c>
    </row>
    <row r="259" spans="1:48" x14ac:dyDescent="0.3">
      <c r="A259" t="s">
        <v>1569</v>
      </c>
      <c r="B259" t="s">
        <v>1570</v>
      </c>
      <c r="C259" t="s">
        <v>10417</v>
      </c>
      <c r="D259" t="s">
        <v>62</v>
      </c>
      <c r="E259">
        <v>5570.1701196800004</v>
      </c>
      <c r="F259">
        <v>563.35</v>
      </c>
      <c r="G259">
        <v>70.263311454716799</v>
      </c>
      <c r="H259">
        <f>(Table2[[#This Row],[1Y Return vs Nifty]]-AVERAGE(Table2[1Y Return vs Nifty]))/_xlfn.STDEV.P(Table2[1Y Return vs Nifty])</f>
        <v>0.2867968588748121</v>
      </c>
      <c r="I259">
        <v>9.0229880441704502</v>
      </c>
      <c r="J259">
        <f>(Table2[[#This Row],[1M Return vs Nifty]]-AVERAGE(Table2[1M Return vs Nifty]))/_xlfn.STDEV.P(Table2[1M Return vs Nifty])</f>
        <v>0.89597482277180385</v>
      </c>
      <c r="K259">
        <v>64.902179433309399</v>
      </c>
      <c r="L259">
        <f>(Table2[[#This Row],[6M Return vs Nifty]]-AVERAGE(Table2[6M Return vs Nifty]))/_xlfn.STDEV.P(Table2[6M Return vs Nifty])</f>
        <v>1.601153676235731</v>
      </c>
      <c r="M259">
        <v>-3.0800014685047699</v>
      </c>
      <c r="N259">
        <f>(Table2[[#This Row],[1W Return vs Nifty]]-AVERAGE(Table2[1W Return vs Nifty]))/_xlfn.STDEV.P(Table2[1W Return vs Nifty])</f>
        <v>-0.25472374168579853</v>
      </c>
      <c r="O259">
        <v>549.91</v>
      </c>
      <c r="P259">
        <v>522.28170334405104</v>
      </c>
      <c r="Q259">
        <v>436.46899618740798</v>
      </c>
      <c r="R259">
        <v>56.929504589538901</v>
      </c>
      <c r="S259" s="2">
        <f>(Table2[[#This Row],[Close Price]]-Table2[[#This Row],[20D EMA]])/Table2[[#This Row],[20D EMA]]</f>
        <v>2.4440362968485854E-2</v>
      </c>
      <c r="T259" s="2">
        <f>(Table2[[#This Row],[Close Price]]-Table2[[#This Row],[50D EMA]])/Table2[[#This Row],[50D EMA]]</f>
        <v>7.863246288927607E-2</v>
      </c>
      <c r="U259" s="2">
        <f>(Table2[[#This Row],[Close Price]]-Table2[[#This Row],[200D EMA]])/Table2[[#This Row],[200D EMA]]</f>
        <v>0.29069877796798371</v>
      </c>
      <c r="V259">
        <v>0.85820447864046001</v>
      </c>
      <c r="W259">
        <v>559</v>
      </c>
      <c r="X259">
        <v>579.79999999999995</v>
      </c>
      <c r="Y259">
        <v>559</v>
      </c>
      <c r="Z259">
        <v>579.79999999999995</v>
      </c>
      <c r="AA259">
        <v>559</v>
      </c>
      <c r="AB259">
        <v>579.79999999999995</v>
      </c>
      <c r="AC259" s="2">
        <f>(Table2[[#This Row],[Close Price]]/Table2[[#This Row],[Day Low]])-1</f>
        <v>7.7817531305903742E-3</v>
      </c>
      <c r="AD259" s="2">
        <f>(Table2[[#This Row],[Day High]]/Table2[[#This Row],[Close Price]])-1</f>
        <v>2.9200319517173945E-2</v>
      </c>
      <c r="AE259" s="2">
        <f>(Table2[[#This Row],[Close Price]]/Table2[[#This Row],[Current Week Low]])-1</f>
        <v>7.7817531305903742E-3</v>
      </c>
      <c r="AF259" s="2">
        <f>(Table2[[#This Row],[Current Week High]]/Table2[[#This Row],[Close Price]])-1</f>
        <v>2.9200319517173945E-2</v>
      </c>
      <c r="AG259" s="2">
        <f>(Table2[[#This Row],[Close Price]]/Table2[[#This Row],[Current Month Low]])-1</f>
        <v>7.7817531305903742E-3</v>
      </c>
      <c r="AH259" s="2">
        <f>(Table2[[#This Row],[Current Month High]]/Table2[[#This Row],[Close Price]])-1</f>
        <v>2.9200319517173945E-2</v>
      </c>
      <c r="AI259">
        <v>7.9258010118043698</v>
      </c>
      <c r="AJ259">
        <v>100.195451314854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0.05</v>
      </c>
      <c r="AM259" t="s">
        <v>10455</v>
      </c>
      <c r="AN259">
        <v>4.76</v>
      </c>
      <c r="AO259" t="s">
        <v>10455</v>
      </c>
      <c r="AP259">
        <v>-2.6758500267221E-2</v>
      </c>
      <c r="AQ259">
        <f>(Table2[[#This Row],[Sharpe Ratio]]-AVERAGE(Table2[Sharpe Ratio]))/_xlfn.STDEV.P(Table2[Sharpe Ratio])</f>
        <v>-0.91431907820781633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1.6148825379887322</v>
      </c>
      <c r="AS259">
        <f>_xlfn.RANK.AVG(Table2[[#This Row],[1Y Return vs Nifty Z-Score]],Table2[1Y Return vs Nifty Z-Score])</f>
        <v>198</v>
      </c>
      <c r="AT259">
        <f>_xlfn.RANK.AVG(Table2[[#This Row],[6M Return vs Nifty Z-Score]],Table2[6M Return vs Nifty Z-Score])</f>
        <v>55</v>
      </c>
      <c r="AU259">
        <f>_xlfn.RANK.AVG(Table2[[#This Row],[Sharpe Ratio Z-Score]],Table2[Sharpe Ratio Z-Score])</f>
        <v>593</v>
      </c>
      <c r="AV259">
        <f>(Table2[[#This Row],[Rank 1Y]]+Table2[[#This Row],[Rank 6M]]+Table2[[#This Row],[Rank Sharpe]])/3</f>
        <v>282</v>
      </c>
    </row>
    <row r="260" spans="1:48" x14ac:dyDescent="0.3">
      <c r="A260" t="s">
        <v>1111</v>
      </c>
      <c r="B260" t="s">
        <v>1112</v>
      </c>
      <c r="C260" t="s">
        <v>10427</v>
      </c>
      <c r="D260" t="s">
        <v>1113</v>
      </c>
      <c r="E260">
        <v>10681.725086549999</v>
      </c>
      <c r="F260">
        <v>554</v>
      </c>
      <c r="G260">
        <v>21.230734808988899</v>
      </c>
      <c r="H260">
        <f>(Table2[[#This Row],[1Y Return vs Nifty]]-AVERAGE(Table2[1Y Return vs Nifty]))/_xlfn.STDEV.P(Table2[1Y Return vs Nifty])</f>
        <v>-0.29440601834107194</v>
      </c>
      <c r="I260">
        <v>-6.5407448165009499E-2</v>
      </c>
      <c r="J260">
        <f>(Table2[[#This Row],[1M Return vs Nifty]]-AVERAGE(Table2[1M Return vs Nifty]))/_xlfn.STDEV.P(Table2[1M Return vs Nifty])</f>
        <v>2.3643113307799651E-2</v>
      </c>
      <c r="K260">
        <v>38.8786121994913</v>
      </c>
      <c r="L260">
        <f>(Table2[[#This Row],[6M Return vs Nifty]]-AVERAGE(Table2[6M Return vs Nifty]))/_xlfn.STDEV.P(Table2[6M Return vs Nifty])</f>
        <v>0.80829457795430759</v>
      </c>
      <c r="M260">
        <v>-2.4055521500763901</v>
      </c>
      <c r="N260">
        <f>(Table2[[#This Row],[1W Return vs Nifty]]-AVERAGE(Table2[1W Return vs Nifty]))/_xlfn.STDEV.P(Table2[1W Return vs Nifty])</f>
        <v>-0.11922151483653097</v>
      </c>
      <c r="O260">
        <v>538.37</v>
      </c>
      <c r="P260">
        <v>494.58498901677302</v>
      </c>
      <c r="Q260">
        <v>416.29294649769901</v>
      </c>
      <c r="R260">
        <v>62.519573493692199</v>
      </c>
      <c r="S260" s="2">
        <f>(Table2[[#This Row],[Close Price]]-Table2[[#This Row],[20D EMA]])/Table2[[#This Row],[20D EMA]]</f>
        <v>2.9032078310455626E-2</v>
      </c>
      <c r="T260" s="2">
        <f>(Table2[[#This Row],[Close Price]]-Table2[[#This Row],[50D EMA]])/Table2[[#This Row],[50D EMA]]</f>
        <v>0.12013104380976677</v>
      </c>
      <c r="U260" s="2">
        <f>(Table2[[#This Row],[Close Price]]-Table2[[#This Row],[200D EMA]])/Table2[[#This Row],[200D EMA]]</f>
        <v>0.3307936266055907</v>
      </c>
      <c r="V260">
        <v>0.80428453121125598</v>
      </c>
      <c r="W260">
        <v>548.29999999999995</v>
      </c>
      <c r="X260">
        <v>570</v>
      </c>
      <c r="Y260">
        <v>548.29999999999995</v>
      </c>
      <c r="Z260">
        <v>570</v>
      </c>
      <c r="AA260">
        <v>548.29999999999995</v>
      </c>
      <c r="AB260">
        <v>570</v>
      </c>
      <c r="AC260" s="2">
        <f>(Table2[[#This Row],[Close Price]]/Table2[[#This Row],[Day Low]])-1</f>
        <v>1.0395768739741129E-2</v>
      </c>
      <c r="AD260" s="2">
        <f>(Table2[[#This Row],[Day High]]/Table2[[#This Row],[Close Price]])-1</f>
        <v>2.8880866425992746E-2</v>
      </c>
      <c r="AE260" s="2">
        <f>(Table2[[#This Row],[Close Price]]/Table2[[#This Row],[Current Week Low]])-1</f>
        <v>1.0395768739741129E-2</v>
      </c>
      <c r="AF260" s="2">
        <f>(Table2[[#This Row],[Current Week High]]/Table2[[#This Row],[Close Price]])-1</f>
        <v>2.8880866425992746E-2</v>
      </c>
      <c r="AG260" s="2">
        <f>(Table2[[#This Row],[Close Price]]/Table2[[#This Row],[Current Month Low]])-1</f>
        <v>1.0395768739741129E-2</v>
      </c>
      <c r="AH260" s="2">
        <f>(Table2[[#This Row],[Current Month High]]/Table2[[#This Row],[Close Price]])-1</f>
        <v>2.8880866425992746E-2</v>
      </c>
      <c r="AI260">
        <v>4.9458483754512601</v>
      </c>
      <c r="AJ260">
        <v>78.940568475452096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0.3</v>
      </c>
      <c r="AM260" t="s">
        <v>10455</v>
      </c>
      <c r="AN260">
        <v>0.71</v>
      </c>
      <c r="AO260" t="s">
        <v>10455</v>
      </c>
      <c r="AP260">
        <v>5.3154910474425998E-2</v>
      </c>
      <c r="AQ260">
        <f>(Table2[[#This Row],[Sharpe Ratio]]-AVERAGE(Table2[Sharpe Ratio]))/_xlfn.STDEV.P(Table2[Sharpe Ratio])</f>
        <v>-1.0826915389527481E-2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0.40748324269497682</v>
      </c>
      <c r="AS260">
        <f>_xlfn.RANK.AVG(Table2[[#This Row],[1Y Return vs Nifty Z-Score]],Table2[1Y Return vs Nifty Z-Score])</f>
        <v>389</v>
      </c>
      <c r="AT260">
        <f>_xlfn.RANK.AVG(Table2[[#This Row],[6M Return vs Nifty Z-Score]],Table2[6M Return vs Nifty Z-Score])</f>
        <v>118</v>
      </c>
      <c r="AU260">
        <f>_xlfn.RANK.AVG(Table2[[#This Row],[Sharpe Ratio Z-Score]],Table2[Sharpe Ratio Z-Score])</f>
        <v>342</v>
      </c>
      <c r="AV260">
        <f>(Table2[[#This Row],[Rank 1Y]]+Table2[[#This Row],[Rank 6M]]+Table2[[#This Row],[Rank Sharpe]])/3</f>
        <v>283</v>
      </c>
    </row>
    <row r="261" spans="1:48" x14ac:dyDescent="0.3">
      <c r="A261" t="s">
        <v>1060</v>
      </c>
      <c r="B261" t="s">
        <v>1061</v>
      </c>
      <c r="C261" t="s">
        <v>10416</v>
      </c>
      <c r="D261" t="s">
        <v>59</v>
      </c>
      <c r="E261">
        <v>11621.097004638001</v>
      </c>
      <c r="F261">
        <v>28.99</v>
      </c>
      <c r="G261">
        <v>67.486897996513605</v>
      </c>
      <c r="H261">
        <f>(Table2[[#This Row],[1Y Return vs Nifty]]-AVERAGE(Table2[1Y Return vs Nifty]))/_xlfn.STDEV.P(Table2[1Y Return vs Nifty])</f>
        <v>0.25388691204685576</v>
      </c>
      <c r="I261">
        <v>6.1610510354139203</v>
      </c>
      <c r="J261">
        <f>(Table2[[#This Row],[1M Return vs Nifty]]-AVERAGE(Table2[1M Return vs Nifty]))/_xlfn.STDEV.P(Table2[1M Return vs Nifty])</f>
        <v>0.62127744573398547</v>
      </c>
      <c r="K261">
        <v>10.091486666101799</v>
      </c>
      <c r="L261">
        <f>(Table2[[#This Row],[6M Return vs Nifty]]-AVERAGE(Table2[6M Return vs Nifty]))/_xlfn.STDEV.P(Table2[6M Return vs Nifty])</f>
        <v>-6.8761752849448035E-2</v>
      </c>
      <c r="M261">
        <v>-5.2429357521658897</v>
      </c>
      <c r="N261">
        <f>(Table2[[#This Row],[1W Return vs Nifty]]-AVERAGE(Table2[1W Return vs Nifty]))/_xlfn.STDEV.P(Table2[1W Return vs Nifty])</f>
        <v>-0.68927442467507904</v>
      </c>
      <c r="O261">
        <v>28.67</v>
      </c>
      <c r="P261">
        <v>27.628778435208702</v>
      </c>
      <c r="Q261">
        <v>24.473303819745801</v>
      </c>
      <c r="R261">
        <v>48.165624797879403</v>
      </c>
      <c r="S261" s="2">
        <f>(Table2[[#This Row],[Close Price]]-Table2[[#This Row],[20D EMA]])/Table2[[#This Row],[20D EMA]]</f>
        <v>1.1161492849668529E-2</v>
      </c>
      <c r="T261" s="2">
        <f>(Table2[[#This Row],[Close Price]]-Table2[[#This Row],[50D EMA]])/Table2[[#This Row],[50D EMA]]</f>
        <v>4.9268250059750225E-2</v>
      </c>
      <c r="U261" s="2">
        <f>(Table2[[#This Row],[Close Price]]-Table2[[#This Row],[200D EMA]])/Table2[[#This Row],[200D EMA]]</f>
        <v>0.1845560457844678</v>
      </c>
      <c r="V261">
        <v>1.11130750507312</v>
      </c>
      <c r="W261">
        <v>28.69</v>
      </c>
      <c r="X261">
        <v>29.38</v>
      </c>
      <c r="Y261">
        <v>28.69</v>
      </c>
      <c r="Z261">
        <v>29.38</v>
      </c>
      <c r="AA261">
        <v>28.69</v>
      </c>
      <c r="AB261">
        <v>29.38</v>
      </c>
      <c r="AC261" s="2">
        <f>(Table2[[#This Row],[Close Price]]/Table2[[#This Row],[Day Low]])-1</f>
        <v>1.0456605088881021E-2</v>
      </c>
      <c r="AD261" s="2">
        <f>(Table2[[#This Row],[Day High]]/Table2[[#This Row],[Close Price]])-1</f>
        <v>1.3452914798206317E-2</v>
      </c>
      <c r="AE261" s="2">
        <f>(Table2[[#This Row],[Close Price]]/Table2[[#This Row],[Current Week Low]])-1</f>
        <v>1.0456605088881021E-2</v>
      </c>
      <c r="AF261" s="2">
        <f>(Table2[[#This Row],[Current Week High]]/Table2[[#This Row],[Close Price]])-1</f>
        <v>1.3452914798206317E-2</v>
      </c>
      <c r="AG261" s="2">
        <f>(Table2[[#This Row],[Close Price]]/Table2[[#This Row],[Current Month Low]])-1</f>
        <v>1.0456605088881021E-2</v>
      </c>
      <c r="AH261" s="2">
        <f>(Table2[[#This Row],[Current Month High]]/Table2[[#This Row],[Close Price]])-1</f>
        <v>1.3452914798206317E-2</v>
      </c>
      <c r="AI261">
        <v>18.834080717488799</v>
      </c>
      <c r="AJ261">
        <v>105.602836879432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-7.0000000000000007E-2</v>
      </c>
      <c r="AM261" t="s">
        <v>10456</v>
      </c>
      <c r="AN261">
        <v>-8.08</v>
      </c>
      <c r="AO261" t="s">
        <v>10456</v>
      </c>
      <c r="AP261">
        <v>5.9732445910478001E-2</v>
      </c>
      <c r="AQ261">
        <f>(Table2[[#This Row],[Sharpe Ratio]]-AVERAGE(Table2[Sharpe Ratio]))/_xlfn.STDEV.P(Table2[Sharpe Ratio])</f>
        <v>6.3537971079214939E-2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0.1806661513355291</v>
      </c>
      <c r="AS261">
        <f>_xlfn.RANK.AVG(Table2[[#This Row],[1Y Return vs Nifty Z-Score]],Table2[1Y Return vs Nifty Z-Score])</f>
        <v>211</v>
      </c>
      <c r="AT261">
        <f>_xlfn.RANK.AVG(Table2[[#This Row],[6M Return vs Nifty Z-Score]],Table2[6M Return vs Nifty Z-Score])</f>
        <v>323</v>
      </c>
      <c r="AU261">
        <f>_xlfn.RANK.AVG(Table2[[#This Row],[Sharpe Ratio Z-Score]],Table2[Sharpe Ratio Z-Score])</f>
        <v>318</v>
      </c>
      <c r="AV261">
        <f>(Table2[[#This Row],[Rank 1Y]]+Table2[[#This Row],[Rank 6M]]+Table2[[#This Row],[Rank Sharpe]])/3</f>
        <v>284</v>
      </c>
    </row>
    <row r="262" spans="1:48" x14ac:dyDescent="0.3">
      <c r="A262" t="s">
        <v>1318</v>
      </c>
      <c r="B262" t="s">
        <v>1319</v>
      </c>
      <c r="C262" t="s">
        <v>10421</v>
      </c>
      <c r="D262" t="s">
        <v>302</v>
      </c>
      <c r="E262">
        <v>8033.1328723050001</v>
      </c>
      <c r="F262">
        <v>509.25</v>
      </c>
      <c r="G262">
        <v>9.6927701899505792</v>
      </c>
      <c r="H262">
        <f>(Table2[[#This Row],[1Y Return vs Nifty]]-AVERAGE(Table2[1Y Return vs Nifty]))/_xlfn.STDEV.P(Table2[1Y Return vs Nifty])</f>
        <v>-0.43117015950077203</v>
      </c>
      <c r="I262">
        <v>3.4943642030731099</v>
      </c>
      <c r="J262">
        <f>(Table2[[#This Row],[1M Return vs Nifty]]-AVERAGE(Table2[1M Return vs Nifty]))/_xlfn.STDEV.P(Table2[1M Return vs Nifty])</f>
        <v>0.36532077164087418</v>
      </c>
      <c r="K262">
        <v>22.481419730613801</v>
      </c>
      <c r="L262">
        <f>(Table2[[#This Row],[6M Return vs Nifty]]-AVERAGE(Table2[6M Return vs Nifty]))/_xlfn.STDEV.P(Table2[6M Return vs Nifty])</f>
        <v>0.30872189760606683</v>
      </c>
      <c r="M262">
        <v>1.22212911387298</v>
      </c>
      <c r="N262">
        <f>(Table2[[#This Row],[1W Return vs Nifty]]-AVERAGE(Table2[1W Return vs Nifty]))/_xlfn.STDEV.P(Table2[1W Return vs Nifty])</f>
        <v>0.60960847450936861</v>
      </c>
      <c r="O262">
        <v>471.48</v>
      </c>
      <c r="P262">
        <v>445.69408853832601</v>
      </c>
      <c r="Q262">
        <v>398.492965623359</v>
      </c>
      <c r="R262">
        <v>72.629730218062306</v>
      </c>
      <c r="S262" s="2">
        <f>(Table2[[#This Row],[Close Price]]-Table2[[#This Row],[20D EMA]])/Table2[[#This Row],[20D EMA]]</f>
        <v>8.01094426062611E-2</v>
      </c>
      <c r="T262" s="2">
        <f>(Table2[[#This Row],[Close Price]]-Table2[[#This Row],[50D EMA]])/Table2[[#This Row],[50D EMA]]</f>
        <v>0.14259985289485996</v>
      </c>
      <c r="U262" s="2">
        <f>(Table2[[#This Row],[Close Price]]-Table2[[#This Row],[200D EMA]])/Table2[[#This Row],[200D EMA]]</f>
        <v>0.2779397478281323</v>
      </c>
      <c r="V262">
        <v>1.0160734363514701</v>
      </c>
      <c r="W262">
        <v>498</v>
      </c>
      <c r="X262">
        <v>524</v>
      </c>
      <c r="Y262">
        <v>498</v>
      </c>
      <c r="Z262">
        <v>524</v>
      </c>
      <c r="AA262">
        <v>498</v>
      </c>
      <c r="AB262">
        <v>524</v>
      </c>
      <c r="AC262" s="2">
        <f>(Table2[[#This Row],[Close Price]]/Table2[[#This Row],[Day Low]])-1</f>
        <v>2.2590361445783191E-2</v>
      </c>
      <c r="AD262" s="2">
        <f>(Table2[[#This Row],[Day High]]/Table2[[#This Row],[Close Price]])-1</f>
        <v>2.8964162984781439E-2</v>
      </c>
      <c r="AE262" s="2">
        <f>(Table2[[#This Row],[Close Price]]/Table2[[#This Row],[Current Week Low]])-1</f>
        <v>2.2590361445783191E-2</v>
      </c>
      <c r="AF262" s="2">
        <f>(Table2[[#This Row],[Current Week High]]/Table2[[#This Row],[Close Price]])-1</f>
        <v>2.8964162984781439E-2</v>
      </c>
      <c r="AG262" s="2">
        <f>(Table2[[#This Row],[Close Price]]/Table2[[#This Row],[Current Month Low]])-1</f>
        <v>2.2590361445783191E-2</v>
      </c>
      <c r="AH262" s="2">
        <f>(Table2[[#This Row],[Current Month High]]/Table2[[#This Row],[Close Price]])-1</f>
        <v>2.8964162984781439E-2</v>
      </c>
      <c r="AI262">
        <v>2.8964162984781399</v>
      </c>
      <c r="AJ262">
        <v>49.208907119835899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0.2</v>
      </c>
      <c r="AM262" t="s">
        <v>10455</v>
      </c>
      <c r="AN262">
        <v>3.76</v>
      </c>
      <c r="AO262" t="s">
        <v>10455</v>
      </c>
      <c r="AP262">
        <v>0.109632331315049</v>
      </c>
      <c r="AQ262">
        <f>(Table2[[#This Row],[Sharpe Ratio]]-AVERAGE(Table2[Sharpe Ratio]))/_xlfn.STDEV.P(Table2[Sharpe Ratio])</f>
        <v>0.62770054367061268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1.4801815279261503</v>
      </c>
      <c r="AS262">
        <f>_xlfn.RANK.AVG(Table2[[#This Row],[1Y Return vs Nifty Z-Score]],Table2[1Y Return vs Nifty Z-Score])</f>
        <v>446</v>
      </c>
      <c r="AT262">
        <f>_xlfn.RANK.AVG(Table2[[#This Row],[6M Return vs Nifty Z-Score]],Table2[6M Return vs Nifty Z-Score])</f>
        <v>230</v>
      </c>
      <c r="AU262">
        <f>_xlfn.RANK.AVG(Table2[[#This Row],[Sharpe Ratio Z-Score]],Table2[Sharpe Ratio Z-Score])</f>
        <v>180</v>
      </c>
      <c r="AV262">
        <f>(Table2[[#This Row],[Rank 1Y]]+Table2[[#This Row],[Rank 6M]]+Table2[[#This Row],[Rank Sharpe]])/3</f>
        <v>285.33333333333331</v>
      </c>
    </row>
    <row r="263" spans="1:48" x14ac:dyDescent="0.3">
      <c r="A263" t="s">
        <v>1826</v>
      </c>
      <c r="B263" t="s">
        <v>1827</v>
      </c>
      <c r="C263" t="s">
        <v>10410</v>
      </c>
      <c r="D263" t="s">
        <v>302</v>
      </c>
      <c r="E263">
        <v>3713.4939261</v>
      </c>
      <c r="F263">
        <v>1372.65</v>
      </c>
      <c r="G263">
        <v>38.608114835845299</v>
      </c>
      <c r="H263">
        <f>(Table2[[#This Row],[1Y Return vs Nifty]]-AVERAGE(Table2[1Y Return vs Nifty]))/_xlfn.STDEV.P(Table2[1Y Return vs Nifty])</f>
        <v>-8.8424934722804716E-2</v>
      </c>
      <c r="I263">
        <v>-4.7511642554170903</v>
      </c>
      <c r="J263">
        <f>(Table2[[#This Row],[1M Return vs Nifty]]-AVERAGE(Table2[1M Return vs Nifty]))/_xlfn.STDEV.P(Table2[1M Return vs Nifty])</f>
        <v>-0.42611000859913689</v>
      </c>
      <c r="K263">
        <v>18.3112294716178</v>
      </c>
      <c r="L263">
        <f>(Table2[[#This Row],[6M Return vs Nifty]]-AVERAGE(Table2[6M Return vs Nifty]))/_xlfn.STDEV.P(Table2[6M Return vs Nifty])</f>
        <v>0.18166885915433398</v>
      </c>
      <c r="M263">
        <v>-1.35656371701302</v>
      </c>
      <c r="N263">
        <f>(Table2[[#This Row],[1W Return vs Nifty]]-AVERAGE(Table2[1W Return vs Nifty]))/_xlfn.STDEV.P(Table2[1W Return vs Nifty])</f>
        <v>9.152859601009225E-2</v>
      </c>
      <c r="O263">
        <v>1344.86</v>
      </c>
      <c r="P263">
        <v>1312.85958363194</v>
      </c>
      <c r="Q263">
        <v>1138.46135356168</v>
      </c>
      <c r="R263">
        <v>70.889901911091698</v>
      </c>
      <c r="S263" s="2">
        <f>(Table2[[#This Row],[Close Price]]-Table2[[#This Row],[20D EMA]])/Table2[[#This Row],[20D EMA]]</f>
        <v>2.0663860922326631E-2</v>
      </c>
      <c r="T263" s="2">
        <f>(Table2[[#This Row],[Close Price]]-Table2[[#This Row],[50D EMA]])/Table2[[#This Row],[50D EMA]]</f>
        <v>4.5542125840033691E-2</v>
      </c>
      <c r="U263" s="2">
        <f>(Table2[[#This Row],[Close Price]]-Table2[[#This Row],[200D EMA]])/Table2[[#This Row],[200D EMA]]</f>
        <v>0.20570627690229465</v>
      </c>
      <c r="V263">
        <v>0.64513672635635899</v>
      </c>
      <c r="W263">
        <v>1364.85</v>
      </c>
      <c r="X263">
        <v>1380</v>
      </c>
      <c r="Y263">
        <v>1364.85</v>
      </c>
      <c r="Z263">
        <v>1380</v>
      </c>
      <c r="AA263">
        <v>1364.85</v>
      </c>
      <c r="AB263">
        <v>1380</v>
      </c>
      <c r="AC263" s="2">
        <f>(Table2[[#This Row],[Close Price]]/Table2[[#This Row],[Day Low]])-1</f>
        <v>5.7149137267833439E-3</v>
      </c>
      <c r="AD263" s="2">
        <f>(Table2[[#This Row],[Day High]]/Table2[[#This Row],[Close Price]])-1</f>
        <v>5.3546060539830798E-3</v>
      </c>
      <c r="AE263" s="2">
        <f>(Table2[[#This Row],[Close Price]]/Table2[[#This Row],[Current Week Low]])-1</f>
        <v>5.7149137267833439E-3</v>
      </c>
      <c r="AF263" s="2">
        <f>(Table2[[#This Row],[Current Week High]]/Table2[[#This Row],[Close Price]])-1</f>
        <v>5.3546060539830798E-3</v>
      </c>
      <c r="AG263" s="2">
        <f>(Table2[[#This Row],[Close Price]]/Table2[[#This Row],[Current Month Low]])-1</f>
        <v>5.7149137267833439E-3</v>
      </c>
      <c r="AH263" s="2">
        <f>(Table2[[#This Row],[Current Month High]]/Table2[[#This Row],[Close Price]])-1</f>
        <v>5.3546060539830798E-3</v>
      </c>
      <c r="AI263">
        <v>0.82686773758786603</v>
      </c>
      <c r="AJ263">
        <v>81.076446144713401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0.01</v>
      </c>
      <c r="AM263" t="s">
        <v>10455</v>
      </c>
      <c r="AN263">
        <v>2.69</v>
      </c>
      <c r="AO263" t="s">
        <v>10455</v>
      </c>
      <c r="AP263">
        <v>6.3804234580292996E-2</v>
      </c>
      <c r="AQ263">
        <f>(Table2[[#This Row],[Sharpe Ratio]]-AVERAGE(Table2[Sharpe Ratio]))/_xlfn.STDEV.P(Table2[Sharpe Ratio])</f>
        <v>0.10957316239051414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-0.13176432576700126</v>
      </c>
      <c r="AS263">
        <f>_xlfn.RANK.AVG(Table2[[#This Row],[1Y Return vs Nifty Z-Score]],Table2[1Y Return vs Nifty Z-Score])</f>
        <v>306</v>
      </c>
      <c r="AT263">
        <f>_xlfn.RANK.AVG(Table2[[#This Row],[6M Return vs Nifty Z-Score]],Table2[6M Return vs Nifty Z-Score])</f>
        <v>251</v>
      </c>
      <c r="AU263">
        <f>_xlfn.RANK.AVG(Table2[[#This Row],[Sharpe Ratio Z-Score]],Table2[Sharpe Ratio Z-Score])</f>
        <v>299</v>
      </c>
      <c r="AV263">
        <f>(Table2[[#This Row],[Rank 1Y]]+Table2[[#This Row],[Rank 6M]]+Table2[[#This Row],[Rank Sharpe]])/3</f>
        <v>285.33333333333331</v>
      </c>
    </row>
    <row r="264" spans="1:48" x14ac:dyDescent="0.3">
      <c r="A264" t="s">
        <v>1016</v>
      </c>
      <c r="B264" t="s">
        <v>1017</v>
      </c>
      <c r="C264" t="s">
        <v>10418</v>
      </c>
      <c r="D264" t="s">
        <v>101</v>
      </c>
      <c r="E264">
        <v>12495.81</v>
      </c>
      <c r="F264">
        <v>394.85</v>
      </c>
      <c r="G264">
        <v>110.35640069273801</v>
      </c>
      <c r="H264">
        <f>(Table2[[#This Row],[1Y Return vs Nifty]]-AVERAGE(Table2[1Y Return vs Nifty]))/_xlfn.STDEV.P(Table2[1Y Return vs Nifty])</f>
        <v>0.76203639176689786</v>
      </c>
      <c r="I264">
        <v>-9.5375072156999305</v>
      </c>
      <c r="J264">
        <f>(Table2[[#This Row],[1M Return vs Nifty]]-AVERAGE(Table2[1M Return vs Nifty]))/_xlfn.STDEV.P(Table2[1M Return vs Nifty])</f>
        <v>-0.88551769394312096</v>
      </c>
      <c r="K264">
        <v>-19.710298055341401</v>
      </c>
      <c r="L264">
        <f>(Table2[[#This Row],[6M Return vs Nifty]]-AVERAGE(Table2[6M Return vs Nifty]))/_xlfn.STDEV.P(Table2[6M Return vs Nifty])</f>
        <v>-0.97673166908425013</v>
      </c>
      <c r="M264">
        <v>-4.0276004073038196</v>
      </c>
      <c r="N264">
        <f>(Table2[[#This Row],[1W Return vs Nifty]]-AVERAGE(Table2[1W Return vs Nifty]))/_xlfn.STDEV.P(Table2[1W Return vs Nifty])</f>
        <v>-0.44510389755352098</v>
      </c>
      <c r="O264">
        <v>395.57</v>
      </c>
      <c r="P264">
        <v>397.033382286885</v>
      </c>
      <c r="Q264">
        <v>367.50134361693802</v>
      </c>
      <c r="R264">
        <v>45.973652331945303</v>
      </c>
      <c r="S264" s="2">
        <f>(Table2[[#This Row],[Close Price]]-Table2[[#This Row],[20D EMA]])/Table2[[#This Row],[20D EMA]]</f>
        <v>-1.8201582526480027E-3</v>
      </c>
      <c r="T264" s="2">
        <f>(Table2[[#This Row],[Close Price]]-Table2[[#This Row],[50D EMA]])/Table2[[#This Row],[50D EMA]]</f>
        <v>-5.4992410822204572E-3</v>
      </c>
      <c r="U264" s="2">
        <f>(Table2[[#This Row],[Close Price]]-Table2[[#This Row],[200D EMA]])/Table2[[#This Row],[200D EMA]]</f>
        <v>7.4417840527866624E-2</v>
      </c>
      <c r="V264">
        <v>0.71414803038741603</v>
      </c>
      <c r="W264">
        <v>393</v>
      </c>
      <c r="X264">
        <v>398.1</v>
      </c>
      <c r="Y264">
        <v>393</v>
      </c>
      <c r="Z264">
        <v>398.1</v>
      </c>
      <c r="AA264">
        <v>393</v>
      </c>
      <c r="AB264">
        <v>398.1</v>
      </c>
      <c r="AC264" s="2">
        <f>(Table2[[#This Row],[Close Price]]/Table2[[#This Row],[Day Low]])-1</f>
        <v>4.7073791348601901E-3</v>
      </c>
      <c r="AD264" s="2">
        <f>(Table2[[#This Row],[Day High]]/Table2[[#This Row],[Close Price]])-1</f>
        <v>8.2309737875141398E-3</v>
      </c>
      <c r="AE264" s="2">
        <f>(Table2[[#This Row],[Close Price]]/Table2[[#This Row],[Current Week Low]])-1</f>
        <v>4.7073791348601901E-3</v>
      </c>
      <c r="AF264" s="2">
        <f>(Table2[[#This Row],[Current Week High]]/Table2[[#This Row],[Close Price]])-1</f>
        <v>8.2309737875141398E-3</v>
      </c>
      <c r="AG264" s="2">
        <f>(Table2[[#This Row],[Close Price]]/Table2[[#This Row],[Current Month Low]])-1</f>
        <v>4.7073791348601901E-3</v>
      </c>
      <c r="AH264" s="2">
        <f>(Table2[[#This Row],[Current Month High]]/Table2[[#This Row],[Close Price]])-1</f>
        <v>8.2309737875141398E-3</v>
      </c>
      <c r="AI264">
        <v>28.1499303532987</v>
      </c>
      <c r="AJ264">
        <v>140.615478366849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-0.1</v>
      </c>
      <c r="AM264" t="s">
        <v>10456</v>
      </c>
      <c r="AN264">
        <v>1.54</v>
      </c>
      <c r="AO264" t="s">
        <v>10455</v>
      </c>
      <c r="AP264">
        <v>0.14751136921740099</v>
      </c>
      <c r="AQ264">
        <f>(Table2[[#This Row],[Sharpe Ratio]]-AVERAGE(Table2[Sharpe Ratio]))/_xlfn.STDEV.P(Table2[Sharpe Ratio])</f>
        <v>1.0559567470069116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116</v>
      </c>
      <c r="AT264">
        <f>_xlfn.RANK.AVG(Table2[[#This Row],[6M Return vs Nifty Z-Score]],Table2[6M Return vs Nifty Z-Score])</f>
        <v>633</v>
      </c>
      <c r="AU264">
        <f>_xlfn.RANK.AVG(Table2[[#This Row],[Sharpe Ratio Z-Score]],Table2[Sharpe Ratio Z-Score])</f>
        <v>109</v>
      </c>
      <c r="AV264">
        <f>(Table2[[#This Row],[Rank 1Y]]+Table2[[#This Row],[Rank 6M]]+Table2[[#This Row],[Rank Sharpe]])/3</f>
        <v>286</v>
      </c>
    </row>
    <row r="265" spans="1:48" x14ac:dyDescent="0.3">
      <c r="A265" t="s">
        <v>155</v>
      </c>
      <c r="B265" t="s">
        <v>156</v>
      </c>
      <c r="C265" t="s">
        <v>10420</v>
      </c>
      <c r="D265" t="s">
        <v>80</v>
      </c>
      <c r="E265">
        <v>165090.85111295001</v>
      </c>
      <c r="F265">
        <v>695</v>
      </c>
      <c r="G265">
        <v>33.745427307056197</v>
      </c>
      <c r="H265">
        <f>(Table2[[#This Row],[1Y Return vs Nifty]]-AVERAGE(Table2[1Y Return vs Nifty]))/_xlfn.STDEV.P(Table2[1Y Return vs Nifty])</f>
        <v>-0.14606432828668067</v>
      </c>
      <c r="I265">
        <v>-6.11904515106652</v>
      </c>
      <c r="J265">
        <f>(Table2[[#This Row],[1M Return vs Nifty]]-AVERAGE(Table2[1M Return vs Nifty]))/_xlfn.STDEV.P(Table2[1M Return vs Nifty])</f>
        <v>-0.55740335746927827</v>
      </c>
      <c r="K265">
        <v>19.124381246136899</v>
      </c>
      <c r="L265">
        <f>(Table2[[#This Row],[6M Return vs Nifty]]-AVERAGE(Table2[6M Return vs Nifty]))/_xlfn.STDEV.P(Table2[6M Return vs Nifty])</f>
        <v>0.20644312537688833</v>
      </c>
      <c r="M265">
        <v>0.69224607918733505</v>
      </c>
      <c r="N265">
        <f>(Table2[[#This Row],[1W Return vs Nifty]]-AVERAGE(Table2[1W Return vs Nifty]))/_xlfn.STDEV.P(Table2[1W Return vs Nifty])</f>
        <v>0.50315076270255177</v>
      </c>
      <c r="O265">
        <v>654.58000000000004</v>
      </c>
      <c r="P265">
        <v>635.32556928503197</v>
      </c>
      <c r="Q265">
        <v>563.44940349618105</v>
      </c>
      <c r="R265">
        <v>62.423126516010399</v>
      </c>
      <c r="S265" s="2">
        <f>(Table2[[#This Row],[Close Price]]-Table2[[#This Row],[20D EMA]])/Table2[[#This Row],[20D EMA]]</f>
        <v>6.1749518775397902E-2</v>
      </c>
      <c r="T265" s="2">
        <f>(Table2[[#This Row],[Close Price]]-Table2[[#This Row],[50D EMA]])/Table2[[#This Row],[50D EMA]]</f>
        <v>9.3927324193992467E-2</v>
      </c>
      <c r="U265" s="2">
        <f>(Table2[[#This Row],[Close Price]]-Table2[[#This Row],[200D EMA]])/Table2[[#This Row],[200D EMA]]</f>
        <v>0.23347366362898381</v>
      </c>
      <c r="V265">
        <v>1.25472956218232</v>
      </c>
      <c r="W265">
        <v>664.05</v>
      </c>
      <c r="X265">
        <v>701.8</v>
      </c>
      <c r="Y265">
        <v>664.05</v>
      </c>
      <c r="Z265">
        <v>701.8</v>
      </c>
      <c r="AA265">
        <v>664.05</v>
      </c>
      <c r="AB265">
        <v>701.8</v>
      </c>
      <c r="AC265" s="2">
        <f>(Table2[[#This Row],[Close Price]]/Table2[[#This Row],[Day Low]])-1</f>
        <v>4.660793614938652E-2</v>
      </c>
      <c r="AD265" s="2">
        <f>(Table2[[#This Row],[Day High]]/Table2[[#This Row],[Close Price]])-1</f>
        <v>9.7841726618703717E-3</v>
      </c>
      <c r="AE265" s="2">
        <f>(Table2[[#This Row],[Close Price]]/Table2[[#This Row],[Current Week Low]])-1</f>
        <v>4.660793614938652E-2</v>
      </c>
      <c r="AF265" s="2">
        <f>(Table2[[#This Row],[Current Week High]]/Table2[[#This Row],[Close Price]])-1</f>
        <v>9.7841726618703717E-3</v>
      </c>
      <c r="AG265" s="2">
        <f>(Table2[[#This Row],[Close Price]]/Table2[[#This Row],[Current Month Low]])-1</f>
        <v>4.660793614938652E-2</v>
      </c>
      <c r="AH265" s="2">
        <f>(Table2[[#This Row],[Current Month High]]/Table2[[#This Row],[Close Price]])-1</f>
        <v>9.7841726618703717E-3</v>
      </c>
      <c r="AI265">
        <v>0.97841726618703695</v>
      </c>
      <c r="AJ265">
        <v>72.0084148001485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0.03</v>
      </c>
      <c r="AM265" t="s">
        <v>10455</v>
      </c>
      <c r="AN265">
        <v>3.93</v>
      </c>
      <c r="AO265" t="s">
        <v>10455</v>
      </c>
      <c r="AP265">
        <v>6.2381913131489997E-2</v>
      </c>
      <c r="AQ265">
        <f>(Table2[[#This Row],[Sharpe Ratio]]-AVERAGE(Table2[Sharpe Ratio]))/_xlfn.STDEV.P(Table2[Sharpe Ratio])</f>
        <v>9.3492553765807368E-2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9.9618756089288496E-2</v>
      </c>
      <c r="AS265">
        <f>_xlfn.RANK.AVG(Table2[[#This Row],[1Y Return vs Nifty Z-Score]],Table2[1Y Return vs Nifty Z-Score])</f>
        <v>321</v>
      </c>
      <c r="AT265">
        <f>_xlfn.RANK.AVG(Table2[[#This Row],[6M Return vs Nifty Z-Score]],Table2[6M Return vs Nifty Z-Score])</f>
        <v>245</v>
      </c>
      <c r="AU265">
        <f>_xlfn.RANK.AVG(Table2[[#This Row],[Sharpe Ratio Z-Score]],Table2[Sharpe Ratio Z-Score])</f>
        <v>301</v>
      </c>
      <c r="AV265">
        <f>(Table2[[#This Row],[Rank 1Y]]+Table2[[#This Row],[Rank 6M]]+Table2[[#This Row],[Rank Sharpe]])/3</f>
        <v>289</v>
      </c>
    </row>
    <row r="266" spans="1:48" x14ac:dyDescent="0.3">
      <c r="A266" t="s">
        <v>1651</v>
      </c>
      <c r="B266" t="s">
        <v>1652</v>
      </c>
      <c r="C266" t="s">
        <v>10413</v>
      </c>
      <c r="D266" t="s">
        <v>272</v>
      </c>
      <c r="E266">
        <v>4838.6356351839904</v>
      </c>
      <c r="F266">
        <v>246.65</v>
      </c>
      <c r="G266">
        <v>44.410950374184203</v>
      </c>
      <c r="H266">
        <f>(Table2[[#This Row],[1Y Return vs Nifty]]-AVERAGE(Table2[1Y Return vs Nifty]))/_xlfn.STDEV.P(Table2[1Y Return vs Nifty])</f>
        <v>-1.9641588188496002E-2</v>
      </c>
      <c r="I266">
        <v>-2.4794558542715701</v>
      </c>
      <c r="J266">
        <f>(Table2[[#This Row],[1M Return vs Nifty]]-AVERAGE(Table2[1M Return vs Nifty]))/_xlfn.STDEV.P(Table2[1M Return vs Nifty])</f>
        <v>-0.20806455991171674</v>
      </c>
      <c r="K266">
        <v>-8.4378077040964907</v>
      </c>
      <c r="L266">
        <f>(Table2[[#This Row],[6M Return vs Nifty]]-AVERAGE(Table2[6M Return vs Nifty]))/_xlfn.STDEV.P(Table2[6M Return vs Nifty])</f>
        <v>-0.63329310607050437</v>
      </c>
      <c r="M266">
        <v>-6.0488666400649898</v>
      </c>
      <c r="N266">
        <f>(Table2[[#This Row],[1W Return vs Nifty]]-AVERAGE(Table2[1W Return vs Nifty]))/_xlfn.STDEV.P(Table2[1W Return vs Nifty])</f>
        <v>-0.85119234350611728</v>
      </c>
      <c r="O266">
        <v>254.14</v>
      </c>
      <c r="P266">
        <v>244.72807529974301</v>
      </c>
      <c r="Q266">
        <v>222.74788490454</v>
      </c>
      <c r="R266">
        <v>41.147474137248103</v>
      </c>
      <c r="S266" s="2">
        <f>(Table2[[#This Row],[Close Price]]-Table2[[#This Row],[20D EMA]])/Table2[[#This Row],[20D EMA]]</f>
        <v>-2.9471944597465889E-2</v>
      </c>
      <c r="T266" s="2">
        <f>(Table2[[#This Row],[Close Price]]-Table2[[#This Row],[50D EMA]])/Table2[[#This Row],[50D EMA]]</f>
        <v>7.8533069730680489E-3</v>
      </c>
      <c r="U266" s="2">
        <f>(Table2[[#This Row],[Close Price]]-Table2[[#This Row],[200D EMA]])/Table2[[#This Row],[200D EMA]]</f>
        <v>0.10730568824796431</v>
      </c>
      <c r="V266">
        <v>0.91298902599793097</v>
      </c>
      <c r="W266">
        <v>245.9</v>
      </c>
      <c r="X266">
        <v>252.5</v>
      </c>
      <c r="Y266">
        <v>245.9</v>
      </c>
      <c r="Z266">
        <v>252.5</v>
      </c>
      <c r="AA266">
        <v>245.9</v>
      </c>
      <c r="AB266">
        <v>252.5</v>
      </c>
      <c r="AC266" s="2">
        <f>(Table2[[#This Row],[Close Price]]/Table2[[#This Row],[Day Low]])-1</f>
        <v>3.0500203334689058E-3</v>
      </c>
      <c r="AD266" s="2">
        <f>(Table2[[#This Row],[Day High]]/Table2[[#This Row],[Close Price]])-1</f>
        <v>2.3717818771538557E-2</v>
      </c>
      <c r="AE266" s="2">
        <f>(Table2[[#This Row],[Close Price]]/Table2[[#This Row],[Current Week Low]])-1</f>
        <v>3.0500203334689058E-3</v>
      </c>
      <c r="AF266" s="2">
        <f>(Table2[[#This Row],[Current Week High]]/Table2[[#This Row],[Close Price]])-1</f>
        <v>2.3717818771538557E-2</v>
      </c>
      <c r="AG266" s="2">
        <f>(Table2[[#This Row],[Close Price]]/Table2[[#This Row],[Current Month Low]])-1</f>
        <v>3.0500203334689058E-3</v>
      </c>
      <c r="AH266" s="2">
        <f>(Table2[[#This Row],[Current Month High]]/Table2[[#This Row],[Close Price]])-1</f>
        <v>2.3717818771538557E-2</v>
      </c>
      <c r="AI266">
        <v>18.143117778228198</v>
      </c>
      <c r="AJ266">
        <v>74.681303116147305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0.04</v>
      </c>
      <c r="AM266" t="s">
        <v>10455</v>
      </c>
      <c r="AN266">
        <v>-11.04</v>
      </c>
      <c r="AO266" t="s">
        <v>10456</v>
      </c>
      <c r="AP266">
        <v>0.17282183018744299</v>
      </c>
      <c r="AQ266">
        <f>(Table2[[#This Row],[Sharpe Ratio]]-AVERAGE(Table2[Sharpe Ratio]))/_xlfn.STDEV.P(Table2[Sharpe Ratio])</f>
        <v>1.3421140128715949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-0.37007758480523945</v>
      </c>
      <c r="AS266">
        <f>_xlfn.RANK.AVG(Table2[[#This Row],[1Y Return vs Nifty Z-Score]],Table2[1Y Return vs Nifty Z-Score])</f>
        <v>277</v>
      </c>
      <c r="AT266">
        <f>_xlfn.RANK.AVG(Table2[[#This Row],[6M Return vs Nifty Z-Score]],Table2[6M Return vs Nifty Z-Score])</f>
        <v>525</v>
      </c>
      <c r="AU266">
        <f>_xlfn.RANK.AVG(Table2[[#This Row],[Sharpe Ratio Z-Score]],Table2[Sharpe Ratio Z-Score])</f>
        <v>66</v>
      </c>
      <c r="AV266">
        <f>(Table2[[#This Row],[Rank 1Y]]+Table2[[#This Row],[Rank 6M]]+Table2[[#This Row],[Rank Sharpe]])/3</f>
        <v>289.33333333333331</v>
      </c>
    </row>
    <row r="267" spans="1:48" x14ac:dyDescent="0.3">
      <c r="A267" t="s">
        <v>583</v>
      </c>
      <c r="B267" t="s">
        <v>584</v>
      </c>
      <c r="C267" t="s">
        <v>10419</v>
      </c>
      <c r="D267" t="s">
        <v>230</v>
      </c>
      <c r="E267">
        <v>31974.002570249999</v>
      </c>
      <c r="F267">
        <v>6535.05</v>
      </c>
      <c r="G267">
        <v>5.08879657258157</v>
      </c>
      <c r="H267">
        <f>(Table2[[#This Row],[1Y Return vs Nifty]]-AVERAGE(Table2[1Y Return vs Nifty]))/_xlfn.STDEV.P(Table2[1Y Return vs Nifty])</f>
        <v>-0.4857429128841908</v>
      </c>
      <c r="I267">
        <v>-0.41037030694764598</v>
      </c>
      <c r="J267">
        <f>(Table2[[#This Row],[1M Return vs Nifty]]-AVERAGE(Table2[1M Return vs Nifty]))/_xlfn.STDEV.P(Table2[1M Return vs Nifty])</f>
        <v>-9.4674660631382159E-3</v>
      </c>
      <c r="K267">
        <v>31.086159533727699</v>
      </c>
      <c r="L267">
        <f>(Table2[[#This Row],[6M Return vs Nifty]]-AVERAGE(Table2[6M Return vs Nifty]))/_xlfn.STDEV.P(Table2[6M Return vs Nifty])</f>
        <v>0.57088219945651397</v>
      </c>
      <c r="M267">
        <v>-8.0526530597380894</v>
      </c>
      <c r="N267">
        <f>(Table2[[#This Row],[1W Return vs Nifty]]-AVERAGE(Table2[1W Return vs Nifty]))/_xlfn.STDEV.P(Table2[1W Return vs Nifty])</f>
        <v>-1.2537689561250218</v>
      </c>
      <c r="O267">
        <v>6405.03</v>
      </c>
      <c r="P267">
        <v>5885.5473529419596</v>
      </c>
      <c r="Q267">
        <v>5094.69264151476</v>
      </c>
      <c r="R267">
        <v>47.680588661057897</v>
      </c>
      <c r="S267" s="2">
        <f>(Table2[[#This Row],[Close Price]]-Table2[[#This Row],[20D EMA]])/Table2[[#This Row],[20D EMA]]</f>
        <v>2.0299670727537644E-2</v>
      </c>
      <c r="T267" s="2">
        <f>(Table2[[#This Row],[Close Price]]-Table2[[#This Row],[50D EMA]])/Table2[[#This Row],[50D EMA]]</f>
        <v>0.11035552143393751</v>
      </c>
      <c r="U267" s="2">
        <f>(Table2[[#This Row],[Close Price]]-Table2[[#This Row],[200D EMA]])/Table2[[#This Row],[200D EMA]]</f>
        <v>0.28271722355698214</v>
      </c>
      <c r="V267">
        <v>1.2342159860020101</v>
      </c>
      <c r="W267">
        <v>6485</v>
      </c>
      <c r="X267">
        <v>6673.9</v>
      </c>
      <c r="Y267">
        <v>6485</v>
      </c>
      <c r="Z267">
        <v>6673.9</v>
      </c>
      <c r="AA267">
        <v>6485</v>
      </c>
      <c r="AB267">
        <v>6673.9</v>
      </c>
      <c r="AC267" s="2">
        <f>(Table2[[#This Row],[Close Price]]/Table2[[#This Row],[Day Low]])-1</f>
        <v>7.7178103315342916E-3</v>
      </c>
      <c r="AD267" s="2">
        <f>(Table2[[#This Row],[Day High]]/Table2[[#This Row],[Close Price]])-1</f>
        <v>2.1246968271091848E-2</v>
      </c>
      <c r="AE267" s="2">
        <f>(Table2[[#This Row],[Close Price]]/Table2[[#This Row],[Current Week Low]])-1</f>
        <v>7.7178103315342916E-3</v>
      </c>
      <c r="AF267" s="2">
        <f>(Table2[[#This Row],[Current Week High]]/Table2[[#This Row],[Close Price]])-1</f>
        <v>2.1246968271091848E-2</v>
      </c>
      <c r="AG267" s="2">
        <f>(Table2[[#This Row],[Close Price]]/Table2[[#This Row],[Current Month Low]])-1</f>
        <v>7.7178103315342916E-3</v>
      </c>
      <c r="AH267" s="2">
        <f>(Table2[[#This Row],[Current Month High]]/Table2[[#This Row],[Close Price]])-1</f>
        <v>2.1246968271091848E-2</v>
      </c>
      <c r="AI267">
        <v>12.4704478160075</v>
      </c>
      <c r="AJ267">
        <v>62.3816623183004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0.25</v>
      </c>
      <c r="AM267" t="s">
        <v>10455</v>
      </c>
      <c r="AN267">
        <v>4.7699999999999996</v>
      </c>
      <c r="AO267" t="s">
        <v>10455</v>
      </c>
      <c r="AP267">
        <v>9.0116179045142006E-2</v>
      </c>
      <c r="AQ267">
        <f>(Table2[[#This Row],[Sharpe Ratio]]-AVERAGE(Table2[Sharpe Ratio]))/_xlfn.STDEV.P(Table2[Sharpe Ratio])</f>
        <v>0.40705308962520526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-0.77104404599063159</v>
      </c>
      <c r="AS267">
        <f>_xlfn.RANK.AVG(Table2[[#This Row],[1Y Return vs Nifty Z-Score]],Table2[1Y Return vs Nifty Z-Score])</f>
        <v>477</v>
      </c>
      <c r="AT267">
        <f>_xlfn.RANK.AVG(Table2[[#This Row],[6M Return vs Nifty Z-Score]],Table2[6M Return vs Nifty Z-Score])</f>
        <v>159</v>
      </c>
      <c r="AU267">
        <f>_xlfn.RANK.AVG(Table2[[#This Row],[Sharpe Ratio Z-Score]],Table2[Sharpe Ratio Z-Score])</f>
        <v>234</v>
      </c>
      <c r="AV267">
        <f>(Table2[[#This Row],[Rank 1Y]]+Table2[[#This Row],[Rank 6M]]+Table2[[#This Row],[Rank Sharpe]])/3</f>
        <v>290</v>
      </c>
    </row>
    <row r="268" spans="1:48" x14ac:dyDescent="0.3">
      <c r="A268" t="s">
        <v>516</v>
      </c>
      <c r="B268" t="s">
        <v>517</v>
      </c>
      <c r="C268" t="s">
        <v>10415</v>
      </c>
      <c r="D268" t="s">
        <v>197</v>
      </c>
      <c r="E268">
        <v>37671.620637120002</v>
      </c>
      <c r="F268">
        <v>2705.1</v>
      </c>
      <c r="G268">
        <v>43.032211668095698</v>
      </c>
      <c r="H268">
        <f>(Table2[[#This Row],[1Y Return vs Nifty]]-AVERAGE(Table2[1Y Return vs Nifty]))/_xlfn.STDEV.P(Table2[1Y Return vs Nifty])</f>
        <v>-3.5984333312769665E-2</v>
      </c>
      <c r="I268">
        <v>9.8486839435139597</v>
      </c>
      <c r="J268">
        <f>(Table2[[#This Row],[1M Return vs Nifty]]-AVERAGE(Table2[1M Return vs Nifty]))/_xlfn.STDEV.P(Table2[1M Return vs Nifty])</f>
        <v>0.97522761453017071</v>
      </c>
      <c r="K268">
        <v>29.226424964652601</v>
      </c>
      <c r="L268">
        <f>(Table2[[#This Row],[6M Return vs Nifty]]-AVERAGE(Table2[6M Return vs Nifty]))/_xlfn.STDEV.P(Table2[6M Return vs Nifty])</f>
        <v>0.5142217324178705</v>
      </c>
      <c r="M268">
        <v>-2.0817369858203398</v>
      </c>
      <c r="N268">
        <f>(Table2[[#This Row],[1W Return vs Nifty]]-AVERAGE(Table2[1W Return vs Nifty]))/_xlfn.STDEV.P(Table2[1W Return vs Nifty])</f>
        <v>-5.4164475492935626E-2</v>
      </c>
      <c r="O268">
        <v>2547.2800000000002</v>
      </c>
      <c r="P268">
        <v>2323.63746104244</v>
      </c>
      <c r="Q268">
        <v>1956.73907870977</v>
      </c>
      <c r="R268">
        <v>67.453862060842795</v>
      </c>
      <c r="S268" s="2">
        <f>(Table2[[#This Row],[Close Price]]-Table2[[#This Row],[20D EMA]])/Table2[[#This Row],[20D EMA]]</f>
        <v>6.1956282780063321E-2</v>
      </c>
      <c r="T268" s="2">
        <f>(Table2[[#This Row],[Close Price]]-Table2[[#This Row],[50D EMA]])/Table2[[#This Row],[50D EMA]]</f>
        <v>0.16416611685474661</v>
      </c>
      <c r="U268" s="2">
        <f>(Table2[[#This Row],[Close Price]]-Table2[[#This Row],[200D EMA]])/Table2[[#This Row],[200D EMA]]</f>
        <v>0.38245309731519361</v>
      </c>
      <c r="V268">
        <v>1.27131582136632</v>
      </c>
      <c r="W268">
        <v>2678</v>
      </c>
      <c r="X268">
        <v>2725</v>
      </c>
      <c r="Y268">
        <v>2678</v>
      </c>
      <c r="Z268">
        <v>2725</v>
      </c>
      <c r="AA268">
        <v>2678</v>
      </c>
      <c r="AB268">
        <v>2725</v>
      </c>
      <c r="AC268" s="2">
        <f>(Table2[[#This Row],[Close Price]]/Table2[[#This Row],[Day Low]])-1</f>
        <v>1.011949215832697E-2</v>
      </c>
      <c r="AD268" s="2">
        <f>(Table2[[#This Row],[Day High]]/Table2[[#This Row],[Close Price]])-1</f>
        <v>7.3564748068464247E-3</v>
      </c>
      <c r="AE268" s="2">
        <f>(Table2[[#This Row],[Close Price]]/Table2[[#This Row],[Current Week Low]])-1</f>
        <v>1.011949215832697E-2</v>
      </c>
      <c r="AF268" s="2">
        <f>(Table2[[#This Row],[Current Week High]]/Table2[[#This Row],[Close Price]])-1</f>
        <v>7.3564748068464247E-3</v>
      </c>
      <c r="AG268" s="2">
        <f>(Table2[[#This Row],[Close Price]]/Table2[[#This Row],[Current Month Low]])-1</f>
        <v>1.011949215832697E-2</v>
      </c>
      <c r="AH268" s="2">
        <f>(Table2[[#This Row],[Current Month High]]/Table2[[#This Row],[Close Price]])-1</f>
        <v>7.3564748068464247E-3</v>
      </c>
      <c r="AI268">
        <v>13.167720232154</v>
      </c>
      <c r="AJ268">
        <v>75.650141229180804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0.23</v>
      </c>
      <c r="AM268" t="s">
        <v>10455</v>
      </c>
      <c r="AN268">
        <v>8.11</v>
      </c>
      <c r="AO268" t="s">
        <v>10455</v>
      </c>
      <c r="AP268">
        <v>2.8827938331909001E-2</v>
      </c>
      <c r="AQ268">
        <f>(Table2[[#This Row],[Sharpe Ratio]]-AVERAGE(Table2[Sharpe Ratio]))/_xlfn.STDEV.P(Table2[Sharpe Ratio])</f>
        <v>-0.28586496559764396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1.1134355725446918</v>
      </c>
      <c r="AS268">
        <f>_xlfn.RANK.AVG(Table2[[#This Row],[1Y Return vs Nifty Z-Score]],Table2[1Y Return vs Nifty Z-Score])</f>
        <v>285</v>
      </c>
      <c r="AT268">
        <f>_xlfn.RANK.AVG(Table2[[#This Row],[6M Return vs Nifty Z-Score]],Table2[6M Return vs Nifty Z-Score])</f>
        <v>172</v>
      </c>
      <c r="AU268">
        <f>_xlfn.RANK.AVG(Table2[[#This Row],[Sharpe Ratio Z-Score]],Table2[Sharpe Ratio Z-Score])</f>
        <v>417</v>
      </c>
      <c r="AV268">
        <f>(Table2[[#This Row],[Rank 1Y]]+Table2[[#This Row],[Rank 6M]]+Table2[[#This Row],[Rank Sharpe]])/3</f>
        <v>291.33333333333331</v>
      </c>
    </row>
    <row r="269" spans="1:48" x14ac:dyDescent="0.3">
      <c r="A269" t="s">
        <v>437</v>
      </c>
      <c r="B269" t="s">
        <v>438</v>
      </c>
      <c r="C269" t="s">
        <v>10411</v>
      </c>
      <c r="D269" t="s">
        <v>49</v>
      </c>
      <c r="E269">
        <v>51699.987451250003</v>
      </c>
      <c r="F269">
        <v>4625.75</v>
      </c>
      <c r="G269">
        <v>49.750115580765097</v>
      </c>
      <c r="H269">
        <f>(Table2[[#This Row],[1Y Return vs Nifty]]-AVERAGE(Table2[1Y Return vs Nifty]))/_xlfn.STDEV.P(Table2[1Y Return vs Nifty])</f>
        <v>4.3645687175731168E-2</v>
      </c>
      <c r="I269">
        <v>-3.28088764915932</v>
      </c>
      <c r="J269">
        <f>(Table2[[#This Row],[1M Return vs Nifty]]-AVERAGE(Table2[1M Return vs Nifty]))/_xlfn.STDEV.P(Table2[1M Return vs Nifty])</f>
        <v>-0.28498840947821308</v>
      </c>
      <c r="K269">
        <v>21.349903399114101</v>
      </c>
      <c r="L269">
        <f>(Table2[[#This Row],[6M Return vs Nifty]]-AVERAGE(Table2[6M Return vs Nifty]))/_xlfn.STDEV.P(Table2[6M Return vs Nifty])</f>
        <v>0.27424802973764806</v>
      </c>
      <c r="M269">
        <v>-3.95973830145285</v>
      </c>
      <c r="N269">
        <f>(Table2[[#This Row],[1W Return vs Nifty]]-AVERAGE(Table2[1W Return vs Nifty]))/_xlfn.STDEV.P(Table2[1W Return vs Nifty])</f>
        <v>-0.43146986129574161</v>
      </c>
      <c r="O269">
        <v>4647.34</v>
      </c>
      <c r="P269">
        <v>4540.2872926438104</v>
      </c>
      <c r="Q269">
        <v>3911.8356774628401</v>
      </c>
      <c r="R269">
        <v>50.8840180565807</v>
      </c>
      <c r="S269" s="2">
        <f>(Table2[[#This Row],[Close Price]]-Table2[[#This Row],[20D EMA]])/Table2[[#This Row],[20D EMA]]</f>
        <v>-4.6456682747550524E-3</v>
      </c>
      <c r="T269" s="2">
        <f>(Table2[[#This Row],[Close Price]]-Table2[[#This Row],[50D EMA]])/Table2[[#This Row],[50D EMA]]</f>
        <v>1.8823193742531805E-2</v>
      </c>
      <c r="U269" s="2">
        <f>(Table2[[#This Row],[Close Price]]-Table2[[#This Row],[200D EMA]])/Table2[[#This Row],[200D EMA]]</f>
        <v>0.18250110214245871</v>
      </c>
      <c r="V269">
        <v>0.31612963706054698</v>
      </c>
      <c r="W269">
        <v>4587</v>
      </c>
      <c r="X269">
        <v>4674.2</v>
      </c>
      <c r="Y269">
        <v>4587</v>
      </c>
      <c r="Z269">
        <v>4674.2</v>
      </c>
      <c r="AA269">
        <v>4587</v>
      </c>
      <c r="AB269">
        <v>4674.2</v>
      </c>
      <c r="AC269" s="2">
        <f>(Table2[[#This Row],[Close Price]]/Table2[[#This Row],[Day Low]])-1</f>
        <v>8.4477872247656904E-3</v>
      </c>
      <c r="AD269" s="2">
        <f>(Table2[[#This Row],[Day High]]/Table2[[#This Row],[Close Price]])-1</f>
        <v>1.0473977192887673E-2</v>
      </c>
      <c r="AE269" s="2">
        <f>(Table2[[#This Row],[Close Price]]/Table2[[#This Row],[Current Week Low]])-1</f>
        <v>8.4477872247656904E-3</v>
      </c>
      <c r="AF269" s="2">
        <f>(Table2[[#This Row],[Current Week High]]/Table2[[#This Row],[Close Price]])-1</f>
        <v>1.0473977192887673E-2</v>
      </c>
      <c r="AG269" s="2">
        <f>(Table2[[#This Row],[Close Price]]/Table2[[#This Row],[Current Month Low]])-1</f>
        <v>8.4477872247656904E-3</v>
      </c>
      <c r="AH269" s="2">
        <f>(Table2[[#This Row],[Current Month High]]/Table2[[#This Row],[Close Price]])-1</f>
        <v>1.0473977192887673E-2</v>
      </c>
      <c r="AI269">
        <v>8.0473436739988191</v>
      </c>
      <c r="AJ269">
        <v>85.542096185471905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-0.05</v>
      </c>
      <c r="AM269" t="s">
        <v>10456</v>
      </c>
      <c r="AN269">
        <v>1.68</v>
      </c>
      <c r="AO269" t="s">
        <v>10455</v>
      </c>
      <c r="AP269">
        <v>4.3321301257528998E-2</v>
      </c>
      <c r="AQ269">
        <f>(Table2[[#This Row],[Sharpe Ratio]]-AVERAGE(Table2[Sharpe Ratio]))/_xlfn.STDEV.P(Table2[Sharpe Ratio])</f>
        <v>-0.12200461106325139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-0.52056916492382688</v>
      </c>
      <c r="AS269">
        <f>_xlfn.RANK.AVG(Table2[[#This Row],[1Y Return vs Nifty Z-Score]],Table2[1Y Return vs Nifty Z-Score])</f>
        <v>264</v>
      </c>
      <c r="AT269">
        <f>_xlfn.RANK.AVG(Table2[[#This Row],[6M Return vs Nifty Z-Score]],Table2[6M Return vs Nifty Z-Score])</f>
        <v>234</v>
      </c>
      <c r="AU269">
        <f>_xlfn.RANK.AVG(Table2[[#This Row],[Sharpe Ratio Z-Score]],Table2[Sharpe Ratio Z-Score])</f>
        <v>377</v>
      </c>
      <c r="AV269">
        <f>(Table2[[#This Row],[Rank 1Y]]+Table2[[#This Row],[Rank 6M]]+Table2[[#This Row],[Rank Sharpe]])/3</f>
        <v>291.66666666666669</v>
      </c>
    </row>
    <row r="270" spans="1:48" x14ac:dyDescent="0.3">
      <c r="A270" t="s">
        <v>1114</v>
      </c>
      <c r="B270" t="s">
        <v>1115</v>
      </c>
      <c r="C270" t="s">
        <v>10425</v>
      </c>
      <c r="D270" t="s">
        <v>378</v>
      </c>
      <c r="E270">
        <v>10658.062403899999</v>
      </c>
      <c r="F270">
        <v>197</v>
      </c>
      <c r="G270">
        <v>53.785759044349597</v>
      </c>
      <c r="H270">
        <f>(Table2[[#This Row],[1Y Return vs Nifty]]-AVERAGE(Table2[1Y Return vs Nifty]))/_xlfn.STDEV.P(Table2[1Y Return vs Nifty])</f>
        <v>9.1481794370337419E-2</v>
      </c>
      <c r="I270">
        <v>14.168360573857999</v>
      </c>
      <c r="J270">
        <f>(Table2[[#This Row],[1M Return vs Nifty]]-AVERAGE(Table2[1M Return vs Nifty]))/_xlfn.STDEV.P(Table2[1M Return vs Nifty])</f>
        <v>1.3898432529514479</v>
      </c>
      <c r="K270">
        <v>6.7650041587868701</v>
      </c>
      <c r="L270">
        <f>(Table2[[#This Row],[6M Return vs Nifty]]-AVERAGE(Table2[6M Return vs Nifty]))/_xlfn.STDEV.P(Table2[6M Return vs Nifty])</f>
        <v>-0.17010957720810294</v>
      </c>
      <c r="M270">
        <v>-7.0134432138607199</v>
      </c>
      <c r="N270">
        <f>(Table2[[#This Row],[1W Return vs Nifty]]-AVERAGE(Table2[1W Return vs Nifty]))/_xlfn.STDEV.P(Table2[1W Return vs Nifty])</f>
        <v>-1.0449834411389598</v>
      </c>
      <c r="O270">
        <v>180.39</v>
      </c>
      <c r="P270">
        <v>165.611254565351</v>
      </c>
      <c r="Q270">
        <v>146.93996110238299</v>
      </c>
      <c r="R270">
        <v>58.384108160401098</v>
      </c>
      <c r="S270" s="2">
        <f>(Table2[[#This Row],[Close Price]]-Table2[[#This Row],[20D EMA]])/Table2[[#This Row],[20D EMA]]</f>
        <v>9.2078274848938491E-2</v>
      </c>
      <c r="T270" s="2">
        <f>(Table2[[#This Row],[Close Price]]-Table2[[#This Row],[50D EMA]])/Table2[[#This Row],[50D EMA]]</f>
        <v>0.18953268313212884</v>
      </c>
      <c r="U270" s="2">
        <f>(Table2[[#This Row],[Close Price]]-Table2[[#This Row],[200D EMA]])/Table2[[#This Row],[200D EMA]]</f>
        <v>0.34068362698651317</v>
      </c>
      <c r="V270">
        <v>3.45523634563486</v>
      </c>
      <c r="W270">
        <v>192.1</v>
      </c>
      <c r="X270">
        <v>201.8</v>
      </c>
      <c r="Y270">
        <v>192.1</v>
      </c>
      <c r="Z270">
        <v>201.8</v>
      </c>
      <c r="AA270">
        <v>192.1</v>
      </c>
      <c r="AB270">
        <v>201.8</v>
      </c>
      <c r="AC270" s="2">
        <f>(Table2[[#This Row],[Close Price]]/Table2[[#This Row],[Day Low]])-1</f>
        <v>2.5507548152004178E-2</v>
      </c>
      <c r="AD270" s="2">
        <f>(Table2[[#This Row],[Day High]]/Table2[[#This Row],[Close Price]])-1</f>
        <v>2.4365482233502656E-2</v>
      </c>
      <c r="AE270" s="2">
        <f>(Table2[[#This Row],[Close Price]]/Table2[[#This Row],[Current Week Low]])-1</f>
        <v>2.5507548152004178E-2</v>
      </c>
      <c r="AF270" s="2">
        <f>(Table2[[#This Row],[Current Week High]]/Table2[[#This Row],[Close Price]])-1</f>
        <v>2.4365482233502656E-2</v>
      </c>
      <c r="AG270" s="2">
        <f>(Table2[[#This Row],[Close Price]]/Table2[[#This Row],[Current Month Low]])-1</f>
        <v>2.5507548152004178E-2</v>
      </c>
      <c r="AH270" s="2">
        <f>(Table2[[#This Row],[Current Month High]]/Table2[[#This Row],[Close Price]])-1</f>
        <v>2.4365482233502656E-2</v>
      </c>
      <c r="AI270">
        <v>15.5837563451776</v>
      </c>
      <c r="AJ270">
        <v>87.173396674584296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0.26</v>
      </c>
      <c r="AM270" t="s">
        <v>10455</v>
      </c>
      <c r="AN270">
        <v>18.829999999999998</v>
      </c>
      <c r="AO270" t="s">
        <v>10455</v>
      </c>
      <c r="AP270">
        <v>7.6002062082230995E-2</v>
      </c>
      <c r="AQ270">
        <f>(Table2[[#This Row],[Sharpe Ratio]]-AVERAGE(Table2[Sharpe Ratio]))/_xlfn.STDEV.P(Table2[Sharpe Ratio])</f>
        <v>0.24748044790281856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0.51371247687754118</v>
      </c>
      <c r="AS270">
        <f>_xlfn.RANK.AVG(Table2[[#This Row],[1Y Return vs Nifty Z-Score]],Table2[1Y Return vs Nifty Z-Score])</f>
        <v>245</v>
      </c>
      <c r="AT270">
        <f>_xlfn.RANK.AVG(Table2[[#This Row],[6M Return vs Nifty Z-Score]],Table2[6M Return vs Nifty Z-Score])</f>
        <v>363</v>
      </c>
      <c r="AU270">
        <f>_xlfn.RANK.AVG(Table2[[#This Row],[Sharpe Ratio Z-Score]],Table2[Sharpe Ratio Z-Score])</f>
        <v>268</v>
      </c>
      <c r="AV270">
        <f>(Table2[[#This Row],[Rank 1Y]]+Table2[[#This Row],[Rank 6M]]+Table2[[#This Row],[Rank Sharpe]])/3</f>
        <v>292</v>
      </c>
    </row>
    <row r="271" spans="1:48" x14ac:dyDescent="0.3">
      <c r="A271" t="s">
        <v>1591</v>
      </c>
      <c r="B271" t="s">
        <v>1592</v>
      </c>
      <c r="C271" t="s">
        <v>10423</v>
      </c>
      <c r="D271" t="s">
        <v>347</v>
      </c>
      <c r="E271">
        <v>5368.5681369599997</v>
      </c>
      <c r="F271">
        <v>1999.9</v>
      </c>
      <c r="G271">
        <v>68.589804775763398</v>
      </c>
      <c r="H271">
        <f>(Table2[[#This Row],[1Y Return vs Nifty]]-AVERAGE(Table2[1Y Return vs Nifty]))/_xlfn.STDEV.P(Table2[1Y Return vs Nifty])</f>
        <v>0.26696011026020589</v>
      </c>
      <c r="I271">
        <v>-2.13593899347432</v>
      </c>
      <c r="J271">
        <f>(Table2[[#This Row],[1M Return vs Nifty]]-AVERAGE(Table2[1M Return vs Nifty]))/_xlfn.STDEV.P(Table2[1M Return vs Nifty])</f>
        <v>-0.17509277180437843</v>
      </c>
      <c r="K271">
        <v>67.665963554429993</v>
      </c>
      <c r="L271">
        <f>(Table2[[#This Row],[6M Return vs Nifty]]-AVERAGE(Table2[6M Return vs Nifty]))/_xlfn.STDEV.P(Table2[6M Return vs Nifty])</f>
        <v>1.685357788855179</v>
      </c>
      <c r="M271">
        <v>5.9283792609491401</v>
      </c>
      <c r="N271">
        <f>(Table2[[#This Row],[1W Return vs Nifty]]-AVERAGE(Table2[1W Return vs Nifty]))/_xlfn.STDEV.P(Table2[1W Return vs Nifty])</f>
        <v>1.5551315221484647</v>
      </c>
      <c r="O271">
        <v>1834.59</v>
      </c>
      <c r="P271">
        <v>1614.7475850830999</v>
      </c>
      <c r="Q271">
        <v>1314.016306344</v>
      </c>
      <c r="R271">
        <v>69.862400121291003</v>
      </c>
      <c r="S271" s="2">
        <f>(Table2[[#This Row],[Close Price]]-Table2[[#This Row],[20D EMA]])/Table2[[#This Row],[20D EMA]]</f>
        <v>9.010732643260902E-2</v>
      </c>
      <c r="T271" s="2">
        <f>(Table2[[#This Row],[Close Price]]-Table2[[#This Row],[50D EMA]])/Table2[[#This Row],[50D EMA]]</f>
        <v>0.23852174697451492</v>
      </c>
      <c r="U271" s="2">
        <f>(Table2[[#This Row],[Close Price]]-Table2[[#This Row],[200D EMA]])/Table2[[#This Row],[200D EMA]]</f>
        <v>0.52197502446856292</v>
      </c>
      <c r="V271">
        <v>0.57573447297543801</v>
      </c>
      <c r="W271">
        <v>1975.05</v>
      </c>
      <c r="X271">
        <v>2100</v>
      </c>
      <c r="Y271">
        <v>1975.05</v>
      </c>
      <c r="Z271">
        <v>2100</v>
      </c>
      <c r="AA271">
        <v>1975.05</v>
      </c>
      <c r="AB271">
        <v>2100</v>
      </c>
      <c r="AC271" s="2">
        <f>(Table2[[#This Row],[Close Price]]/Table2[[#This Row],[Day Low]])-1</f>
        <v>1.2581959950381139E-2</v>
      </c>
      <c r="AD271" s="2">
        <f>(Table2[[#This Row],[Day High]]/Table2[[#This Row],[Close Price]])-1</f>
        <v>5.0052502625131279E-2</v>
      </c>
      <c r="AE271" s="2">
        <f>(Table2[[#This Row],[Close Price]]/Table2[[#This Row],[Current Week Low]])-1</f>
        <v>1.2581959950381139E-2</v>
      </c>
      <c r="AF271" s="2">
        <f>(Table2[[#This Row],[Current Week High]]/Table2[[#This Row],[Close Price]])-1</f>
        <v>5.0052502625131279E-2</v>
      </c>
      <c r="AG271" s="2">
        <f>(Table2[[#This Row],[Close Price]]/Table2[[#This Row],[Current Month Low]])-1</f>
        <v>1.2581959950381139E-2</v>
      </c>
      <c r="AH271" s="2">
        <f>(Table2[[#This Row],[Current Month High]]/Table2[[#This Row],[Close Price]])-1</f>
        <v>5.0052502625131279E-2</v>
      </c>
      <c r="AI271">
        <v>5.0052502625131199</v>
      </c>
      <c r="AJ271">
        <v>113.20895522388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0.53</v>
      </c>
      <c r="AM271" t="s">
        <v>10455</v>
      </c>
      <c r="AN271">
        <v>7.47</v>
      </c>
      <c r="AO271" t="s">
        <v>10455</v>
      </c>
      <c r="AP271">
        <v>-4.0338888947134E-2</v>
      </c>
      <c r="AQ271">
        <f>(Table2[[#This Row],[Sharpe Ratio]]-AVERAGE(Table2[Sharpe Ratio]))/_xlfn.STDEV.P(Table2[Sharpe Ratio])</f>
        <v>-1.0678574471305831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2.2644992023288881</v>
      </c>
      <c r="AS271">
        <f>_xlfn.RANK.AVG(Table2[[#This Row],[1Y Return vs Nifty Z-Score]],Table2[1Y Return vs Nifty Z-Score])</f>
        <v>208</v>
      </c>
      <c r="AT271">
        <f>_xlfn.RANK.AVG(Table2[[#This Row],[6M Return vs Nifty Z-Score]],Table2[6M Return vs Nifty Z-Score])</f>
        <v>51</v>
      </c>
      <c r="AU271">
        <f>_xlfn.RANK.AVG(Table2[[#This Row],[Sharpe Ratio Z-Score]],Table2[Sharpe Ratio Z-Score])</f>
        <v>617</v>
      </c>
      <c r="AV271">
        <f>(Table2[[#This Row],[Rank 1Y]]+Table2[[#This Row],[Rank 6M]]+Table2[[#This Row],[Rank Sharpe]])/3</f>
        <v>292</v>
      </c>
    </row>
    <row r="272" spans="1:48" x14ac:dyDescent="0.3">
      <c r="A272" t="s">
        <v>1242</v>
      </c>
      <c r="B272" t="s">
        <v>1243</v>
      </c>
      <c r="C272" t="s">
        <v>10417</v>
      </c>
      <c r="D272" t="s">
        <v>62</v>
      </c>
      <c r="E272">
        <v>8721.51740789</v>
      </c>
      <c r="F272">
        <v>943.8</v>
      </c>
      <c r="G272">
        <v>76.102167617442603</v>
      </c>
      <c r="H272">
        <f>(Table2[[#This Row],[1Y Return vs Nifty]]-AVERAGE(Table2[1Y Return vs Nifty]))/_xlfn.STDEV.P(Table2[1Y Return vs Nifty])</f>
        <v>0.35600717237608326</v>
      </c>
      <c r="I272">
        <v>1.16798623828494</v>
      </c>
      <c r="J272">
        <f>(Table2[[#This Row],[1M Return vs Nifty]]-AVERAGE(Table2[1M Return vs Nifty]))/_xlfn.STDEV.P(Table2[1M Return vs Nifty])</f>
        <v>0.14202797275305157</v>
      </c>
      <c r="K272">
        <v>33.304427905452997</v>
      </c>
      <c r="L272">
        <f>(Table2[[#This Row],[6M Return vs Nifty]]-AVERAGE(Table2[6M Return vs Nifty]))/_xlfn.STDEV.P(Table2[6M Return vs Nifty])</f>
        <v>0.63846610312160268</v>
      </c>
      <c r="M272">
        <v>-2.07391298140882</v>
      </c>
      <c r="N272">
        <f>(Table2[[#This Row],[1W Return vs Nifty]]-AVERAGE(Table2[1W Return vs Nifty]))/_xlfn.STDEV.P(Table2[1W Return vs Nifty])</f>
        <v>-5.2592570841730892E-2</v>
      </c>
      <c r="O272">
        <v>928.12</v>
      </c>
      <c r="P272">
        <v>889.35909239873604</v>
      </c>
      <c r="Q272">
        <v>727.48286851348701</v>
      </c>
      <c r="R272">
        <v>58.360252834862798</v>
      </c>
      <c r="S272" s="2">
        <f>(Table2[[#This Row],[Close Price]]-Table2[[#This Row],[20D EMA]])/Table2[[#This Row],[20D EMA]]</f>
        <v>1.6894367107701536E-2</v>
      </c>
      <c r="T272" s="2">
        <f>(Table2[[#This Row],[Close Price]]-Table2[[#This Row],[50D EMA]])/Table2[[#This Row],[50D EMA]]</f>
        <v>6.1213640324324511E-2</v>
      </c>
      <c r="U272" s="2">
        <f>(Table2[[#This Row],[Close Price]]-Table2[[#This Row],[200D EMA]])/Table2[[#This Row],[200D EMA]]</f>
        <v>0.29735013819435746</v>
      </c>
      <c r="V272">
        <v>0.85582398797353199</v>
      </c>
      <c r="W272">
        <v>932.1</v>
      </c>
      <c r="X272">
        <v>948.8</v>
      </c>
      <c r="Y272">
        <v>932.1</v>
      </c>
      <c r="Z272">
        <v>948.8</v>
      </c>
      <c r="AA272">
        <v>932.1</v>
      </c>
      <c r="AB272">
        <v>948.8</v>
      </c>
      <c r="AC272" s="2">
        <f>(Table2[[#This Row],[Close Price]]/Table2[[#This Row],[Day Low]])-1</f>
        <v>1.2552301255229992E-2</v>
      </c>
      <c r="AD272" s="2">
        <f>(Table2[[#This Row],[Day High]]/Table2[[#This Row],[Close Price]])-1</f>
        <v>5.2977325704597344E-3</v>
      </c>
      <c r="AE272" s="2">
        <f>(Table2[[#This Row],[Close Price]]/Table2[[#This Row],[Current Week Low]])-1</f>
        <v>1.2552301255229992E-2</v>
      </c>
      <c r="AF272" s="2">
        <f>(Table2[[#This Row],[Current Week High]]/Table2[[#This Row],[Close Price]])-1</f>
        <v>5.2977325704597344E-3</v>
      </c>
      <c r="AG272" s="2">
        <f>(Table2[[#This Row],[Close Price]]/Table2[[#This Row],[Current Month Low]])-1</f>
        <v>1.2552301255229992E-2</v>
      </c>
      <c r="AH272" s="2">
        <f>(Table2[[#This Row],[Current Month High]]/Table2[[#This Row],[Close Price]])-1</f>
        <v>5.2977325704597344E-3</v>
      </c>
      <c r="AI272">
        <v>5.3030303030303196</v>
      </c>
      <c r="AJ272">
        <v>129.02208201892699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0.09</v>
      </c>
      <c r="AM272" t="s">
        <v>10455</v>
      </c>
      <c r="AN272">
        <v>1.9</v>
      </c>
      <c r="AO272" t="s">
        <v>10455</v>
      </c>
      <c r="AP272">
        <v>-9.8919946371020008E-3</v>
      </c>
      <c r="AQ272">
        <f>(Table2[[#This Row],[Sharpe Ratio]]-AVERAGE(Table2[Sharpe Ratio]))/_xlfn.STDEV.P(Table2[Sharpe Ratio])</f>
        <v>-0.72362823533779275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0.36028044207121385</v>
      </c>
      <c r="AS272">
        <f>_xlfn.RANK.AVG(Table2[[#This Row],[1Y Return vs Nifty Z-Score]],Table2[1Y Return vs Nifty Z-Score])</f>
        <v>174</v>
      </c>
      <c r="AT272">
        <f>_xlfn.RANK.AVG(Table2[[#This Row],[6M Return vs Nifty Z-Score]],Table2[6M Return vs Nifty Z-Score])</f>
        <v>148</v>
      </c>
      <c r="AU272">
        <f>_xlfn.RANK.AVG(Table2[[#This Row],[Sharpe Ratio Z-Score]],Table2[Sharpe Ratio Z-Score])</f>
        <v>561</v>
      </c>
      <c r="AV272">
        <f>(Table2[[#This Row],[Rank 1Y]]+Table2[[#This Row],[Rank 6M]]+Table2[[#This Row],[Rank Sharpe]])/3</f>
        <v>294.33333333333331</v>
      </c>
    </row>
    <row r="273" spans="1:48" x14ac:dyDescent="0.3">
      <c r="A273" t="s">
        <v>1018</v>
      </c>
      <c r="B273" t="s">
        <v>1019</v>
      </c>
      <c r="C273" t="s">
        <v>10410</v>
      </c>
      <c r="D273" t="s">
        <v>302</v>
      </c>
      <c r="E273">
        <v>12443.31577825</v>
      </c>
      <c r="F273">
        <v>2332.5</v>
      </c>
      <c r="G273">
        <v>70.701944701890994</v>
      </c>
      <c r="H273">
        <f>(Table2[[#This Row],[1Y Return vs Nifty]]-AVERAGE(Table2[1Y Return vs Nifty]))/_xlfn.STDEV.P(Table2[1Y Return vs Nifty])</f>
        <v>0.29199615539847135</v>
      </c>
      <c r="I273">
        <v>9.5101024018071794</v>
      </c>
      <c r="J273">
        <f>(Table2[[#This Row],[1M Return vs Nifty]]-AVERAGE(Table2[1M Return vs Nifty]))/_xlfn.STDEV.P(Table2[1M Return vs Nifty])</f>
        <v>0.94272953328809483</v>
      </c>
      <c r="K273">
        <v>9.9777573167124594</v>
      </c>
      <c r="L273">
        <f>(Table2[[#This Row],[6M Return vs Nifty]]-AVERAGE(Table2[6M Return vs Nifty]))/_xlfn.STDEV.P(Table2[6M Return vs Nifty])</f>
        <v>-7.2226740896428221E-2</v>
      </c>
      <c r="M273">
        <v>-9.1731689244445995</v>
      </c>
      <c r="N273">
        <f>(Table2[[#This Row],[1W Return vs Nifty]]-AVERAGE(Table2[1W Return vs Nifty]))/_xlfn.STDEV.P(Table2[1W Return vs Nifty])</f>
        <v>-1.4788894963035912</v>
      </c>
      <c r="O273">
        <v>2176.39</v>
      </c>
      <c r="P273">
        <v>2055.6701553600601</v>
      </c>
      <c r="Q273">
        <v>1889.0221392795399</v>
      </c>
      <c r="R273">
        <v>59.721403298220601</v>
      </c>
      <c r="S273" s="2">
        <f>(Table2[[#This Row],[Close Price]]-Table2[[#This Row],[20D EMA]])/Table2[[#This Row],[20D EMA]]</f>
        <v>7.1728872123102999E-2</v>
      </c>
      <c r="T273" s="2">
        <f>(Table2[[#This Row],[Close Price]]-Table2[[#This Row],[50D EMA]])/Table2[[#This Row],[50D EMA]]</f>
        <v>0.13466647064857148</v>
      </c>
      <c r="U273" s="2">
        <f>(Table2[[#This Row],[Close Price]]-Table2[[#This Row],[200D EMA]])/Table2[[#This Row],[200D EMA]]</f>
        <v>0.23476583545473928</v>
      </c>
      <c r="V273">
        <v>3.9809348060776002</v>
      </c>
      <c r="W273">
        <v>2311.5500000000002</v>
      </c>
      <c r="X273">
        <v>2345</v>
      </c>
      <c r="Y273">
        <v>2311.5500000000002</v>
      </c>
      <c r="Z273">
        <v>2345</v>
      </c>
      <c r="AA273">
        <v>2311.5500000000002</v>
      </c>
      <c r="AB273">
        <v>2345</v>
      </c>
      <c r="AC273" s="2">
        <f>(Table2[[#This Row],[Close Price]]/Table2[[#This Row],[Day Low]])-1</f>
        <v>9.0631827128981879E-3</v>
      </c>
      <c r="AD273" s="2">
        <f>(Table2[[#This Row],[Day High]]/Table2[[#This Row],[Close Price]])-1</f>
        <v>5.3590568060022381E-3</v>
      </c>
      <c r="AE273" s="2">
        <f>(Table2[[#This Row],[Close Price]]/Table2[[#This Row],[Current Week Low]])-1</f>
        <v>9.0631827128981879E-3</v>
      </c>
      <c r="AF273" s="2">
        <f>(Table2[[#This Row],[Current Week High]]/Table2[[#This Row],[Close Price]])-1</f>
        <v>5.3590568060022381E-3</v>
      </c>
      <c r="AG273" s="2">
        <f>(Table2[[#This Row],[Close Price]]/Table2[[#This Row],[Current Month Low]])-1</f>
        <v>9.0631827128981879E-3</v>
      </c>
      <c r="AH273" s="2">
        <f>(Table2[[#This Row],[Current Month High]]/Table2[[#This Row],[Close Price]])-1</f>
        <v>5.3590568060022381E-3</v>
      </c>
      <c r="AI273">
        <v>17.807073954983899</v>
      </c>
      <c r="AJ273">
        <v>98.3418367346938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0.19</v>
      </c>
      <c r="AM273" t="s">
        <v>10455</v>
      </c>
      <c r="AN273">
        <v>17.809999999999999</v>
      </c>
      <c r="AO273" t="s">
        <v>10455</v>
      </c>
      <c r="AP273">
        <v>4.5601851344353003E-2</v>
      </c>
      <c r="AQ273">
        <f>(Table2[[#This Row],[Sharpe Ratio]]-AVERAGE(Table2[Sharpe Ratio]))/_xlfn.STDEV.P(Table2[Sharpe Ratio])</f>
        <v>-9.6220964598437875E-2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-0.41261151311189126</v>
      </c>
      <c r="AS273">
        <f>_xlfn.RANK.AVG(Table2[[#This Row],[1Y Return vs Nifty Z-Score]],Table2[1Y Return vs Nifty Z-Score])</f>
        <v>195</v>
      </c>
      <c r="AT273">
        <f>_xlfn.RANK.AVG(Table2[[#This Row],[6M Return vs Nifty Z-Score]],Table2[6M Return vs Nifty Z-Score])</f>
        <v>324</v>
      </c>
      <c r="AU273">
        <f>_xlfn.RANK.AVG(Table2[[#This Row],[Sharpe Ratio Z-Score]],Table2[Sharpe Ratio Z-Score])</f>
        <v>367</v>
      </c>
      <c r="AV273">
        <f>(Table2[[#This Row],[Rank 1Y]]+Table2[[#This Row],[Rank 6M]]+Table2[[#This Row],[Rank Sharpe]])/3</f>
        <v>295.33333333333331</v>
      </c>
    </row>
    <row r="274" spans="1:48" x14ac:dyDescent="0.3">
      <c r="A274" t="s">
        <v>1343</v>
      </c>
      <c r="B274" t="s">
        <v>1344</v>
      </c>
      <c r="C274" t="s">
        <v>10414</v>
      </c>
      <c r="D274" t="s">
        <v>46</v>
      </c>
      <c r="E274">
        <v>7816.2587489699999</v>
      </c>
      <c r="F274">
        <v>4920.1499999999996</v>
      </c>
      <c r="G274">
        <v>19.626037416397001</v>
      </c>
      <c r="H274">
        <f>(Table2[[#This Row],[1Y Return vs Nifty]]-AVERAGE(Table2[1Y Return vs Nifty]))/_xlfn.STDEV.P(Table2[1Y Return vs Nifty])</f>
        <v>-0.3134271427737913</v>
      </c>
      <c r="I274">
        <v>-5.5547977857722399</v>
      </c>
      <c r="J274">
        <f>(Table2[[#This Row],[1M Return vs Nifty]]-AVERAGE(Table2[1M Return vs Nifty]))/_xlfn.STDEV.P(Table2[1M Return vs Nifty])</f>
        <v>-0.50324518740033519</v>
      </c>
      <c r="K274">
        <v>-1.12144892750709</v>
      </c>
      <c r="L274">
        <f>(Table2[[#This Row],[6M Return vs Nifty]]-AVERAGE(Table2[6M Return vs Nifty]))/_xlfn.STDEV.P(Table2[6M Return vs Nifty])</f>
        <v>-0.41038586317830966</v>
      </c>
      <c r="M274">
        <v>-2.9606670475826098</v>
      </c>
      <c r="N274">
        <f>(Table2[[#This Row],[1W Return vs Nifty]]-AVERAGE(Table2[1W Return vs Nifty]))/_xlfn.STDEV.P(Table2[1W Return vs Nifty])</f>
        <v>-0.2307485083615208</v>
      </c>
      <c r="O274">
        <v>4968.54</v>
      </c>
      <c r="P274">
        <v>4962.5392190140501</v>
      </c>
      <c r="Q274">
        <v>4567.5976803738004</v>
      </c>
      <c r="R274">
        <v>46.036937162216397</v>
      </c>
      <c r="S274" s="2">
        <f>(Table2[[#This Row],[Close Price]]-Table2[[#This Row],[20D EMA]])/Table2[[#This Row],[20D EMA]]</f>
        <v>-9.7392795469092176E-3</v>
      </c>
      <c r="T274" s="2">
        <f>(Table2[[#This Row],[Close Price]]-Table2[[#This Row],[50D EMA]])/Table2[[#This Row],[50D EMA]]</f>
        <v>-8.5418406068480997E-3</v>
      </c>
      <c r="U274" s="2">
        <f>(Table2[[#This Row],[Close Price]]-Table2[[#This Row],[200D EMA]])/Table2[[#This Row],[200D EMA]]</f>
        <v>7.7185501941437917E-2</v>
      </c>
      <c r="V274">
        <v>0.87191550444239596</v>
      </c>
      <c r="W274">
        <v>4890</v>
      </c>
      <c r="X274">
        <v>4999</v>
      </c>
      <c r="Y274">
        <v>4890</v>
      </c>
      <c r="Z274">
        <v>4999</v>
      </c>
      <c r="AA274">
        <v>4890</v>
      </c>
      <c r="AB274">
        <v>4999</v>
      </c>
      <c r="AC274" s="2">
        <f>(Table2[[#This Row],[Close Price]]/Table2[[#This Row],[Day Low]])-1</f>
        <v>6.1656441717790056E-3</v>
      </c>
      <c r="AD274" s="2">
        <f>(Table2[[#This Row],[Day High]]/Table2[[#This Row],[Close Price]])-1</f>
        <v>1.6025934168673706E-2</v>
      </c>
      <c r="AE274" s="2">
        <f>(Table2[[#This Row],[Close Price]]/Table2[[#This Row],[Current Week Low]])-1</f>
        <v>6.1656441717790056E-3</v>
      </c>
      <c r="AF274" s="2">
        <f>(Table2[[#This Row],[Current Week High]]/Table2[[#This Row],[Close Price]])-1</f>
        <v>1.6025934168673706E-2</v>
      </c>
      <c r="AG274" s="2">
        <f>(Table2[[#This Row],[Close Price]]/Table2[[#This Row],[Current Month Low]])-1</f>
        <v>6.1656441717790056E-3</v>
      </c>
      <c r="AH274" s="2">
        <f>(Table2[[#This Row],[Current Month High]]/Table2[[#This Row],[Close Price]])-1</f>
        <v>1.6025934168673706E-2</v>
      </c>
      <c r="AI274">
        <v>12.8014389805188</v>
      </c>
      <c r="AJ274">
        <v>49.548632218844901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-0.12</v>
      </c>
      <c r="AM274" t="s">
        <v>10456</v>
      </c>
      <c r="AN274">
        <v>0.33</v>
      </c>
      <c r="AO274" t="s">
        <v>10455</v>
      </c>
      <c r="AP274">
        <v>0.19171206407708499</v>
      </c>
      <c r="AQ274">
        <f>(Table2[[#This Row],[Sharpe Ratio]]-AVERAGE(Table2[Sharpe Ratio]))/_xlfn.STDEV.P(Table2[Sharpe Ratio])</f>
        <v>1.5556849030976756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9.7878201383718583E-2</v>
      </c>
      <c r="AS274">
        <f>_xlfn.RANK.AVG(Table2[[#This Row],[1Y Return vs Nifty Z-Score]],Table2[1Y Return vs Nifty Z-Score])</f>
        <v>396</v>
      </c>
      <c r="AT274">
        <f>_xlfn.RANK.AVG(Table2[[#This Row],[6M Return vs Nifty Z-Score]],Table2[6M Return vs Nifty Z-Score])</f>
        <v>448</v>
      </c>
      <c r="AU274">
        <f>_xlfn.RANK.AVG(Table2[[#This Row],[Sharpe Ratio Z-Score]],Table2[Sharpe Ratio Z-Score])</f>
        <v>43</v>
      </c>
      <c r="AV274">
        <f>(Table2[[#This Row],[Rank 1Y]]+Table2[[#This Row],[Rank 6M]]+Table2[[#This Row],[Rank Sharpe]])/3</f>
        <v>295.66666666666669</v>
      </c>
    </row>
    <row r="275" spans="1:48" x14ac:dyDescent="0.3">
      <c r="A275" t="s">
        <v>1153</v>
      </c>
      <c r="B275" t="s">
        <v>1154</v>
      </c>
      <c r="C275" t="s">
        <v>10415</v>
      </c>
      <c r="D275" t="s">
        <v>197</v>
      </c>
      <c r="E275">
        <v>9945.6307080000006</v>
      </c>
      <c r="F275">
        <v>671.15</v>
      </c>
      <c r="G275">
        <v>74.050001342678797</v>
      </c>
      <c r="H275">
        <f>(Table2[[#This Row],[1Y Return vs Nifty]]-AVERAGE(Table2[1Y Return vs Nifty]))/_xlfn.STDEV.P(Table2[1Y Return vs Nifty])</f>
        <v>0.33168201907981959</v>
      </c>
      <c r="I275">
        <v>8.7491863403528303</v>
      </c>
      <c r="J275">
        <f>(Table2[[#This Row],[1M Return vs Nifty]]-AVERAGE(Table2[1M Return vs Nifty]))/_xlfn.STDEV.P(Table2[1M Return vs Nifty])</f>
        <v>0.8696945064555951</v>
      </c>
      <c r="K275">
        <v>8.9815266738019606</v>
      </c>
      <c r="L275">
        <f>(Table2[[#This Row],[6M Return vs Nifty]]-AVERAGE(Table2[6M Return vs Nifty]))/_xlfn.STDEV.P(Table2[6M Return vs Nifty])</f>
        <v>-0.1025788644973729</v>
      </c>
      <c r="M275">
        <v>-3.2337552865055001</v>
      </c>
      <c r="N275">
        <f>(Table2[[#This Row],[1W Return vs Nifty]]-AVERAGE(Table2[1W Return vs Nifty]))/_xlfn.STDEV.P(Table2[1W Return vs Nifty])</f>
        <v>-0.28561410535941584</v>
      </c>
      <c r="O275">
        <v>641.41</v>
      </c>
      <c r="P275">
        <v>590.84573413748501</v>
      </c>
      <c r="Q275">
        <v>516.16835322856002</v>
      </c>
      <c r="R275">
        <v>50.3245909143956</v>
      </c>
      <c r="S275" s="2">
        <f>(Table2[[#This Row],[Close Price]]-Table2[[#This Row],[20D EMA]])/Table2[[#This Row],[20D EMA]]</f>
        <v>4.6366598587486957E-2</v>
      </c>
      <c r="T275" s="2">
        <f>(Table2[[#This Row],[Close Price]]-Table2[[#This Row],[50D EMA]])/Table2[[#This Row],[50D EMA]]</f>
        <v>0.13591409943873575</v>
      </c>
      <c r="U275" s="2">
        <f>(Table2[[#This Row],[Close Price]]-Table2[[#This Row],[200D EMA]])/Table2[[#This Row],[200D EMA]]</f>
        <v>0.30025406594970744</v>
      </c>
      <c r="V275">
        <v>0.79104278092241198</v>
      </c>
      <c r="W275">
        <v>649.6</v>
      </c>
      <c r="X275">
        <v>677.7</v>
      </c>
      <c r="Y275">
        <v>649.6</v>
      </c>
      <c r="Z275">
        <v>677.7</v>
      </c>
      <c r="AA275">
        <v>649.6</v>
      </c>
      <c r="AB275">
        <v>677.7</v>
      </c>
      <c r="AC275" s="2">
        <f>(Table2[[#This Row],[Close Price]]/Table2[[#This Row],[Day Low]])-1</f>
        <v>3.3174261083743772E-2</v>
      </c>
      <c r="AD275" s="2">
        <f>(Table2[[#This Row],[Day High]]/Table2[[#This Row],[Close Price]])-1</f>
        <v>9.7593682485288547E-3</v>
      </c>
      <c r="AE275" s="2">
        <f>(Table2[[#This Row],[Close Price]]/Table2[[#This Row],[Current Week Low]])-1</f>
        <v>3.3174261083743772E-2</v>
      </c>
      <c r="AF275" s="2">
        <f>(Table2[[#This Row],[Current Week High]]/Table2[[#This Row],[Close Price]])-1</f>
        <v>9.7593682485288547E-3</v>
      </c>
      <c r="AG275" s="2">
        <f>(Table2[[#This Row],[Close Price]]/Table2[[#This Row],[Current Month Low]])-1</f>
        <v>3.3174261083743772E-2</v>
      </c>
      <c r="AH275" s="2">
        <f>(Table2[[#This Row],[Current Month High]]/Table2[[#This Row],[Close Price]])-1</f>
        <v>9.7593682485288547E-3</v>
      </c>
      <c r="AI275">
        <v>5.4607762795202097</v>
      </c>
      <c r="AJ275">
        <v>109.73437499999901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0.09</v>
      </c>
      <c r="AM275" t="s">
        <v>10455</v>
      </c>
      <c r="AN275">
        <v>-1.24</v>
      </c>
      <c r="AO275" t="s">
        <v>10456</v>
      </c>
      <c r="AP275">
        <v>4.4711303592318001E-2</v>
      </c>
      <c r="AQ275">
        <f>(Table2[[#This Row],[Sharpe Ratio]]-AVERAGE(Table2[Sharpe Ratio]))/_xlfn.STDEV.P(Table2[Sharpe Ratio])</f>
        <v>-0.10628939875876023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0.70689415691986568</v>
      </c>
      <c r="AS275">
        <f>_xlfn.RANK.AVG(Table2[[#This Row],[1Y Return vs Nifty Z-Score]],Table2[1Y Return vs Nifty Z-Score])</f>
        <v>179</v>
      </c>
      <c r="AT275">
        <f>_xlfn.RANK.AVG(Table2[[#This Row],[6M Return vs Nifty Z-Score]],Table2[6M Return vs Nifty Z-Score])</f>
        <v>338</v>
      </c>
      <c r="AU275">
        <f>_xlfn.RANK.AVG(Table2[[#This Row],[Sharpe Ratio Z-Score]],Table2[Sharpe Ratio Z-Score])</f>
        <v>371</v>
      </c>
      <c r="AV275">
        <f>(Table2[[#This Row],[Rank 1Y]]+Table2[[#This Row],[Rank 6M]]+Table2[[#This Row],[Rank Sharpe]])/3</f>
        <v>296</v>
      </c>
    </row>
    <row r="276" spans="1:48" x14ac:dyDescent="0.3">
      <c r="A276" t="s">
        <v>618</v>
      </c>
      <c r="B276" t="s">
        <v>619</v>
      </c>
      <c r="C276" t="s">
        <v>10412</v>
      </c>
      <c r="D276" t="s">
        <v>620</v>
      </c>
      <c r="E276">
        <v>29681.797514819998</v>
      </c>
      <c r="F276">
        <v>309.60000000000002</v>
      </c>
      <c r="G276">
        <v>159.526750395037</v>
      </c>
      <c r="H276">
        <f>(Table2[[#This Row],[1Y Return vs Nifty]]-AVERAGE(Table2[1Y Return vs Nifty]))/_xlfn.STDEV.P(Table2[1Y Return vs Nifty])</f>
        <v>1.3448723485058203</v>
      </c>
      <c r="I276">
        <v>-6.6126272297444499</v>
      </c>
      <c r="J276">
        <f>(Table2[[#This Row],[1M Return vs Nifty]]-AVERAGE(Table2[1M Return vs Nifty]))/_xlfn.STDEV.P(Table2[1M Return vs Nifty])</f>
        <v>-0.60477885942856546</v>
      </c>
      <c r="K276">
        <v>-10.1875051989003</v>
      </c>
      <c r="L276">
        <f>(Table2[[#This Row],[6M Return vs Nifty]]-AVERAGE(Table2[6M Return vs Nifty]))/_xlfn.STDEV.P(Table2[6M Return vs Nifty])</f>
        <v>-0.68660107747700094</v>
      </c>
      <c r="M276">
        <v>-0.77441722852331296</v>
      </c>
      <c r="N276">
        <f>(Table2[[#This Row],[1W Return vs Nifty]]-AVERAGE(Table2[1W Return vs Nifty]))/_xlfn.STDEV.P(Table2[1W Return vs Nifty])</f>
        <v>0.20848645094076396</v>
      </c>
      <c r="O276">
        <v>304.33</v>
      </c>
      <c r="P276">
        <v>298.52386373752699</v>
      </c>
      <c r="Q276">
        <v>266.46168151403901</v>
      </c>
      <c r="R276">
        <v>57.054634301635303</v>
      </c>
      <c r="S276" s="2">
        <f>(Table2[[#This Row],[Close Price]]-Table2[[#This Row],[20D EMA]])/Table2[[#This Row],[20D EMA]]</f>
        <v>1.7316728551243842E-2</v>
      </c>
      <c r="T276" s="2">
        <f>(Table2[[#This Row],[Close Price]]-Table2[[#This Row],[50D EMA]])/Table2[[#This Row],[50D EMA]]</f>
        <v>3.7103017908851565E-2</v>
      </c>
      <c r="U276" s="2">
        <f>(Table2[[#This Row],[Close Price]]-Table2[[#This Row],[200D EMA]])/Table2[[#This Row],[200D EMA]]</f>
        <v>0.16189314066040744</v>
      </c>
      <c r="V276">
        <v>0.71271542762071305</v>
      </c>
      <c r="W276">
        <v>306.64999999999998</v>
      </c>
      <c r="X276">
        <v>316</v>
      </c>
      <c r="Y276">
        <v>306.64999999999998</v>
      </c>
      <c r="Z276">
        <v>316</v>
      </c>
      <c r="AA276">
        <v>306.64999999999998</v>
      </c>
      <c r="AB276">
        <v>316</v>
      </c>
      <c r="AC276" s="2">
        <f>(Table2[[#This Row],[Close Price]]/Table2[[#This Row],[Day Low]])-1</f>
        <v>9.6200880482635309E-3</v>
      </c>
      <c r="AD276" s="2">
        <f>(Table2[[#This Row],[Day High]]/Table2[[#This Row],[Close Price]])-1</f>
        <v>2.067183462532296E-2</v>
      </c>
      <c r="AE276" s="2">
        <f>(Table2[[#This Row],[Close Price]]/Table2[[#This Row],[Current Week Low]])-1</f>
        <v>9.6200880482635309E-3</v>
      </c>
      <c r="AF276" s="2">
        <f>(Table2[[#This Row],[Current Week High]]/Table2[[#This Row],[Close Price]])-1</f>
        <v>2.067183462532296E-2</v>
      </c>
      <c r="AG276" s="2">
        <f>(Table2[[#This Row],[Close Price]]/Table2[[#This Row],[Current Month Low]])-1</f>
        <v>9.6200880482635309E-3</v>
      </c>
      <c r="AH276" s="2">
        <f>(Table2[[#This Row],[Current Month High]]/Table2[[#This Row],[Close Price]])-1</f>
        <v>2.067183462532296E-2</v>
      </c>
      <c r="AI276">
        <v>24.1279069767441</v>
      </c>
      <c r="AJ276">
        <v>190.977443609022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0.08</v>
      </c>
      <c r="AM276" t="s">
        <v>10455</v>
      </c>
      <c r="AN276">
        <v>1.21</v>
      </c>
      <c r="AO276" t="s">
        <v>10455</v>
      </c>
      <c r="AP276">
        <v>7.0131820697135999E-2</v>
      </c>
      <c r="AQ276">
        <f>(Table2[[#This Row],[Sharpe Ratio]]-AVERAGE(Table2[Sharpe Ratio]))/_xlfn.STDEV.P(Table2[Sharpe Ratio])</f>
        <v>0.18111214956511709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0.44309101210613494</v>
      </c>
      <c r="AS276">
        <f>_xlfn.RANK.AVG(Table2[[#This Row],[1Y Return vs Nifty Z-Score]],Table2[1Y Return vs Nifty Z-Score])</f>
        <v>60</v>
      </c>
      <c r="AT276">
        <f>_xlfn.RANK.AVG(Table2[[#This Row],[6M Return vs Nifty Z-Score]],Table2[6M Return vs Nifty Z-Score])</f>
        <v>545</v>
      </c>
      <c r="AU276">
        <f>_xlfn.RANK.AVG(Table2[[#This Row],[Sharpe Ratio Z-Score]],Table2[Sharpe Ratio Z-Score])</f>
        <v>285</v>
      </c>
      <c r="AV276">
        <f>(Table2[[#This Row],[Rank 1Y]]+Table2[[#This Row],[Rank 6M]]+Table2[[#This Row],[Rank Sharpe]])/3</f>
        <v>296.66666666666669</v>
      </c>
    </row>
    <row r="277" spans="1:48" x14ac:dyDescent="0.3">
      <c r="A277" t="s">
        <v>1259</v>
      </c>
      <c r="B277" t="s">
        <v>1260</v>
      </c>
      <c r="C277" t="s">
        <v>10411</v>
      </c>
      <c r="D277" t="s">
        <v>21</v>
      </c>
      <c r="E277">
        <v>8550.0345364559998</v>
      </c>
      <c r="F277">
        <v>30.1</v>
      </c>
      <c r="G277">
        <v>65.075541529636595</v>
      </c>
      <c r="H277">
        <f>(Table2[[#This Row],[1Y Return vs Nifty]]-AVERAGE(Table2[1Y Return vs Nifty]))/_xlfn.STDEV.P(Table2[1Y Return vs Nifty])</f>
        <v>0.22530413275161032</v>
      </c>
      <c r="I277">
        <v>-7.0030819608719899</v>
      </c>
      <c r="J277">
        <f>(Table2[[#This Row],[1M Return vs Nifty]]-AVERAGE(Table2[1M Return vs Nifty]))/_xlfn.STDEV.P(Table2[1M Return vs Nifty])</f>
        <v>-0.64225588640874465</v>
      </c>
      <c r="K277">
        <v>25.555581837921402</v>
      </c>
      <c r="L277">
        <f>(Table2[[#This Row],[6M Return vs Nifty]]-AVERAGE(Table2[6M Return vs Nifty]))/_xlfn.STDEV.P(Table2[6M Return vs Nifty])</f>
        <v>0.4023822853027777</v>
      </c>
      <c r="M277">
        <v>-5.1049297611259297</v>
      </c>
      <c r="N277">
        <f>(Table2[[#This Row],[1W Return vs Nifty]]-AVERAGE(Table2[1W Return vs Nifty]))/_xlfn.STDEV.P(Table2[1W Return vs Nifty])</f>
        <v>-0.66154792456083744</v>
      </c>
      <c r="O277">
        <v>31.24</v>
      </c>
      <c r="P277">
        <v>31.911442063879999</v>
      </c>
      <c r="Q277">
        <v>28.500518750883799</v>
      </c>
      <c r="R277">
        <v>41.6168838144795</v>
      </c>
      <c r="S277" s="2">
        <f>(Table2[[#This Row],[Close Price]]-Table2[[#This Row],[20D EMA]])/Table2[[#This Row],[20D EMA]]</f>
        <v>-3.6491677336747665E-2</v>
      </c>
      <c r="T277" s="2">
        <f>(Table2[[#This Row],[Close Price]]-Table2[[#This Row],[50D EMA]])/Table2[[#This Row],[50D EMA]]</f>
        <v>-5.6764657023454831E-2</v>
      </c>
      <c r="U277" s="2">
        <f>(Table2[[#This Row],[Close Price]]-Table2[[#This Row],[200D EMA]])/Table2[[#This Row],[200D EMA]]</f>
        <v>5.6121127587076026E-2</v>
      </c>
      <c r="V277">
        <v>0.69699970371295294</v>
      </c>
      <c r="W277">
        <v>29.4</v>
      </c>
      <c r="X277">
        <v>31.25</v>
      </c>
      <c r="Y277">
        <v>29.4</v>
      </c>
      <c r="Z277">
        <v>31.25</v>
      </c>
      <c r="AA277">
        <v>29.4</v>
      </c>
      <c r="AB277">
        <v>31.25</v>
      </c>
      <c r="AC277" s="2">
        <f>(Table2[[#This Row],[Close Price]]/Table2[[#This Row],[Day Low]])-1</f>
        <v>2.3809523809523947E-2</v>
      </c>
      <c r="AD277" s="2">
        <f>(Table2[[#This Row],[Day High]]/Table2[[#This Row],[Close Price]])-1</f>
        <v>3.8205980066445155E-2</v>
      </c>
      <c r="AE277" s="2">
        <f>(Table2[[#This Row],[Close Price]]/Table2[[#This Row],[Current Week Low]])-1</f>
        <v>2.3809523809523947E-2</v>
      </c>
      <c r="AF277" s="2">
        <f>(Table2[[#This Row],[Current Week High]]/Table2[[#This Row],[Close Price]])-1</f>
        <v>3.8205980066445155E-2</v>
      </c>
      <c r="AG277" s="2">
        <f>(Table2[[#This Row],[Close Price]]/Table2[[#This Row],[Current Month Low]])-1</f>
        <v>2.3809523809523947E-2</v>
      </c>
      <c r="AH277" s="2">
        <f>(Table2[[#This Row],[Current Month High]]/Table2[[#This Row],[Close Price]])-1</f>
        <v>3.8205980066445155E-2</v>
      </c>
      <c r="AI277">
        <v>41.1960132890365</v>
      </c>
      <c r="AJ277">
        <v>119.70802919707999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-0.21</v>
      </c>
      <c r="AM277" t="s">
        <v>10456</v>
      </c>
      <c r="AN277">
        <v>-5.91</v>
      </c>
      <c r="AO277" t="s">
        <v>10456</v>
      </c>
      <c r="AP277">
        <v>1.1140487886946999E-2</v>
      </c>
      <c r="AQ277">
        <f>(Table2[[#This Row],[Sharpe Ratio]]-AVERAGE(Table2[Sharpe Ratio]))/_xlfn.STDEV.P(Table2[Sharpe Ratio])</f>
        <v>-0.48583731953612719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217</v>
      </c>
      <c r="AT277">
        <f>_xlfn.RANK.AVG(Table2[[#This Row],[6M Return vs Nifty Z-Score]],Table2[6M Return vs Nifty Z-Score])</f>
        <v>201</v>
      </c>
      <c r="AU277">
        <f>_xlfn.RANK.AVG(Table2[[#This Row],[Sharpe Ratio Z-Score]],Table2[Sharpe Ratio Z-Score])</f>
        <v>472</v>
      </c>
      <c r="AV277">
        <f>(Table2[[#This Row],[Rank 1Y]]+Table2[[#This Row],[Rank 6M]]+Table2[[#This Row],[Rank Sharpe]])/3</f>
        <v>296.66666666666669</v>
      </c>
    </row>
    <row r="278" spans="1:48" x14ac:dyDescent="0.3">
      <c r="A278" t="s">
        <v>30</v>
      </c>
      <c r="B278" t="s">
        <v>31</v>
      </c>
      <c r="C278" t="s">
        <v>10411</v>
      </c>
      <c r="D278" t="s">
        <v>32</v>
      </c>
      <c r="E278">
        <v>757654.93013692996</v>
      </c>
      <c r="F278">
        <v>841.95</v>
      </c>
      <c r="G278">
        <v>18.218916102244201</v>
      </c>
      <c r="H278">
        <f>(Table2[[#This Row],[1Y Return vs Nifty]]-AVERAGE(Table2[1Y Return vs Nifty]))/_xlfn.STDEV.P(Table2[1Y Return vs Nifty])</f>
        <v>-0.33010631838159932</v>
      </c>
      <c r="I278">
        <v>-8.9404194402215893</v>
      </c>
      <c r="J278">
        <f>(Table2[[#This Row],[1M Return vs Nifty]]-AVERAGE(Table2[1M Return vs Nifty]))/_xlfn.STDEV.P(Table2[1M Return vs Nifty])</f>
        <v>-0.82820740189846487</v>
      </c>
      <c r="K278">
        <v>20.3254187766209</v>
      </c>
      <c r="L278">
        <f>(Table2[[#This Row],[6M Return vs Nifty]]-AVERAGE(Table2[6M Return vs Nifty]))/_xlfn.STDEV.P(Table2[6M Return vs Nifty])</f>
        <v>0.24303509314463626</v>
      </c>
      <c r="M278">
        <v>0.279375726595812</v>
      </c>
      <c r="N278">
        <f>(Table2[[#This Row],[1W Return vs Nifty]]-AVERAGE(Table2[1W Return vs Nifty]))/_xlfn.STDEV.P(Table2[1W Return vs Nifty])</f>
        <v>0.42020182844229048</v>
      </c>
      <c r="O278">
        <v>837.43</v>
      </c>
      <c r="P278">
        <v>818.04627637582303</v>
      </c>
      <c r="Q278">
        <v>721.20629087632096</v>
      </c>
      <c r="R278">
        <v>58.618526430743003</v>
      </c>
      <c r="S278" s="2">
        <f>(Table2[[#This Row],[Close Price]]-Table2[[#This Row],[20D EMA]])/Table2[[#This Row],[20D EMA]]</f>
        <v>5.3974660568645687E-3</v>
      </c>
      <c r="T278" s="2">
        <f>(Table2[[#This Row],[Close Price]]-Table2[[#This Row],[50D EMA]])/Table2[[#This Row],[50D EMA]]</f>
        <v>2.9220502940343781E-2</v>
      </c>
      <c r="U278" s="2">
        <f>(Table2[[#This Row],[Close Price]]-Table2[[#This Row],[200D EMA]])/Table2[[#This Row],[200D EMA]]</f>
        <v>0.16741910137384716</v>
      </c>
      <c r="V278">
        <v>0.85955605507066002</v>
      </c>
      <c r="W278">
        <v>839.95</v>
      </c>
      <c r="X278">
        <v>850.5</v>
      </c>
      <c r="Y278">
        <v>839.95</v>
      </c>
      <c r="Z278">
        <v>850.5</v>
      </c>
      <c r="AA278">
        <v>839.95</v>
      </c>
      <c r="AB278">
        <v>850.5</v>
      </c>
      <c r="AC278" s="2">
        <f>(Table2[[#This Row],[Close Price]]/Table2[[#This Row],[Day Low]])-1</f>
        <v>2.381094112744897E-3</v>
      </c>
      <c r="AD278" s="2">
        <f>(Table2[[#This Row],[Day High]]/Table2[[#This Row],[Close Price]])-1</f>
        <v>1.0154997327632254E-2</v>
      </c>
      <c r="AE278" s="2">
        <f>(Table2[[#This Row],[Close Price]]/Table2[[#This Row],[Current Week Low]])-1</f>
        <v>2.381094112744897E-3</v>
      </c>
      <c r="AF278" s="2">
        <f>(Table2[[#This Row],[Current Week High]]/Table2[[#This Row],[Close Price]])-1</f>
        <v>1.0154997327632254E-2</v>
      </c>
      <c r="AG278" s="2">
        <f>(Table2[[#This Row],[Close Price]]/Table2[[#This Row],[Current Month Low]])-1</f>
        <v>2.381094112744897E-3</v>
      </c>
      <c r="AH278" s="2">
        <f>(Table2[[#This Row],[Current Month High]]/Table2[[#This Row],[Close Price]])-1</f>
        <v>1.0154997327632254E-2</v>
      </c>
      <c r="AI278">
        <v>8.3199714947443209</v>
      </c>
      <c r="AJ278">
        <v>54.998159057437398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0.02</v>
      </c>
      <c r="AM278" t="s">
        <v>10455</v>
      </c>
      <c r="AN278">
        <v>0.34</v>
      </c>
      <c r="AO278" t="s">
        <v>10455</v>
      </c>
      <c r="AP278">
        <v>8.2381417407264998E-2</v>
      </c>
      <c r="AQ278">
        <f>(Table2[[#This Row],[Sharpe Ratio]]-AVERAGE(Table2[Sharpe Ratio]))/_xlfn.STDEV.P(Table2[Sharpe Ratio])</f>
        <v>0.3196047320062072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-0.17547206668693027</v>
      </c>
      <c r="AS278">
        <f>_xlfn.RANK.AVG(Table2[[#This Row],[1Y Return vs Nifty Z-Score]],Table2[1Y Return vs Nifty Z-Score])</f>
        <v>399</v>
      </c>
      <c r="AT278">
        <f>_xlfn.RANK.AVG(Table2[[#This Row],[6M Return vs Nifty Z-Score]],Table2[6M Return vs Nifty Z-Score])</f>
        <v>241</v>
      </c>
      <c r="AU278">
        <f>_xlfn.RANK.AVG(Table2[[#This Row],[Sharpe Ratio Z-Score]],Table2[Sharpe Ratio Z-Score])</f>
        <v>251</v>
      </c>
      <c r="AV278">
        <f>(Table2[[#This Row],[Rank 1Y]]+Table2[[#This Row],[Rank 6M]]+Table2[[#This Row],[Rank Sharpe]])/3</f>
        <v>297</v>
      </c>
    </row>
    <row r="279" spans="1:48" x14ac:dyDescent="0.3">
      <c r="A279" t="s">
        <v>889</v>
      </c>
      <c r="B279" t="s">
        <v>890</v>
      </c>
      <c r="C279" t="s">
        <v>10412</v>
      </c>
      <c r="D279" t="s">
        <v>620</v>
      </c>
      <c r="E279">
        <v>16316.330153804</v>
      </c>
      <c r="F279">
        <v>114.54</v>
      </c>
      <c r="G279">
        <v>42.052465762081297</v>
      </c>
      <c r="H279">
        <f>(Table2[[#This Row],[1Y Return vs Nifty]]-AVERAGE(Table2[1Y Return vs Nifty]))/_xlfn.STDEV.P(Table2[1Y Return vs Nifty])</f>
        <v>-4.7597656096728766E-2</v>
      </c>
      <c r="I279">
        <v>-1.59726872574002</v>
      </c>
      <c r="J279">
        <f>(Table2[[#This Row],[1M Return vs Nifty]]-AVERAGE(Table2[1M Return vs Nifty]))/_xlfn.STDEV.P(Table2[1M Return vs Nifty])</f>
        <v>-0.1233895689798121</v>
      </c>
      <c r="K279">
        <v>24.517781344177699</v>
      </c>
      <c r="L279">
        <f>(Table2[[#This Row],[6M Return vs Nifty]]-AVERAGE(Table2[6M Return vs Nifty]))/_xlfn.STDEV.P(Table2[6M Return vs Nifty])</f>
        <v>0.37076365453349691</v>
      </c>
      <c r="M279">
        <v>-4.5039492484735</v>
      </c>
      <c r="N279">
        <f>(Table2[[#This Row],[1W Return vs Nifty]]-AVERAGE(Table2[1W Return vs Nifty]))/_xlfn.STDEV.P(Table2[1W Return vs Nifty])</f>
        <v>-0.54080616453181274</v>
      </c>
      <c r="O279">
        <v>111.81</v>
      </c>
      <c r="P279">
        <v>105.76917940250701</v>
      </c>
      <c r="Q279">
        <v>92.249404310248806</v>
      </c>
      <c r="R279">
        <v>49.294882591872202</v>
      </c>
      <c r="S279" s="2">
        <f>(Table2[[#This Row],[Close Price]]-Table2[[#This Row],[20D EMA]])/Table2[[#This Row],[20D EMA]]</f>
        <v>2.4416420713710793E-2</v>
      </c>
      <c r="T279" s="2">
        <f>(Table2[[#This Row],[Close Price]]-Table2[[#This Row],[50D EMA]])/Table2[[#This Row],[50D EMA]]</f>
        <v>8.2924162284699621E-2</v>
      </c>
      <c r="U279" s="2">
        <f>(Table2[[#This Row],[Close Price]]-Table2[[#This Row],[200D EMA]])/Table2[[#This Row],[200D EMA]]</f>
        <v>0.24163403391510832</v>
      </c>
      <c r="V279">
        <v>2.11896462407993</v>
      </c>
      <c r="W279">
        <v>112.73</v>
      </c>
      <c r="X279">
        <v>118.29</v>
      </c>
      <c r="Y279">
        <v>112.73</v>
      </c>
      <c r="Z279">
        <v>118.29</v>
      </c>
      <c r="AA279">
        <v>112.73</v>
      </c>
      <c r="AB279">
        <v>118.29</v>
      </c>
      <c r="AC279" s="2">
        <f>(Table2[[#This Row],[Close Price]]/Table2[[#This Row],[Day Low]])-1</f>
        <v>1.6056063159762379E-2</v>
      </c>
      <c r="AD279" s="2">
        <f>(Table2[[#This Row],[Day High]]/Table2[[#This Row],[Close Price]])-1</f>
        <v>3.2739654269250851E-2</v>
      </c>
      <c r="AE279" s="2">
        <f>(Table2[[#This Row],[Close Price]]/Table2[[#This Row],[Current Week Low]])-1</f>
        <v>1.6056063159762379E-2</v>
      </c>
      <c r="AF279" s="2">
        <f>(Table2[[#This Row],[Current Week High]]/Table2[[#This Row],[Close Price]])-1</f>
        <v>3.2739654269250851E-2</v>
      </c>
      <c r="AG279" s="2">
        <f>(Table2[[#This Row],[Close Price]]/Table2[[#This Row],[Current Month Low]])-1</f>
        <v>1.6056063159762379E-2</v>
      </c>
      <c r="AH279" s="2">
        <f>(Table2[[#This Row],[Current Month High]]/Table2[[#This Row],[Close Price]])-1</f>
        <v>3.2739654269250851E-2</v>
      </c>
      <c r="AI279">
        <v>13.933996856993099</v>
      </c>
      <c r="AJ279">
        <v>86.243902439024396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</v>
      </c>
      <c r="AM279" t="s">
        <v>10455</v>
      </c>
      <c r="AN279">
        <v>2.66</v>
      </c>
      <c r="AO279" t="s">
        <v>10455</v>
      </c>
      <c r="AP279">
        <v>3.3843872496636E-2</v>
      </c>
      <c r="AQ279">
        <f>(Table2[[#This Row],[Sharpe Ratio]]-AVERAGE(Table2[Sharpe Ratio]))/_xlfn.STDEV.P(Table2[Sharpe Ratio])</f>
        <v>-0.22915536998678412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-0.57018510506164077</v>
      </c>
      <c r="AS279">
        <f>_xlfn.RANK.AVG(Table2[[#This Row],[1Y Return vs Nifty Z-Score]],Table2[1Y Return vs Nifty Z-Score])</f>
        <v>290</v>
      </c>
      <c r="AT279">
        <f>_xlfn.RANK.AVG(Table2[[#This Row],[6M Return vs Nifty Z-Score]],Table2[6M Return vs Nifty Z-Score])</f>
        <v>206</v>
      </c>
      <c r="AU279">
        <f>_xlfn.RANK.AVG(Table2[[#This Row],[Sharpe Ratio Z-Score]],Table2[Sharpe Ratio Z-Score])</f>
        <v>399</v>
      </c>
      <c r="AV279">
        <f>(Table2[[#This Row],[Rank 1Y]]+Table2[[#This Row],[Rank 6M]]+Table2[[#This Row],[Rank Sharpe]])/3</f>
        <v>298.33333333333331</v>
      </c>
    </row>
    <row r="280" spans="1:48" x14ac:dyDescent="0.3">
      <c r="A280" t="s">
        <v>958</v>
      </c>
      <c r="B280" t="s">
        <v>959</v>
      </c>
      <c r="C280" t="s">
        <v>10419</v>
      </c>
      <c r="D280" t="s">
        <v>129</v>
      </c>
      <c r="E280">
        <v>14392.696663089901</v>
      </c>
      <c r="F280">
        <v>558.6</v>
      </c>
      <c r="G280">
        <v>80.796977523053201</v>
      </c>
      <c r="H280">
        <f>(Table2[[#This Row],[1Y Return vs Nifty]]-AVERAGE(Table2[1Y Return vs Nifty]))/_xlfn.STDEV.P(Table2[1Y Return vs Nifty])</f>
        <v>0.41165664486531356</v>
      </c>
      <c r="I280">
        <v>-9.8909206321475107</v>
      </c>
      <c r="J280">
        <f>(Table2[[#This Row],[1M Return vs Nifty]]-AVERAGE(Table2[1M Return vs Nifty]))/_xlfn.STDEV.P(Table2[1M Return vs Nifty])</f>
        <v>-0.91943938341814724</v>
      </c>
      <c r="K280">
        <v>-13.089705756209799</v>
      </c>
      <c r="L280">
        <f>(Table2[[#This Row],[6M Return vs Nifty]]-AVERAGE(Table2[6M Return vs Nifty]))/_xlfn.STDEV.P(Table2[6M Return vs Nifty])</f>
        <v>-0.77502231873980576</v>
      </c>
      <c r="M280">
        <v>3.13037167410363</v>
      </c>
      <c r="N280">
        <f>(Table2[[#This Row],[1W Return vs Nifty]]-AVERAGE(Table2[1W Return vs Nifty]))/_xlfn.STDEV.P(Table2[1W Return vs Nifty])</f>
        <v>0.99298956663105731</v>
      </c>
      <c r="O280">
        <v>545.32000000000005</v>
      </c>
      <c r="P280">
        <v>555.08120638532398</v>
      </c>
      <c r="Q280">
        <v>503.887702674455</v>
      </c>
      <c r="R280">
        <v>54.661055701362599</v>
      </c>
      <c r="S280" s="2">
        <f>(Table2[[#This Row],[Close Price]]-Table2[[#This Row],[20D EMA]])/Table2[[#This Row],[20D EMA]]</f>
        <v>2.4352673659502624E-2</v>
      </c>
      <c r="T280" s="2">
        <f>(Table2[[#This Row],[Close Price]]-Table2[[#This Row],[50D EMA]])/Table2[[#This Row],[50D EMA]]</f>
        <v>6.3392411312037473E-3</v>
      </c>
      <c r="U280" s="2">
        <f>(Table2[[#This Row],[Close Price]]-Table2[[#This Row],[200D EMA]])/Table2[[#This Row],[200D EMA]]</f>
        <v>0.10858033850628185</v>
      </c>
      <c r="V280">
        <v>1.8039763205168</v>
      </c>
      <c r="W280">
        <v>544.85</v>
      </c>
      <c r="X280">
        <v>563</v>
      </c>
      <c r="Y280">
        <v>544.85</v>
      </c>
      <c r="Z280">
        <v>563</v>
      </c>
      <c r="AA280">
        <v>544.85</v>
      </c>
      <c r="AB280">
        <v>563</v>
      </c>
      <c r="AC280" s="2">
        <f>(Table2[[#This Row],[Close Price]]/Table2[[#This Row],[Day Low]])-1</f>
        <v>2.5236303569789786E-2</v>
      </c>
      <c r="AD280" s="2">
        <f>(Table2[[#This Row],[Day High]]/Table2[[#This Row],[Close Price]])-1</f>
        <v>7.8768349445039743E-3</v>
      </c>
      <c r="AE280" s="2">
        <f>(Table2[[#This Row],[Close Price]]/Table2[[#This Row],[Current Week Low]])-1</f>
        <v>2.5236303569789786E-2</v>
      </c>
      <c r="AF280" s="2">
        <f>(Table2[[#This Row],[Current Week High]]/Table2[[#This Row],[Close Price]])-1</f>
        <v>7.8768349445039743E-3</v>
      </c>
      <c r="AG280" s="2">
        <f>(Table2[[#This Row],[Close Price]]/Table2[[#This Row],[Current Month Low]])-1</f>
        <v>2.5236303569789786E-2</v>
      </c>
      <c r="AH280" s="2">
        <f>(Table2[[#This Row],[Current Month High]]/Table2[[#This Row],[Close Price]])-1</f>
        <v>7.8768349445039743E-3</v>
      </c>
      <c r="AI280">
        <v>13.122090941639801</v>
      </c>
      <c r="AJ280">
        <v>113.20610687022899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-0.12</v>
      </c>
      <c r="AM280" t="s">
        <v>10456</v>
      </c>
      <c r="AN280">
        <v>3.54</v>
      </c>
      <c r="AO280" t="s">
        <v>10455</v>
      </c>
      <c r="AP280">
        <v>0.12512350082596799</v>
      </c>
      <c r="AQ280">
        <f>(Table2[[#This Row],[Sharpe Ratio]]-AVERAGE(Table2[Sharpe Ratio]))/_xlfn.STDEV.P(Table2[Sharpe Ratio])</f>
        <v>0.80284198884372959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164</v>
      </c>
      <c r="AT280">
        <f>_xlfn.RANK.AVG(Table2[[#This Row],[6M Return vs Nifty Z-Score]],Table2[6M Return vs Nifty Z-Score])</f>
        <v>575</v>
      </c>
      <c r="AU280">
        <f>_xlfn.RANK.AVG(Table2[[#This Row],[Sharpe Ratio Z-Score]],Table2[Sharpe Ratio Z-Score])</f>
        <v>157</v>
      </c>
      <c r="AV280">
        <f>(Table2[[#This Row],[Rank 1Y]]+Table2[[#This Row],[Rank 6M]]+Table2[[#This Row],[Rank Sharpe]])/3</f>
        <v>298.66666666666669</v>
      </c>
    </row>
    <row r="281" spans="1:48" x14ac:dyDescent="0.3">
      <c r="A281" t="s">
        <v>1155</v>
      </c>
      <c r="B281" t="s">
        <v>1156</v>
      </c>
      <c r="C281" t="s">
        <v>10423</v>
      </c>
      <c r="D281" t="s">
        <v>480</v>
      </c>
      <c r="E281">
        <v>9940.2212296199996</v>
      </c>
      <c r="F281">
        <v>2100.0500000000002</v>
      </c>
      <c r="G281">
        <v>12.602052324663999</v>
      </c>
      <c r="H281">
        <f>(Table2[[#This Row],[1Y Return vs Nifty]]-AVERAGE(Table2[1Y Return vs Nifty]))/_xlfn.STDEV.P(Table2[1Y Return vs Nifty])</f>
        <v>-0.39668526674171417</v>
      </c>
      <c r="I281">
        <v>-3.3349923698822801</v>
      </c>
      <c r="J281">
        <f>(Table2[[#This Row],[1M Return vs Nifty]]-AVERAGE(Table2[1M Return vs Nifty]))/_xlfn.STDEV.P(Table2[1M Return vs Nifty])</f>
        <v>-0.29018154434543308</v>
      </c>
      <c r="K281">
        <v>0.21728086107202599</v>
      </c>
      <c r="L281">
        <f>(Table2[[#This Row],[6M Return vs Nifty]]-AVERAGE(Table2[6M Return vs Nifty]))/_xlfn.STDEV.P(Table2[6M Return vs Nifty])</f>
        <v>-0.3695988302754577</v>
      </c>
      <c r="M281">
        <v>-7.35011047736519</v>
      </c>
      <c r="N281">
        <f>(Table2[[#This Row],[1W Return vs Nifty]]-AVERAGE(Table2[1W Return vs Nifty]))/_xlfn.STDEV.P(Table2[1W Return vs Nifty])</f>
        <v>-1.1126225693367731</v>
      </c>
      <c r="O281">
        <v>2053.3200000000002</v>
      </c>
      <c r="P281">
        <v>2029.3799465764</v>
      </c>
      <c r="Q281">
        <v>1909.4885490397601</v>
      </c>
      <c r="R281">
        <v>46.3661544956447</v>
      </c>
      <c r="S281" s="2">
        <f>(Table2[[#This Row],[Close Price]]-Table2[[#This Row],[20D EMA]])/Table2[[#This Row],[20D EMA]]</f>
        <v>2.2758264664056269E-2</v>
      </c>
      <c r="T281" s="2">
        <f>(Table2[[#This Row],[Close Price]]-Table2[[#This Row],[50D EMA]])/Table2[[#This Row],[50D EMA]]</f>
        <v>3.4823470855135728E-2</v>
      </c>
      <c r="U281" s="2">
        <f>(Table2[[#This Row],[Close Price]]-Table2[[#This Row],[200D EMA]])/Table2[[#This Row],[200D EMA]]</f>
        <v>9.9797116382849896E-2</v>
      </c>
      <c r="V281">
        <v>1.41377840051538</v>
      </c>
      <c r="W281">
        <v>2035</v>
      </c>
      <c r="X281">
        <v>2109.0500000000002</v>
      </c>
      <c r="Y281">
        <v>2035</v>
      </c>
      <c r="Z281">
        <v>2109.0500000000002</v>
      </c>
      <c r="AA281">
        <v>2035</v>
      </c>
      <c r="AB281">
        <v>2109.0500000000002</v>
      </c>
      <c r="AC281" s="2">
        <f>(Table2[[#This Row],[Close Price]]/Table2[[#This Row],[Day Low]])-1</f>
        <v>3.1965601965602053E-2</v>
      </c>
      <c r="AD281" s="2">
        <f>(Table2[[#This Row],[Day High]]/Table2[[#This Row],[Close Price]])-1</f>
        <v>4.285612247327375E-3</v>
      </c>
      <c r="AE281" s="2">
        <f>(Table2[[#This Row],[Close Price]]/Table2[[#This Row],[Current Week Low]])-1</f>
        <v>3.1965601965602053E-2</v>
      </c>
      <c r="AF281" s="2">
        <f>(Table2[[#This Row],[Current Week High]]/Table2[[#This Row],[Close Price]])-1</f>
        <v>4.285612247327375E-3</v>
      </c>
      <c r="AG281" s="2">
        <f>(Table2[[#This Row],[Close Price]]/Table2[[#This Row],[Current Month Low]])-1</f>
        <v>3.1965601965602053E-2</v>
      </c>
      <c r="AH281" s="2">
        <f>(Table2[[#This Row],[Current Month High]]/Table2[[#This Row],[Close Price]])-1</f>
        <v>4.285612247327375E-3</v>
      </c>
      <c r="AI281">
        <v>10.235470584033701</v>
      </c>
      <c r="AJ281">
        <v>53.173720391677698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</v>
      </c>
      <c r="AM281" t="s">
        <v>10457</v>
      </c>
      <c r="AN281">
        <v>3.66</v>
      </c>
      <c r="AO281" t="s">
        <v>10455</v>
      </c>
      <c r="AP281">
        <v>0.20013552823069999</v>
      </c>
      <c r="AQ281">
        <f>(Table2[[#This Row],[Sharpe Ratio]]-AVERAGE(Table2[Sharpe Ratio]))/_xlfn.STDEV.P(Table2[Sharpe Ratio])</f>
        <v>1.6509196550115457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-0.51816855568783238</v>
      </c>
      <c r="AS281">
        <f>_xlfn.RANK.AVG(Table2[[#This Row],[1Y Return vs Nifty Z-Score]],Table2[1Y Return vs Nifty Z-Score])</f>
        <v>431</v>
      </c>
      <c r="AT281">
        <f>_xlfn.RANK.AVG(Table2[[#This Row],[6M Return vs Nifty Z-Score]],Table2[6M Return vs Nifty Z-Score])</f>
        <v>431</v>
      </c>
      <c r="AU281">
        <f>_xlfn.RANK.AVG(Table2[[#This Row],[Sharpe Ratio Z-Score]],Table2[Sharpe Ratio Z-Score])</f>
        <v>36</v>
      </c>
      <c r="AV281">
        <f>(Table2[[#This Row],[Rank 1Y]]+Table2[[#This Row],[Rank 6M]]+Table2[[#This Row],[Rank Sharpe]])/3</f>
        <v>299.33333333333331</v>
      </c>
    </row>
    <row r="282" spans="1:48" x14ac:dyDescent="0.3">
      <c r="A282" t="s">
        <v>1613</v>
      </c>
      <c r="B282" t="s">
        <v>1614</v>
      </c>
      <c r="C282" t="s">
        <v>10422</v>
      </c>
      <c r="D282" t="s">
        <v>1453</v>
      </c>
      <c r="E282">
        <v>5170.8013566</v>
      </c>
      <c r="F282">
        <v>910.55</v>
      </c>
      <c r="G282">
        <v>38.648071811412002</v>
      </c>
      <c r="H282">
        <f>(Table2[[#This Row],[1Y Return vs Nifty]]-AVERAGE(Table2[1Y Return vs Nifty]))/_xlfn.STDEV.P(Table2[1Y Return vs Nifty])</f>
        <v>-8.7951308600073996E-2</v>
      </c>
      <c r="I282">
        <v>-0.173578117892003</v>
      </c>
      <c r="J282">
        <f>(Table2[[#This Row],[1M Return vs Nifty]]-AVERAGE(Table2[1M Return vs Nifty]))/_xlfn.STDEV.P(Table2[1M Return vs Nifty])</f>
        <v>1.3260565000302257E-2</v>
      </c>
      <c r="K282">
        <v>-5.6682013486298297</v>
      </c>
      <c r="L282">
        <f>(Table2[[#This Row],[6M Return vs Nifty]]-AVERAGE(Table2[6M Return vs Nifty]))/_xlfn.STDEV.P(Table2[6M Return vs Nifty])</f>
        <v>-0.54891160764410207</v>
      </c>
      <c r="M282">
        <v>-2.9223630786520398</v>
      </c>
      <c r="N282">
        <f>(Table2[[#This Row],[1W Return vs Nifty]]-AVERAGE(Table2[1W Return vs Nifty]))/_xlfn.STDEV.P(Table2[1W Return vs Nifty])</f>
        <v>-0.22305293666259476</v>
      </c>
      <c r="O282">
        <v>900.92</v>
      </c>
      <c r="P282">
        <v>909.12434931591599</v>
      </c>
      <c r="Q282">
        <v>847.15067326244798</v>
      </c>
      <c r="R282">
        <v>64.876681803402306</v>
      </c>
      <c r="S282" s="2">
        <f>(Table2[[#This Row],[Close Price]]-Table2[[#This Row],[20D EMA]])/Table2[[#This Row],[20D EMA]]</f>
        <v>1.0689073391644092E-2</v>
      </c>
      <c r="T282" s="2">
        <f>(Table2[[#This Row],[Close Price]]-Table2[[#This Row],[50D EMA]])/Table2[[#This Row],[50D EMA]]</f>
        <v>1.5681580689778179E-3</v>
      </c>
      <c r="U282" s="2">
        <f>(Table2[[#This Row],[Close Price]]-Table2[[#This Row],[200D EMA]])/Table2[[#This Row],[200D EMA]]</f>
        <v>7.4838312402439433E-2</v>
      </c>
      <c r="V282">
        <v>0.42058952981251702</v>
      </c>
      <c r="W282">
        <v>903.05</v>
      </c>
      <c r="X282">
        <v>920.1</v>
      </c>
      <c r="Y282">
        <v>903.05</v>
      </c>
      <c r="Z282">
        <v>920.1</v>
      </c>
      <c r="AA282">
        <v>903.05</v>
      </c>
      <c r="AB282">
        <v>920.1</v>
      </c>
      <c r="AC282" s="2">
        <f>(Table2[[#This Row],[Close Price]]/Table2[[#This Row],[Day Low]])-1</f>
        <v>8.3051879740878576E-3</v>
      </c>
      <c r="AD282" s="2">
        <f>(Table2[[#This Row],[Day High]]/Table2[[#This Row],[Close Price]])-1</f>
        <v>1.0488166492779172E-2</v>
      </c>
      <c r="AE282" s="2">
        <f>(Table2[[#This Row],[Close Price]]/Table2[[#This Row],[Current Week Low]])-1</f>
        <v>8.3051879740878576E-3</v>
      </c>
      <c r="AF282" s="2">
        <f>(Table2[[#This Row],[Current Week High]]/Table2[[#This Row],[Close Price]])-1</f>
        <v>1.0488166492779172E-2</v>
      </c>
      <c r="AG282" s="2">
        <f>(Table2[[#This Row],[Close Price]]/Table2[[#This Row],[Current Month Low]])-1</f>
        <v>8.3051879740878576E-3</v>
      </c>
      <c r="AH282" s="2">
        <f>(Table2[[#This Row],[Current Month High]]/Table2[[#This Row],[Close Price]])-1</f>
        <v>1.0488166492779172E-2</v>
      </c>
      <c r="AI282">
        <v>21.4540662237109</v>
      </c>
      <c r="AJ282">
        <v>67.180758285137202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-0.18</v>
      </c>
      <c r="AM282" t="s">
        <v>10456</v>
      </c>
      <c r="AN282">
        <v>3.16</v>
      </c>
      <c r="AO282" t="s">
        <v>10455</v>
      </c>
      <c r="AP282">
        <v>0.15154585049371599</v>
      </c>
      <c r="AQ282">
        <f>(Table2[[#This Row],[Sharpe Ratio]]-AVERAGE(Table2[Sharpe Ratio]))/_xlfn.STDEV.P(Table2[Sharpe Ratio])</f>
        <v>1.1015701450631163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305</v>
      </c>
      <c r="AT282">
        <f>_xlfn.RANK.AVG(Table2[[#This Row],[6M Return vs Nifty Z-Score]],Table2[6M Return vs Nifty Z-Score])</f>
        <v>490</v>
      </c>
      <c r="AU282">
        <f>_xlfn.RANK.AVG(Table2[[#This Row],[Sharpe Ratio Z-Score]],Table2[Sharpe Ratio Z-Score])</f>
        <v>105</v>
      </c>
      <c r="AV282">
        <f>(Table2[[#This Row],[Rank 1Y]]+Table2[[#This Row],[Rank 6M]]+Table2[[#This Row],[Rank Sharpe]])/3</f>
        <v>300</v>
      </c>
    </row>
    <row r="283" spans="1:48" x14ac:dyDescent="0.3">
      <c r="A283" t="s">
        <v>581</v>
      </c>
      <c r="B283" t="s">
        <v>582</v>
      </c>
      <c r="C283" t="s">
        <v>10419</v>
      </c>
      <c r="D283" t="s">
        <v>230</v>
      </c>
      <c r="E283">
        <v>32175.189562169999</v>
      </c>
      <c r="F283">
        <v>4320.6000000000004</v>
      </c>
      <c r="G283">
        <v>1.9950038715763101</v>
      </c>
      <c r="H283">
        <f>(Table2[[#This Row],[1Y Return vs Nifty]]-AVERAGE(Table2[1Y Return vs Nifty]))/_xlfn.STDEV.P(Table2[1Y Return vs Nifty])</f>
        <v>-0.52241488369097944</v>
      </c>
      <c r="I283">
        <v>-2.6495597546640401</v>
      </c>
      <c r="J283">
        <f>(Table2[[#This Row],[1M Return vs Nifty]]-AVERAGE(Table2[1M Return vs Nifty]))/_xlfn.STDEV.P(Table2[1M Return vs Nifty])</f>
        <v>-0.22439164716721718</v>
      </c>
      <c r="K283">
        <v>22.7295760230542</v>
      </c>
      <c r="L283">
        <f>(Table2[[#This Row],[6M Return vs Nifty]]-AVERAGE(Table2[6M Return vs Nifty]))/_xlfn.STDEV.P(Table2[6M Return vs Nifty])</f>
        <v>0.31628246655072217</v>
      </c>
      <c r="M283">
        <v>-5.4900345917016997</v>
      </c>
      <c r="N283">
        <f>(Table2[[#This Row],[1W Return vs Nifty]]-AVERAGE(Table2[1W Return vs Nifty]))/_xlfn.STDEV.P(Table2[1W Return vs Nifty])</f>
        <v>-0.73891854483965091</v>
      </c>
      <c r="O283">
        <v>4295.8</v>
      </c>
      <c r="P283">
        <v>3953.1538669471802</v>
      </c>
      <c r="Q283">
        <v>3386.5122437007399</v>
      </c>
      <c r="R283">
        <v>42.659305049021498</v>
      </c>
      <c r="S283" s="2">
        <f>(Table2[[#This Row],[Close Price]]-Table2[[#This Row],[20D EMA]])/Table2[[#This Row],[20D EMA]]</f>
        <v>5.7730806834583037E-3</v>
      </c>
      <c r="T283" s="2">
        <f>(Table2[[#This Row],[Close Price]]-Table2[[#This Row],[50D EMA]])/Table2[[#This Row],[50D EMA]]</f>
        <v>9.2950121705376518E-2</v>
      </c>
      <c r="U283" s="2">
        <f>(Table2[[#This Row],[Close Price]]-Table2[[#This Row],[200D EMA]])/Table2[[#This Row],[200D EMA]]</f>
        <v>0.27582589079273506</v>
      </c>
      <c r="V283">
        <v>0.92237244684488695</v>
      </c>
      <c r="W283">
        <v>4272.6000000000004</v>
      </c>
      <c r="X283">
        <v>4350</v>
      </c>
      <c r="Y283">
        <v>4272.6000000000004</v>
      </c>
      <c r="Z283">
        <v>4350</v>
      </c>
      <c r="AA283">
        <v>4272.6000000000004</v>
      </c>
      <c r="AB283">
        <v>4350</v>
      </c>
      <c r="AC283" s="2">
        <f>(Table2[[#This Row],[Close Price]]/Table2[[#This Row],[Day Low]])-1</f>
        <v>1.1234377194214273E-2</v>
      </c>
      <c r="AD283" s="2">
        <f>(Table2[[#This Row],[Day High]]/Table2[[#This Row],[Close Price]])-1</f>
        <v>6.8046104707679689E-3</v>
      </c>
      <c r="AE283" s="2">
        <f>(Table2[[#This Row],[Close Price]]/Table2[[#This Row],[Current Week Low]])-1</f>
        <v>1.1234377194214273E-2</v>
      </c>
      <c r="AF283" s="2">
        <f>(Table2[[#This Row],[Current Week High]]/Table2[[#This Row],[Close Price]])-1</f>
        <v>6.8046104707679689E-3</v>
      </c>
      <c r="AG283" s="2">
        <f>(Table2[[#This Row],[Close Price]]/Table2[[#This Row],[Current Month Low]])-1</f>
        <v>1.1234377194214273E-2</v>
      </c>
      <c r="AH283" s="2">
        <f>(Table2[[#This Row],[Current Month High]]/Table2[[#This Row],[Close Price]])-1</f>
        <v>6.8046104707679689E-3</v>
      </c>
      <c r="AI283">
        <v>11.509975466370401</v>
      </c>
      <c r="AJ283">
        <v>71.146761734997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0.31</v>
      </c>
      <c r="AM283" t="s">
        <v>10455</v>
      </c>
      <c r="AN283">
        <v>4.3499999999999996</v>
      </c>
      <c r="AO283" t="s">
        <v>10455</v>
      </c>
      <c r="AP283">
        <v>0.108927587839839</v>
      </c>
      <c r="AQ283">
        <f>(Table2[[#This Row],[Sharpe Ratio]]-AVERAGE(Table2[Sharpe Ratio]))/_xlfn.STDEV.P(Table2[Sharpe Ratio])</f>
        <v>0.61973279206621612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-0.54970981708090927</v>
      </c>
      <c r="AS283">
        <f>_xlfn.RANK.AVG(Table2[[#This Row],[1Y Return vs Nifty Z-Score]],Table2[1Y Return vs Nifty Z-Score])</f>
        <v>498</v>
      </c>
      <c r="AT283">
        <f>_xlfn.RANK.AVG(Table2[[#This Row],[6M Return vs Nifty Z-Score]],Table2[6M Return vs Nifty Z-Score])</f>
        <v>223</v>
      </c>
      <c r="AU283">
        <f>_xlfn.RANK.AVG(Table2[[#This Row],[Sharpe Ratio Z-Score]],Table2[Sharpe Ratio Z-Score])</f>
        <v>183</v>
      </c>
      <c r="AV283">
        <f>(Table2[[#This Row],[Rank 1Y]]+Table2[[#This Row],[Rank 6M]]+Table2[[#This Row],[Rank Sharpe]])/3</f>
        <v>301.33333333333331</v>
      </c>
    </row>
    <row r="284" spans="1:48" x14ac:dyDescent="0.3">
      <c r="A284" t="s">
        <v>1207</v>
      </c>
      <c r="B284" t="s">
        <v>1208</v>
      </c>
      <c r="C284" t="s">
        <v>10422</v>
      </c>
      <c r="D284" t="s">
        <v>286</v>
      </c>
      <c r="E284">
        <v>9168.1551328999994</v>
      </c>
      <c r="F284">
        <v>460.5</v>
      </c>
      <c r="G284">
        <v>26.9472659726449</v>
      </c>
      <c r="H284">
        <f>(Table2[[#This Row],[1Y Return vs Nifty]]-AVERAGE(Table2[1Y Return vs Nifty]))/_xlfn.STDEV.P(Table2[1Y Return vs Nifty])</f>
        <v>-0.2266456723160867</v>
      </c>
      <c r="I284">
        <v>4.1953877160036201</v>
      </c>
      <c r="J284">
        <f>(Table2[[#This Row],[1M Return vs Nifty]]-AVERAGE(Table2[1M Return vs Nifty]))/_xlfn.STDEV.P(Table2[1M Return vs Nifty])</f>
        <v>0.43260713037436593</v>
      </c>
      <c r="K284">
        <v>8.1938290298555891</v>
      </c>
      <c r="L284">
        <f>(Table2[[#This Row],[6M Return vs Nifty]]-AVERAGE(Table2[6M Return vs Nifty]))/_xlfn.STDEV.P(Table2[6M Return vs Nifty])</f>
        <v>-0.12657762062816688</v>
      </c>
      <c r="M284">
        <v>-7.4087776558622602</v>
      </c>
      <c r="N284">
        <f>(Table2[[#This Row],[1W Return vs Nifty]]-AVERAGE(Table2[1W Return vs Nifty]))/_xlfn.STDEV.P(Table2[1W Return vs Nifty])</f>
        <v>-1.1244092716316776</v>
      </c>
      <c r="O284">
        <v>443.86</v>
      </c>
      <c r="P284">
        <v>425.48685289571</v>
      </c>
      <c r="Q284">
        <v>396.72611607530501</v>
      </c>
      <c r="R284">
        <v>54.657764010731498</v>
      </c>
      <c r="S284" s="2">
        <f>(Table2[[#This Row],[Close Price]]-Table2[[#This Row],[20D EMA]])/Table2[[#This Row],[20D EMA]]</f>
        <v>3.7489298427432038E-2</v>
      </c>
      <c r="T284" s="2">
        <f>(Table2[[#This Row],[Close Price]]-Table2[[#This Row],[50D EMA]])/Table2[[#This Row],[50D EMA]]</f>
        <v>8.2289609810510367E-2</v>
      </c>
      <c r="U284" s="2">
        <f>(Table2[[#This Row],[Close Price]]-Table2[[#This Row],[200D EMA]])/Table2[[#This Row],[200D EMA]]</f>
        <v>0.16075040523066969</v>
      </c>
      <c r="V284">
        <v>2.2122259526636801</v>
      </c>
      <c r="W284">
        <v>454.9</v>
      </c>
      <c r="X284">
        <v>469.7</v>
      </c>
      <c r="Y284">
        <v>454.9</v>
      </c>
      <c r="Z284">
        <v>469.7</v>
      </c>
      <c r="AA284">
        <v>454.9</v>
      </c>
      <c r="AB284">
        <v>469.7</v>
      </c>
      <c r="AC284" s="2">
        <f>(Table2[[#This Row],[Close Price]]/Table2[[#This Row],[Day Low]])-1</f>
        <v>1.2310397889646163E-2</v>
      </c>
      <c r="AD284" s="2">
        <f>(Table2[[#This Row],[Day High]]/Table2[[#This Row],[Close Price]])-1</f>
        <v>1.9978284473398444E-2</v>
      </c>
      <c r="AE284" s="2">
        <f>(Table2[[#This Row],[Close Price]]/Table2[[#This Row],[Current Week Low]])-1</f>
        <v>1.2310397889646163E-2</v>
      </c>
      <c r="AF284" s="2">
        <f>(Table2[[#This Row],[Current Week High]]/Table2[[#This Row],[Close Price]])-1</f>
        <v>1.9978284473398444E-2</v>
      </c>
      <c r="AG284" s="2">
        <f>(Table2[[#This Row],[Close Price]]/Table2[[#This Row],[Current Month Low]])-1</f>
        <v>1.2310397889646163E-2</v>
      </c>
      <c r="AH284" s="2">
        <f>(Table2[[#This Row],[Current Month High]]/Table2[[#This Row],[Close Price]])-1</f>
        <v>1.9978284473398444E-2</v>
      </c>
      <c r="AI284">
        <v>9.6634093376764394</v>
      </c>
      <c r="AJ284">
        <v>56.1811090384941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0.06</v>
      </c>
      <c r="AM284" t="s">
        <v>10455</v>
      </c>
      <c r="AN284">
        <v>9.02</v>
      </c>
      <c r="AO284" t="s">
        <v>10455</v>
      </c>
      <c r="AP284">
        <v>0.103250311553384</v>
      </c>
      <c r="AQ284">
        <f>(Table2[[#This Row],[Sharpe Ratio]]-AVERAGE(Table2[Sharpe Ratio]))/_xlfn.STDEV.P(Table2[Sharpe Ratio])</f>
        <v>0.5555461357420477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-0.48947929845951754</v>
      </c>
      <c r="AS284">
        <f>_xlfn.RANK.AVG(Table2[[#This Row],[1Y Return vs Nifty Z-Score]],Table2[1Y Return vs Nifty Z-Score])</f>
        <v>352</v>
      </c>
      <c r="AT284">
        <f>_xlfn.RANK.AVG(Table2[[#This Row],[6M Return vs Nifty Z-Score]],Table2[6M Return vs Nifty Z-Score])</f>
        <v>348</v>
      </c>
      <c r="AU284">
        <f>_xlfn.RANK.AVG(Table2[[#This Row],[Sharpe Ratio Z-Score]],Table2[Sharpe Ratio Z-Score])</f>
        <v>204</v>
      </c>
      <c r="AV284">
        <f>(Table2[[#This Row],[Rank 1Y]]+Table2[[#This Row],[Rank 6M]]+Table2[[#This Row],[Rank Sharpe]])/3</f>
        <v>301.33333333333331</v>
      </c>
    </row>
    <row r="285" spans="1:48" x14ac:dyDescent="0.3">
      <c r="A285" t="s">
        <v>1498</v>
      </c>
      <c r="B285" t="s">
        <v>1499</v>
      </c>
      <c r="C285" t="s">
        <v>10425</v>
      </c>
      <c r="D285" t="s">
        <v>162</v>
      </c>
      <c r="E285">
        <v>6238.4136337500004</v>
      </c>
      <c r="F285">
        <v>902.6</v>
      </c>
      <c r="G285">
        <v>54.932382611127203</v>
      </c>
      <c r="H285">
        <f>(Table2[[#This Row],[1Y Return vs Nifty]]-AVERAGE(Table2[1Y Return vs Nifty]))/_xlfn.STDEV.P(Table2[1Y Return vs Nifty])</f>
        <v>0.10507318527173211</v>
      </c>
      <c r="I285">
        <v>5.7733103561528099</v>
      </c>
      <c r="J285">
        <f>(Table2[[#This Row],[1M Return vs Nifty]]-AVERAGE(Table2[1M Return vs Nifty]))/_xlfn.STDEV.P(Table2[1M Return vs Nifty])</f>
        <v>0.58406092166724277</v>
      </c>
      <c r="K285">
        <v>51.4880304645121</v>
      </c>
      <c r="L285">
        <f>(Table2[[#This Row],[6M Return vs Nifty]]-AVERAGE(Table2[6M Return vs Nifty]))/_xlfn.STDEV.P(Table2[6M Return vs Nifty])</f>
        <v>1.1924652762152972</v>
      </c>
      <c r="M285">
        <v>-0.75947852099211499</v>
      </c>
      <c r="N285">
        <f>(Table2[[#This Row],[1W Return vs Nifty]]-AVERAGE(Table2[1W Return vs Nifty]))/_xlfn.STDEV.P(Table2[1W Return vs Nifty])</f>
        <v>0.21148775597795216</v>
      </c>
      <c r="O285">
        <v>850.1</v>
      </c>
      <c r="P285">
        <v>786.10595048686798</v>
      </c>
      <c r="Q285">
        <v>632.08321232585195</v>
      </c>
      <c r="R285">
        <v>75.733054813166703</v>
      </c>
      <c r="S285" s="2">
        <f>(Table2[[#This Row],[Close Price]]-Table2[[#This Row],[20D EMA]])/Table2[[#This Row],[20D EMA]]</f>
        <v>6.1757440301141039E-2</v>
      </c>
      <c r="T285" s="2">
        <f>(Table2[[#This Row],[Close Price]]-Table2[[#This Row],[50D EMA]])/Table2[[#This Row],[50D EMA]]</f>
        <v>0.14819128317370253</v>
      </c>
      <c r="U285" s="2">
        <f>(Table2[[#This Row],[Close Price]]-Table2[[#This Row],[200D EMA]])/Table2[[#This Row],[200D EMA]]</f>
        <v>0.4279765423269794</v>
      </c>
      <c r="V285">
        <v>0.900826849855076</v>
      </c>
      <c r="W285">
        <v>899.1</v>
      </c>
      <c r="X285">
        <v>964</v>
      </c>
      <c r="Y285">
        <v>899.1</v>
      </c>
      <c r="Z285">
        <v>964</v>
      </c>
      <c r="AA285">
        <v>899.1</v>
      </c>
      <c r="AB285">
        <v>964</v>
      </c>
      <c r="AC285" s="2">
        <f>(Table2[[#This Row],[Close Price]]/Table2[[#This Row],[Day Low]])-1</f>
        <v>3.8927816705593976E-3</v>
      </c>
      <c r="AD285" s="2">
        <f>(Table2[[#This Row],[Day High]]/Table2[[#This Row],[Close Price]])-1</f>
        <v>6.802570352315529E-2</v>
      </c>
      <c r="AE285" s="2">
        <f>(Table2[[#This Row],[Close Price]]/Table2[[#This Row],[Current Week Low]])-1</f>
        <v>3.8927816705593976E-3</v>
      </c>
      <c r="AF285" s="2">
        <f>(Table2[[#This Row],[Current Week High]]/Table2[[#This Row],[Close Price]])-1</f>
        <v>6.802570352315529E-2</v>
      </c>
      <c r="AG285" s="2">
        <f>(Table2[[#This Row],[Close Price]]/Table2[[#This Row],[Current Month Low]])-1</f>
        <v>3.8927816705593976E-3</v>
      </c>
      <c r="AH285" s="2">
        <f>(Table2[[#This Row],[Current Month High]]/Table2[[#This Row],[Close Price]])-1</f>
        <v>6.802570352315529E-2</v>
      </c>
      <c r="AI285">
        <v>6.8025703523155201</v>
      </c>
      <c r="AJ285">
        <v>106.497369023106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0.28000000000000003</v>
      </c>
      <c r="AM285" t="s">
        <v>10455</v>
      </c>
      <c r="AN285">
        <v>8.84</v>
      </c>
      <c r="AO285" t="s">
        <v>10455</v>
      </c>
      <c r="AP285">
        <v>-1.5356396578396001E-2</v>
      </c>
      <c r="AQ285">
        <f>(Table2[[#This Row],[Sharpe Ratio]]-AVERAGE(Table2[Sharpe Ratio]))/_xlfn.STDEV.P(Table2[Sharpe Ratio])</f>
        <v>-0.78540815791435747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1.3076789812178669</v>
      </c>
      <c r="AS285">
        <f>_xlfn.RANK.AVG(Table2[[#This Row],[1Y Return vs Nifty Z-Score]],Table2[1Y Return vs Nifty Z-Score])</f>
        <v>243</v>
      </c>
      <c r="AT285">
        <f>_xlfn.RANK.AVG(Table2[[#This Row],[6M Return vs Nifty Z-Score]],Table2[6M Return vs Nifty Z-Score])</f>
        <v>85</v>
      </c>
      <c r="AU285">
        <f>_xlfn.RANK.AVG(Table2[[#This Row],[Sharpe Ratio Z-Score]],Table2[Sharpe Ratio Z-Score])</f>
        <v>577</v>
      </c>
      <c r="AV285">
        <f>(Table2[[#This Row],[Rank 1Y]]+Table2[[#This Row],[Rank 6M]]+Table2[[#This Row],[Rank Sharpe]])/3</f>
        <v>301.66666666666669</v>
      </c>
    </row>
    <row r="286" spans="1:48" x14ac:dyDescent="0.3">
      <c r="A286" t="s">
        <v>807</v>
      </c>
      <c r="B286" t="s">
        <v>808</v>
      </c>
      <c r="C286" t="s">
        <v>10423</v>
      </c>
      <c r="D286" t="s">
        <v>218</v>
      </c>
      <c r="E286">
        <v>18745.522162199999</v>
      </c>
      <c r="F286">
        <v>434</v>
      </c>
      <c r="G286">
        <v>25.731884068936999</v>
      </c>
      <c r="H286">
        <f>(Table2[[#This Row],[1Y Return vs Nifty]]-AVERAGE(Table2[1Y Return vs Nifty]))/_xlfn.STDEV.P(Table2[1Y Return vs Nifty])</f>
        <v>-0.24105208347524198</v>
      </c>
      <c r="I286">
        <v>5.9778467069865204</v>
      </c>
      <c r="J286">
        <f>(Table2[[#This Row],[1M Return vs Nifty]]-AVERAGE(Table2[1M Return vs Nifty]))/_xlfn.STDEV.P(Table2[1M Return vs Nifty])</f>
        <v>0.60369293974136495</v>
      </c>
      <c r="K286">
        <v>37.983815542750897</v>
      </c>
      <c r="L286">
        <f>(Table2[[#This Row],[6M Return vs Nifty]]-AVERAGE(Table2[6M Return vs Nifty]))/_xlfn.STDEV.P(Table2[6M Return vs Nifty])</f>
        <v>0.78103284000600326</v>
      </c>
      <c r="M286">
        <v>-0.74011446788157698</v>
      </c>
      <c r="N286">
        <f>(Table2[[#This Row],[1W Return vs Nifty]]-AVERAGE(Table2[1W Return vs Nifty]))/_xlfn.STDEV.P(Table2[1W Return vs Nifty])</f>
        <v>0.21537814810321901</v>
      </c>
      <c r="O286">
        <v>410.6</v>
      </c>
      <c r="P286">
        <v>382.15446503482298</v>
      </c>
      <c r="Q286">
        <v>331.96020752428802</v>
      </c>
      <c r="R286">
        <v>71.300029008635903</v>
      </c>
      <c r="S286" s="2">
        <f>(Table2[[#This Row],[Close Price]]-Table2[[#This Row],[20D EMA]])/Table2[[#This Row],[20D EMA]]</f>
        <v>5.6989771066731552E-2</v>
      </c>
      <c r="T286" s="2">
        <f>(Table2[[#This Row],[Close Price]]-Table2[[#This Row],[50D EMA]])/Table2[[#This Row],[50D EMA]]</f>
        <v>0.13566643781187462</v>
      </c>
      <c r="U286" s="2">
        <f>(Table2[[#This Row],[Close Price]]-Table2[[#This Row],[200D EMA]])/Table2[[#This Row],[200D EMA]]</f>
        <v>0.30738561479012871</v>
      </c>
      <c r="V286">
        <v>0.85402163157996902</v>
      </c>
      <c r="W286">
        <v>431</v>
      </c>
      <c r="X286">
        <v>437.9</v>
      </c>
      <c r="Y286">
        <v>431</v>
      </c>
      <c r="Z286">
        <v>437.9</v>
      </c>
      <c r="AA286">
        <v>431</v>
      </c>
      <c r="AB286">
        <v>437.9</v>
      </c>
      <c r="AC286" s="2">
        <f>(Table2[[#This Row],[Close Price]]/Table2[[#This Row],[Day Low]])-1</f>
        <v>6.9605568445476607E-3</v>
      </c>
      <c r="AD286" s="2">
        <f>(Table2[[#This Row],[Day High]]/Table2[[#This Row],[Close Price]])-1</f>
        <v>8.9861751152073843E-3</v>
      </c>
      <c r="AE286" s="2">
        <f>(Table2[[#This Row],[Close Price]]/Table2[[#This Row],[Current Week Low]])-1</f>
        <v>6.9605568445476607E-3</v>
      </c>
      <c r="AF286" s="2">
        <f>(Table2[[#This Row],[Current Week High]]/Table2[[#This Row],[Close Price]])-1</f>
        <v>8.9861751152073843E-3</v>
      </c>
      <c r="AG286" s="2">
        <f>(Table2[[#This Row],[Close Price]]/Table2[[#This Row],[Current Month Low]])-1</f>
        <v>6.9605568445476607E-3</v>
      </c>
      <c r="AH286" s="2">
        <f>(Table2[[#This Row],[Current Month High]]/Table2[[#This Row],[Close Price]])-1</f>
        <v>8.9861751152073843E-3</v>
      </c>
      <c r="AI286">
        <v>1.3824884792626699</v>
      </c>
      <c r="AJ286">
        <v>57.104072398189999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0.16</v>
      </c>
      <c r="AM286" t="s">
        <v>10455</v>
      </c>
      <c r="AN286">
        <v>7.4</v>
      </c>
      <c r="AO286" t="s">
        <v>10455</v>
      </c>
      <c r="AP286">
        <v>2.6909401180859001E-2</v>
      </c>
      <c r="AQ286">
        <f>(Table2[[#This Row],[Sharpe Ratio]]-AVERAGE(Table2[Sharpe Ratio]))/_xlfn.STDEV.P(Table2[Sharpe Ratio])</f>
        <v>-0.30755573394256264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1.0514961104327827</v>
      </c>
      <c r="AS286">
        <f>_xlfn.RANK.AVG(Table2[[#This Row],[1Y Return vs Nifty Z-Score]],Table2[1Y Return vs Nifty Z-Score])</f>
        <v>363</v>
      </c>
      <c r="AT286">
        <f>_xlfn.RANK.AVG(Table2[[#This Row],[6M Return vs Nifty Z-Score]],Table2[6M Return vs Nifty Z-Score])</f>
        <v>125</v>
      </c>
      <c r="AU286">
        <f>_xlfn.RANK.AVG(Table2[[#This Row],[Sharpe Ratio Z-Score]],Table2[Sharpe Ratio Z-Score])</f>
        <v>420</v>
      </c>
      <c r="AV286">
        <f>(Table2[[#This Row],[Rank 1Y]]+Table2[[#This Row],[Rank 6M]]+Table2[[#This Row],[Rank Sharpe]])/3</f>
        <v>302.66666666666669</v>
      </c>
    </row>
    <row r="287" spans="1:48" x14ac:dyDescent="0.3">
      <c r="A287" t="s">
        <v>1433</v>
      </c>
      <c r="B287" t="s">
        <v>1434</v>
      </c>
      <c r="C287" t="s">
        <v>10419</v>
      </c>
      <c r="D287" t="s">
        <v>613</v>
      </c>
      <c r="E287">
        <v>6814.9829679000004</v>
      </c>
      <c r="F287">
        <v>406.85</v>
      </c>
      <c r="G287">
        <v>113.399445748497</v>
      </c>
      <c r="H287">
        <f>(Table2[[#This Row],[1Y Return vs Nifty]]-AVERAGE(Table2[1Y Return vs Nifty]))/_xlfn.STDEV.P(Table2[1Y Return vs Nifty])</f>
        <v>0.79810683029766183</v>
      </c>
      <c r="I287">
        <v>22.653555608714299</v>
      </c>
      <c r="J287">
        <f>(Table2[[#This Row],[1M Return vs Nifty]]-AVERAGE(Table2[1M Return vs Nifty]))/_xlfn.STDEV.P(Table2[1M Return vs Nifty])</f>
        <v>2.2042779566495811</v>
      </c>
      <c r="K287">
        <v>-11.0260375878585</v>
      </c>
      <c r="L287">
        <f>(Table2[[#This Row],[6M Return vs Nifty]]-AVERAGE(Table2[6M Return vs Nifty]))/_xlfn.STDEV.P(Table2[6M Return vs Nifty])</f>
        <v>-0.71214861397788454</v>
      </c>
      <c r="M287">
        <v>0.64596196192918798</v>
      </c>
      <c r="N287">
        <f>(Table2[[#This Row],[1W Return vs Nifty]]-AVERAGE(Table2[1W Return vs Nifty]))/_xlfn.STDEV.P(Table2[1W Return vs Nifty])</f>
        <v>0.49385191579905746</v>
      </c>
      <c r="O287">
        <v>362.55</v>
      </c>
      <c r="P287">
        <v>336.97850727561899</v>
      </c>
      <c r="Q287">
        <v>302.252101829607</v>
      </c>
      <c r="R287">
        <v>65.273881994451003</v>
      </c>
      <c r="S287" s="2">
        <f>(Table2[[#This Row],[Close Price]]-Table2[[#This Row],[20D EMA]])/Table2[[#This Row],[20D EMA]]</f>
        <v>0.12219004275272378</v>
      </c>
      <c r="T287" s="2">
        <f>(Table2[[#This Row],[Close Price]]-Table2[[#This Row],[50D EMA]])/Table2[[#This Row],[50D EMA]]</f>
        <v>0.20734703019867154</v>
      </c>
      <c r="U287" s="2">
        <f>(Table2[[#This Row],[Close Price]]-Table2[[#This Row],[200D EMA]])/Table2[[#This Row],[200D EMA]]</f>
        <v>0.34606177272957239</v>
      </c>
      <c r="V287">
        <v>1.5087008831342701</v>
      </c>
      <c r="W287">
        <v>379</v>
      </c>
      <c r="X287">
        <v>411.3</v>
      </c>
      <c r="Y287">
        <v>379</v>
      </c>
      <c r="Z287">
        <v>411.3</v>
      </c>
      <c r="AA287">
        <v>379</v>
      </c>
      <c r="AB287">
        <v>411.3</v>
      </c>
      <c r="AC287" s="2">
        <f>(Table2[[#This Row],[Close Price]]/Table2[[#This Row],[Day Low]])-1</f>
        <v>7.3482849604221689E-2</v>
      </c>
      <c r="AD287" s="2">
        <f>(Table2[[#This Row],[Day High]]/Table2[[#This Row],[Close Price]])-1</f>
        <v>1.0937692024087564E-2</v>
      </c>
      <c r="AE287" s="2">
        <f>(Table2[[#This Row],[Close Price]]/Table2[[#This Row],[Current Week Low]])-1</f>
        <v>7.3482849604221689E-2</v>
      </c>
      <c r="AF287" s="2">
        <f>(Table2[[#This Row],[Current Week High]]/Table2[[#This Row],[Close Price]])-1</f>
        <v>1.0937692024087564E-2</v>
      </c>
      <c r="AG287" s="2">
        <f>(Table2[[#This Row],[Close Price]]/Table2[[#This Row],[Current Month Low]])-1</f>
        <v>7.3482849604221689E-2</v>
      </c>
      <c r="AH287" s="2">
        <f>(Table2[[#This Row],[Current Month High]]/Table2[[#This Row],[Close Price]])-1</f>
        <v>1.0937692024087564E-2</v>
      </c>
      <c r="AI287">
        <v>4.2153127688337104</v>
      </c>
      <c r="AJ287">
        <v>144.427756082907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0.25</v>
      </c>
      <c r="AM287" t="s">
        <v>10455</v>
      </c>
      <c r="AN287">
        <v>6.67</v>
      </c>
      <c r="AO287" t="s">
        <v>10455</v>
      </c>
      <c r="AP287">
        <v>8.3780463788703005E-2</v>
      </c>
      <c r="AQ287">
        <f>(Table2[[#This Row],[Sharpe Ratio]]-AVERAGE(Table2[Sharpe Ratio]))/_xlfn.STDEV.P(Table2[Sharpe Ratio])</f>
        <v>0.33542219529950867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3.1195102840679243</v>
      </c>
      <c r="AS287">
        <f>_xlfn.RANK.AVG(Table2[[#This Row],[1Y Return vs Nifty Z-Score]],Table2[1Y Return vs Nifty Z-Score])</f>
        <v>110</v>
      </c>
      <c r="AT287">
        <f>_xlfn.RANK.AVG(Table2[[#This Row],[6M Return vs Nifty Z-Score]],Table2[6M Return vs Nifty Z-Score])</f>
        <v>557</v>
      </c>
      <c r="AU287">
        <f>_xlfn.RANK.AVG(Table2[[#This Row],[Sharpe Ratio Z-Score]],Table2[Sharpe Ratio Z-Score])</f>
        <v>246</v>
      </c>
      <c r="AV287">
        <f>(Table2[[#This Row],[Rank 1Y]]+Table2[[#This Row],[Rank 6M]]+Table2[[#This Row],[Rank Sharpe]])/3</f>
        <v>304.33333333333331</v>
      </c>
    </row>
    <row r="288" spans="1:48" x14ac:dyDescent="0.3">
      <c r="A288" t="s">
        <v>1968</v>
      </c>
      <c r="B288" t="s">
        <v>1969</v>
      </c>
      <c r="C288" t="s">
        <v>10425</v>
      </c>
      <c r="D288" t="s">
        <v>278</v>
      </c>
      <c r="E288">
        <v>3075.2271842</v>
      </c>
      <c r="F288">
        <v>306.95</v>
      </c>
      <c r="G288">
        <v>29.206171457663899</v>
      </c>
      <c r="H288">
        <f>(Table2[[#This Row],[1Y Return vs Nifty]]-AVERAGE(Table2[1Y Return vs Nifty]))/_xlfn.STDEV.P(Table2[1Y Return vs Nifty])</f>
        <v>-0.19986995590335005</v>
      </c>
      <c r="I288">
        <v>8.4513189866407892</v>
      </c>
      <c r="J288">
        <f>(Table2[[#This Row],[1M Return vs Nifty]]-AVERAGE(Table2[1M Return vs Nifty]))/_xlfn.STDEV.P(Table2[1M Return vs Nifty])</f>
        <v>0.84110429621702498</v>
      </c>
      <c r="K288">
        <v>21.325171725158398</v>
      </c>
      <c r="L288">
        <f>(Table2[[#This Row],[6M Return vs Nifty]]-AVERAGE(Table2[6M Return vs Nifty]))/_xlfn.STDEV.P(Table2[6M Return vs Nifty])</f>
        <v>0.27349453070596935</v>
      </c>
      <c r="M288">
        <v>-5.2859859819665402</v>
      </c>
      <c r="N288">
        <f>(Table2[[#This Row],[1W Return vs Nifty]]-AVERAGE(Table2[1W Return vs Nifty]))/_xlfn.STDEV.P(Table2[1W Return vs Nifty])</f>
        <v>-0.69792355789379734</v>
      </c>
      <c r="O288">
        <v>293.55</v>
      </c>
      <c r="P288">
        <v>277.54382464855797</v>
      </c>
      <c r="Q288">
        <v>244.63327225367601</v>
      </c>
      <c r="R288">
        <v>53.226835896660397</v>
      </c>
      <c r="S288" s="2">
        <f>(Table2[[#This Row],[Close Price]]-Table2[[#This Row],[20D EMA]])/Table2[[#This Row],[20D EMA]]</f>
        <v>4.5648100834610718E-2</v>
      </c>
      <c r="T288" s="2">
        <f>(Table2[[#This Row],[Close Price]]-Table2[[#This Row],[50D EMA]])/Table2[[#This Row],[50D EMA]]</f>
        <v>0.10595146690321003</v>
      </c>
      <c r="U288" s="2">
        <f>(Table2[[#This Row],[Close Price]]-Table2[[#This Row],[200D EMA]])/Table2[[#This Row],[200D EMA]]</f>
        <v>0.25473529079766283</v>
      </c>
      <c r="V288">
        <v>1.32004577957416</v>
      </c>
      <c r="W288">
        <v>298.05</v>
      </c>
      <c r="X288">
        <v>308.8</v>
      </c>
      <c r="Y288">
        <v>298.05</v>
      </c>
      <c r="Z288">
        <v>308.8</v>
      </c>
      <c r="AA288">
        <v>298.05</v>
      </c>
      <c r="AB288">
        <v>308.8</v>
      </c>
      <c r="AC288" s="2">
        <f>(Table2[[#This Row],[Close Price]]/Table2[[#This Row],[Day Low]])-1</f>
        <v>2.9860761617178211E-2</v>
      </c>
      <c r="AD288" s="2">
        <f>(Table2[[#This Row],[Day High]]/Table2[[#This Row],[Close Price]])-1</f>
        <v>6.0270402345659058E-3</v>
      </c>
      <c r="AE288" s="2">
        <f>(Table2[[#This Row],[Close Price]]/Table2[[#This Row],[Current Week Low]])-1</f>
        <v>2.9860761617178211E-2</v>
      </c>
      <c r="AF288" s="2">
        <f>(Table2[[#This Row],[Current Week High]]/Table2[[#This Row],[Close Price]])-1</f>
        <v>6.0270402345659058E-3</v>
      </c>
      <c r="AG288" s="2">
        <f>(Table2[[#This Row],[Close Price]]/Table2[[#This Row],[Current Month Low]])-1</f>
        <v>2.9860761617178211E-2</v>
      </c>
      <c r="AH288" s="2">
        <f>(Table2[[#This Row],[Current Month High]]/Table2[[#This Row],[Close Price]])-1</f>
        <v>6.0270402345659058E-3</v>
      </c>
      <c r="AI288">
        <v>7.83515230493565</v>
      </c>
      <c r="AJ288">
        <v>66.098484848484802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0.14000000000000001</v>
      </c>
      <c r="AM288" t="s">
        <v>10455</v>
      </c>
      <c r="AN288">
        <v>6.88</v>
      </c>
      <c r="AO288" t="s">
        <v>10455</v>
      </c>
      <c r="AP288">
        <v>5.5746444610557999E-2</v>
      </c>
      <c r="AQ288">
        <f>(Table2[[#This Row],[Sharpe Ratio]]-AVERAGE(Table2[Sharpe Ratio]))/_xlfn.STDEV.P(Table2[Sharpe Ratio])</f>
        <v>1.8472682261747423E-2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0.23527799538759442</v>
      </c>
      <c r="AS288">
        <f>_xlfn.RANK.AVG(Table2[[#This Row],[1Y Return vs Nifty Z-Score]],Table2[1Y Return vs Nifty Z-Score])</f>
        <v>346</v>
      </c>
      <c r="AT288">
        <f>_xlfn.RANK.AVG(Table2[[#This Row],[6M Return vs Nifty Z-Score]],Table2[6M Return vs Nifty Z-Score])</f>
        <v>235</v>
      </c>
      <c r="AU288">
        <f>_xlfn.RANK.AVG(Table2[[#This Row],[Sharpe Ratio Z-Score]],Table2[Sharpe Ratio Z-Score])</f>
        <v>333</v>
      </c>
      <c r="AV288">
        <f>(Table2[[#This Row],[Rank 1Y]]+Table2[[#This Row],[Rank 6M]]+Table2[[#This Row],[Rank Sharpe]])/3</f>
        <v>304.66666666666669</v>
      </c>
    </row>
    <row r="289" spans="1:48" x14ac:dyDescent="0.3">
      <c r="A289" t="s">
        <v>1234</v>
      </c>
      <c r="B289" t="s">
        <v>1235</v>
      </c>
      <c r="C289" t="s">
        <v>10409</v>
      </c>
      <c r="D289" t="s">
        <v>1142</v>
      </c>
      <c r="E289">
        <v>8792.8259105699999</v>
      </c>
      <c r="F289">
        <v>555.04999999999995</v>
      </c>
      <c r="G289">
        <v>145.59209597598201</v>
      </c>
      <c r="H289">
        <f>(Table2[[#This Row],[1Y Return vs Nifty]]-AVERAGE(Table2[1Y Return vs Nifty]))/_xlfn.STDEV.P(Table2[1Y Return vs Nifty])</f>
        <v>1.1796992779596811</v>
      </c>
      <c r="I289">
        <v>-6.0251783313284504</v>
      </c>
      <c r="J289">
        <f>(Table2[[#This Row],[1M Return vs Nifty]]-AVERAGE(Table2[1M Return vs Nifty]))/_xlfn.STDEV.P(Table2[1M Return vs Nifty])</f>
        <v>-0.54839373598074226</v>
      </c>
      <c r="K289">
        <v>10.189109809269</v>
      </c>
      <c r="L289">
        <f>(Table2[[#This Row],[6M Return vs Nifty]]-AVERAGE(Table2[6M Return vs Nifty]))/_xlfn.STDEV.P(Table2[6M Return vs Nifty])</f>
        <v>-6.5787472015175597E-2</v>
      </c>
      <c r="M289">
        <v>-8.9262884035712808</v>
      </c>
      <c r="N289">
        <f>(Table2[[#This Row],[1W Return vs Nifty]]-AVERAGE(Table2[1W Return vs Nifty]))/_xlfn.STDEV.P(Table2[1W Return vs Nifty])</f>
        <v>-1.4292892380929452</v>
      </c>
      <c r="O289">
        <v>556.51</v>
      </c>
      <c r="P289">
        <v>526.59392985966997</v>
      </c>
      <c r="Q289">
        <v>420.56037661761002</v>
      </c>
      <c r="R289">
        <v>39.979624313522002</v>
      </c>
      <c r="S289" s="2">
        <f>(Table2[[#This Row],[Close Price]]-Table2[[#This Row],[20D EMA]])/Table2[[#This Row],[20D EMA]]</f>
        <v>-2.6234928393021445E-3</v>
      </c>
      <c r="T289" s="2">
        <f>(Table2[[#This Row],[Close Price]]-Table2[[#This Row],[50D EMA]])/Table2[[#This Row],[50D EMA]]</f>
        <v>5.4037975993975348E-2</v>
      </c>
      <c r="U289" s="2">
        <f>(Table2[[#This Row],[Close Price]]-Table2[[#This Row],[200D EMA]])/Table2[[#This Row],[200D EMA]]</f>
        <v>0.31978671995691399</v>
      </c>
      <c r="V289">
        <v>1.2990639280010501</v>
      </c>
      <c r="W289">
        <v>542.75</v>
      </c>
      <c r="X289">
        <v>567.04999999999995</v>
      </c>
      <c r="Y289">
        <v>542.75</v>
      </c>
      <c r="Z289">
        <v>567.04999999999995</v>
      </c>
      <c r="AA289">
        <v>542.75</v>
      </c>
      <c r="AB289">
        <v>567.04999999999995</v>
      </c>
      <c r="AC289" s="2">
        <f>(Table2[[#This Row],[Close Price]]/Table2[[#This Row],[Day Low]])-1</f>
        <v>2.2662367572547026E-2</v>
      </c>
      <c r="AD289" s="2">
        <f>(Table2[[#This Row],[Day High]]/Table2[[#This Row],[Close Price]])-1</f>
        <v>2.1619673903251924E-2</v>
      </c>
      <c r="AE289" s="2">
        <f>(Table2[[#This Row],[Close Price]]/Table2[[#This Row],[Current Week Low]])-1</f>
        <v>2.2662367572547026E-2</v>
      </c>
      <c r="AF289" s="2">
        <f>(Table2[[#This Row],[Current Week High]]/Table2[[#This Row],[Close Price]])-1</f>
        <v>2.1619673903251924E-2</v>
      </c>
      <c r="AG289" s="2">
        <f>(Table2[[#This Row],[Close Price]]/Table2[[#This Row],[Current Month Low]])-1</f>
        <v>2.2662367572547026E-2</v>
      </c>
      <c r="AH289" s="2">
        <f>(Table2[[#This Row],[Current Month High]]/Table2[[#This Row],[Close Price]])-1</f>
        <v>2.1619673903251924E-2</v>
      </c>
      <c r="AI289">
        <v>14.3680749482028</v>
      </c>
      <c r="AJ289">
        <v>182.69598064598199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0.23</v>
      </c>
      <c r="AM289" t="s">
        <v>10455</v>
      </c>
      <c r="AN289">
        <v>0.33</v>
      </c>
      <c r="AO289" t="s">
        <v>10455</v>
      </c>
      <c r="AQ289">
        <f>(Table2[[#This Row],[Sharpe Ratio]]-AVERAGE(Table2[Sharpe Ratio]))/_xlfn.STDEV.P(Table2[Sharpe Ratio])</f>
        <v>-0.61179044057571164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-1.4755616087048935</v>
      </c>
      <c r="AS289">
        <f>_xlfn.RANK.AVG(Table2[[#This Row],[1Y Return vs Nifty Z-Score]],Table2[1Y Return vs Nifty Z-Score])</f>
        <v>75</v>
      </c>
      <c r="AT289">
        <f>_xlfn.RANK.AVG(Table2[[#This Row],[6M Return vs Nifty Z-Score]],Table2[6M Return vs Nifty Z-Score])</f>
        <v>321</v>
      </c>
      <c r="AU289">
        <f>_xlfn.RANK.AVG(Table2[[#This Row],[Sharpe Ratio Z-Score]],Table2[Sharpe Ratio Z-Score])</f>
        <v>519.5</v>
      </c>
      <c r="AV289">
        <f>(Table2[[#This Row],[Rank 1Y]]+Table2[[#This Row],[Rank 6M]]+Table2[[#This Row],[Rank Sharpe]])/3</f>
        <v>305.16666666666669</v>
      </c>
    </row>
    <row r="290" spans="1:48" x14ac:dyDescent="0.3">
      <c r="A290" t="s">
        <v>1326</v>
      </c>
      <c r="B290" t="s">
        <v>1327</v>
      </c>
      <c r="C290" t="s">
        <v>10411</v>
      </c>
      <c r="D290" t="s">
        <v>267</v>
      </c>
      <c r="E290">
        <v>7978.7277787200001</v>
      </c>
      <c r="F290">
        <v>7430.4</v>
      </c>
      <c r="G290">
        <v>35.543191972784101</v>
      </c>
      <c r="H290">
        <f>(Table2[[#This Row],[1Y Return vs Nifty]]-AVERAGE(Table2[1Y Return vs Nifty]))/_xlfn.STDEV.P(Table2[1Y Return vs Nifty])</f>
        <v>-0.12475469971407849</v>
      </c>
      <c r="I290">
        <v>-0.53435125510442905</v>
      </c>
      <c r="J290">
        <f>(Table2[[#This Row],[1M Return vs Nifty]]-AVERAGE(Table2[1M Return vs Nifty]))/_xlfn.STDEV.P(Table2[1M Return vs Nifty])</f>
        <v>-2.1367532751233292E-2</v>
      </c>
      <c r="K290">
        <v>32.328464474202903</v>
      </c>
      <c r="L290">
        <f>(Table2[[#This Row],[6M Return vs Nifty]]-AVERAGE(Table2[6M Return vs Nifty]))/_xlfn.STDEV.P(Table2[6M Return vs Nifty])</f>
        <v>0.60873145993821065</v>
      </c>
      <c r="M290">
        <v>4.03114454662028</v>
      </c>
      <c r="N290">
        <f>(Table2[[#This Row],[1W Return vs Nifty]]-AVERAGE(Table2[1W Return vs Nifty]))/_xlfn.STDEV.P(Table2[1W Return vs Nifty])</f>
        <v>1.1739619937303052</v>
      </c>
      <c r="O290">
        <v>6939.5</v>
      </c>
      <c r="P290">
        <v>6763.3905043545401</v>
      </c>
      <c r="Q290">
        <v>6006.2568431515001</v>
      </c>
      <c r="R290">
        <v>61.211282312599202</v>
      </c>
      <c r="S290" s="2">
        <f>(Table2[[#This Row],[Close Price]]-Table2[[#This Row],[20D EMA]])/Table2[[#This Row],[20D EMA]]</f>
        <v>7.0739966856401701E-2</v>
      </c>
      <c r="T290" s="2">
        <f>(Table2[[#This Row],[Close Price]]-Table2[[#This Row],[50D EMA]])/Table2[[#This Row],[50D EMA]]</f>
        <v>9.862058019805485E-2</v>
      </c>
      <c r="U290" s="2">
        <f>(Table2[[#This Row],[Close Price]]-Table2[[#This Row],[200D EMA]])/Table2[[#This Row],[200D EMA]]</f>
        <v>0.23710993286481694</v>
      </c>
      <c r="V290">
        <v>3.07091951422812</v>
      </c>
      <c r="W290">
        <v>7255.3</v>
      </c>
      <c r="X290">
        <v>7590</v>
      </c>
      <c r="Y290">
        <v>7255.3</v>
      </c>
      <c r="Z290">
        <v>7590</v>
      </c>
      <c r="AA290">
        <v>7255.3</v>
      </c>
      <c r="AB290">
        <v>7590</v>
      </c>
      <c r="AC290" s="2">
        <f>(Table2[[#This Row],[Close Price]]/Table2[[#This Row],[Day Low]])-1</f>
        <v>2.413408129229655E-2</v>
      </c>
      <c r="AD290" s="2">
        <f>(Table2[[#This Row],[Day High]]/Table2[[#This Row],[Close Price]])-1</f>
        <v>2.1479328165374678E-2</v>
      </c>
      <c r="AE290" s="2">
        <f>(Table2[[#This Row],[Close Price]]/Table2[[#This Row],[Current Week Low]])-1</f>
        <v>2.413408129229655E-2</v>
      </c>
      <c r="AF290" s="2">
        <f>(Table2[[#This Row],[Current Week High]]/Table2[[#This Row],[Close Price]])-1</f>
        <v>2.1479328165374678E-2</v>
      </c>
      <c r="AG290" s="2">
        <f>(Table2[[#This Row],[Close Price]]/Table2[[#This Row],[Current Month Low]])-1</f>
        <v>2.413408129229655E-2</v>
      </c>
      <c r="AH290" s="2">
        <f>(Table2[[#This Row],[Current Month High]]/Table2[[#This Row],[Close Price]])-1</f>
        <v>2.1479328165374678E-2</v>
      </c>
      <c r="AI290">
        <v>5.3106158484065498</v>
      </c>
      <c r="AJ290">
        <v>72.315113285869899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-0.03</v>
      </c>
      <c r="AM290" t="s">
        <v>10456</v>
      </c>
      <c r="AN290">
        <v>10.4</v>
      </c>
      <c r="AO290" t="s">
        <v>10455</v>
      </c>
      <c r="AP290">
        <v>1.7606635694544001E-2</v>
      </c>
      <c r="AQ290">
        <f>(Table2[[#This Row],[Sharpe Ratio]]-AVERAGE(Table2[Sharpe Ratio]))/_xlfn.STDEV.P(Table2[Sharpe Ratio])</f>
        <v>-0.41273176924650701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1.2238394519566971</v>
      </c>
      <c r="AS290">
        <f>_xlfn.RANK.AVG(Table2[[#This Row],[1Y Return vs Nifty Z-Score]],Table2[1Y Return vs Nifty Z-Score])</f>
        <v>315</v>
      </c>
      <c r="AT290">
        <f>_xlfn.RANK.AVG(Table2[[#This Row],[6M Return vs Nifty Z-Score]],Table2[6M Return vs Nifty Z-Score])</f>
        <v>153</v>
      </c>
      <c r="AU290">
        <f>_xlfn.RANK.AVG(Table2[[#This Row],[Sharpe Ratio Z-Score]],Table2[Sharpe Ratio Z-Score])</f>
        <v>453</v>
      </c>
      <c r="AV290">
        <f>(Table2[[#This Row],[Rank 1Y]]+Table2[[#This Row],[Rank 6M]]+Table2[[#This Row],[Rank Sharpe]])/3</f>
        <v>307</v>
      </c>
    </row>
    <row r="291" spans="1:48" x14ac:dyDescent="0.3">
      <c r="A291" t="s">
        <v>144</v>
      </c>
      <c r="B291" t="s">
        <v>145</v>
      </c>
      <c r="C291" t="s">
        <v>10420</v>
      </c>
      <c r="D291" t="s">
        <v>80</v>
      </c>
      <c r="E291">
        <v>183663.58156327499</v>
      </c>
      <c r="F291">
        <v>2726.4</v>
      </c>
      <c r="G291">
        <v>26.814376060925699</v>
      </c>
      <c r="H291">
        <f>(Table2[[#This Row],[1Y Return vs Nifty]]-AVERAGE(Table2[1Y Return vs Nifty]))/_xlfn.STDEV.P(Table2[1Y Return vs Nifty])</f>
        <v>-0.22822086995667193</v>
      </c>
      <c r="I291">
        <v>5.6616251332781298</v>
      </c>
      <c r="J291">
        <f>(Table2[[#This Row],[1M Return vs Nifty]]-AVERAGE(Table2[1M Return vs Nifty]))/_xlfn.STDEV.P(Table2[1M Return vs Nifty])</f>
        <v>0.57334103591025731</v>
      </c>
      <c r="K291">
        <v>17.7197057787386</v>
      </c>
      <c r="L291">
        <f>(Table2[[#This Row],[6M Return vs Nifty]]-AVERAGE(Table2[6M Return vs Nifty]))/_xlfn.STDEV.P(Table2[6M Return vs Nifty])</f>
        <v>0.16364692782053772</v>
      </c>
      <c r="M291">
        <v>6.0241347493382298</v>
      </c>
      <c r="N291">
        <f>(Table2[[#This Row],[1W Return vs Nifty]]-AVERAGE(Table2[1W Return vs Nifty]))/_xlfn.STDEV.P(Table2[1W Return vs Nifty])</f>
        <v>1.5743695605825396</v>
      </c>
      <c r="O291">
        <v>2510.86</v>
      </c>
      <c r="P291">
        <v>2424.2611080125998</v>
      </c>
      <c r="Q291">
        <v>2185.9039520617298</v>
      </c>
      <c r="R291">
        <v>83.029987141958898</v>
      </c>
      <c r="S291" s="2">
        <f>(Table2[[#This Row],[Close Price]]-Table2[[#This Row],[20D EMA]])/Table2[[#This Row],[20D EMA]]</f>
        <v>8.5843097584094669E-2</v>
      </c>
      <c r="T291" s="2">
        <f>(Table2[[#This Row],[Close Price]]-Table2[[#This Row],[50D EMA]])/Table2[[#This Row],[50D EMA]]</f>
        <v>0.12463133240424444</v>
      </c>
      <c r="U291" s="2">
        <f>(Table2[[#This Row],[Close Price]]-Table2[[#This Row],[200D EMA]])/Table2[[#This Row],[200D EMA]]</f>
        <v>0.24726431709338284</v>
      </c>
      <c r="V291">
        <v>1.6800245180108799</v>
      </c>
      <c r="W291">
        <v>2662.05</v>
      </c>
      <c r="X291">
        <v>2743.9</v>
      </c>
      <c r="Y291">
        <v>2662.05</v>
      </c>
      <c r="Z291">
        <v>2743.9</v>
      </c>
      <c r="AA291">
        <v>2662.05</v>
      </c>
      <c r="AB291">
        <v>2743.9</v>
      </c>
      <c r="AC291" s="2">
        <f>(Table2[[#This Row],[Close Price]]/Table2[[#This Row],[Day Low]])-1</f>
        <v>2.4173099678818977E-2</v>
      </c>
      <c r="AD291" s="2">
        <f>(Table2[[#This Row],[Day High]]/Table2[[#This Row],[Close Price]])-1</f>
        <v>6.4187206572769995E-3</v>
      </c>
      <c r="AE291" s="2">
        <f>(Table2[[#This Row],[Close Price]]/Table2[[#This Row],[Current Week Low]])-1</f>
        <v>2.4173099678818977E-2</v>
      </c>
      <c r="AF291" s="2">
        <f>(Table2[[#This Row],[Current Week High]]/Table2[[#This Row],[Close Price]])-1</f>
        <v>6.4187206572769995E-3</v>
      </c>
      <c r="AG291" s="2">
        <f>(Table2[[#This Row],[Close Price]]/Table2[[#This Row],[Current Month Low]])-1</f>
        <v>2.4173099678818977E-2</v>
      </c>
      <c r="AH291" s="2">
        <f>(Table2[[#This Row],[Current Month High]]/Table2[[#This Row],[Close Price]])-1</f>
        <v>6.4187206572769995E-3</v>
      </c>
      <c r="AI291">
        <v>0.64187206572769995</v>
      </c>
      <c r="AJ291">
        <v>57.925327674965303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0.09</v>
      </c>
      <c r="AM291" t="s">
        <v>10455</v>
      </c>
      <c r="AN291">
        <v>11.27</v>
      </c>
      <c r="AO291" t="s">
        <v>10455</v>
      </c>
      <c r="AP291">
        <v>6.0316098777822E-2</v>
      </c>
      <c r="AQ291">
        <f>(Table2[[#This Row],[Sharpe Ratio]]-AVERAGE(Table2[Sharpe Ratio]))/_xlfn.STDEV.P(Table2[Sharpe Ratio])</f>
        <v>7.0136685694919723E-2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2.1532733400515824</v>
      </c>
      <c r="AS291">
        <f>_xlfn.RANK.AVG(Table2[[#This Row],[1Y Return vs Nifty Z-Score]],Table2[1Y Return vs Nifty Z-Score])</f>
        <v>354</v>
      </c>
      <c r="AT291">
        <f>_xlfn.RANK.AVG(Table2[[#This Row],[6M Return vs Nifty Z-Score]],Table2[6M Return vs Nifty Z-Score])</f>
        <v>257</v>
      </c>
      <c r="AU291">
        <f>_xlfn.RANK.AVG(Table2[[#This Row],[Sharpe Ratio Z-Score]],Table2[Sharpe Ratio Z-Score])</f>
        <v>314</v>
      </c>
      <c r="AV291">
        <f>(Table2[[#This Row],[Rank 1Y]]+Table2[[#This Row],[Rank 6M]]+Table2[[#This Row],[Rank Sharpe]])/3</f>
        <v>308.33333333333331</v>
      </c>
    </row>
    <row r="292" spans="1:48" x14ac:dyDescent="0.3">
      <c r="A292" t="s">
        <v>1358</v>
      </c>
      <c r="B292" t="s">
        <v>1359</v>
      </c>
      <c r="C292" t="s">
        <v>10414</v>
      </c>
      <c r="D292" t="s">
        <v>46</v>
      </c>
      <c r="E292">
        <v>7668.2441540949903</v>
      </c>
      <c r="F292">
        <v>524.25</v>
      </c>
      <c r="G292">
        <v>90.664785785292494</v>
      </c>
      <c r="H292">
        <f>(Table2[[#This Row],[1Y Return vs Nifty]]-AVERAGE(Table2[1Y Return vs Nifty]))/_xlfn.STDEV.P(Table2[1Y Return vs Nifty])</f>
        <v>0.52862375012813367</v>
      </c>
      <c r="I292">
        <v>17.253529488003799</v>
      </c>
      <c r="J292">
        <f>(Table2[[#This Row],[1M Return vs Nifty]]-AVERAGE(Table2[1M Return vs Nifty]))/_xlfn.STDEV.P(Table2[1M Return vs Nifty])</f>
        <v>1.6859671039801214</v>
      </c>
      <c r="K292">
        <v>26.555842051296398</v>
      </c>
      <c r="L292">
        <f>(Table2[[#This Row],[6M Return vs Nifty]]-AVERAGE(Table2[6M Return vs Nifty]))/_xlfn.STDEV.P(Table2[6M Return vs Nifty])</f>
        <v>0.43285717768389143</v>
      </c>
      <c r="M292">
        <v>-3.4497150931157301</v>
      </c>
      <c r="N292">
        <f>(Table2[[#This Row],[1W Return vs Nifty]]-AVERAGE(Table2[1W Return vs Nifty]))/_xlfn.STDEV.P(Table2[1W Return vs Nifty])</f>
        <v>-0.32900214639682523</v>
      </c>
      <c r="O292">
        <v>498.74</v>
      </c>
      <c r="P292">
        <v>469.831810311379</v>
      </c>
      <c r="Q292">
        <v>406.738253855408</v>
      </c>
      <c r="R292">
        <v>58.980863046031203</v>
      </c>
      <c r="S292" s="2">
        <f>(Table2[[#This Row],[Close Price]]-Table2[[#This Row],[20D EMA]])/Table2[[#This Row],[20D EMA]]</f>
        <v>5.1148895215944158E-2</v>
      </c>
      <c r="T292" s="2">
        <f>(Table2[[#This Row],[Close Price]]-Table2[[#This Row],[50D EMA]])/Table2[[#This Row],[50D EMA]]</f>
        <v>0.11582483027821291</v>
      </c>
      <c r="U292" s="2">
        <f>(Table2[[#This Row],[Close Price]]-Table2[[#This Row],[200D EMA]])/Table2[[#This Row],[200D EMA]]</f>
        <v>0.28891245175666813</v>
      </c>
      <c r="V292">
        <v>1.66558247811216</v>
      </c>
      <c r="W292">
        <v>519.5</v>
      </c>
      <c r="X292">
        <v>529</v>
      </c>
      <c r="Y292">
        <v>519.5</v>
      </c>
      <c r="Z292">
        <v>529</v>
      </c>
      <c r="AA292">
        <v>519.5</v>
      </c>
      <c r="AB292">
        <v>529</v>
      </c>
      <c r="AC292" s="2">
        <f>(Table2[[#This Row],[Close Price]]/Table2[[#This Row],[Day Low]])-1</f>
        <v>9.1434071222329383E-3</v>
      </c>
      <c r="AD292" s="2">
        <f>(Table2[[#This Row],[Day High]]/Table2[[#This Row],[Close Price]])-1</f>
        <v>9.0605627086313145E-3</v>
      </c>
      <c r="AE292" s="2">
        <f>(Table2[[#This Row],[Close Price]]/Table2[[#This Row],[Current Week Low]])-1</f>
        <v>9.1434071222329383E-3</v>
      </c>
      <c r="AF292" s="2">
        <f>(Table2[[#This Row],[Current Week High]]/Table2[[#This Row],[Close Price]])-1</f>
        <v>9.0605627086313145E-3</v>
      </c>
      <c r="AG292" s="2">
        <f>(Table2[[#This Row],[Close Price]]/Table2[[#This Row],[Current Month Low]])-1</f>
        <v>9.1434071222329383E-3</v>
      </c>
      <c r="AH292" s="2">
        <f>(Table2[[#This Row],[Current Month High]]/Table2[[#This Row],[Close Price]])-1</f>
        <v>9.0605627086313145E-3</v>
      </c>
      <c r="AI292">
        <v>7.58226037195994</v>
      </c>
      <c r="AJ292">
        <v>121.857807871349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0.03</v>
      </c>
      <c r="AM292" t="s">
        <v>10455</v>
      </c>
      <c r="AN292">
        <v>14.85</v>
      </c>
      <c r="AO292" t="s">
        <v>10455</v>
      </c>
      <c r="AP292">
        <v>-2.6152788013759001E-2</v>
      </c>
      <c r="AQ292">
        <f>(Table2[[#This Row],[Sharpe Ratio]]-AVERAGE(Table2[Sharpe Ratio]))/_xlfn.STDEV.P(Table2[Sharpe Ratio])</f>
        <v>-0.90747096261811677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1.4109749227772044</v>
      </c>
      <c r="AS292">
        <f>_xlfn.RANK.AVG(Table2[[#This Row],[1Y Return vs Nifty Z-Score]],Table2[1Y Return vs Nifty Z-Score])</f>
        <v>145</v>
      </c>
      <c r="AT292">
        <f>_xlfn.RANK.AVG(Table2[[#This Row],[6M Return vs Nifty Z-Score]],Table2[6M Return vs Nifty Z-Score])</f>
        <v>190</v>
      </c>
      <c r="AU292">
        <f>_xlfn.RANK.AVG(Table2[[#This Row],[Sharpe Ratio Z-Score]],Table2[Sharpe Ratio Z-Score])</f>
        <v>591</v>
      </c>
      <c r="AV292">
        <f>(Table2[[#This Row],[Rank 1Y]]+Table2[[#This Row],[Rank 6M]]+Table2[[#This Row],[Rank Sharpe]])/3</f>
        <v>308.66666666666669</v>
      </c>
    </row>
    <row r="293" spans="1:48" x14ac:dyDescent="0.3">
      <c r="A293" t="s">
        <v>178</v>
      </c>
      <c r="B293" t="s">
        <v>179</v>
      </c>
      <c r="C293" t="s">
        <v>10411</v>
      </c>
      <c r="D293" t="s">
        <v>32</v>
      </c>
      <c r="E293">
        <v>142419.31440966</v>
      </c>
      <c r="F293">
        <v>272.14999999999998</v>
      </c>
      <c r="G293">
        <v>10.926777454072599</v>
      </c>
      <c r="H293">
        <f>(Table2[[#This Row],[1Y Return vs Nifty]]-AVERAGE(Table2[1Y Return vs Nifty]))/_xlfn.STDEV.P(Table2[1Y Return vs Nifty])</f>
        <v>-0.41654297444388583</v>
      </c>
      <c r="I293">
        <v>-8.5876686214957498</v>
      </c>
      <c r="J293">
        <f>(Table2[[#This Row],[1M Return vs Nifty]]-AVERAGE(Table2[1M Return vs Nifty]))/_xlfn.STDEV.P(Table2[1M Return vs Nifty])</f>
        <v>-0.79434931055842084</v>
      </c>
      <c r="K293">
        <v>5.4754528166159604</v>
      </c>
      <c r="L293">
        <f>(Table2[[#This Row],[6M Return vs Nifty]]-AVERAGE(Table2[6M Return vs Nifty]))/_xlfn.STDEV.P(Table2[6M Return vs Nifty])</f>
        <v>-0.20939829213157266</v>
      </c>
      <c r="M293">
        <v>-2.9024712351350801</v>
      </c>
      <c r="N293">
        <f>(Table2[[#This Row],[1W Return vs Nifty]]-AVERAGE(Table2[1W Return vs Nifty]))/_xlfn.STDEV.P(Table2[1W Return vs Nifty])</f>
        <v>-0.21905650725116607</v>
      </c>
      <c r="O293">
        <v>276.77</v>
      </c>
      <c r="P293">
        <v>271.55157019862202</v>
      </c>
      <c r="Q293">
        <v>244.240309164569</v>
      </c>
      <c r="R293">
        <v>42.580498447487699</v>
      </c>
      <c r="S293" s="2">
        <f>(Table2[[#This Row],[Close Price]]-Table2[[#This Row],[20D EMA]])/Table2[[#This Row],[20D EMA]]</f>
        <v>-1.6692560609892708E-2</v>
      </c>
      <c r="T293" s="2">
        <f>(Table2[[#This Row],[Close Price]]-Table2[[#This Row],[50D EMA]])/Table2[[#This Row],[50D EMA]]</f>
        <v>2.2037427400631452E-3</v>
      </c>
      <c r="U293" s="2">
        <f>(Table2[[#This Row],[Close Price]]-Table2[[#This Row],[200D EMA]])/Table2[[#This Row],[200D EMA]]</f>
        <v>0.11427143591038219</v>
      </c>
      <c r="V293">
        <v>0.78801736760334895</v>
      </c>
      <c r="W293">
        <v>271.75</v>
      </c>
      <c r="X293">
        <v>276.3</v>
      </c>
      <c r="Y293">
        <v>271.75</v>
      </c>
      <c r="Z293">
        <v>276.3</v>
      </c>
      <c r="AA293">
        <v>271.75</v>
      </c>
      <c r="AB293">
        <v>276.3</v>
      </c>
      <c r="AC293" s="2">
        <f>(Table2[[#This Row],[Close Price]]/Table2[[#This Row],[Day Low]])-1</f>
        <v>1.4719411223549361E-3</v>
      </c>
      <c r="AD293" s="2">
        <f>(Table2[[#This Row],[Day High]]/Table2[[#This Row],[Close Price]])-1</f>
        <v>1.5248943597281128E-2</v>
      </c>
      <c r="AE293" s="2">
        <f>(Table2[[#This Row],[Close Price]]/Table2[[#This Row],[Current Week Low]])-1</f>
        <v>1.4719411223549361E-3</v>
      </c>
      <c r="AF293" s="2">
        <f>(Table2[[#This Row],[Current Week High]]/Table2[[#This Row],[Close Price]])-1</f>
        <v>1.5248943597281128E-2</v>
      </c>
      <c r="AG293" s="2">
        <f>(Table2[[#This Row],[Close Price]]/Table2[[#This Row],[Current Month Low]])-1</f>
        <v>1.4719411223549361E-3</v>
      </c>
      <c r="AH293" s="2">
        <f>(Table2[[#This Row],[Current Month High]]/Table2[[#This Row],[Close Price]])-1</f>
        <v>1.5248943597281128E-2</v>
      </c>
      <c r="AI293">
        <v>10.1230938820503</v>
      </c>
      <c r="AJ293">
        <v>46.514131897711898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-0.05</v>
      </c>
      <c r="AM293" t="s">
        <v>10456</v>
      </c>
      <c r="AN293">
        <v>-3.97</v>
      </c>
      <c r="AO293" t="s">
        <v>10456</v>
      </c>
      <c r="AP293">
        <v>0.141474147868273</v>
      </c>
      <c r="AQ293">
        <f>(Table2[[#This Row],[Sharpe Ratio]]-AVERAGE(Table2[Sharpe Ratio]))/_xlfn.STDEV.P(Table2[Sharpe Ratio])</f>
        <v>0.9877005917068884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-0.651646492678157</v>
      </c>
      <c r="AS293">
        <f>_xlfn.RANK.AVG(Table2[[#This Row],[1Y Return vs Nifty Z-Score]],Table2[1Y Return vs Nifty Z-Score])</f>
        <v>436</v>
      </c>
      <c r="AT293">
        <f>_xlfn.RANK.AVG(Table2[[#This Row],[6M Return vs Nifty Z-Score]],Table2[6M Return vs Nifty Z-Score])</f>
        <v>374</v>
      </c>
      <c r="AU293">
        <f>_xlfn.RANK.AVG(Table2[[#This Row],[Sharpe Ratio Z-Score]],Table2[Sharpe Ratio Z-Score])</f>
        <v>118</v>
      </c>
      <c r="AV293">
        <f>(Table2[[#This Row],[Rank 1Y]]+Table2[[#This Row],[Rank 6M]]+Table2[[#This Row],[Rank Sharpe]])/3</f>
        <v>309.33333333333331</v>
      </c>
    </row>
    <row r="294" spans="1:48" x14ac:dyDescent="0.3">
      <c r="A294" t="s">
        <v>1120</v>
      </c>
      <c r="B294" t="s">
        <v>1121</v>
      </c>
      <c r="C294" t="s">
        <v>10423</v>
      </c>
      <c r="D294" t="s">
        <v>143</v>
      </c>
      <c r="E294">
        <v>10598.703711</v>
      </c>
      <c r="F294">
        <v>781.25</v>
      </c>
      <c r="G294">
        <v>32.634574416479097</v>
      </c>
      <c r="H294">
        <f>(Table2[[#This Row],[1Y Return vs Nifty]]-AVERAGE(Table2[1Y Return vs Nifty]))/_xlfn.STDEV.P(Table2[1Y Return vs Nifty])</f>
        <v>-0.15923171495762456</v>
      </c>
      <c r="I294">
        <v>-2.5785051472606</v>
      </c>
      <c r="J294">
        <f>(Table2[[#This Row],[1M Return vs Nifty]]-AVERAGE(Table2[1M Return vs Nifty]))/_xlfn.STDEV.P(Table2[1M Return vs Nifty])</f>
        <v>-0.21757161086996224</v>
      </c>
      <c r="K294">
        <v>50.9647437755808</v>
      </c>
      <c r="L294">
        <f>(Table2[[#This Row],[6M Return vs Nifty]]-AVERAGE(Table2[6M Return vs Nifty]))/_xlfn.STDEV.P(Table2[6M Return vs Nifty])</f>
        <v>1.1765223192562839</v>
      </c>
      <c r="M294">
        <v>-4.8234686338954704</v>
      </c>
      <c r="N294">
        <f>(Table2[[#This Row],[1W Return vs Nifty]]-AVERAGE(Table2[1W Return vs Nifty]))/_xlfn.STDEV.P(Table2[1W Return vs Nifty])</f>
        <v>-0.60500014777591327</v>
      </c>
      <c r="O294">
        <v>765.73</v>
      </c>
      <c r="P294">
        <v>737.39466076788699</v>
      </c>
      <c r="Q294">
        <v>600.33475701139901</v>
      </c>
      <c r="R294">
        <v>48.154270311572098</v>
      </c>
      <c r="S294" s="2">
        <f>(Table2[[#This Row],[Close Price]]-Table2[[#This Row],[20D EMA]])/Table2[[#This Row],[20D EMA]]</f>
        <v>2.0268240763715646E-2</v>
      </c>
      <c r="T294" s="2">
        <f>(Table2[[#This Row],[Close Price]]-Table2[[#This Row],[50D EMA]])/Table2[[#This Row],[50D EMA]]</f>
        <v>5.9473361505552796E-2</v>
      </c>
      <c r="U294" s="2">
        <f>(Table2[[#This Row],[Close Price]]-Table2[[#This Row],[200D EMA]])/Table2[[#This Row],[200D EMA]]</f>
        <v>0.30135726921632461</v>
      </c>
      <c r="V294">
        <v>1.4451861628843801</v>
      </c>
      <c r="W294">
        <v>757.2</v>
      </c>
      <c r="X294">
        <v>788</v>
      </c>
      <c r="Y294">
        <v>757.2</v>
      </c>
      <c r="Z294">
        <v>788</v>
      </c>
      <c r="AA294">
        <v>757.2</v>
      </c>
      <c r="AB294">
        <v>788</v>
      </c>
      <c r="AC294" s="2">
        <f>(Table2[[#This Row],[Close Price]]/Table2[[#This Row],[Day Low]])-1</f>
        <v>3.1761753829899542E-2</v>
      </c>
      <c r="AD294" s="2">
        <f>(Table2[[#This Row],[Day High]]/Table2[[#This Row],[Close Price]])-1</f>
        <v>8.639999999999981E-3</v>
      </c>
      <c r="AE294" s="2">
        <f>(Table2[[#This Row],[Close Price]]/Table2[[#This Row],[Current Week Low]])-1</f>
        <v>3.1761753829899542E-2</v>
      </c>
      <c r="AF294" s="2">
        <f>(Table2[[#This Row],[Current Week High]]/Table2[[#This Row],[Close Price]])-1</f>
        <v>8.639999999999981E-3</v>
      </c>
      <c r="AG294" s="2">
        <f>(Table2[[#This Row],[Close Price]]/Table2[[#This Row],[Current Month Low]])-1</f>
        <v>3.1761753829899542E-2</v>
      </c>
      <c r="AH294" s="2">
        <f>(Table2[[#This Row],[Current Month High]]/Table2[[#This Row],[Close Price]])-1</f>
        <v>8.639999999999981E-3</v>
      </c>
      <c r="AI294">
        <v>3.6863999999999999</v>
      </c>
      <c r="AJ294">
        <v>90.0620362486315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-0.01</v>
      </c>
      <c r="AM294" t="s">
        <v>10456</v>
      </c>
      <c r="AN294">
        <v>0.01</v>
      </c>
      <c r="AO294" t="s">
        <v>10455</v>
      </c>
      <c r="AQ294">
        <f>(Table2[[#This Row],[Sharpe Ratio]]-AVERAGE(Table2[Sharpe Ratio]))/_xlfn.STDEV.P(Table2[Sharpe Ratio])</f>
        <v>-0.61179044057571164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-0.41707159492292778</v>
      </c>
      <c r="AS294">
        <f>_xlfn.RANK.AVG(Table2[[#This Row],[1Y Return vs Nifty Z-Score]],Table2[1Y Return vs Nifty Z-Score])</f>
        <v>324</v>
      </c>
      <c r="AT294">
        <f>_xlfn.RANK.AVG(Table2[[#This Row],[6M Return vs Nifty Z-Score]],Table2[6M Return vs Nifty Z-Score])</f>
        <v>86</v>
      </c>
      <c r="AU294">
        <f>_xlfn.RANK.AVG(Table2[[#This Row],[Sharpe Ratio Z-Score]],Table2[Sharpe Ratio Z-Score])</f>
        <v>519.5</v>
      </c>
      <c r="AV294">
        <f>(Table2[[#This Row],[Rank 1Y]]+Table2[[#This Row],[Rank 6M]]+Table2[[#This Row],[Rank Sharpe]])/3</f>
        <v>309.83333333333331</v>
      </c>
    </row>
    <row r="295" spans="1:48" x14ac:dyDescent="0.3">
      <c r="A295" t="s">
        <v>1597</v>
      </c>
      <c r="B295" t="s">
        <v>1598</v>
      </c>
      <c r="C295" t="s">
        <v>10414</v>
      </c>
      <c r="D295" t="s">
        <v>46</v>
      </c>
      <c r="E295">
        <v>5311.1074687829996</v>
      </c>
      <c r="F295">
        <v>65.97</v>
      </c>
      <c r="G295">
        <v>62.388880999346497</v>
      </c>
      <c r="H295">
        <f>(Table2[[#This Row],[1Y Return vs Nifty]]-AVERAGE(Table2[1Y Return vs Nifty]))/_xlfn.STDEV.P(Table2[1Y Return vs Nifty])</f>
        <v>0.19345806352320463</v>
      </c>
      <c r="I295">
        <v>-3.7057750975938899</v>
      </c>
      <c r="J295">
        <f>(Table2[[#This Row],[1M Return vs Nifty]]-AVERAGE(Table2[1M Return vs Nifty]))/_xlfn.STDEV.P(Table2[1M Return vs Nifty])</f>
        <v>-0.3257703928916002</v>
      </c>
      <c r="K295">
        <v>-9.3036643772569594</v>
      </c>
      <c r="L295">
        <f>(Table2[[#This Row],[6M Return vs Nifty]]-AVERAGE(Table2[6M Return vs Nifty]))/_xlfn.STDEV.P(Table2[6M Return vs Nifty])</f>
        <v>-0.65967313056733212</v>
      </c>
      <c r="M295">
        <v>-7.12498661570595</v>
      </c>
      <c r="N295">
        <f>(Table2[[#This Row],[1W Return vs Nifty]]-AVERAGE(Table2[1W Return vs Nifty]))/_xlfn.STDEV.P(Table2[1W Return vs Nifty])</f>
        <v>-1.0673933968278342</v>
      </c>
      <c r="O295">
        <v>65.64</v>
      </c>
      <c r="P295">
        <v>63.328997546048001</v>
      </c>
      <c r="Q295">
        <v>57.211797318657098</v>
      </c>
      <c r="R295">
        <v>45.728223175326796</v>
      </c>
      <c r="S295" s="2">
        <f>(Table2[[#This Row],[Close Price]]-Table2[[#This Row],[20D EMA]])/Table2[[#This Row],[20D EMA]]</f>
        <v>5.0274223034734661E-3</v>
      </c>
      <c r="T295" s="2">
        <f>(Table2[[#This Row],[Close Price]]-Table2[[#This Row],[50D EMA]])/Table2[[#This Row],[50D EMA]]</f>
        <v>4.1702893718342265E-2</v>
      </c>
      <c r="U295" s="2">
        <f>(Table2[[#This Row],[Close Price]]-Table2[[#This Row],[200D EMA]])/Table2[[#This Row],[200D EMA]]</f>
        <v>0.15308385843153369</v>
      </c>
      <c r="V295">
        <v>1.36457528044139</v>
      </c>
      <c r="W295">
        <v>65.209999999999994</v>
      </c>
      <c r="X295">
        <v>67.19</v>
      </c>
      <c r="Y295">
        <v>65.209999999999994</v>
      </c>
      <c r="Z295">
        <v>67.19</v>
      </c>
      <c r="AA295">
        <v>65.209999999999994</v>
      </c>
      <c r="AB295">
        <v>67.19</v>
      </c>
      <c r="AC295" s="2">
        <f>(Table2[[#This Row],[Close Price]]/Table2[[#This Row],[Day Low]])-1</f>
        <v>1.1654654194142022E-2</v>
      </c>
      <c r="AD295" s="2">
        <f>(Table2[[#This Row],[Day High]]/Table2[[#This Row],[Close Price]])-1</f>
        <v>1.8493254509625467E-2</v>
      </c>
      <c r="AE295" s="2">
        <f>(Table2[[#This Row],[Close Price]]/Table2[[#This Row],[Current Week Low]])-1</f>
        <v>1.1654654194142022E-2</v>
      </c>
      <c r="AF295" s="2">
        <f>(Table2[[#This Row],[Current Week High]]/Table2[[#This Row],[Close Price]])-1</f>
        <v>1.8493254509625467E-2</v>
      </c>
      <c r="AG295" s="2">
        <f>(Table2[[#This Row],[Close Price]]/Table2[[#This Row],[Current Month Low]])-1</f>
        <v>1.1654654194142022E-2</v>
      </c>
      <c r="AH295" s="2">
        <f>(Table2[[#This Row],[Current Month High]]/Table2[[#This Row],[Close Price]])-1</f>
        <v>1.8493254509625467E-2</v>
      </c>
      <c r="AI295">
        <v>19.751402152493501</v>
      </c>
      <c r="AJ295">
        <v>105.51401869158801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0.02</v>
      </c>
      <c r="AM295" t="s">
        <v>10455</v>
      </c>
      <c r="AN295">
        <v>-1.02</v>
      </c>
      <c r="AO295" t="s">
        <v>10456</v>
      </c>
      <c r="AP295">
        <v>0.11796382548131799</v>
      </c>
      <c r="AQ295">
        <f>(Table2[[#This Row],[Sharpe Ratio]]-AVERAGE(Table2[Sharpe Ratio]))/_xlfn.STDEV.P(Table2[Sharpe Ratio])</f>
        <v>0.72189549310314127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-1.1374833636604205</v>
      </c>
      <c r="AS295">
        <f>_xlfn.RANK.AVG(Table2[[#This Row],[1Y Return vs Nifty Z-Score]],Table2[1Y Return vs Nifty Z-Score])</f>
        <v>226</v>
      </c>
      <c r="AT295">
        <f>_xlfn.RANK.AVG(Table2[[#This Row],[6M Return vs Nifty Z-Score]],Table2[6M Return vs Nifty Z-Score])</f>
        <v>534</v>
      </c>
      <c r="AU295">
        <f>_xlfn.RANK.AVG(Table2[[#This Row],[Sharpe Ratio Z-Score]],Table2[Sharpe Ratio Z-Score])</f>
        <v>170</v>
      </c>
      <c r="AV295">
        <f>(Table2[[#This Row],[Rank 1Y]]+Table2[[#This Row],[Rank 6M]]+Table2[[#This Row],[Rank Sharpe]])/3</f>
        <v>310</v>
      </c>
    </row>
    <row r="296" spans="1:48" x14ac:dyDescent="0.3">
      <c r="A296" t="s">
        <v>460</v>
      </c>
      <c r="B296" t="s">
        <v>461</v>
      </c>
      <c r="C296" t="s">
        <v>10425</v>
      </c>
      <c r="D296" t="s">
        <v>378</v>
      </c>
      <c r="E296">
        <v>47145.125189215003</v>
      </c>
      <c r="F296">
        <v>1597.2</v>
      </c>
      <c r="G296">
        <v>40.236179747278499</v>
      </c>
      <c r="H296">
        <f>(Table2[[#This Row],[1Y Return vs Nifty]]-AVERAGE(Table2[1Y Return vs Nifty]))/_xlfn.STDEV.P(Table2[1Y Return vs Nifty])</f>
        <v>-6.9126825678770973E-2</v>
      </c>
      <c r="I296">
        <v>14.9899586760276</v>
      </c>
      <c r="J296">
        <f>(Table2[[#This Row],[1M Return vs Nifty]]-AVERAGE(Table2[1M Return vs Nifty]))/_xlfn.STDEV.P(Table2[1M Return vs Nifty])</f>
        <v>1.4687027257332399</v>
      </c>
      <c r="K296">
        <v>17.064316672108099</v>
      </c>
      <c r="L296">
        <f>(Table2[[#This Row],[6M Return vs Nifty]]-AVERAGE(Table2[6M Return vs Nifty]))/_xlfn.STDEV.P(Table2[6M Return vs Nifty])</f>
        <v>0.14367921119515298</v>
      </c>
      <c r="M296">
        <v>3.0824778213352402</v>
      </c>
      <c r="N296">
        <f>(Table2[[#This Row],[1W Return vs Nifty]]-AVERAGE(Table2[1W Return vs Nifty]))/_xlfn.STDEV.P(Table2[1W Return vs Nifty])</f>
        <v>0.98336731107354503</v>
      </c>
      <c r="O296">
        <v>1494.77</v>
      </c>
      <c r="P296">
        <v>1369.01214032957</v>
      </c>
      <c r="Q296">
        <v>1193.1654798500099</v>
      </c>
      <c r="R296">
        <v>70.938990025438201</v>
      </c>
      <c r="S296" s="2">
        <f>(Table2[[#This Row],[Close Price]]-Table2[[#This Row],[20D EMA]])/Table2[[#This Row],[20D EMA]]</f>
        <v>6.8525592566080443E-2</v>
      </c>
      <c r="T296" s="2">
        <f>(Table2[[#This Row],[Close Price]]-Table2[[#This Row],[50D EMA]])/Table2[[#This Row],[50D EMA]]</f>
        <v>0.16668066918347202</v>
      </c>
      <c r="U296" s="2">
        <f>(Table2[[#This Row],[Close Price]]-Table2[[#This Row],[200D EMA]])/Table2[[#This Row],[200D EMA]]</f>
        <v>0.33862404416928021</v>
      </c>
      <c r="V296">
        <v>1.6751537089437201</v>
      </c>
      <c r="W296">
        <v>1580</v>
      </c>
      <c r="X296">
        <v>1608.95</v>
      </c>
      <c r="Y296">
        <v>1580</v>
      </c>
      <c r="Z296">
        <v>1608.95</v>
      </c>
      <c r="AA296">
        <v>1580</v>
      </c>
      <c r="AB296">
        <v>1608.95</v>
      </c>
      <c r="AC296" s="2">
        <f>(Table2[[#This Row],[Close Price]]/Table2[[#This Row],[Day Low]])-1</f>
        <v>1.0886075949367191E-2</v>
      </c>
      <c r="AD296" s="2">
        <f>(Table2[[#This Row],[Day High]]/Table2[[#This Row],[Close Price]])-1</f>
        <v>7.3566240921612014E-3</v>
      </c>
      <c r="AE296" s="2">
        <f>(Table2[[#This Row],[Close Price]]/Table2[[#This Row],[Current Week Low]])-1</f>
        <v>1.0886075949367191E-2</v>
      </c>
      <c r="AF296" s="2">
        <f>(Table2[[#This Row],[Current Week High]]/Table2[[#This Row],[Close Price]])-1</f>
        <v>7.3566240921612014E-3</v>
      </c>
      <c r="AG296" s="2">
        <f>(Table2[[#This Row],[Close Price]]/Table2[[#This Row],[Current Month Low]])-1</f>
        <v>1.0886075949367191E-2</v>
      </c>
      <c r="AH296" s="2">
        <f>(Table2[[#This Row],[Current Month High]]/Table2[[#This Row],[Close Price]])-1</f>
        <v>7.3566240921612014E-3</v>
      </c>
      <c r="AI296">
        <v>5.71312296518908</v>
      </c>
      <c r="AJ296">
        <v>73.373134328358205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0.28999999999999998</v>
      </c>
      <c r="AM296" t="s">
        <v>10455</v>
      </c>
      <c r="AN296">
        <v>8.2899999999999991</v>
      </c>
      <c r="AO296" t="s">
        <v>10455</v>
      </c>
      <c r="AP296">
        <v>4.4126302089519003E-2</v>
      </c>
      <c r="AQ296">
        <f>(Table2[[#This Row],[Sharpe Ratio]]-AVERAGE(Table2[Sharpe Ratio]))/_xlfn.STDEV.P(Table2[Sharpe Ratio])</f>
        <v>-0.11290336089741244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2.4137190614257547</v>
      </c>
      <c r="AS296">
        <f>_xlfn.RANK.AVG(Table2[[#This Row],[1Y Return vs Nifty Z-Score]],Table2[1Y Return vs Nifty Z-Score])</f>
        <v>297</v>
      </c>
      <c r="AT296">
        <f>_xlfn.RANK.AVG(Table2[[#This Row],[6M Return vs Nifty Z-Score]],Table2[6M Return vs Nifty Z-Score])</f>
        <v>261</v>
      </c>
      <c r="AU296">
        <f>_xlfn.RANK.AVG(Table2[[#This Row],[Sharpe Ratio Z-Score]],Table2[Sharpe Ratio Z-Score])</f>
        <v>373</v>
      </c>
      <c r="AV296">
        <f>(Table2[[#This Row],[Rank 1Y]]+Table2[[#This Row],[Rank 6M]]+Table2[[#This Row],[Rank Sharpe]])/3</f>
        <v>310.33333333333331</v>
      </c>
    </row>
    <row r="297" spans="1:48" x14ac:dyDescent="0.3">
      <c r="A297" t="s">
        <v>60</v>
      </c>
      <c r="B297" t="s">
        <v>61</v>
      </c>
      <c r="C297" t="s">
        <v>10417</v>
      </c>
      <c r="D297" t="s">
        <v>62</v>
      </c>
      <c r="E297">
        <v>364902.85891245003</v>
      </c>
      <c r="F297">
        <v>1520.1</v>
      </c>
      <c r="G297">
        <v>20.8977239866365</v>
      </c>
      <c r="H297">
        <f>(Table2[[#This Row],[1Y Return vs Nifty]]-AVERAGE(Table2[1Y Return vs Nifty]))/_xlfn.STDEV.P(Table2[1Y Return vs Nifty])</f>
        <v>-0.29835332972741141</v>
      </c>
      <c r="I297">
        <v>-4.4983619596258997</v>
      </c>
      <c r="J297">
        <f>(Table2[[#This Row],[1M Return vs Nifty]]-AVERAGE(Table2[1M Return vs Nifty]))/_xlfn.STDEV.P(Table2[1M Return vs Nifty])</f>
        <v>-0.40184527902944195</v>
      </c>
      <c r="K297">
        <v>9.6665701464896099</v>
      </c>
      <c r="L297">
        <f>(Table2[[#This Row],[6M Return vs Nifty]]-AVERAGE(Table2[6M Return vs Nifty]))/_xlfn.STDEV.P(Table2[6M Return vs Nifty])</f>
        <v>-8.1707669354960585E-2</v>
      </c>
      <c r="M297">
        <v>4.1428251297764999E-2</v>
      </c>
      <c r="N297">
        <f>(Table2[[#This Row],[1W Return vs Nifty]]-AVERAGE(Table2[1W Return vs Nifty]))/_xlfn.STDEV.P(Table2[1W Return vs Nifty])</f>
        <v>0.37239629006443492</v>
      </c>
      <c r="O297">
        <v>1503.5</v>
      </c>
      <c r="P297">
        <v>1506.29015695816</v>
      </c>
      <c r="Q297">
        <v>1391.5358245150601</v>
      </c>
      <c r="R297">
        <v>60.7251553855154</v>
      </c>
      <c r="S297" s="2">
        <f>(Table2[[#This Row],[Close Price]]-Table2[[#This Row],[20D EMA]])/Table2[[#This Row],[20D EMA]]</f>
        <v>1.1040904556035855E-2</v>
      </c>
      <c r="T297" s="2">
        <f>(Table2[[#This Row],[Close Price]]-Table2[[#This Row],[50D EMA]])/Table2[[#This Row],[50D EMA]]</f>
        <v>9.1681161016997428E-3</v>
      </c>
      <c r="U297" s="2">
        <f>(Table2[[#This Row],[Close Price]]-Table2[[#This Row],[200D EMA]])/Table2[[#This Row],[200D EMA]]</f>
        <v>9.2390129826333059E-2</v>
      </c>
      <c r="V297">
        <v>0.95955314033406802</v>
      </c>
      <c r="W297">
        <v>1503.85</v>
      </c>
      <c r="X297">
        <v>1530</v>
      </c>
      <c r="Y297">
        <v>1503.85</v>
      </c>
      <c r="Z297">
        <v>1530</v>
      </c>
      <c r="AA297">
        <v>1503.85</v>
      </c>
      <c r="AB297">
        <v>1530</v>
      </c>
      <c r="AC297" s="2">
        <f>(Table2[[#This Row],[Close Price]]/Table2[[#This Row],[Day Low]])-1</f>
        <v>1.0805598962662533E-2</v>
      </c>
      <c r="AD297" s="2">
        <f>(Table2[[#This Row],[Day High]]/Table2[[#This Row],[Close Price]])-1</f>
        <v>6.5127294256956958E-3</v>
      </c>
      <c r="AE297" s="2">
        <f>(Table2[[#This Row],[Close Price]]/Table2[[#This Row],[Current Week Low]])-1</f>
        <v>1.0805598962662533E-2</v>
      </c>
      <c r="AF297" s="2">
        <f>(Table2[[#This Row],[Current Week High]]/Table2[[#This Row],[Close Price]])-1</f>
        <v>6.5127294256956958E-3</v>
      </c>
      <c r="AG297" s="2">
        <f>(Table2[[#This Row],[Close Price]]/Table2[[#This Row],[Current Month Low]])-1</f>
        <v>1.0805598962662533E-2</v>
      </c>
      <c r="AH297" s="2">
        <f>(Table2[[#This Row],[Current Month High]]/Table2[[#This Row],[Close Price]])-1</f>
        <v>6.5127294256956958E-3</v>
      </c>
      <c r="AI297">
        <v>7.8119860535491101</v>
      </c>
      <c r="AJ297">
        <v>47.761846901579503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-0.08</v>
      </c>
      <c r="AM297" t="s">
        <v>10456</v>
      </c>
      <c r="AN297">
        <v>0.88</v>
      </c>
      <c r="AO297" t="s">
        <v>10455</v>
      </c>
      <c r="AP297">
        <v>9.7783436391871995E-2</v>
      </c>
      <c r="AQ297">
        <f>(Table2[[#This Row],[Sharpe Ratio]]-AVERAGE(Table2[Sharpe Ratio]))/_xlfn.STDEV.P(Table2[Sharpe Ratio])</f>
        <v>0.49373825121187392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391</v>
      </c>
      <c r="AT297">
        <f>_xlfn.RANK.AVG(Table2[[#This Row],[6M Return vs Nifty Z-Score]],Table2[6M Return vs Nifty Z-Score])</f>
        <v>327</v>
      </c>
      <c r="AU297">
        <f>_xlfn.RANK.AVG(Table2[[#This Row],[Sharpe Ratio Z-Score]],Table2[Sharpe Ratio Z-Score])</f>
        <v>216</v>
      </c>
      <c r="AV297">
        <f>(Table2[[#This Row],[Rank 1Y]]+Table2[[#This Row],[Rank 6M]]+Table2[[#This Row],[Rank Sharpe]])/3</f>
        <v>311.33333333333331</v>
      </c>
    </row>
    <row r="298" spans="1:48" x14ac:dyDescent="0.3">
      <c r="A298" t="s">
        <v>210</v>
      </c>
      <c r="B298" t="s">
        <v>211</v>
      </c>
      <c r="C298" t="s">
        <v>10412</v>
      </c>
      <c r="D298" t="s">
        <v>27</v>
      </c>
      <c r="E298">
        <v>121435.323068108</v>
      </c>
      <c r="F298">
        <v>17.62</v>
      </c>
      <c r="G298">
        <v>108.32663309585099</v>
      </c>
      <c r="H298">
        <f>(Table2[[#This Row],[1Y Return vs Nifty]]-AVERAGE(Table2[1Y Return vs Nifty]))/_xlfn.STDEV.P(Table2[1Y Return vs Nifty])</f>
        <v>0.73797673901982797</v>
      </c>
      <c r="I298">
        <v>5.0950976217987396</v>
      </c>
      <c r="J298">
        <f>(Table2[[#This Row],[1M Return vs Nifty]]-AVERAGE(Table2[1M Return vs Nifty]))/_xlfn.STDEV.P(Table2[1M Return vs Nifty])</f>
        <v>0.5189640105085811</v>
      </c>
      <c r="K298">
        <v>-7.3052958464856204</v>
      </c>
      <c r="L298">
        <f>(Table2[[#This Row],[6M Return vs Nifty]]-AVERAGE(Table2[6M Return vs Nifty]))/_xlfn.STDEV.P(Table2[6M Return vs Nifty])</f>
        <v>-0.59878890754342817</v>
      </c>
      <c r="M298">
        <v>2.4400529858512998</v>
      </c>
      <c r="N298">
        <f>(Table2[[#This Row],[1W Return vs Nifty]]-AVERAGE(Table2[1W Return vs Nifty]))/_xlfn.STDEV.P(Table2[1W Return vs Nifty])</f>
        <v>0.85429905729549294</v>
      </c>
      <c r="O298">
        <v>16.649999999999999</v>
      </c>
      <c r="P298">
        <v>15.3960597875317</v>
      </c>
      <c r="Q298">
        <v>13.485425334839199</v>
      </c>
      <c r="R298">
        <v>64.910829229377995</v>
      </c>
      <c r="S298" s="2">
        <f>(Table2[[#This Row],[Close Price]]-Table2[[#This Row],[20D EMA]])/Table2[[#This Row],[20D EMA]]</f>
        <v>5.8258258258258408E-2</v>
      </c>
      <c r="T298" s="2">
        <f>(Table2[[#This Row],[Close Price]]-Table2[[#This Row],[50D EMA]])/Table2[[#This Row],[50D EMA]]</f>
        <v>0.14444866044683269</v>
      </c>
      <c r="U298" s="2">
        <f>(Table2[[#This Row],[Close Price]]-Table2[[#This Row],[200D EMA]])/Table2[[#This Row],[200D EMA]]</f>
        <v>0.30659579230914208</v>
      </c>
      <c r="V298">
        <v>1.0341637141670299</v>
      </c>
      <c r="W298">
        <v>17.399999999999999</v>
      </c>
      <c r="X298">
        <v>18.059999999999999</v>
      </c>
      <c r="Y298">
        <v>17.399999999999999</v>
      </c>
      <c r="Z298">
        <v>18.059999999999999</v>
      </c>
      <c r="AA298">
        <v>17.399999999999999</v>
      </c>
      <c r="AB298">
        <v>18.059999999999999</v>
      </c>
      <c r="AC298" s="2">
        <f>(Table2[[#This Row],[Close Price]]/Table2[[#This Row],[Day Low]])-1</f>
        <v>1.2643678160919603E-2</v>
      </c>
      <c r="AD298" s="2">
        <f>(Table2[[#This Row],[Day High]]/Table2[[#This Row],[Close Price]])-1</f>
        <v>2.4971623155505052E-2</v>
      </c>
      <c r="AE298" s="2">
        <f>(Table2[[#This Row],[Close Price]]/Table2[[#This Row],[Current Week Low]])-1</f>
        <v>1.2643678160919603E-2</v>
      </c>
      <c r="AF298" s="2">
        <f>(Table2[[#This Row],[Current Week High]]/Table2[[#This Row],[Close Price]])-1</f>
        <v>2.4971623155505052E-2</v>
      </c>
      <c r="AG298" s="2">
        <f>(Table2[[#This Row],[Close Price]]/Table2[[#This Row],[Current Month Low]])-1</f>
        <v>1.2643678160919603E-2</v>
      </c>
      <c r="AH298" s="2">
        <f>(Table2[[#This Row],[Current Month High]]/Table2[[#This Row],[Close Price]])-1</f>
        <v>2.4971623155505052E-2</v>
      </c>
      <c r="AI298">
        <v>8.8535754824063506</v>
      </c>
      <c r="AJ298">
        <v>146.433566433566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0.27</v>
      </c>
      <c r="AM298" t="s">
        <v>10455</v>
      </c>
      <c r="AN298">
        <v>7.24</v>
      </c>
      <c r="AO298" t="s">
        <v>10455</v>
      </c>
      <c r="AP298">
        <v>6.2304602108832E-2</v>
      </c>
      <c r="AQ298">
        <f>(Table2[[#This Row],[Sharpe Ratio]]-AVERAGE(Table2[Sharpe Ratio]))/_xlfn.STDEV.P(Table2[Sharpe Ratio])</f>
        <v>9.2618483914167757E-2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1.6050693831946417</v>
      </c>
      <c r="AS298">
        <f>_xlfn.RANK.AVG(Table2[[#This Row],[1Y Return vs Nifty Z-Score]],Table2[1Y Return vs Nifty Z-Score])</f>
        <v>120</v>
      </c>
      <c r="AT298">
        <f>_xlfn.RANK.AVG(Table2[[#This Row],[6M Return vs Nifty Z-Score]],Table2[6M Return vs Nifty Z-Score])</f>
        <v>511</v>
      </c>
      <c r="AU298">
        <f>_xlfn.RANK.AVG(Table2[[#This Row],[Sharpe Ratio Z-Score]],Table2[Sharpe Ratio Z-Score])</f>
        <v>303</v>
      </c>
      <c r="AV298">
        <f>(Table2[[#This Row],[Rank 1Y]]+Table2[[#This Row],[Rank 6M]]+Table2[[#This Row],[Rank Sharpe]])/3</f>
        <v>311.33333333333331</v>
      </c>
    </row>
    <row r="299" spans="1:48" x14ac:dyDescent="0.3">
      <c r="A299" t="s">
        <v>450</v>
      </c>
      <c r="B299" t="s">
        <v>451</v>
      </c>
      <c r="C299" t="s">
        <v>10409</v>
      </c>
      <c r="D299" t="s">
        <v>452</v>
      </c>
      <c r="E299">
        <v>49537.502906200003</v>
      </c>
      <c r="F299">
        <v>333.8</v>
      </c>
      <c r="G299">
        <v>23.783204242316099</v>
      </c>
      <c r="H299">
        <f>(Table2[[#This Row],[1Y Return vs Nifty]]-AVERAGE(Table2[1Y Return vs Nifty]))/_xlfn.STDEV.P(Table2[1Y Return vs Nifty])</f>
        <v>-0.26415057022595401</v>
      </c>
      <c r="I299">
        <v>1.19302904678225</v>
      </c>
      <c r="J299">
        <f>(Table2[[#This Row],[1M Return vs Nifty]]-AVERAGE(Table2[1M Return vs Nifty]))/_xlfn.STDEV.P(Table2[1M Return vs Nifty])</f>
        <v>0.1444316573159275</v>
      </c>
      <c r="K299">
        <v>37.0086382377863</v>
      </c>
      <c r="L299">
        <f>(Table2[[#This Row],[6M Return vs Nifty]]-AVERAGE(Table2[6M Return vs Nifty]))/_xlfn.STDEV.P(Table2[6M Return vs Nifty])</f>
        <v>0.75132214770422001</v>
      </c>
      <c r="M299">
        <v>1.16998949326183</v>
      </c>
      <c r="N299">
        <f>(Table2[[#This Row],[1W Return vs Nifty]]-AVERAGE(Table2[1W Return vs Nifty]))/_xlfn.STDEV.P(Table2[1W Return vs Nifty])</f>
        <v>0.59913321045787571</v>
      </c>
      <c r="O299">
        <v>316.45</v>
      </c>
      <c r="P299">
        <v>306.440212847917</v>
      </c>
      <c r="Q299">
        <v>270.300961681606</v>
      </c>
      <c r="R299">
        <v>66.337252614382507</v>
      </c>
      <c r="S299" s="2">
        <f>(Table2[[#This Row],[Close Price]]-Table2[[#This Row],[20D EMA]])/Table2[[#This Row],[20D EMA]]</f>
        <v>5.4826986885764019E-2</v>
      </c>
      <c r="T299" s="2">
        <f>(Table2[[#This Row],[Close Price]]-Table2[[#This Row],[50D EMA]])/Table2[[#This Row],[50D EMA]]</f>
        <v>8.928262677346914E-2</v>
      </c>
      <c r="U299" s="2">
        <f>(Table2[[#This Row],[Close Price]]-Table2[[#This Row],[200D EMA]])/Table2[[#This Row],[200D EMA]]</f>
        <v>0.23491976470727863</v>
      </c>
      <c r="V299">
        <v>0.75941559087019295</v>
      </c>
      <c r="W299">
        <v>331.2</v>
      </c>
      <c r="X299">
        <v>335.65</v>
      </c>
      <c r="Y299">
        <v>331.2</v>
      </c>
      <c r="Z299">
        <v>335.65</v>
      </c>
      <c r="AA299">
        <v>331.2</v>
      </c>
      <c r="AB299">
        <v>335.65</v>
      </c>
      <c r="AC299" s="2">
        <f>(Table2[[#This Row],[Close Price]]/Table2[[#This Row],[Day Low]])-1</f>
        <v>7.8502415458938657E-3</v>
      </c>
      <c r="AD299" s="2">
        <f>(Table2[[#This Row],[Day High]]/Table2[[#This Row],[Close Price]])-1</f>
        <v>5.5422408627920916E-3</v>
      </c>
      <c r="AE299" s="2">
        <f>(Table2[[#This Row],[Close Price]]/Table2[[#This Row],[Current Week Low]])-1</f>
        <v>7.8502415458938657E-3</v>
      </c>
      <c r="AF299" s="2">
        <f>(Table2[[#This Row],[Current Week High]]/Table2[[#This Row],[Close Price]])-1</f>
        <v>5.5422408627920916E-3</v>
      </c>
      <c r="AG299" s="2">
        <f>(Table2[[#This Row],[Close Price]]/Table2[[#This Row],[Current Month Low]])-1</f>
        <v>7.8502415458938657E-3</v>
      </c>
      <c r="AH299" s="2">
        <f>(Table2[[#This Row],[Current Month High]]/Table2[[#This Row],[Close Price]])-1</f>
        <v>5.5422408627920916E-3</v>
      </c>
      <c r="AI299">
        <v>0.55422408627920905</v>
      </c>
      <c r="AJ299">
        <v>74.126238914971296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</v>
      </c>
      <c r="AM299" t="s">
        <v>10455</v>
      </c>
      <c r="AN299">
        <v>4.12</v>
      </c>
      <c r="AO299" t="s">
        <v>10455</v>
      </c>
      <c r="AP299">
        <v>1.9701922621500001E-2</v>
      </c>
      <c r="AQ299">
        <f>(Table2[[#This Row],[Sharpe Ratio]]-AVERAGE(Table2[Sharpe Ratio]))/_xlfn.STDEV.P(Table2[Sharpe Ratio])</f>
        <v>-0.3890426875292905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0.84169375772277877</v>
      </c>
      <c r="AS299">
        <f>_xlfn.RANK.AVG(Table2[[#This Row],[1Y Return vs Nifty Z-Score]],Table2[1Y Return vs Nifty Z-Score])</f>
        <v>370</v>
      </c>
      <c r="AT299">
        <f>_xlfn.RANK.AVG(Table2[[#This Row],[6M Return vs Nifty Z-Score]],Table2[6M Return vs Nifty Z-Score])</f>
        <v>129</v>
      </c>
      <c r="AU299">
        <f>_xlfn.RANK.AVG(Table2[[#This Row],[Sharpe Ratio Z-Score]],Table2[Sharpe Ratio Z-Score])</f>
        <v>445</v>
      </c>
      <c r="AV299">
        <f>(Table2[[#This Row],[Rank 1Y]]+Table2[[#This Row],[Rank 6M]]+Table2[[#This Row],[Rank Sharpe]])/3</f>
        <v>314.66666666666669</v>
      </c>
    </row>
    <row r="300" spans="1:48" x14ac:dyDescent="0.3">
      <c r="A300" t="s">
        <v>307</v>
      </c>
      <c r="B300" t="s">
        <v>308</v>
      </c>
      <c r="C300" t="s">
        <v>10415</v>
      </c>
      <c r="D300" t="s">
        <v>309</v>
      </c>
      <c r="E300">
        <v>82380.656985299996</v>
      </c>
      <c r="F300">
        <v>4235.1000000000004</v>
      </c>
      <c r="G300">
        <v>6.9450582152508602</v>
      </c>
      <c r="H300">
        <f>(Table2[[#This Row],[1Y Return vs Nifty]]-AVERAGE(Table2[1Y Return vs Nifty]))/_xlfn.STDEV.P(Table2[1Y Return vs Nifty])</f>
        <v>-0.46373989608619692</v>
      </c>
      <c r="I300">
        <v>7.5559293304797102</v>
      </c>
      <c r="J300">
        <f>(Table2[[#This Row],[1M Return vs Nifty]]-AVERAGE(Table2[1M Return vs Nifty]))/_xlfn.STDEV.P(Table2[1M Return vs Nifty])</f>
        <v>0.75516208671986029</v>
      </c>
      <c r="K300">
        <v>7.0794727595437896</v>
      </c>
      <c r="L300">
        <f>(Table2[[#This Row],[6M Return vs Nifty]]-AVERAGE(Table2[6M Return vs Nifty]))/_xlfn.STDEV.P(Table2[6M Return vs Nifty])</f>
        <v>-0.16052867352208006</v>
      </c>
      <c r="M300">
        <v>4.1492387832634199</v>
      </c>
      <c r="N300">
        <f>(Table2[[#This Row],[1W Return vs Nifty]]-AVERAGE(Table2[1W Return vs Nifty]))/_xlfn.STDEV.P(Table2[1W Return vs Nifty])</f>
        <v>1.1976880641791541</v>
      </c>
      <c r="O300">
        <v>4118.75</v>
      </c>
      <c r="P300">
        <v>3951.64767910007</v>
      </c>
      <c r="Q300">
        <v>3591.0079164361</v>
      </c>
      <c r="R300">
        <v>58.418097651196</v>
      </c>
      <c r="S300" s="2">
        <f>(Table2[[#This Row],[Close Price]]-Table2[[#This Row],[20D EMA]])/Table2[[#This Row],[20D EMA]]</f>
        <v>2.8248861911987947E-2</v>
      </c>
      <c r="T300" s="2">
        <f>(Table2[[#This Row],[Close Price]]-Table2[[#This Row],[50D EMA]])/Table2[[#This Row],[50D EMA]]</f>
        <v>7.1730160155493022E-2</v>
      </c>
      <c r="U300" s="2">
        <f>(Table2[[#This Row],[Close Price]]-Table2[[#This Row],[200D EMA]])/Table2[[#This Row],[200D EMA]]</f>
        <v>0.17936247943533645</v>
      </c>
      <c r="V300">
        <v>1.5266912190042701</v>
      </c>
      <c r="W300">
        <v>4175.45</v>
      </c>
      <c r="X300">
        <v>4258.95</v>
      </c>
      <c r="Y300">
        <v>4175.45</v>
      </c>
      <c r="Z300">
        <v>4258.95</v>
      </c>
      <c r="AA300">
        <v>4175.45</v>
      </c>
      <c r="AB300">
        <v>4258.95</v>
      </c>
      <c r="AC300" s="2">
        <f>(Table2[[#This Row],[Close Price]]/Table2[[#This Row],[Day Low]])-1</f>
        <v>1.4285885353674477E-2</v>
      </c>
      <c r="AD300" s="2">
        <f>(Table2[[#This Row],[Day High]]/Table2[[#This Row],[Close Price]])-1</f>
        <v>5.6315081107882747E-3</v>
      </c>
      <c r="AE300" s="2">
        <f>(Table2[[#This Row],[Close Price]]/Table2[[#This Row],[Current Week Low]])-1</f>
        <v>1.4285885353674477E-2</v>
      </c>
      <c r="AF300" s="2">
        <f>(Table2[[#This Row],[Current Week High]]/Table2[[#This Row],[Close Price]])-1</f>
        <v>5.6315081107882747E-3</v>
      </c>
      <c r="AG300" s="2">
        <f>(Table2[[#This Row],[Close Price]]/Table2[[#This Row],[Current Month Low]])-1</f>
        <v>1.4285885353674477E-2</v>
      </c>
      <c r="AH300" s="2">
        <f>(Table2[[#This Row],[Current Month High]]/Table2[[#This Row],[Close Price]])-1</f>
        <v>5.6315081107882747E-3</v>
      </c>
      <c r="AI300">
        <v>3.8936506812117599</v>
      </c>
      <c r="AJ300">
        <v>53.556925308194302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0.05</v>
      </c>
      <c r="AM300" t="s">
        <v>10455</v>
      </c>
      <c r="AN300">
        <v>3.66</v>
      </c>
      <c r="AO300" t="s">
        <v>10455</v>
      </c>
      <c r="AP300">
        <v>0.139006071647051</v>
      </c>
      <c r="AQ300">
        <f>(Table2[[#This Row],[Sharpe Ratio]]-AVERAGE(Table2[Sharpe Ratio]))/_xlfn.STDEV.P(Table2[Sharpe Ratio])</f>
        <v>0.95979679555531028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2.2883783768460475</v>
      </c>
      <c r="AS300">
        <f>_xlfn.RANK.AVG(Table2[[#This Row],[1Y Return vs Nifty Z-Score]],Table2[1Y Return vs Nifty Z-Score])</f>
        <v>464</v>
      </c>
      <c r="AT300">
        <f>_xlfn.RANK.AVG(Table2[[#This Row],[6M Return vs Nifty Z-Score]],Table2[6M Return vs Nifty Z-Score])</f>
        <v>359</v>
      </c>
      <c r="AU300">
        <f>_xlfn.RANK.AVG(Table2[[#This Row],[Sharpe Ratio Z-Score]],Table2[Sharpe Ratio Z-Score])</f>
        <v>122</v>
      </c>
      <c r="AV300">
        <f>(Table2[[#This Row],[Rank 1Y]]+Table2[[#This Row],[Rank 6M]]+Table2[[#This Row],[Rank Sharpe]])/3</f>
        <v>315</v>
      </c>
    </row>
    <row r="301" spans="1:48" x14ac:dyDescent="0.3">
      <c r="A301" t="s">
        <v>354</v>
      </c>
      <c r="B301" t="s">
        <v>355</v>
      </c>
      <c r="C301" t="s">
        <v>10409</v>
      </c>
      <c r="D301" t="s">
        <v>18</v>
      </c>
      <c r="E301">
        <v>70664.985789569997</v>
      </c>
      <c r="F301">
        <v>331.3</v>
      </c>
      <c r="G301">
        <v>49.551448261063797</v>
      </c>
      <c r="H301">
        <f>(Table2[[#This Row],[1Y Return vs Nifty]]-AVERAGE(Table2[1Y Return vs Nifty]))/_xlfn.STDEV.P(Table2[1Y Return vs Nifty])</f>
        <v>4.129080342867799E-2</v>
      </c>
      <c r="I301">
        <v>-20.4783063593325</v>
      </c>
      <c r="J301">
        <f>(Table2[[#This Row],[1M Return vs Nifty]]-AVERAGE(Table2[1M Return vs Nifty]))/_xlfn.STDEV.P(Table2[1M Return vs Nifty])</f>
        <v>-1.9356487129900013</v>
      </c>
      <c r="K301">
        <v>13.409507191846799</v>
      </c>
      <c r="L301">
        <f>(Table2[[#This Row],[6M Return vs Nifty]]-AVERAGE(Table2[6M Return vs Nifty]))/_xlfn.STDEV.P(Table2[6M Return vs Nifty])</f>
        <v>3.2328260617374593E-2</v>
      </c>
      <c r="M301">
        <v>-5.2676636761223596</v>
      </c>
      <c r="N301">
        <f>(Table2[[#This Row],[1W Return vs Nifty]]-AVERAGE(Table2[1W Return vs Nifty]))/_xlfn.STDEV.P(Table2[1W Return vs Nifty])</f>
        <v>-0.69424246107145182</v>
      </c>
      <c r="O301">
        <v>341.88</v>
      </c>
      <c r="P301">
        <v>340.61757433266303</v>
      </c>
      <c r="Q301">
        <v>293.15552658169003</v>
      </c>
      <c r="R301">
        <v>33.464121156653498</v>
      </c>
      <c r="S301" s="2">
        <f>(Table2[[#This Row],[Close Price]]-Table2[[#This Row],[20D EMA]])/Table2[[#This Row],[20D EMA]]</f>
        <v>-3.0946530946530899E-2</v>
      </c>
      <c r="T301" s="2">
        <f>(Table2[[#This Row],[Close Price]]-Table2[[#This Row],[50D EMA]])/Table2[[#This Row],[50D EMA]]</f>
        <v>-2.7354943005856287E-2</v>
      </c>
      <c r="U301" s="2">
        <f>(Table2[[#This Row],[Close Price]]-Table2[[#This Row],[200D EMA]])/Table2[[#This Row],[200D EMA]]</f>
        <v>0.13011684911108348</v>
      </c>
      <c r="V301">
        <v>0.67102053428041597</v>
      </c>
      <c r="W301">
        <v>329.5</v>
      </c>
      <c r="X301">
        <v>334.4</v>
      </c>
      <c r="Y301">
        <v>329.5</v>
      </c>
      <c r="Z301">
        <v>334.4</v>
      </c>
      <c r="AA301">
        <v>329.5</v>
      </c>
      <c r="AB301">
        <v>334.4</v>
      </c>
      <c r="AC301" s="2">
        <f>(Table2[[#This Row],[Close Price]]/Table2[[#This Row],[Day Low]])-1</f>
        <v>5.4628224582702334E-3</v>
      </c>
      <c r="AD301" s="2">
        <f>(Table2[[#This Row],[Day High]]/Table2[[#This Row],[Close Price]])-1</f>
        <v>9.3570781768788081E-3</v>
      </c>
      <c r="AE301" s="2">
        <f>(Table2[[#This Row],[Close Price]]/Table2[[#This Row],[Current Week Low]])-1</f>
        <v>5.4628224582702334E-3</v>
      </c>
      <c r="AF301" s="2">
        <f>(Table2[[#This Row],[Current Week High]]/Table2[[#This Row],[Close Price]])-1</f>
        <v>9.3570781768788081E-3</v>
      </c>
      <c r="AG301" s="2">
        <f>(Table2[[#This Row],[Close Price]]/Table2[[#This Row],[Current Month Low]])-1</f>
        <v>5.4628224582702334E-3</v>
      </c>
      <c r="AH301" s="2">
        <f>(Table2[[#This Row],[Current Month High]]/Table2[[#This Row],[Close Price]])-1</f>
        <v>9.3570781768788081E-3</v>
      </c>
      <c r="AI301">
        <v>19.6901096689807</v>
      </c>
      <c r="AJ301">
        <v>107.755016722408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0.03</v>
      </c>
      <c r="AM301" t="s">
        <v>10455</v>
      </c>
      <c r="AN301">
        <v>-5.51</v>
      </c>
      <c r="AO301" t="s">
        <v>10456</v>
      </c>
      <c r="AP301">
        <v>3.6778073191920002E-2</v>
      </c>
      <c r="AQ301">
        <f>(Table2[[#This Row],[Sharpe Ratio]]-AVERAGE(Table2[Sharpe Ratio]))/_xlfn.STDEV.P(Table2[Sharpe Ratio])</f>
        <v>-0.19598162220500559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-2.7522537322204061</v>
      </c>
      <c r="AS301">
        <f>_xlfn.RANK.AVG(Table2[[#This Row],[1Y Return vs Nifty Z-Score]],Table2[1Y Return vs Nifty Z-Score])</f>
        <v>266</v>
      </c>
      <c r="AT301">
        <f>_xlfn.RANK.AVG(Table2[[#This Row],[6M Return vs Nifty Z-Score]],Table2[6M Return vs Nifty Z-Score])</f>
        <v>289</v>
      </c>
      <c r="AU301">
        <f>_xlfn.RANK.AVG(Table2[[#This Row],[Sharpe Ratio Z-Score]],Table2[Sharpe Ratio Z-Score])</f>
        <v>393</v>
      </c>
      <c r="AV301">
        <f>(Table2[[#This Row],[Rank 1Y]]+Table2[[#This Row],[Rank 6M]]+Table2[[#This Row],[Rank Sharpe]])/3</f>
        <v>316</v>
      </c>
    </row>
    <row r="302" spans="1:48" x14ac:dyDescent="0.3">
      <c r="A302" t="s">
        <v>908</v>
      </c>
      <c r="B302" t="s">
        <v>909</v>
      </c>
      <c r="C302" t="s">
        <v>10409</v>
      </c>
      <c r="D302" t="s">
        <v>177</v>
      </c>
      <c r="E302">
        <v>15773.82336882</v>
      </c>
      <c r="F302">
        <v>1746.8</v>
      </c>
      <c r="G302">
        <v>36.551572588307799</v>
      </c>
      <c r="H302">
        <f>(Table2[[#This Row],[1Y Return vs Nifty]]-AVERAGE(Table2[1Y Return vs Nifty]))/_xlfn.STDEV.P(Table2[1Y Return vs Nifty])</f>
        <v>-0.11280195818663194</v>
      </c>
      <c r="I302">
        <v>12.6891094780497</v>
      </c>
      <c r="J302">
        <f>(Table2[[#This Row],[1M Return vs Nifty]]-AVERAGE(Table2[1M Return vs Nifty]))/_xlfn.STDEV.P(Table2[1M Return vs Nifty])</f>
        <v>1.2478602551581421</v>
      </c>
      <c r="K302">
        <v>34.172889379334798</v>
      </c>
      <c r="L302">
        <f>(Table2[[#This Row],[6M Return vs Nifty]]-AVERAGE(Table2[6M Return vs Nifty]))/_xlfn.STDEV.P(Table2[6M Return vs Nifty])</f>
        <v>0.66492548798945716</v>
      </c>
      <c r="M302">
        <v>5.2809467391488996</v>
      </c>
      <c r="N302">
        <f>(Table2[[#This Row],[1W Return vs Nifty]]-AVERAGE(Table2[1W Return vs Nifty]))/_xlfn.STDEV.P(Table2[1W Return vs Nifty])</f>
        <v>1.4250571844013422</v>
      </c>
      <c r="O302">
        <v>1481.01</v>
      </c>
      <c r="P302">
        <v>1420.24706557584</v>
      </c>
      <c r="Q302">
        <v>1294.0314270480301</v>
      </c>
      <c r="R302">
        <v>83.786707453234598</v>
      </c>
      <c r="S302" s="2">
        <f>(Table2[[#This Row],[Close Price]]-Table2[[#This Row],[20D EMA]])/Table2[[#This Row],[20D EMA]]</f>
        <v>0.17946536485236425</v>
      </c>
      <c r="T302" s="2">
        <f>(Table2[[#This Row],[Close Price]]-Table2[[#This Row],[50D EMA]])/Table2[[#This Row],[50D EMA]]</f>
        <v>0.22992685029189544</v>
      </c>
      <c r="U302" s="2">
        <f>(Table2[[#This Row],[Close Price]]-Table2[[#This Row],[200D EMA]])/Table2[[#This Row],[200D EMA]]</f>
        <v>0.34988993581464589</v>
      </c>
      <c r="V302">
        <v>2.0252280526362698</v>
      </c>
      <c r="W302">
        <v>1596.1</v>
      </c>
      <c r="X302">
        <v>1756.55</v>
      </c>
      <c r="Y302">
        <v>1596.1</v>
      </c>
      <c r="Z302">
        <v>1756.55</v>
      </c>
      <c r="AA302">
        <v>1596.1</v>
      </c>
      <c r="AB302">
        <v>1756.55</v>
      </c>
      <c r="AC302" s="2">
        <f>(Table2[[#This Row],[Close Price]]/Table2[[#This Row],[Day Low]])-1</f>
        <v>9.4417643004824248E-2</v>
      </c>
      <c r="AD302" s="2">
        <f>(Table2[[#This Row],[Day High]]/Table2[[#This Row],[Close Price]])-1</f>
        <v>5.5816349896955497E-3</v>
      </c>
      <c r="AE302" s="2">
        <f>(Table2[[#This Row],[Close Price]]/Table2[[#This Row],[Current Week Low]])-1</f>
        <v>9.4417643004824248E-2</v>
      </c>
      <c r="AF302" s="2">
        <f>(Table2[[#This Row],[Current Week High]]/Table2[[#This Row],[Close Price]])-1</f>
        <v>5.5816349896955497E-3</v>
      </c>
      <c r="AG302" s="2">
        <f>(Table2[[#This Row],[Close Price]]/Table2[[#This Row],[Current Month Low]])-1</f>
        <v>9.4417643004824248E-2</v>
      </c>
      <c r="AH302" s="2">
        <f>(Table2[[#This Row],[Current Month High]]/Table2[[#This Row],[Close Price]])-1</f>
        <v>5.5816349896955497E-3</v>
      </c>
      <c r="AI302">
        <v>0.55816349896955497</v>
      </c>
      <c r="AJ302">
        <v>79.980423471227596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0.15</v>
      </c>
      <c r="AM302" t="s">
        <v>10455</v>
      </c>
      <c r="AN302">
        <v>20.81</v>
      </c>
      <c r="AO302" t="s">
        <v>10455</v>
      </c>
      <c r="AP302">
        <v>3.28382037642E-3</v>
      </c>
      <c r="AQ302">
        <f>(Table2[[#This Row],[Sharpe Ratio]]-AVERAGE(Table2[Sharpe Ratio]))/_xlfn.STDEV.P(Table2[Sharpe Ratio])</f>
        <v>-0.57466393143708638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2.6503770379252232</v>
      </c>
      <c r="AS302">
        <f>_xlfn.RANK.AVG(Table2[[#This Row],[1Y Return vs Nifty Z-Score]],Table2[1Y Return vs Nifty Z-Score])</f>
        <v>310</v>
      </c>
      <c r="AT302">
        <f>_xlfn.RANK.AVG(Table2[[#This Row],[6M Return vs Nifty Z-Score]],Table2[6M Return vs Nifty Z-Score])</f>
        <v>142</v>
      </c>
      <c r="AU302">
        <f>_xlfn.RANK.AVG(Table2[[#This Row],[Sharpe Ratio Z-Score]],Table2[Sharpe Ratio Z-Score])</f>
        <v>496</v>
      </c>
      <c r="AV302">
        <f>(Table2[[#This Row],[Rank 1Y]]+Table2[[#This Row],[Rank 6M]]+Table2[[#This Row],[Rank Sharpe]])/3</f>
        <v>316</v>
      </c>
    </row>
    <row r="303" spans="1:48" x14ac:dyDescent="0.3">
      <c r="A303" t="s">
        <v>279</v>
      </c>
      <c r="B303" t="s">
        <v>280</v>
      </c>
      <c r="C303" t="s">
        <v>10411</v>
      </c>
      <c r="D303" t="s">
        <v>281</v>
      </c>
      <c r="E303">
        <v>90287.921063475005</v>
      </c>
      <c r="F303">
        <v>84.39</v>
      </c>
      <c r="G303">
        <v>23.299243675525901</v>
      </c>
      <c r="H303">
        <f>(Table2[[#This Row],[1Y Return vs Nifty]]-AVERAGE(Table2[1Y Return vs Nifty]))/_xlfn.STDEV.P(Table2[1Y Return vs Nifty])</f>
        <v>-0.26988714972308714</v>
      </c>
      <c r="I303">
        <v>-13.141737285945601</v>
      </c>
      <c r="J303">
        <f>(Table2[[#This Row],[1M Return vs Nifty]]-AVERAGE(Table2[1M Return vs Nifty]))/_xlfn.STDEV.P(Table2[1M Return vs Nifty])</f>
        <v>-1.2314626059059071</v>
      </c>
      <c r="K303">
        <v>13.8849234364938</v>
      </c>
      <c r="L303">
        <f>(Table2[[#This Row],[6M Return vs Nifty]]-AVERAGE(Table2[6M Return vs Nifty]))/_xlfn.STDEV.P(Table2[6M Return vs Nifty])</f>
        <v>4.6812750451240399E-2</v>
      </c>
      <c r="M303">
        <v>-3.98809950681731</v>
      </c>
      <c r="N303">
        <f>(Table2[[#This Row],[1W Return vs Nifty]]-AVERAGE(Table2[1W Return vs Nifty]))/_xlfn.STDEV.P(Table2[1W Return vs Nifty])</f>
        <v>-0.43716785279489351</v>
      </c>
      <c r="O303">
        <v>85.3</v>
      </c>
      <c r="P303">
        <v>85.398558440156606</v>
      </c>
      <c r="Q303">
        <v>77.704582089995895</v>
      </c>
      <c r="R303">
        <v>40.364497941265803</v>
      </c>
      <c r="S303" s="2">
        <f>(Table2[[#This Row],[Close Price]]-Table2[[#This Row],[20D EMA]])/Table2[[#This Row],[20D EMA]]</f>
        <v>-1.0668229777256701E-2</v>
      </c>
      <c r="T303" s="2">
        <f>(Table2[[#This Row],[Close Price]]-Table2[[#This Row],[50D EMA]])/Table2[[#This Row],[50D EMA]]</f>
        <v>-1.1810017154602869E-2</v>
      </c>
      <c r="U303" s="2">
        <f>(Table2[[#This Row],[Close Price]]-Table2[[#This Row],[200D EMA]])/Table2[[#This Row],[200D EMA]]</f>
        <v>8.6036340846170276E-2</v>
      </c>
      <c r="V303">
        <v>0.58080191009790905</v>
      </c>
      <c r="W303">
        <v>83.72</v>
      </c>
      <c r="X303">
        <v>84.78</v>
      </c>
      <c r="Y303">
        <v>83.72</v>
      </c>
      <c r="Z303">
        <v>84.78</v>
      </c>
      <c r="AA303">
        <v>83.72</v>
      </c>
      <c r="AB303">
        <v>84.78</v>
      </c>
      <c r="AC303" s="2">
        <f>(Table2[[#This Row],[Close Price]]/Table2[[#This Row],[Day Low]])-1</f>
        <v>8.0028666985187957E-3</v>
      </c>
      <c r="AD303" s="2">
        <f>(Table2[[#This Row],[Day High]]/Table2[[#This Row],[Close Price]])-1</f>
        <v>4.6214006398861418E-3</v>
      </c>
      <c r="AE303" s="2">
        <f>(Table2[[#This Row],[Close Price]]/Table2[[#This Row],[Current Week Low]])-1</f>
        <v>8.0028666985187957E-3</v>
      </c>
      <c r="AF303" s="2">
        <f>(Table2[[#This Row],[Current Week High]]/Table2[[#This Row],[Close Price]])-1</f>
        <v>4.6214006398861418E-3</v>
      </c>
      <c r="AG303" s="2">
        <f>(Table2[[#This Row],[Close Price]]/Table2[[#This Row],[Current Month Low]])-1</f>
        <v>8.0028666985187957E-3</v>
      </c>
      <c r="AH303" s="2">
        <f>(Table2[[#This Row],[Current Month High]]/Table2[[#This Row],[Close Price]])-1</f>
        <v>4.6214006398861418E-3</v>
      </c>
      <c r="AI303">
        <v>16.956985424813301</v>
      </c>
      <c r="AJ303">
        <v>52.191163210099099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-0.12</v>
      </c>
      <c r="AM303" t="s">
        <v>10456</v>
      </c>
      <c r="AN303">
        <v>-3.33</v>
      </c>
      <c r="AO303" t="s">
        <v>10456</v>
      </c>
      <c r="AP303">
        <v>6.8619749530456006E-2</v>
      </c>
      <c r="AQ303">
        <f>(Table2[[#This Row],[Sharpe Ratio]]-AVERAGE(Table2[Sharpe Ratio]))/_xlfn.STDEV.P(Table2[Sharpe Ratio])</f>
        <v>0.1640168405795514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374</v>
      </c>
      <c r="AT303">
        <f>_xlfn.RANK.AVG(Table2[[#This Row],[6M Return vs Nifty Z-Score]],Table2[6M Return vs Nifty Z-Score])</f>
        <v>285</v>
      </c>
      <c r="AU303">
        <f>_xlfn.RANK.AVG(Table2[[#This Row],[Sharpe Ratio Z-Score]],Table2[Sharpe Ratio Z-Score])</f>
        <v>290</v>
      </c>
      <c r="AV303">
        <f>(Table2[[#This Row],[Rank 1Y]]+Table2[[#This Row],[Rank 6M]]+Table2[[#This Row],[Rank Sharpe]])/3</f>
        <v>316.33333333333331</v>
      </c>
    </row>
    <row r="304" spans="1:48" x14ac:dyDescent="0.3">
      <c r="A304" t="s">
        <v>1209</v>
      </c>
      <c r="B304" t="s">
        <v>1210</v>
      </c>
      <c r="C304" t="s">
        <v>10414</v>
      </c>
      <c r="D304" t="s">
        <v>836</v>
      </c>
      <c r="E304">
        <v>9154.4239949999992</v>
      </c>
      <c r="F304">
        <v>1219.8499999999999</v>
      </c>
      <c r="G304">
        <v>55.403287545207199</v>
      </c>
      <c r="H304">
        <f>(Table2[[#This Row],[1Y Return vs Nifty]]-AVERAGE(Table2[1Y Return vs Nifty]))/_xlfn.STDEV.P(Table2[1Y Return vs Nifty])</f>
        <v>0.11065501109663083</v>
      </c>
      <c r="I304">
        <v>7.2939124951852303</v>
      </c>
      <c r="J304">
        <f>(Table2[[#This Row],[1M Return vs Nifty]]-AVERAGE(Table2[1M Return vs Nifty]))/_xlfn.STDEV.P(Table2[1M Return vs Nifty])</f>
        <v>0.73001291775669852</v>
      </c>
      <c r="K304">
        <v>11.960638427874001</v>
      </c>
      <c r="L304">
        <f>(Table2[[#This Row],[6M Return vs Nifty]]-AVERAGE(Table2[6M Return vs Nifty]))/_xlfn.STDEV.P(Table2[6M Return vs Nifty])</f>
        <v>-1.1814372535499775E-2</v>
      </c>
      <c r="M304">
        <v>-2.4343971239529099</v>
      </c>
      <c r="N304">
        <f>(Table2[[#This Row],[1W Return vs Nifty]]-AVERAGE(Table2[1W Return vs Nifty]))/_xlfn.STDEV.P(Table2[1W Return vs Nifty])</f>
        <v>-0.12501669927349535</v>
      </c>
      <c r="O304">
        <v>1207.1600000000001</v>
      </c>
      <c r="P304">
        <v>1130.48380010349</v>
      </c>
      <c r="Q304">
        <v>951.18589873238795</v>
      </c>
      <c r="R304">
        <v>55.075578616769299</v>
      </c>
      <c r="S304" s="2">
        <f>(Table2[[#This Row],[Close Price]]-Table2[[#This Row],[20D EMA]])/Table2[[#This Row],[20D EMA]]</f>
        <v>1.0512276748732419E-2</v>
      </c>
      <c r="T304" s="2">
        <f>(Table2[[#This Row],[Close Price]]-Table2[[#This Row],[50D EMA]])/Table2[[#This Row],[50D EMA]]</f>
        <v>7.9051287500386008E-2</v>
      </c>
      <c r="U304" s="2">
        <f>(Table2[[#This Row],[Close Price]]-Table2[[#This Row],[200D EMA]])/Table2[[#This Row],[200D EMA]]</f>
        <v>0.28245172854817463</v>
      </c>
      <c r="V304">
        <v>0.54628482638849896</v>
      </c>
      <c r="W304">
        <v>1215</v>
      </c>
      <c r="X304">
        <v>1249.95</v>
      </c>
      <c r="Y304">
        <v>1215</v>
      </c>
      <c r="Z304">
        <v>1249.95</v>
      </c>
      <c r="AA304">
        <v>1215</v>
      </c>
      <c r="AB304">
        <v>1249.95</v>
      </c>
      <c r="AC304" s="2">
        <f>(Table2[[#This Row],[Close Price]]/Table2[[#This Row],[Day Low]])-1</f>
        <v>3.9917695473250525E-3</v>
      </c>
      <c r="AD304" s="2">
        <f>(Table2[[#This Row],[Day High]]/Table2[[#This Row],[Close Price]])-1</f>
        <v>2.467516497930089E-2</v>
      </c>
      <c r="AE304" s="2">
        <f>(Table2[[#This Row],[Close Price]]/Table2[[#This Row],[Current Week Low]])-1</f>
        <v>3.9917695473250525E-3</v>
      </c>
      <c r="AF304" s="2">
        <f>(Table2[[#This Row],[Current Week High]]/Table2[[#This Row],[Close Price]])-1</f>
        <v>2.467516497930089E-2</v>
      </c>
      <c r="AG304" s="2">
        <f>(Table2[[#This Row],[Close Price]]/Table2[[#This Row],[Current Month Low]])-1</f>
        <v>3.9917695473250525E-3</v>
      </c>
      <c r="AH304" s="2">
        <f>(Table2[[#This Row],[Current Month High]]/Table2[[#This Row],[Close Price]])-1</f>
        <v>2.467516497930089E-2</v>
      </c>
      <c r="AI304">
        <v>6.5622822478173601</v>
      </c>
      <c r="AJ304">
        <v>85.952743902438996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</v>
      </c>
      <c r="AM304" t="s">
        <v>10455</v>
      </c>
      <c r="AN304">
        <v>-0.02</v>
      </c>
      <c r="AO304" t="s">
        <v>10456</v>
      </c>
      <c r="AP304">
        <v>3.1053037043605E-2</v>
      </c>
      <c r="AQ304">
        <f>(Table2[[#This Row],[Sharpe Ratio]]-AVERAGE(Table2[Sharpe Ratio]))/_xlfn.STDEV.P(Table2[Sharpe Ratio])</f>
        <v>-0.26070824623280892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0.44312861081152533</v>
      </c>
      <c r="AS304">
        <f>_xlfn.RANK.AVG(Table2[[#This Row],[1Y Return vs Nifty Z-Score]],Table2[1Y Return vs Nifty Z-Score])</f>
        <v>240</v>
      </c>
      <c r="AT304">
        <f>_xlfn.RANK.AVG(Table2[[#This Row],[6M Return vs Nifty Z-Score]],Table2[6M Return vs Nifty Z-Score])</f>
        <v>301</v>
      </c>
      <c r="AU304">
        <f>_xlfn.RANK.AVG(Table2[[#This Row],[Sharpe Ratio Z-Score]],Table2[Sharpe Ratio Z-Score])</f>
        <v>409</v>
      </c>
      <c r="AV304">
        <f>(Table2[[#This Row],[Rank 1Y]]+Table2[[#This Row],[Rank 6M]]+Table2[[#This Row],[Rank Sharpe]])/3</f>
        <v>316.66666666666669</v>
      </c>
    </row>
    <row r="305" spans="1:48" x14ac:dyDescent="0.3">
      <c r="A305" t="s">
        <v>939</v>
      </c>
      <c r="B305" t="s">
        <v>940</v>
      </c>
      <c r="C305" t="s">
        <v>10410</v>
      </c>
      <c r="D305" t="s">
        <v>302</v>
      </c>
      <c r="E305">
        <v>14657.627836170001</v>
      </c>
      <c r="F305">
        <v>1084.5</v>
      </c>
      <c r="G305">
        <v>48.810113575494803</v>
      </c>
      <c r="H305">
        <f>(Table2[[#This Row],[1Y Return vs Nifty]]-AVERAGE(Table2[1Y Return vs Nifty]))/_xlfn.STDEV.P(Table2[1Y Return vs Nifty])</f>
        <v>3.250346485282176E-2</v>
      </c>
      <c r="I305">
        <v>8.3524469811878301</v>
      </c>
      <c r="J305">
        <f>(Table2[[#This Row],[1M Return vs Nifty]]-AVERAGE(Table2[1M Return vs Nifty]))/_xlfn.STDEV.P(Table2[1M Return vs Nifty])</f>
        <v>0.83161426185313192</v>
      </c>
      <c r="K305">
        <v>19.860020940623599</v>
      </c>
      <c r="L305">
        <f>(Table2[[#This Row],[6M Return vs Nifty]]-AVERAGE(Table2[6M Return vs Nifty]))/_xlfn.STDEV.P(Table2[6M Return vs Nifty])</f>
        <v>0.22885583381114141</v>
      </c>
      <c r="M305">
        <v>-0.27610691536802301</v>
      </c>
      <c r="N305">
        <f>(Table2[[#This Row],[1W Return vs Nifty]]-AVERAGE(Table2[1W Return vs Nifty]))/_xlfn.STDEV.P(Table2[1W Return vs Nifty])</f>
        <v>0.30860095213388489</v>
      </c>
      <c r="O305">
        <v>1026.07</v>
      </c>
      <c r="P305">
        <v>999.85384017905801</v>
      </c>
      <c r="Q305">
        <v>892.97528398533302</v>
      </c>
      <c r="R305">
        <v>61.858709471941602</v>
      </c>
      <c r="S305" s="2">
        <f>(Table2[[#This Row],[Close Price]]-Table2[[#This Row],[20D EMA]])/Table2[[#This Row],[20D EMA]]</f>
        <v>5.6945432572826478E-2</v>
      </c>
      <c r="T305" s="2">
        <f>(Table2[[#This Row],[Close Price]]-Table2[[#This Row],[50D EMA]])/Table2[[#This Row],[50D EMA]]</f>
        <v>8.4658533497039126E-2</v>
      </c>
      <c r="U305" s="2">
        <f>(Table2[[#This Row],[Close Price]]-Table2[[#This Row],[200D EMA]])/Table2[[#This Row],[200D EMA]]</f>
        <v>0.2144793024504503</v>
      </c>
      <c r="V305">
        <v>1.1188033471029</v>
      </c>
      <c r="W305">
        <v>1070</v>
      </c>
      <c r="X305">
        <v>1143.1500000000001</v>
      </c>
      <c r="Y305">
        <v>1070</v>
      </c>
      <c r="Z305">
        <v>1143.1500000000001</v>
      </c>
      <c r="AA305">
        <v>1070</v>
      </c>
      <c r="AB305">
        <v>1143.1500000000001</v>
      </c>
      <c r="AC305" s="2">
        <f>(Table2[[#This Row],[Close Price]]/Table2[[#This Row],[Day Low]])-1</f>
        <v>1.355140186915893E-2</v>
      </c>
      <c r="AD305" s="2">
        <f>(Table2[[#This Row],[Day High]]/Table2[[#This Row],[Close Price]])-1</f>
        <v>5.4080221300138342E-2</v>
      </c>
      <c r="AE305" s="2">
        <f>(Table2[[#This Row],[Close Price]]/Table2[[#This Row],[Current Week Low]])-1</f>
        <v>1.355140186915893E-2</v>
      </c>
      <c r="AF305" s="2">
        <f>(Table2[[#This Row],[Current Week High]]/Table2[[#This Row],[Close Price]])-1</f>
        <v>5.4080221300138342E-2</v>
      </c>
      <c r="AG305" s="2">
        <f>(Table2[[#This Row],[Close Price]]/Table2[[#This Row],[Current Month Low]])-1</f>
        <v>1.355140186915893E-2</v>
      </c>
      <c r="AH305" s="2">
        <f>(Table2[[#This Row],[Current Month High]]/Table2[[#This Row],[Close Price]])-1</f>
        <v>5.4080221300138342E-2</v>
      </c>
      <c r="AI305">
        <v>10.5578607653296</v>
      </c>
      <c r="AJ305">
        <v>89.597902097902093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</v>
      </c>
      <c r="AM305" t="s">
        <v>10457</v>
      </c>
      <c r="AN305">
        <v>4.0199999999999996</v>
      </c>
      <c r="AO305" t="s">
        <v>10455</v>
      </c>
      <c r="AP305">
        <v>2.210226078172E-2</v>
      </c>
      <c r="AQ305">
        <f>(Table2[[#This Row],[Sharpe Ratio]]-AVERAGE(Table2[Sharpe Ratio]))/_xlfn.STDEV.P(Table2[Sharpe Ratio])</f>
        <v>-0.36190473038610693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1.0396697822648731</v>
      </c>
      <c r="AS305">
        <f>_xlfn.RANK.AVG(Table2[[#This Row],[1Y Return vs Nifty Z-Score]],Table2[1Y Return vs Nifty Z-Score])</f>
        <v>268</v>
      </c>
      <c r="AT305">
        <f>_xlfn.RANK.AVG(Table2[[#This Row],[6M Return vs Nifty Z-Score]],Table2[6M Return vs Nifty Z-Score])</f>
        <v>243</v>
      </c>
      <c r="AU305">
        <f>_xlfn.RANK.AVG(Table2[[#This Row],[Sharpe Ratio Z-Score]],Table2[Sharpe Ratio Z-Score])</f>
        <v>440</v>
      </c>
      <c r="AV305">
        <f>(Table2[[#This Row],[Rank 1Y]]+Table2[[#This Row],[Rank 6M]]+Table2[[#This Row],[Rank Sharpe]])/3</f>
        <v>317</v>
      </c>
    </row>
    <row r="306" spans="1:48" x14ac:dyDescent="0.3">
      <c r="A306" t="s">
        <v>389</v>
      </c>
      <c r="B306" t="s">
        <v>390</v>
      </c>
      <c r="C306" t="s">
        <v>10411</v>
      </c>
      <c r="D306" t="s">
        <v>391</v>
      </c>
      <c r="E306">
        <v>62114.208688329003</v>
      </c>
      <c r="F306">
        <v>240.2</v>
      </c>
      <c r="G306">
        <v>-2.3601155897463202</v>
      </c>
      <c r="H306">
        <f>(Table2[[#This Row],[1Y Return vs Nifty]]-AVERAGE(Table2[1Y Return vs Nifty]))/_xlfn.STDEV.P(Table2[1Y Return vs Nifty])</f>
        <v>-0.57403786854507322</v>
      </c>
      <c r="I306">
        <v>-2.9414123278462401</v>
      </c>
      <c r="J306">
        <f>(Table2[[#This Row],[1M Return vs Nifty]]-AVERAGE(Table2[1M Return vs Nifty]))/_xlfn.STDEV.P(Table2[1M Return vs Nifty])</f>
        <v>-0.25240454056409928</v>
      </c>
      <c r="K306">
        <v>33.702869660006002</v>
      </c>
      <c r="L306">
        <f>(Table2[[#This Row],[6M Return vs Nifty]]-AVERAGE(Table2[6M Return vs Nifty]))/_xlfn.STDEV.P(Table2[6M Return vs Nifty])</f>
        <v>0.65060541390071969</v>
      </c>
      <c r="M306">
        <v>-2.57452876104196</v>
      </c>
      <c r="N306">
        <f>(Table2[[#This Row],[1W Return vs Nifty]]-AVERAGE(Table2[1W Return vs Nifty]))/_xlfn.STDEV.P(Table2[1W Return vs Nifty])</f>
        <v>-0.1531702585681306</v>
      </c>
      <c r="O306">
        <v>234.79</v>
      </c>
      <c r="P306">
        <v>225.00962782448201</v>
      </c>
      <c r="Q306">
        <v>196.64805710003799</v>
      </c>
      <c r="R306">
        <v>57.172403167601701</v>
      </c>
      <c r="S306" s="2">
        <f>(Table2[[#This Row],[Close Price]]-Table2[[#This Row],[20D EMA]])/Table2[[#This Row],[20D EMA]]</f>
        <v>2.3041867200477007E-2</v>
      </c>
      <c r="T306" s="2">
        <f>(Table2[[#This Row],[Close Price]]-Table2[[#This Row],[50D EMA]])/Table2[[#This Row],[50D EMA]]</f>
        <v>6.7509876454562981E-2</v>
      </c>
      <c r="U306" s="2">
        <f>(Table2[[#This Row],[Close Price]]-Table2[[#This Row],[200D EMA]])/Table2[[#This Row],[200D EMA]]</f>
        <v>0.22147151384163657</v>
      </c>
      <c r="V306">
        <v>0.66386191009900097</v>
      </c>
      <c r="W306">
        <v>237.36</v>
      </c>
      <c r="X306">
        <v>240.99</v>
      </c>
      <c r="Y306">
        <v>237.36</v>
      </c>
      <c r="Z306">
        <v>240.99</v>
      </c>
      <c r="AA306">
        <v>237.36</v>
      </c>
      <c r="AB306">
        <v>240.99</v>
      </c>
      <c r="AC306" s="2">
        <f>(Table2[[#This Row],[Close Price]]/Table2[[#This Row],[Day Low]])-1</f>
        <v>1.1964947758678735E-2</v>
      </c>
      <c r="AD306" s="2">
        <f>(Table2[[#This Row],[Day High]]/Table2[[#This Row],[Close Price]])-1</f>
        <v>3.2889258950874467E-3</v>
      </c>
      <c r="AE306" s="2">
        <f>(Table2[[#This Row],[Close Price]]/Table2[[#This Row],[Current Week Low]])-1</f>
        <v>1.1964947758678735E-2</v>
      </c>
      <c r="AF306" s="2">
        <f>(Table2[[#This Row],[Current Week High]]/Table2[[#This Row],[Close Price]])-1</f>
        <v>3.2889258950874467E-3</v>
      </c>
      <c r="AG306" s="2">
        <f>(Table2[[#This Row],[Close Price]]/Table2[[#This Row],[Current Month Low]])-1</f>
        <v>1.1964947758678735E-2</v>
      </c>
      <c r="AH306" s="2">
        <f>(Table2[[#This Row],[Current Month High]]/Table2[[#This Row],[Close Price]])-1</f>
        <v>3.2889258950874467E-3</v>
      </c>
      <c r="AI306">
        <v>2.7893422148209801</v>
      </c>
      <c r="AJ306">
        <v>54.967741935483801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0.09</v>
      </c>
      <c r="AM306" t="s">
        <v>10455</v>
      </c>
      <c r="AN306">
        <v>2.5499999999999998</v>
      </c>
      <c r="AO306" t="s">
        <v>10455</v>
      </c>
      <c r="AP306">
        <v>7.0100222400344997E-2</v>
      </c>
      <c r="AQ306">
        <f>(Table2[[#This Row],[Sharpe Ratio]]-AVERAGE(Table2[Sharpe Ratio]))/_xlfn.STDEV.P(Table2[Sharpe Ratio])</f>
        <v>0.18075490272451644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-0.14825235105206702</v>
      </c>
      <c r="AS306">
        <f>_xlfn.RANK.AVG(Table2[[#This Row],[1Y Return vs Nifty Z-Score]],Table2[1Y Return vs Nifty Z-Score])</f>
        <v>524</v>
      </c>
      <c r="AT306">
        <f>_xlfn.RANK.AVG(Table2[[#This Row],[6M Return vs Nifty Z-Score]],Table2[6M Return vs Nifty Z-Score])</f>
        <v>145</v>
      </c>
      <c r="AU306">
        <f>_xlfn.RANK.AVG(Table2[[#This Row],[Sharpe Ratio Z-Score]],Table2[Sharpe Ratio Z-Score])</f>
        <v>286</v>
      </c>
      <c r="AV306">
        <f>(Table2[[#This Row],[Rank 1Y]]+Table2[[#This Row],[Rank 6M]]+Table2[[#This Row],[Rank Sharpe]])/3</f>
        <v>318.33333333333331</v>
      </c>
    </row>
    <row r="307" spans="1:48" x14ac:dyDescent="0.3">
      <c r="A307" t="s">
        <v>538</v>
      </c>
      <c r="B307" t="s">
        <v>539</v>
      </c>
      <c r="C307" t="s">
        <v>10417</v>
      </c>
      <c r="D307" t="s">
        <v>275</v>
      </c>
      <c r="E307">
        <v>35128.8207870599</v>
      </c>
      <c r="F307">
        <v>1270.55</v>
      </c>
      <c r="G307">
        <v>67.282652999545704</v>
      </c>
      <c r="H307">
        <f>(Table2[[#This Row],[1Y Return vs Nifty]]-AVERAGE(Table2[1Y Return vs Nifty]))/_xlfn.STDEV.P(Table2[1Y Return vs Nifty])</f>
        <v>0.25146591384493816</v>
      </c>
      <c r="I307">
        <v>1.68972569195176</v>
      </c>
      <c r="J307">
        <f>(Table2[[#This Row],[1M Return vs Nifty]]-AVERAGE(Table2[1M Return vs Nifty]))/_xlfn.STDEV.P(Table2[1M Return vs Nifty])</f>
        <v>0.19210610479471044</v>
      </c>
      <c r="K307">
        <v>22.599965716803599</v>
      </c>
      <c r="L307">
        <f>(Table2[[#This Row],[6M Return vs Nifty]]-AVERAGE(Table2[6M Return vs Nifty]))/_xlfn.STDEV.P(Table2[6M Return vs Nifty])</f>
        <v>0.31233363395530883</v>
      </c>
      <c r="M307">
        <v>-2.9923558822088601</v>
      </c>
      <c r="N307">
        <f>(Table2[[#This Row],[1W Return vs Nifty]]-AVERAGE(Table2[1W Return vs Nifty]))/_xlfn.STDEV.P(Table2[1W Return vs Nifty])</f>
        <v>-0.23711504701874839</v>
      </c>
      <c r="O307">
        <v>1285.0999999999999</v>
      </c>
      <c r="P307">
        <v>1291.04401723306</v>
      </c>
      <c r="Q307">
        <v>1120.96011990341</v>
      </c>
      <c r="R307">
        <v>54.600637782275001</v>
      </c>
      <c r="S307" s="2">
        <f>(Table2[[#This Row],[Close Price]]-Table2[[#This Row],[20D EMA]])/Table2[[#This Row],[20D EMA]]</f>
        <v>-1.1322076103026968E-2</v>
      </c>
      <c r="T307" s="2">
        <f>(Table2[[#This Row],[Close Price]]-Table2[[#This Row],[50D EMA]])/Table2[[#This Row],[50D EMA]]</f>
        <v>-1.5873987996925482E-2</v>
      </c>
      <c r="U307" s="2">
        <f>(Table2[[#This Row],[Close Price]]-Table2[[#This Row],[200D EMA]])/Table2[[#This Row],[200D EMA]]</f>
        <v>0.133447994661469</v>
      </c>
      <c r="V307">
        <v>1.2157987505346399</v>
      </c>
      <c r="W307">
        <v>1244</v>
      </c>
      <c r="X307">
        <v>1287.3499999999999</v>
      </c>
      <c r="Y307">
        <v>1244</v>
      </c>
      <c r="Z307">
        <v>1287.3499999999999</v>
      </c>
      <c r="AA307">
        <v>1244</v>
      </c>
      <c r="AB307">
        <v>1287.3499999999999</v>
      </c>
      <c r="AC307" s="2">
        <f>(Table2[[#This Row],[Close Price]]/Table2[[#This Row],[Day Low]])-1</f>
        <v>2.134244372990346E-2</v>
      </c>
      <c r="AD307" s="2">
        <f>(Table2[[#This Row],[Day High]]/Table2[[#This Row],[Close Price]])-1</f>
        <v>1.3222620125142637E-2</v>
      </c>
      <c r="AE307" s="2">
        <f>(Table2[[#This Row],[Close Price]]/Table2[[#This Row],[Current Week Low]])-1</f>
        <v>2.134244372990346E-2</v>
      </c>
      <c r="AF307" s="2">
        <f>(Table2[[#This Row],[Current Week High]]/Table2[[#This Row],[Close Price]])-1</f>
        <v>1.3222620125142637E-2</v>
      </c>
      <c r="AG307" s="2">
        <f>(Table2[[#This Row],[Close Price]]/Table2[[#This Row],[Current Month Low]])-1</f>
        <v>2.134244372990346E-2</v>
      </c>
      <c r="AH307" s="2">
        <f>(Table2[[#This Row],[Current Month High]]/Table2[[#This Row],[Close Price]])-1</f>
        <v>1.3222620125142637E-2</v>
      </c>
      <c r="AI307">
        <v>19.153122663413399</v>
      </c>
      <c r="AJ307">
        <v>95.424132892409403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-0.12</v>
      </c>
      <c r="AM307" t="s">
        <v>10456</v>
      </c>
      <c r="AN307">
        <v>2.2000000000000002</v>
      </c>
      <c r="AO307" t="s">
        <v>10455</v>
      </c>
      <c r="AQ307">
        <f>(Table2[[#This Row],[Sharpe Ratio]]-AVERAGE(Table2[Sharpe Ratio]))/_xlfn.STDEV.P(Table2[Sharpe Ratio])</f>
        <v>-0.61179044057571164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212</v>
      </c>
      <c r="AT307">
        <f>_xlfn.RANK.AVG(Table2[[#This Row],[6M Return vs Nifty Z-Score]],Table2[6M Return vs Nifty Z-Score])</f>
        <v>225</v>
      </c>
      <c r="AU307">
        <f>_xlfn.RANK.AVG(Table2[[#This Row],[Sharpe Ratio Z-Score]],Table2[Sharpe Ratio Z-Score])</f>
        <v>519.5</v>
      </c>
      <c r="AV307">
        <f>(Table2[[#This Row],[Rank 1Y]]+Table2[[#This Row],[Rank 6M]]+Table2[[#This Row],[Rank Sharpe]])/3</f>
        <v>318.83333333333331</v>
      </c>
    </row>
    <row r="308" spans="1:48" x14ac:dyDescent="0.3">
      <c r="A308" t="s">
        <v>1655</v>
      </c>
      <c r="B308" t="s">
        <v>1656</v>
      </c>
      <c r="C308" t="s">
        <v>10413</v>
      </c>
      <c r="D308" t="s">
        <v>1657</v>
      </c>
      <c r="E308">
        <v>4730.4172864000002</v>
      </c>
      <c r="F308">
        <v>938.7</v>
      </c>
      <c r="G308">
        <v>58.417609277210197</v>
      </c>
      <c r="H308">
        <f>(Table2[[#This Row],[1Y Return vs Nifty]]-AVERAGE(Table2[1Y Return vs Nifty]))/_xlfn.STDEV.P(Table2[1Y Return vs Nifty])</f>
        <v>0.14638498050355472</v>
      </c>
      <c r="I308">
        <v>-1.3605753947852399</v>
      </c>
      <c r="J308">
        <f>(Table2[[#This Row],[1M Return vs Nifty]]-AVERAGE(Table2[1M Return vs Nifty]))/_xlfn.STDEV.P(Table2[1M Return vs Nifty])</f>
        <v>-0.10067102661613087</v>
      </c>
      <c r="K308">
        <v>34.312269285416697</v>
      </c>
      <c r="L308">
        <f>(Table2[[#This Row],[6M Return vs Nifty]]-AVERAGE(Table2[6M Return vs Nifty]))/_xlfn.STDEV.P(Table2[6M Return vs Nifty])</f>
        <v>0.66917197063581146</v>
      </c>
      <c r="M308">
        <v>-5.5320288213001598</v>
      </c>
      <c r="N308">
        <f>(Table2[[#This Row],[1W Return vs Nifty]]-AVERAGE(Table2[1W Return vs Nifty]))/_xlfn.STDEV.P(Table2[1W Return vs Nifty])</f>
        <v>-0.74735551922739363</v>
      </c>
      <c r="O308">
        <v>933.1</v>
      </c>
      <c r="P308">
        <v>873.36067003369305</v>
      </c>
      <c r="Q308">
        <v>725.47632278081005</v>
      </c>
      <c r="R308">
        <v>47.173297585080199</v>
      </c>
      <c r="S308" s="2">
        <f>(Table2[[#This Row],[Close Price]]-Table2[[#This Row],[20D EMA]])/Table2[[#This Row],[20D EMA]]</f>
        <v>6.0015003750937979E-3</v>
      </c>
      <c r="T308" s="2">
        <f>(Table2[[#This Row],[Close Price]]-Table2[[#This Row],[50D EMA]])/Table2[[#This Row],[50D EMA]]</f>
        <v>7.481368489353464E-2</v>
      </c>
      <c r="U308" s="2">
        <f>(Table2[[#This Row],[Close Price]]-Table2[[#This Row],[200D EMA]])/Table2[[#This Row],[200D EMA]]</f>
        <v>0.29390852674817314</v>
      </c>
      <c r="V308">
        <v>0.91892529462087902</v>
      </c>
      <c r="W308">
        <v>921.45</v>
      </c>
      <c r="X308">
        <v>944</v>
      </c>
      <c r="Y308">
        <v>921.45</v>
      </c>
      <c r="Z308">
        <v>944</v>
      </c>
      <c r="AA308">
        <v>921.45</v>
      </c>
      <c r="AB308">
        <v>944</v>
      </c>
      <c r="AC308" s="2">
        <f>(Table2[[#This Row],[Close Price]]/Table2[[#This Row],[Day Low]])-1</f>
        <v>1.8720494872212168E-2</v>
      </c>
      <c r="AD308" s="2">
        <f>(Table2[[#This Row],[Day High]]/Table2[[#This Row],[Close Price]])-1</f>
        <v>5.6461063172472681E-3</v>
      </c>
      <c r="AE308" s="2">
        <f>(Table2[[#This Row],[Close Price]]/Table2[[#This Row],[Current Week Low]])-1</f>
        <v>1.8720494872212168E-2</v>
      </c>
      <c r="AF308" s="2">
        <f>(Table2[[#This Row],[Current Week High]]/Table2[[#This Row],[Close Price]])-1</f>
        <v>5.6461063172472681E-3</v>
      </c>
      <c r="AG308" s="2">
        <f>(Table2[[#This Row],[Close Price]]/Table2[[#This Row],[Current Month Low]])-1</f>
        <v>1.8720494872212168E-2</v>
      </c>
      <c r="AH308" s="2">
        <f>(Table2[[#This Row],[Current Month High]]/Table2[[#This Row],[Close Price]])-1</f>
        <v>5.6461063172472681E-3</v>
      </c>
      <c r="AI308">
        <v>10.743581548950599</v>
      </c>
      <c r="AJ308">
        <v>84.747097028143997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0.32</v>
      </c>
      <c r="AM308" t="s">
        <v>10455</v>
      </c>
      <c r="AN308">
        <v>-0.2</v>
      </c>
      <c r="AO308" t="s">
        <v>10456</v>
      </c>
      <c r="AP308">
        <v>-1.7185877287837999E-2</v>
      </c>
      <c r="AQ308">
        <f>(Table2[[#This Row],[Sharpe Ratio]]-AVERAGE(Table2[Sharpe Ratio]))/_xlfn.STDEV.P(Table2[Sharpe Ratio])</f>
        <v>-0.80609206400305933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-0.83856165870721766</v>
      </c>
      <c r="AS308">
        <f>_xlfn.RANK.AVG(Table2[[#This Row],[1Y Return vs Nifty Z-Score]],Table2[1Y Return vs Nifty Z-Score])</f>
        <v>235</v>
      </c>
      <c r="AT308">
        <f>_xlfn.RANK.AVG(Table2[[#This Row],[6M Return vs Nifty Z-Score]],Table2[6M Return vs Nifty Z-Score])</f>
        <v>141</v>
      </c>
      <c r="AU308">
        <f>_xlfn.RANK.AVG(Table2[[#This Row],[Sharpe Ratio Z-Score]],Table2[Sharpe Ratio Z-Score])</f>
        <v>581</v>
      </c>
      <c r="AV308">
        <f>(Table2[[#This Row],[Rank 1Y]]+Table2[[#This Row],[Rank 6M]]+Table2[[#This Row],[Rank Sharpe]])/3</f>
        <v>319</v>
      </c>
    </row>
    <row r="309" spans="1:48" x14ac:dyDescent="0.3">
      <c r="A309" t="s">
        <v>550</v>
      </c>
      <c r="B309" t="s">
        <v>551</v>
      </c>
      <c r="C309" t="s">
        <v>10415</v>
      </c>
      <c r="D309" t="s">
        <v>388</v>
      </c>
      <c r="E309">
        <v>34416.120263739998</v>
      </c>
      <c r="F309">
        <v>545.9</v>
      </c>
      <c r="G309">
        <v>11.8183841426093</v>
      </c>
      <c r="H309">
        <f>(Table2[[#This Row],[1Y Return vs Nifty]]-AVERAGE(Table2[1Y Return vs Nifty]))/_xlfn.STDEV.P(Table2[1Y Return vs Nifty])</f>
        <v>-0.40597440129981854</v>
      </c>
      <c r="I309">
        <v>7.7657394146975802</v>
      </c>
      <c r="J309">
        <f>(Table2[[#This Row],[1M Return vs Nifty]]-AVERAGE(Table2[1M Return vs Nifty]))/_xlfn.STDEV.P(Table2[1M Return vs Nifty])</f>
        <v>0.77530029368751618</v>
      </c>
      <c r="K309">
        <v>9.4889029140996808</v>
      </c>
      <c r="L309">
        <f>(Table2[[#This Row],[6M Return vs Nifty]]-AVERAGE(Table2[6M Return vs Nifty]))/_xlfn.STDEV.P(Table2[6M Return vs Nifty])</f>
        <v>-8.7120650611572412E-2</v>
      </c>
      <c r="M309">
        <v>6.2740290869558999</v>
      </c>
      <c r="N309">
        <f>(Table2[[#This Row],[1W Return vs Nifty]]-AVERAGE(Table2[1W Return vs Nifty]))/_xlfn.STDEV.P(Table2[1W Return vs Nifty])</f>
        <v>1.6245753185231384</v>
      </c>
      <c r="O309">
        <v>502.03</v>
      </c>
      <c r="P309">
        <v>491.30902847594001</v>
      </c>
      <c r="Q309">
        <v>461.38799345302101</v>
      </c>
      <c r="R309">
        <v>85.747824299222003</v>
      </c>
      <c r="S309" s="2">
        <f>(Table2[[#This Row],[Close Price]]-Table2[[#This Row],[20D EMA]])/Table2[[#This Row],[20D EMA]]</f>
        <v>8.7385216022946854E-2</v>
      </c>
      <c r="T309" s="2">
        <f>(Table2[[#This Row],[Close Price]]-Table2[[#This Row],[50D EMA]])/Table2[[#This Row],[50D EMA]]</f>
        <v>0.11111330824390367</v>
      </c>
      <c r="U309" s="2">
        <f>(Table2[[#This Row],[Close Price]]-Table2[[#This Row],[200D EMA]])/Table2[[#This Row],[200D EMA]]</f>
        <v>0.18316906323134319</v>
      </c>
      <c r="V309">
        <v>1.5024344013812401</v>
      </c>
      <c r="W309">
        <v>534.54999999999995</v>
      </c>
      <c r="X309">
        <v>549.5</v>
      </c>
      <c r="Y309">
        <v>534.54999999999995</v>
      </c>
      <c r="Z309">
        <v>549.5</v>
      </c>
      <c r="AA309">
        <v>534.54999999999995</v>
      </c>
      <c r="AB309">
        <v>549.5</v>
      </c>
      <c r="AC309" s="2">
        <f>(Table2[[#This Row],[Close Price]]/Table2[[#This Row],[Day Low]])-1</f>
        <v>2.1232812646150956E-2</v>
      </c>
      <c r="AD309" s="2">
        <f>(Table2[[#This Row],[Day High]]/Table2[[#This Row],[Close Price]])-1</f>
        <v>6.594614398241383E-3</v>
      </c>
      <c r="AE309" s="2">
        <f>(Table2[[#This Row],[Close Price]]/Table2[[#This Row],[Current Week Low]])-1</f>
        <v>2.1232812646150956E-2</v>
      </c>
      <c r="AF309" s="2">
        <f>(Table2[[#This Row],[Current Week High]]/Table2[[#This Row],[Close Price]])-1</f>
        <v>6.594614398241383E-3</v>
      </c>
      <c r="AG309" s="2">
        <f>(Table2[[#This Row],[Close Price]]/Table2[[#This Row],[Current Month Low]])-1</f>
        <v>2.1232812646150956E-2</v>
      </c>
      <c r="AH309" s="2">
        <f>(Table2[[#This Row],[Current Month High]]/Table2[[#This Row],[Close Price]])-1</f>
        <v>6.594614398241383E-3</v>
      </c>
      <c r="AI309">
        <v>2.1982047994138099</v>
      </c>
      <c r="AJ309">
        <v>49.561643835616401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0.01</v>
      </c>
      <c r="AM309" t="s">
        <v>10455</v>
      </c>
      <c r="AN309">
        <v>14.23</v>
      </c>
      <c r="AO309" t="s">
        <v>10455</v>
      </c>
      <c r="AP309">
        <v>0.10510246189762</v>
      </c>
      <c r="AQ309">
        <f>(Table2[[#This Row],[Sharpe Ratio]]-AVERAGE(Table2[Sharpe Ratio]))/_xlfn.STDEV.P(Table2[Sharpe Ratio])</f>
        <v>0.57648634220862416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2.483266902507888</v>
      </c>
      <c r="AS309">
        <f>_xlfn.RANK.AVG(Table2[[#This Row],[1Y Return vs Nifty Z-Score]],Table2[1Y Return vs Nifty Z-Score])</f>
        <v>434</v>
      </c>
      <c r="AT309">
        <f>_xlfn.RANK.AVG(Table2[[#This Row],[6M Return vs Nifty Z-Score]],Table2[6M Return vs Nifty Z-Score])</f>
        <v>333</v>
      </c>
      <c r="AU309">
        <f>_xlfn.RANK.AVG(Table2[[#This Row],[Sharpe Ratio Z-Score]],Table2[Sharpe Ratio Z-Score])</f>
        <v>195</v>
      </c>
      <c r="AV309">
        <f>(Table2[[#This Row],[Rank 1Y]]+Table2[[#This Row],[Rank 6M]]+Table2[[#This Row],[Rank Sharpe]])/3</f>
        <v>320.66666666666669</v>
      </c>
    </row>
    <row r="310" spans="1:48" x14ac:dyDescent="0.3">
      <c r="A310" t="s">
        <v>348</v>
      </c>
      <c r="B310" t="s">
        <v>349</v>
      </c>
      <c r="C310" t="s">
        <v>10419</v>
      </c>
      <c r="D310" t="s">
        <v>202</v>
      </c>
      <c r="E310">
        <v>71029.239379164006</v>
      </c>
      <c r="F310">
        <v>238.78</v>
      </c>
      <c r="G310">
        <v>16.913281484398698</v>
      </c>
      <c r="H310">
        <f>(Table2[[#This Row],[1Y Return vs Nifty]]-AVERAGE(Table2[1Y Return vs Nifty]))/_xlfn.STDEV.P(Table2[1Y Return vs Nifty])</f>
        <v>-0.34558253130769656</v>
      </c>
      <c r="I310">
        <v>-3.0068233764811398</v>
      </c>
      <c r="J310">
        <f>(Table2[[#This Row],[1M Return vs Nifty]]-AVERAGE(Table2[1M Return vs Nifty]))/_xlfn.STDEV.P(Table2[1M Return vs Nifty])</f>
        <v>-0.25868289100798519</v>
      </c>
      <c r="K310">
        <v>17.458508465236299</v>
      </c>
      <c r="L310">
        <f>(Table2[[#This Row],[6M Return vs Nifty]]-AVERAGE(Table2[6M Return vs Nifty]))/_xlfn.STDEV.P(Table2[6M Return vs Nifty])</f>
        <v>0.15568903855054386</v>
      </c>
      <c r="M310">
        <v>1.1686633063810601</v>
      </c>
      <c r="N310">
        <f>(Table2[[#This Row],[1W Return vs Nifty]]-AVERAGE(Table2[1W Return vs Nifty]))/_xlfn.STDEV.P(Table2[1W Return vs Nifty])</f>
        <v>0.59886676897642921</v>
      </c>
      <c r="O310">
        <v>233.91</v>
      </c>
      <c r="P310">
        <v>217.94509961330101</v>
      </c>
      <c r="Q310">
        <v>188.81404029401099</v>
      </c>
      <c r="R310">
        <v>63.808200307950798</v>
      </c>
      <c r="S310" s="2">
        <f>(Table2[[#This Row],[Close Price]]-Table2[[#This Row],[20D EMA]])/Table2[[#This Row],[20D EMA]]</f>
        <v>2.081997349407894E-2</v>
      </c>
      <c r="T310" s="2">
        <f>(Table2[[#This Row],[Close Price]]-Table2[[#This Row],[50D EMA]])/Table2[[#This Row],[50D EMA]]</f>
        <v>9.5597012383697819E-2</v>
      </c>
      <c r="U310" s="2">
        <f>(Table2[[#This Row],[Close Price]]-Table2[[#This Row],[200D EMA]])/Table2[[#This Row],[200D EMA]]</f>
        <v>0.26463053080260729</v>
      </c>
      <c r="V310">
        <v>0.56144715241238297</v>
      </c>
      <c r="W310">
        <v>235.37</v>
      </c>
      <c r="X310">
        <v>243.29</v>
      </c>
      <c r="Y310">
        <v>235.37</v>
      </c>
      <c r="Z310">
        <v>243.29</v>
      </c>
      <c r="AA310">
        <v>235.37</v>
      </c>
      <c r="AB310">
        <v>243.29</v>
      </c>
      <c r="AC310" s="2">
        <f>(Table2[[#This Row],[Close Price]]/Table2[[#This Row],[Day Low]])-1</f>
        <v>1.448782767557466E-2</v>
      </c>
      <c r="AD310" s="2">
        <f>(Table2[[#This Row],[Day High]]/Table2[[#This Row],[Close Price]])-1</f>
        <v>1.8887679035094918E-2</v>
      </c>
      <c r="AE310" s="2">
        <f>(Table2[[#This Row],[Close Price]]/Table2[[#This Row],[Current Week Low]])-1</f>
        <v>1.448782767557466E-2</v>
      </c>
      <c r="AF310" s="2">
        <f>(Table2[[#This Row],[Current Week High]]/Table2[[#This Row],[Close Price]])-1</f>
        <v>1.8887679035094918E-2</v>
      </c>
      <c r="AG310" s="2">
        <f>(Table2[[#This Row],[Close Price]]/Table2[[#This Row],[Current Month Low]])-1</f>
        <v>1.448782767557466E-2</v>
      </c>
      <c r="AH310" s="2">
        <f>(Table2[[#This Row],[Current Month High]]/Table2[[#This Row],[Close Price]])-1</f>
        <v>1.8887679035094918E-2</v>
      </c>
      <c r="AI310">
        <v>2.8855012982661901</v>
      </c>
      <c r="AJ310">
        <v>51.558235480799702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0.18</v>
      </c>
      <c r="AM310" t="s">
        <v>10455</v>
      </c>
      <c r="AN310">
        <v>0.31</v>
      </c>
      <c r="AO310" t="s">
        <v>10455</v>
      </c>
      <c r="AP310">
        <v>6.7733699757973997E-2</v>
      </c>
      <c r="AQ310">
        <f>(Table2[[#This Row],[Sharpe Ratio]]-AVERAGE(Table2[Sharpe Ratio]))/_xlfn.STDEV.P(Table2[Sharpe Ratio])</f>
        <v>0.15399926007741899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0.30428964528871028</v>
      </c>
      <c r="AS310">
        <f>_xlfn.RANK.AVG(Table2[[#This Row],[1Y Return vs Nifty Z-Score]],Table2[1Y Return vs Nifty Z-Score])</f>
        <v>410</v>
      </c>
      <c r="AT310">
        <f>_xlfn.RANK.AVG(Table2[[#This Row],[6M Return vs Nifty Z-Score]],Table2[6M Return vs Nifty Z-Score])</f>
        <v>259</v>
      </c>
      <c r="AU310">
        <f>_xlfn.RANK.AVG(Table2[[#This Row],[Sharpe Ratio Z-Score]],Table2[Sharpe Ratio Z-Score])</f>
        <v>294</v>
      </c>
      <c r="AV310">
        <f>(Table2[[#This Row],[Rank 1Y]]+Table2[[#This Row],[Rank 6M]]+Table2[[#This Row],[Rank Sharpe]])/3</f>
        <v>321</v>
      </c>
    </row>
    <row r="311" spans="1:48" x14ac:dyDescent="0.3">
      <c r="A311" t="s">
        <v>587</v>
      </c>
      <c r="B311" t="s">
        <v>588</v>
      </c>
      <c r="C311" t="s">
        <v>10422</v>
      </c>
      <c r="D311" t="s">
        <v>143</v>
      </c>
      <c r="E311">
        <v>31683.840434940001</v>
      </c>
      <c r="F311">
        <v>322.5</v>
      </c>
      <c r="G311">
        <v>28.439800308925101</v>
      </c>
      <c r="H311">
        <f>(Table2[[#This Row],[1Y Return vs Nifty]]-AVERAGE(Table2[1Y Return vs Nifty]))/_xlfn.STDEV.P(Table2[1Y Return vs Nifty])</f>
        <v>-0.20895406175975806</v>
      </c>
      <c r="I311">
        <v>-1.0026722311119001</v>
      </c>
      <c r="J311">
        <f>(Table2[[#This Row],[1M Return vs Nifty]]-AVERAGE(Table2[1M Return vs Nifty]))/_xlfn.STDEV.P(Table2[1M Return vs Nifty])</f>
        <v>-6.6318397612140353E-2</v>
      </c>
      <c r="K311">
        <v>31.8415350798189</v>
      </c>
      <c r="L311">
        <f>(Table2[[#This Row],[6M Return vs Nifty]]-AVERAGE(Table2[6M Return vs Nifty]))/_xlfn.STDEV.P(Table2[6M Return vs Nifty])</f>
        <v>0.59389619938037597</v>
      </c>
      <c r="M311">
        <v>-1.93904102629358</v>
      </c>
      <c r="N311">
        <f>(Table2[[#This Row],[1W Return vs Nifty]]-AVERAGE(Table2[1W Return vs Nifty]))/_xlfn.STDEV.P(Table2[1W Return vs Nifty])</f>
        <v>-2.5495723445968912E-2</v>
      </c>
      <c r="O311">
        <v>312.79000000000002</v>
      </c>
      <c r="P311">
        <v>290.71246925768298</v>
      </c>
      <c r="Q311">
        <v>252.623155210427</v>
      </c>
      <c r="R311">
        <v>43.457898982348098</v>
      </c>
      <c r="S311" s="2">
        <f>(Table2[[#This Row],[Close Price]]-Table2[[#This Row],[20D EMA]])/Table2[[#This Row],[20D EMA]]</f>
        <v>3.1043191917900122E-2</v>
      </c>
      <c r="T311" s="2">
        <f>(Table2[[#This Row],[Close Price]]-Table2[[#This Row],[50D EMA]])/Table2[[#This Row],[50D EMA]]</f>
        <v>0.10934354079645978</v>
      </c>
      <c r="U311" s="2">
        <f>(Table2[[#This Row],[Close Price]]-Table2[[#This Row],[200D EMA]])/Table2[[#This Row],[200D EMA]]</f>
        <v>0.27660506706666627</v>
      </c>
      <c r="V311">
        <v>0.51359584251048895</v>
      </c>
      <c r="W311">
        <v>313.5</v>
      </c>
      <c r="X311">
        <v>326.7</v>
      </c>
      <c r="Y311">
        <v>313.5</v>
      </c>
      <c r="Z311">
        <v>326.7</v>
      </c>
      <c r="AA311">
        <v>313.5</v>
      </c>
      <c r="AB311">
        <v>326.7</v>
      </c>
      <c r="AC311" s="2">
        <f>(Table2[[#This Row],[Close Price]]/Table2[[#This Row],[Day Low]])-1</f>
        <v>2.8708133971291794E-2</v>
      </c>
      <c r="AD311" s="2">
        <f>(Table2[[#This Row],[Day High]]/Table2[[#This Row],[Close Price]])-1</f>
        <v>1.3023255813953361E-2</v>
      </c>
      <c r="AE311" s="2">
        <f>(Table2[[#This Row],[Close Price]]/Table2[[#This Row],[Current Week Low]])-1</f>
        <v>2.8708133971291794E-2</v>
      </c>
      <c r="AF311" s="2">
        <f>(Table2[[#This Row],[Current Week High]]/Table2[[#This Row],[Close Price]])-1</f>
        <v>1.3023255813953361E-2</v>
      </c>
      <c r="AG311" s="2">
        <f>(Table2[[#This Row],[Close Price]]/Table2[[#This Row],[Current Month Low]])-1</f>
        <v>2.8708133971291794E-2</v>
      </c>
      <c r="AH311" s="2">
        <f>(Table2[[#This Row],[Current Month High]]/Table2[[#This Row],[Close Price]])-1</f>
        <v>1.3023255813953361E-2</v>
      </c>
      <c r="AI311">
        <v>3.9534883720930099</v>
      </c>
      <c r="AJ311">
        <v>67.141746566468001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0.24</v>
      </c>
      <c r="AM311" t="s">
        <v>10455</v>
      </c>
      <c r="AN311">
        <v>-1.75</v>
      </c>
      <c r="AO311" t="s">
        <v>10456</v>
      </c>
      <c r="AP311">
        <v>1.4863236393741E-2</v>
      </c>
      <c r="AQ311">
        <f>(Table2[[#This Row],[Sharpe Ratio]]-AVERAGE(Table2[Sharpe Ratio]))/_xlfn.STDEV.P(Table2[Sharpe Ratio])</f>
        <v>-0.44374833761411059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-0.15062032105160189</v>
      </c>
      <c r="AS311">
        <f>_xlfn.RANK.AVG(Table2[[#This Row],[1Y Return vs Nifty Z-Score]],Table2[1Y Return vs Nifty Z-Score])</f>
        <v>349</v>
      </c>
      <c r="AT311">
        <f>_xlfn.RANK.AVG(Table2[[#This Row],[6M Return vs Nifty Z-Score]],Table2[6M Return vs Nifty Z-Score])</f>
        <v>155</v>
      </c>
      <c r="AU311">
        <f>_xlfn.RANK.AVG(Table2[[#This Row],[Sharpe Ratio Z-Score]],Table2[Sharpe Ratio Z-Score])</f>
        <v>462</v>
      </c>
      <c r="AV311">
        <f>(Table2[[#This Row],[Rank 1Y]]+Table2[[#This Row],[Rank 6M]]+Table2[[#This Row],[Rank Sharpe]])/3</f>
        <v>322</v>
      </c>
    </row>
    <row r="312" spans="1:48" x14ac:dyDescent="0.3">
      <c r="A312" t="s">
        <v>1515</v>
      </c>
      <c r="B312" t="s">
        <v>1516</v>
      </c>
      <c r="C312" t="s">
        <v>10413</v>
      </c>
      <c r="D312" t="s">
        <v>119</v>
      </c>
      <c r="E312">
        <v>6038.2151388250004</v>
      </c>
      <c r="F312">
        <v>1049.45</v>
      </c>
      <c r="G312">
        <v>50.882101792801997</v>
      </c>
      <c r="H312">
        <f>(Table2[[#This Row],[1Y Return vs Nifty]]-AVERAGE(Table2[1Y Return vs Nifty]))/_xlfn.STDEV.P(Table2[1Y Return vs Nifty])</f>
        <v>5.7063575616678075E-2</v>
      </c>
      <c r="I312">
        <v>5.4230829527937798</v>
      </c>
      <c r="J312">
        <f>(Table2[[#This Row],[1M Return vs Nifty]]-AVERAGE(Table2[1M Return vs Nifty]))/_xlfn.STDEV.P(Table2[1M Return vs Nifty])</f>
        <v>0.55044503537235467</v>
      </c>
      <c r="K312">
        <v>9.4871931580678197</v>
      </c>
      <c r="L312">
        <f>(Table2[[#This Row],[6M Return vs Nifty]]-AVERAGE(Table2[6M Return vs Nifty]))/_xlfn.STDEV.P(Table2[6M Return vs Nifty])</f>
        <v>-8.7172741687846583E-2</v>
      </c>
      <c r="M312">
        <v>-5.8247284692527197</v>
      </c>
      <c r="N312">
        <f>(Table2[[#This Row],[1W Return vs Nifty]]-AVERAGE(Table2[1W Return vs Nifty]))/_xlfn.STDEV.P(Table2[1W Return vs Nifty])</f>
        <v>-0.80616120412005365</v>
      </c>
      <c r="O312">
        <v>1005.55</v>
      </c>
      <c r="P312">
        <v>968.93138348648495</v>
      </c>
      <c r="Q312">
        <v>866.92070335142</v>
      </c>
      <c r="R312">
        <v>50.958108301939198</v>
      </c>
      <c r="S312" s="2">
        <f>(Table2[[#This Row],[Close Price]]-Table2[[#This Row],[20D EMA]])/Table2[[#This Row],[20D EMA]]</f>
        <v>4.3657699766297145E-2</v>
      </c>
      <c r="T312" s="2">
        <f>(Table2[[#This Row],[Close Price]]-Table2[[#This Row],[50D EMA]])/Table2[[#This Row],[50D EMA]]</f>
        <v>8.3100431966386196E-2</v>
      </c>
      <c r="U312" s="2">
        <f>(Table2[[#This Row],[Close Price]]-Table2[[#This Row],[200D EMA]])/Table2[[#This Row],[200D EMA]]</f>
        <v>0.21054901093368963</v>
      </c>
      <c r="V312">
        <v>1.5812065189320901</v>
      </c>
      <c r="W312">
        <v>1013.05</v>
      </c>
      <c r="X312">
        <v>1051</v>
      </c>
      <c r="Y312">
        <v>1013.05</v>
      </c>
      <c r="Z312">
        <v>1051</v>
      </c>
      <c r="AA312">
        <v>1013.05</v>
      </c>
      <c r="AB312">
        <v>1051</v>
      </c>
      <c r="AC312" s="2">
        <f>(Table2[[#This Row],[Close Price]]/Table2[[#This Row],[Day Low]])-1</f>
        <v>3.5931099156014001E-2</v>
      </c>
      <c r="AD312" s="2">
        <f>(Table2[[#This Row],[Day High]]/Table2[[#This Row],[Close Price]])-1</f>
        <v>1.476964124064839E-3</v>
      </c>
      <c r="AE312" s="2">
        <f>(Table2[[#This Row],[Close Price]]/Table2[[#This Row],[Current Week Low]])-1</f>
        <v>3.5931099156014001E-2</v>
      </c>
      <c r="AF312" s="2">
        <f>(Table2[[#This Row],[Current Week High]]/Table2[[#This Row],[Close Price]])-1</f>
        <v>1.476964124064839E-3</v>
      </c>
      <c r="AG312" s="2">
        <f>(Table2[[#This Row],[Close Price]]/Table2[[#This Row],[Current Month Low]])-1</f>
        <v>3.5931099156014001E-2</v>
      </c>
      <c r="AH312" s="2">
        <f>(Table2[[#This Row],[Current Month High]]/Table2[[#This Row],[Close Price]])-1</f>
        <v>1.476964124064839E-3</v>
      </c>
      <c r="AI312">
        <v>3.3017294773452601</v>
      </c>
      <c r="AJ312">
        <v>80.2094960075556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0.15</v>
      </c>
      <c r="AM312" t="s">
        <v>10455</v>
      </c>
      <c r="AN312">
        <v>1.41</v>
      </c>
      <c r="AO312" t="s">
        <v>10455</v>
      </c>
      <c r="AP312">
        <v>4.0739915228151999E-2</v>
      </c>
      <c r="AQ312">
        <f>(Table2[[#This Row],[Sharpe Ratio]]-AVERAGE(Table2[Sharpe Ratio]))/_xlfn.STDEV.P(Table2[Sharpe Ratio])</f>
        <v>-0.15118947534455127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-0.43701481016341881</v>
      </c>
      <c r="AS312">
        <f>_xlfn.RANK.AVG(Table2[[#This Row],[1Y Return vs Nifty Z-Score]],Table2[1Y Return vs Nifty Z-Score])</f>
        <v>256</v>
      </c>
      <c r="AT312">
        <f>_xlfn.RANK.AVG(Table2[[#This Row],[6M Return vs Nifty Z-Score]],Table2[6M Return vs Nifty Z-Score])</f>
        <v>334</v>
      </c>
      <c r="AU312">
        <f>_xlfn.RANK.AVG(Table2[[#This Row],[Sharpe Ratio Z-Score]],Table2[Sharpe Ratio Z-Score])</f>
        <v>384</v>
      </c>
      <c r="AV312">
        <f>(Table2[[#This Row],[Rank 1Y]]+Table2[[#This Row],[Rank 6M]]+Table2[[#This Row],[Rank Sharpe]])/3</f>
        <v>324.66666666666669</v>
      </c>
    </row>
    <row r="313" spans="1:48" x14ac:dyDescent="0.3">
      <c r="A313" t="s">
        <v>216</v>
      </c>
      <c r="B313" t="s">
        <v>217</v>
      </c>
      <c r="C313" t="s">
        <v>10423</v>
      </c>
      <c r="D313" t="s">
        <v>218</v>
      </c>
      <c r="E313">
        <v>114249.7313168</v>
      </c>
      <c r="F313">
        <v>1823.9</v>
      </c>
      <c r="G313">
        <v>15.6901213035026</v>
      </c>
      <c r="H313">
        <f>(Table2[[#This Row],[1Y Return vs Nifty]]-AVERAGE(Table2[1Y Return vs Nifty]))/_xlfn.STDEV.P(Table2[1Y Return vs Nifty])</f>
        <v>-0.3600811415188051</v>
      </c>
      <c r="I313">
        <v>-12.6136773055504</v>
      </c>
      <c r="J313">
        <f>(Table2[[#This Row],[1M Return vs Nifty]]-AVERAGE(Table2[1M Return vs Nifty]))/_xlfn.STDEV.P(Table2[1M Return vs Nifty])</f>
        <v>-1.1807778105769462</v>
      </c>
      <c r="K313">
        <v>22.941346695423199</v>
      </c>
      <c r="L313">
        <f>(Table2[[#This Row],[6M Return vs Nifty]]-AVERAGE(Table2[6M Return vs Nifty]))/_xlfn.STDEV.P(Table2[6M Return vs Nifty])</f>
        <v>0.32273447610146283</v>
      </c>
      <c r="M313">
        <v>-6.2441257716237999</v>
      </c>
      <c r="N313">
        <f>(Table2[[#This Row],[1W Return vs Nifty]]-AVERAGE(Table2[1W Return vs Nifty]))/_xlfn.STDEV.P(Table2[1W Return vs Nifty])</f>
        <v>-0.89042145445032594</v>
      </c>
      <c r="O313">
        <v>1846.15</v>
      </c>
      <c r="P313">
        <v>1769.6268102399299</v>
      </c>
      <c r="Q313">
        <v>1537.8070426689301</v>
      </c>
      <c r="R313">
        <v>39.063005858279098</v>
      </c>
      <c r="S313" s="2">
        <f>(Table2[[#This Row],[Close Price]]-Table2[[#This Row],[20D EMA]])/Table2[[#This Row],[20D EMA]]</f>
        <v>-1.2052108441892587E-2</v>
      </c>
      <c r="T313" s="2">
        <f>(Table2[[#This Row],[Close Price]]-Table2[[#This Row],[50D EMA]])/Table2[[#This Row],[50D EMA]]</f>
        <v>3.0669285436917462E-2</v>
      </c>
      <c r="U313" s="2">
        <f>(Table2[[#This Row],[Close Price]]-Table2[[#This Row],[200D EMA]])/Table2[[#This Row],[200D EMA]]</f>
        <v>0.18603956763947668</v>
      </c>
      <c r="V313">
        <v>1.34515367553244</v>
      </c>
      <c r="W313">
        <v>1817</v>
      </c>
      <c r="X313">
        <v>1874</v>
      </c>
      <c r="Y313">
        <v>1817</v>
      </c>
      <c r="Z313">
        <v>1874</v>
      </c>
      <c r="AA313">
        <v>1817</v>
      </c>
      <c r="AB313">
        <v>1874</v>
      </c>
      <c r="AC313" s="2">
        <f>(Table2[[#This Row],[Close Price]]/Table2[[#This Row],[Day Low]])-1</f>
        <v>3.7974683544304E-3</v>
      </c>
      <c r="AD313" s="2">
        <f>(Table2[[#This Row],[Day High]]/Table2[[#This Row],[Close Price]])-1</f>
        <v>2.7468611217720262E-2</v>
      </c>
      <c r="AE313" s="2">
        <f>(Table2[[#This Row],[Close Price]]/Table2[[#This Row],[Current Week Low]])-1</f>
        <v>3.7974683544304E-3</v>
      </c>
      <c r="AF313" s="2">
        <f>(Table2[[#This Row],[Current Week High]]/Table2[[#This Row],[Close Price]])-1</f>
        <v>2.7468611217720262E-2</v>
      </c>
      <c r="AG313" s="2">
        <f>(Table2[[#This Row],[Close Price]]/Table2[[#This Row],[Current Month Low]])-1</f>
        <v>3.7974683544304E-3</v>
      </c>
      <c r="AH313" s="2">
        <f>(Table2[[#This Row],[Current Month High]]/Table2[[#This Row],[Close Price]])-1</f>
        <v>2.7468611217720262E-2</v>
      </c>
      <c r="AI313">
        <v>8.8546521190854701</v>
      </c>
      <c r="AJ313">
        <v>47.9417609603763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0.11</v>
      </c>
      <c r="AM313" t="s">
        <v>10455</v>
      </c>
      <c r="AN313">
        <v>-0.35</v>
      </c>
      <c r="AO313" t="s">
        <v>10456</v>
      </c>
      <c r="AP313">
        <v>5.4019890820755E-2</v>
      </c>
      <c r="AQ313">
        <f>(Table2[[#This Row],[Sharpe Ratio]]-AVERAGE(Table2[Sharpe Ratio]))/_xlfn.STDEV.P(Table2[Sharpe Ratio])</f>
        <v>-1.0475434837702343E-3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-2.1095934739283848</v>
      </c>
      <c r="AS313">
        <f>_xlfn.RANK.AVG(Table2[[#This Row],[1Y Return vs Nifty Z-Score]],Table2[1Y Return vs Nifty Z-Score])</f>
        <v>417</v>
      </c>
      <c r="AT313">
        <f>_xlfn.RANK.AVG(Table2[[#This Row],[6M Return vs Nifty Z-Score]],Table2[6M Return vs Nifty Z-Score])</f>
        <v>220</v>
      </c>
      <c r="AU313">
        <f>_xlfn.RANK.AVG(Table2[[#This Row],[Sharpe Ratio Z-Score]],Table2[Sharpe Ratio Z-Score])</f>
        <v>338</v>
      </c>
      <c r="AV313">
        <f>(Table2[[#This Row],[Rank 1Y]]+Table2[[#This Row],[Rank 6M]]+Table2[[#This Row],[Rank Sharpe]])/3</f>
        <v>325</v>
      </c>
    </row>
    <row r="314" spans="1:48" x14ac:dyDescent="0.3">
      <c r="A314" t="s">
        <v>669</v>
      </c>
      <c r="B314" t="s">
        <v>670</v>
      </c>
      <c r="C314" t="s">
        <v>10419</v>
      </c>
      <c r="D314" t="s">
        <v>375</v>
      </c>
      <c r="E314">
        <v>25293.74958</v>
      </c>
      <c r="F314">
        <v>3657.85</v>
      </c>
      <c r="G314">
        <v>32.425426135041697</v>
      </c>
      <c r="H314">
        <f>(Table2[[#This Row],[1Y Return vs Nifty]]-AVERAGE(Table2[1Y Return vs Nifty]))/_xlfn.STDEV.P(Table2[1Y Return vs Nifty])</f>
        <v>-0.16171083376499332</v>
      </c>
      <c r="I314">
        <v>-3.1066885568578702</v>
      </c>
      <c r="J314">
        <f>(Table2[[#This Row],[1M Return vs Nifty]]-AVERAGE(Table2[1M Return vs Nifty]))/_xlfn.STDEV.P(Table2[1M Return vs Nifty])</f>
        <v>-0.26826825330735171</v>
      </c>
      <c r="K314">
        <v>-0.85905143449961496</v>
      </c>
      <c r="L314">
        <f>(Table2[[#This Row],[6M Return vs Nifty]]-AVERAGE(Table2[6M Return vs Nifty]))/_xlfn.STDEV.P(Table2[6M Return vs Nifty])</f>
        <v>-0.40239140808197471</v>
      </c>
      <c r="M314">
        <v>-0.74854470564296605</v>
      </c>
      <c r="N314">
        <f>(Table2[[#This Row],[1W Return vs Nifty]]-AVERAGE(Table2[1W Return vs Nifty]))/_xlfn.STDEV.P(Table2[1W Return vs Nifty])</f>
        <v>0.21368444635525244</v>
      </c>
      <c r="O314">
        <v>3495.48</v>
      </c>
      <c r="P314">
        <v>3336.9034608093102</v>
      </c>
      <c r="Q314">
        <v>3063.3526179477899</v>
      </c>
      <c r="R314">
        <v>65.929533256947593</v>
      </c>
      <c r="S314" s="2">
        <f>(Table2[[#This Row],[Close Price]]-Table2[[#This Row],[20D EMA]])/Table2[[#This Row],[20D EMA]]</f>
        <v>4.6451417258859984E-2</v>
      </c>
      <c r="T314" s="2">
        <f>(Table2[[#This Row],[Close Price]]-Table2[[#This Row],[50D EMA]])/Table2[[#This Row],[50D EMA]]</f>
        <v>9.6180948283367318E-2</v>
      </c>
      <c r="U314" s="2">
        <f>(Table2[[#This Row],[Close Price]]-Table2[[#This Row],[200D EMA]])/Table2[[#This Row],[200D EMA]]</f>
        <v>0.19406756459218116</v>
      </c>
      <c r="V314">
        <v>1.13482066917562</v>
      </c>
      <c r="W314">
        <v>3608.65</v>
      </c>
      <c r="X314">
        <v>3699</v>
      </c>
      <c r="Y314">
        <v>3608.65</v>
      </c>
      <c r="Z314">
        <v>3699</v>
      </c>
      <c r="AA314">
        <v>3608.65</v>
      </c>
      <c r="AB314">
        <v>3699</v>
      </c>
      <c r="AC314" s="2">
        <f>(Table2[[#This Row],[Close Price]]/Table2[[#This Row],[Day Low]])-1</f>
        <v>1.3633907416900959E-2</v>
      </c>
      <c r="AD314" s="2">
        <f>(Table2[[#This Row],[Day High]]/Table2[[#This Row],[Close Price]])-1</f>
        <v>1.1249777874981159E-2</v>
      </c>
      <c r="AE314" s="2">
        <f>(Table2[[#This Row],[Close Price]]/Table2[[#This Row],[Current Week Low]])-1</f>
        <v>1.3633907416900959E-2</v>
      </c>
      <c r="AF314" s="2">
        <f>(Table2[[#This Row],[Current Week High]]/Table2[[#This Row],[Close Price]])-1</f>
        <v>1.1249777874981159E-2</v>
      </c>
      <c r="AG314" s="2">
        <f>(Table2[[#This Row],[Close Price]]/Table2[[#This Row],[Current Month Low]])-1</f>
        <v>1.3633907416900959E-2</v>
      </c>
      <c r="AH314" s="2">
        <f>(Table2[[#This Row],[Current Month High]]/Table2[[#This Row],[Close Price]])-1</f>
        <v>1.1249777874981159E-2</v>
      </c>
      <c r="AI314">
        <v>7.6807414191396504</v>
      </c>
      <c r="AJ314">
        <v>61.337773465067002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0.08</v>
      </c>
      <c r="AM314" t="s">
        <v>10455</v>
      </c>
      <c r="AN314">
        <v>7.57</v>
      </c>
      <c r="AO314" t="s">
        <v>10455</v>
      </c>
      <c r="AP314">
        <v>0.102794106468617</v>
      </c>
      <c r="AQ314">
        <f>(Table2[[#This Row],[Sharpe Ratio]]-AVERAGE(Table2[Sharpe Ratio]))/_xlfn.STDEV.P(Table2[Sharpe Ratio])</f>
        <v>0.55038833162757472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-6.829771717149255E-2</v>
      </c>
      <c r="AS314">
        <f>_xlfn.RANK.AVG(Table2[[#This Row],[1Y Return vs Nifty Z-Score]],Table2[1Y Return vs Nifty Z-Score])</f>
        <v>327</v>
      </c>
      <c r="AT314">
        <f>_xlfn.RANK.AVG(Table2[[#This Row],[6M Return vs Nifty Z-Score]],Table2[6M Return vs Nifty Z-Score])</f>
        <v>445</v>
      </c>
      <c r="AU314">
        <f>_xlfn.RANK.AVG(Table2[[#This Row],[Sharpe Ratio Z-Score]],Table2[Sharpe Ratio Z-Score])</f>
        <v>205</v>
      </c>
      <c r="AV314">
        <f>(Table2[[#This Row],[Rank 1Y]]+Table2[[#This Row],[Rank 6M]]+Table2[[#This Row],[Rank Sharpe]])/3</f>
        <v>325.66666666666669</v>
      </c>
    </row>
    <row r="315" spans="1:48" x14ac:dyDescent="0.3">
      <c r="A315" t="s">
        <v>811</v>
      </c>
      <c r="B315" t="s">
        <v>812</v>
      </c>
      <c r="C315" t="s">
        <v>10419</v>
      </c>
      <c r="D315" t="s">
        <v>129</v>
      </c>
      <c r="E315">
        <v>18611.901674979999</v>
      </c>
      <c r="F315">
        <v>715.1</v>
      </c>
      <c r="G315">
        <v>72.121380755134297</v>
      </c>
      <c r="H315">
        <f>(Table2[[#This Row],[1Y Return vs Nifty]]-AVERAGE(Table2[1Y Return vs Nifty]))/_xlfn.STDEV.P(Table2[1Y Return vs Nifty])</f>
        <v>0.30882130256806933</v>
      </c>
      <c r="I315">
        <v>-0.32257611044838302</v>
      </c>
      <c r="J315">
        <f>(Table2[[#This Row],[1M Return vs Nifty]]-AVERAGE(Table2[1M Return vs Nifty]))/_xlfn.STDEV.P(Table2[1M Return vs Nifty])</f>
        <v>-1.0407133345836622E-3</v>
      </c>
      <c r="K315">
        <v>0.45129075762167198</v>
      </c>
      <c r="L315">
        <f>(Table2[[#This Row],[6M Return vs Nifty]]-AVERAGE(Table2[6M Return vs Nifty]))/_xlfn.STDEV.P(Table2[6M Return vs Nifty])</f>
        <v>-0.36246925907177685</v>
      </c>
      <c r="M315">
        <v>-0.44395030432822302</v>
      </c>
      <c r="N315">
        <f>(Table2[[#This Row],[1W Return vs Nifty]]-AVERAGE(Table2[1W Return vs Nifty]))/_xlfn.STDEV.P(Table2[1W Return vs Nifty])</f>
        <v>0.27487988170707861</v>
      </c>
      <c r="O315">
        <v>654.75</v>
      </c>
      <c r="P315">
        <v>636.151197308684</v>
      </c>
      <c r="Q315">
        <v>572.04842857574101</v>
      </c>
      <c r="R315">
        <v>60.281406859533597</v>
      </c>
      <c r="S315" s="2">
        <f>(Table2[[#This Row],[Close Price]]-Table2[[#This Row],[20D EMA]])/Table2[[#This Row],[20D EMA]]</f>
        <v>9.2172584956090139E-2</v>
      </c>
      <c r="T315" s="2">
        <f>(Table2[[#This Row],[Close Price]]-Table2[[#This Row],[50D EMA]])/Table2[[#This Row],[50D EMA]]</f>
        <v>0.12410383415973852</v>
      </c>
      <c r="U315" s="2">
        <f>(Table2[[#This Row],[Close Price]]-Table2[[#This Row],[200D EMA]])/Table2[[#This Row],[200D EMA]]</f>
        <v>0.250068987656206</v>
      </c>
      <c r="V315">
        <v>1.38619232986682</v>
      </c>
      <c r="W315">
        <v>665.7</v>
      </c>
      <c r="X315">
        <v>720</v>
      </c>
      <c r="Y315">
        <v>665.7</v>
      </c>
      <c r="Z315">
        <v>720</v>
      </c>
      <c r="AA315">
        <v>665.7</v>
      </c>
      <c r="AB315">
        <v>720</v>
      </c>
      <c r="AC315" s="2">
        <f>(Table2[[#This Row],[Close Price]]/Table2[[#This Row],[Day Low]])-1</f>
        <v>7.4207601021481162E-2</v>
      </c>
      <c r="AD315" s="2">
        <f>(Table2[[#This Row],[Day High]]/Table2[[#This Row],[Close Price]])-1</f>
        <v>6.852188505104051E-3</v>
      </c>
      <c r="AE315" s="2">
        <f>(Table2[[#This Row],[Close Price]]/Table2[[#This Row],[Current Week Low]])-1</f>
        <v>7.4207601021481162E-2</v>
      </c>
      <c r="AF315" s="2">
        <f>(Table2[[#This Row],[Current Week High]]/Table2[[#This Row],[Close Price]])-1</f>
        <v>6.852188505104051E-3</v>
      </c>
      <c r="AG315" s="2">
        <f>(Table2[[#This Row],[Close Price]]/Table2[[#This Row],[Current Month Low]])-1</f>
        <v>7.4207601021481162E-2</v>
      </c>
      <c r="AH315" s="2">
        <f>(Table2[[#This Row],[Current Month High]]/Table2[[#This Row],[Close Price]])-1</f>
        <v>6.852188505104051E-3</v>
      </c>
      <c r="AI315">
        <v>3.17438120542581</v>
      </c>
      <c r="AJ315">
        <v>108.30177687154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0.04</v>
      </c>
      <c r="AM315" t="s">
        <v>10455</v>
      </c>
      <c r="AN315">
        <v>11.64</v>
      </c>
      <c r="AO315" t="s">
        <v>10455</v>
      </c>
      <c r="AP315">
        <v>4.6558388353836001E-2</v>
      </c>
      <c r="AQ315">
        <f>(Table2[[#This Row],[Sharpe Ratio]]-AVERAGE(Table2[Sharpe Ratio]))/_xlfn.STDEV.P(Table2[Sharpe Ratio])</f>
        <v>-8.5406463208833938E-2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0.13478474865995349</v>
      </c>
      <c r="AS315">
        <f>_xlfn.RANK.AVG(Table2[[#This Row],[1Y Return vs Nifty Z-Score]],Table2[1Y Return vs Nifty Z-Score])</f>
        <v>189</v>
      </c>
      <c r="AT315">
        <f>_xlfn.RANK.AVG(Table2[[#This Row],[6M Return vs Nifty Z-Score]],Table2[6M Return vs Nifty Z-Score])</f>
        <v>427</v>
      </c>
      <c r="AU315">
        <f>_xlfn.RANK.AVG(Table2[[#This Row],[Sharpe Ratio Z-Score]],Table2[Sharpe Ratio Z-Score])</f>
        <v>362</v>
      </c>
      <c r="AV315">
        <f>(Table2[[#This Row],[Rank 1Y]]+Table2[[#This Row],[Rank 6M]]+Table2[[#This Row],[Rank Sharpe]])/3</f>
        <v>326</v>
      </c>
    </row>
    <row r="316" spans="1:48" x14ac:dyDescent="0.3">
      <c r="A316" t="s">
        <v>1025</v>
      </c>
      <c r="B316" t="s">
        <v>1026</v>
      </c>
      <c r="C316" t="s">
        <v>10414</v>
      </c>
      <c r="D316" t="s">
        <v>46</v>
      </c>
      <c r="E316">
        <v>12351.078098925</v>
      </c>
      <c r="F316">
        <v>479.65</v>
      </c>
      <c r="G316">
        <v>19.909716992113601</v>
      </c>
      <c r="H316">
        <f>(Table2[[#This Row],[1Y Return vs Nifty]]-AVERAGE(Table2[1Y Return vs Nifty]))/_xlfn.STDEV.P(Table2[1Y Return vs Nifty])</f>
        <v>-0.31006457452033942</v>
      </c>
      <c r="I316">
        <v>-18.4846551128567</v>
      </c>
      <c r="J316">
        <f>(Table2[[#This Row],[1M Return vs Nifty]]-AVERAGE(Table2[1M Return vs Nifty]))/_xlfn.STDEV.P(Table2[1M Return vs Nifty])</f>
        <v>-1.7442920316726074</v>
      </c>
      <c r="K316">
        <v>26.168857451196999</v>
      </c>
      <c r="L316">
        <f>(Table2[[#This Row],[6M Return vs Nifty]]-AVERAGE(Table2[6M Return vs Nifty]))/_xlfn.STDEV.P(Table2[6M Return vs Nifty])</f>
        <v>0.42106693162243358</v>
      </c>
      <c r="M316">
        <v>-3.9564394047157503E-2</v>
      </c>
      <c r="N316">
        <f>(Table2[[#This Row],[1W Return vs Nifty]]-AVERAGE(Table2[1W Return vs Nifty]))/_xlfn.STDEV.P(Table2[1W Return vs Nifty])</f>
        <v>0.35612422409478806</v>
      </c>
      <c r="O316">
        <v>483.73</v>
      </c>
      <c r="P316">
        <v>473.55891900555201</v>
      </c>
      <c r="Q316">
        <v>416.08211516370699</v>
      </c>
      <c r="R316">
        <v>48.019435759559201</v>
      </c>
      <c r="S316" s="2">
        <f>(Table2[[#This Row],[Close Price]]-Table2[[#This Row],[20D EMA]])/Table2[[#This Row],[20D EMA]]</f>
        <v>-8.4344572385422461E-3</v>
      </c>
      <c r="T316" s="2">
        <f>(Table2[[#This Row],[Close Price]]-Table2[[#This Row],[50D EMA]])/Table2[[#This Row],[50D EMA]]</f>
        <v>1.2862350913459518E-2</v>
      </c>
      <c r="U316" s="2">
        <f>(Table2[[#This Row],[Close Price]]-Table2[[#This Row],[200D EMA]])/Table2[[#This Row],[200D EMA]]</f>
        <v>0.15277725842958254</v>
      </c>
      <c r="V316">
        <v>0.63039689229537899</v>
      </c>
      <c r="W316">
        <v>476.4</v>
      </c>
      <c r="X316">
        <v>486.4</v>
      </c>
      <c r="Y316">
        <v>476.4</v>
      </c>
      <c r="Z316">
        <v>486.4</v>
      </c>
      <c r="AA316">
        <v>476.4</v>
      </c>
      <c r="AB316">
        <v>486.4</v>
      </c>
      <c r="AC316" s="2">
        <f>(Table2[[#This Row],[Close Price]]/Table2[[#This Row],[Day Low]])-1</f>
        <v>6.8219983207389312E-3</v>
      </c>
      <c r="AD316" s="2">
        <f>(Table2[[#This Row],[Day High]]/Table2[[#This Row],[Close Price]])-1</f>
        <v>1.4072761388512545E-2</v>
      </c>
      <c r="AE316" s="2">
        <f>(Table2[[#This Row],[Close Price]]/Table2[[#This Row],[Current Week Low]])-1</f>
        <v>6.8219983207389312E-3</v>
      </c>
      <c r="AF316" s="2">
        <f>(Table2[[#This Row],[Current Week High]]/Table2[[#This Row],[Close Price]])-1</f>
        <v>1.4072761388512545E-2</v>
      </c>
      <c r="AG316" s="2">
        <f>(Table2[[#This Row],[Close Price]]/Table2[[#This Row],[Current Month Low]])-1</f>
        <v>6.8219983207389312E-3</v>
      </c>
      <c r="AH316" s="2">
        <f>(Table2[[#This Row],[Current Month High]]/Table2[[#This Row],[Close Price]])-1</f>
        <v>1.4072761388512545E-2</v>
      </c>
      <c r="AI316">
        <v>19.837381423954898</v>
      </c>
      <c r="AJ316">
        <v>54.6759109964527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-0.02</v>
      </c>
      <c r="AM316" t="s">
        <v>10456</v>
      </c>
      <c r="AN316">
        <v>-0.55000000000000004</v>
      </c>
      <c r="AO316" t="s">
        <v>10456</v>
      </c>
      <c r="AP316">
        <v>3.6179498952153999E-2</v>
      </c>
      <c r="AQ316">
        <f>(Table2[[#This Row],[Sharpe Ratio]]-AVERAGE(Table2[Sharpe Ratio]))/_xlfn.STDEV.P(Table2[Sharpe Ratio])</f>
        <v>-0.20274903620316267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-1.4799144866788878</v>
      </c>
      <c r="AS316">
        <f>_xlfn.RANK.AVG(Table2[[#This Row],[1Y Return vs Nifty Z-Score]],Table2[1Y Return vs Nifty Z-Score])</f>
        <v>393</v>
      </c>
      <c r="AT316">
        <f>_xlfn.RANK.AVG(Table2[[#This Row],[6M Return vs Nifty Z-Score]],Table2[6M Return vs Nifty Z-Score])</f>
        <v>196</v>
      </c>
      <c r="AU316">
        <f>_xlfn.RANK.AVG(Table2[[#This Row],[Sharpe Ratio Z-Score]],Table2[Sharpe Ratio Z-Score])</f>
        <v>394</v>
      </c>
      <c r="AV316">
        <f>(Table2[[#This Row],[Rank 1Y]]+Table2[[#This Row],[Rank 6M]]+Table2[[#This Row],[Rank Sharpe]])/3</f>
        <v>327.66666666666669</v>
      </c>
    </row>
    <row r="317" spans="1:48" x14ac:dyDescent="0.3">
      <c r="A317" t="s">
        <v>1696</v>
      </c>
      <c r="B317" t="s">
        <v>1697</v>
      </c>
      <c r="C317" t="s">
        <v>10415</v>
      </c>
      <c r="D317" t="s">
        <v>230</v>
      </c>
      <c r="E317">
        <v>4486.6040947199999</v>
      </c>
      <c r="F317">
        <v>1472.45</v>
      </c>
      <c r="G317">
        <v>6.5499087298048604</v>
      </c>
      <c r="H317">
        <f>(Table2[[#This Row],[1Y Return vs Nifty]]-AVERAGE(Table2[1Y Return vs Nifty]))/_xlfn.STDEV.P(Table2[1Y Return vs Nifty])</f>
        <v>-0.46842376207045783</v>
      </c>
      <c r="I317">
        <v>5.6272467097613799</v>
      </c>
      <c r="J317">
        <f>(Table2[[#This Row],[1M Return vs Nifty]]-AVERAGE(Table2[1M Return vs Nifty]))/_xlfn.STDEV.P(Table2[1M Return vs Nifty])</f>
        <v>0.57004129075938492</v>
      </c>
      <c r="K317">
        <v>7.15544993413992</v>
      </c>
      <c r="L317">
        <f>(Table2[[#This Row],[6M Return vs Nifty]]-AVERAGE(Table2[6M Return vs Nifty]))/_xlfn.STDEV.P(Table2[6M Return vs Nifty])</f>
        <v>-0.15821387964316955</v>
      </c>
      <c r="M317">
        <v>10.4802086452998</v>
      </c>
      <c r="N317">
        <f>(Table2[[#This Row],[1W Return vs Nifty]]-AVERAGE(Table2[1W Return vs Nifty]))/_xlfn.STDEV.P(Table2[1W Return vs Nifty])</f>
        <v>2.4696302116195876</v>
      </c>
      <c r="O317">
        <v>1303.54</v>
      </c>
      <c r="P317">
        <v>1274.60659987141</v>
      </c>
      <c r="Q317">
        <v>1187.67771625247</v>
      </c>
      <c r="R317">
        <v>88.609695673991396</v>
      </c>
      <c r="S317" s="2">
        <f>(Table2[[#This Row],[Close Price]]-Table2[[#This Row],[20D EMA]])/Table2[[#This Row],[20D EMA]]</f>
        <v>0.12957791859091403</v>
      </c>
      <c r="T317" s="2">
        <f>(Table2[[#This Row],[Close Price]]-Table2[[#This Row],[50D EMA]])/Table2[[#This Row],[50D EMA]]</f>
        <v>0.15521918696211809</v>
      </c>
      <c r="U317" s="2">
        <f>(Table2[[#This Row],[Close Price]]-Table2[[#This Row],[200D EMA]])/Table2[[#This Row],[200D EMA]]</f>
        <v>0.23977235562361496</v>
      </c>
      <c r="V317">
        <v>2.75135865600042</v>
      </c>
      <c r="W317">
        <v>1421.7</v>
      </c>
      <c r="X317">
        <v>1526.6</v>
      </c>
      <c r="Y317">
        <v>1421.7</v>
      </c>
      <c r="Z317">
        <v>1526.6</v>
      </c>
      <c r="AA317">
        <v>1421.7</v>
      </c>
      <c r="AB317">
        <v>1526.6</v>
      </c>
      <c r="AC317" s="2">
        <f>(Table2[[#This Row],[Close Price]]/Table2[[#This Row],[Day Low]])-1</f>
        <v>3.5696701132447162E-2</v>
      </c>
      <c r="AD317" s="2">
        <f>(Table2[[#This Row],[Day High]]/Table2[[#This Row],[Close Price]])-1</f>
        <v>3.6775442290060578E-2</v>
      </c>
      <c r="AE317" s="2">
        <f>(Table2[[#This Row],[Close Price]]/Table2[[#This Row],[Current Week Low]])-1</f>
        <v>3.5696701132447162E-2</v>
      </c>
      <c r="AF317" s="2">
        <f>(Table2[[#This Row],[Current Week High]]/Table2[[#This Row],[Close Price]])-1</f>
        <v>3.6775442290060578E-2</v>
      </c>
      <c r="AG317" s="2">
        <f>(Table2[[#This Row],[Close Price]]/Table2[[#This Row],[Current Month Low]])-1</f>
        <v>3.5696701132447162E-2</v>
      </c>
      <c r="AH317" s="2">
        <f>(Table2[[#This Row],[Current Month High]]/Table2[[#This Row],[Close Price]])-1</f>
        <v>3.6775442290060578E-2</v>
      </c>
      <c r="AI317">
        <v>3.67754422900608</v>
      </c>
      <c r="AJ317">
        <v>52.759622367465496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0.01</v>
      </c>
      <c r="AM317" t="s">
        <v>10455</v>
      </c>
      <c r="AN317">
        <v>19.510000000000002</v>
      </c>
      <c r="AO317" t="s">
        <v>10455</v>
      </c>
      <c r="AP317">
        <v>0.12016462791884901</v>
      </c>
      <c r="AQ317">
        <f>(Table2[[#This Row],[Sharpe Ratio]]-AVERAGE(Table2[Sharpe Ratio]))/_xlfn.STDEV.P(Table2[Sharpe Ratio])</f>
        <v>0.74677752148569898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3.1598113821510441</v>
      </c>
      <c r="AS317">
        <f>_xlfn.RANK.AVG(Table2[[#This Row],[1Y Return vs Nifty Z-Score]],Table2[1Y Return vs Nifty Z-Score])</f>
        <v>466</v>
      </c>
      <c r="AT317">
        <f>_xlfn.RANK.AVG(Table2[[#This Row],[6M Return vs Nifty Z-Score]],Table2[6M Return vs Nifty Z-Score])</f>
        <v>358</v>
      </c>
      <c r="AU317">
        <f>_xlfn.RANK.AVG(Table2[[#This Row],[Sharpe Ratio Z-Score]],Table2[Sharpe Ratio Z-Score])</f>
        <v>165</v>
      </c>
      <c r="AV317">
        <f>(Table2[[#This Row],[Rank 1Y]]+Table2[[#This Row],[Rank 6M]]+Table2[[#This Row],[Rank Sharpe]])/3</f>
        <v>329.66666666666669</v>
      </c>
    </row>
    <row r="318" spans="1:48" x14ac:dyDescent="0.3">
      <c r="A318" t="s">
        <v>96</v>
      </c>
      <c r="B318" t="s">
        <v>97</v>
      </c>
      <c r="C318" t="s">
        <v>10416</v>
      </c>
      <c r="D318" t="s">
        <v>98</v>
      </c>
      <c r="E318">
        <v>283351.72966463998</v>
      </c>
      <c r="F318">
        <v>1776.85</v>
      </c>
      <c r="G318">
        <v>62.853478046362397</v>
      </c>
      <c r="H318">
        <f>(Table2[[#This Row],[1Y Return vs Nifty]]-AVERAGE(Table2[1Y Return vs Nifty]))/_xlfn.STDEV.P(Table2[1Y Return vs Nifty])</f>
        <v>0.19896511942244161</v>
      </c>
      <c r="I318">
        <v>-20.8399050339758</v>
      </c>
      <c r="J318">
        <f>(Table2[[#This Row],[1M Return vs Nifty]]-AVERAGE(Table2[1M Return vs Nifty]))/_xlfn.STDEV.P(Table2[1M Return vs Nifty])</f>
        <v>-1.970356048323012</v>
      </c>
      <c r="K318">
        <v>0.21193461927423801</v>
      </c>
      <c r="L318">
        <f>(Table2[[#This Row],[6M Return vs Nifty]]-AVERAGE(Table2[6M Return vs Nifty]))/_xlfn.STDEV.P(Table2[6M Return vs Nifty])</f>
        <v>-0.36976171403435604</v>
      </c>
      <c r="M318">
        <v>-1.9922512086855799</v>
      </c>
      <c r="N318">
        <f>(Table2[[#This Row],[1W Return vs Nifty]]-AVERAGE(Table2[1W Return vs Nifty]))/_xlfn.STDEV.P(Table2[1W Return vs Nifty])</f>
        <v>-3.6186071865288022E-2</v>
      </c>
      <c r="O318">
        <v>1811.44</v>
      </c>
      <c r="P318">
        <v>1820.6342201259099</v>
      </c>
      <c r="Q318">
        <v>1628.82853828972</v>
      </c>
      <c r="R318">
        <v>45.010811252086803</v>
      </c>
      <c r="S318" s="2">
        <f>(Table2[[#This Row],[Close Price]]-Table2[[#This Row],[20D EMA]])/Table2[[#This Row],[20D EMA]]</f>
        <v>-1.9095305392395082E-2</v>
      </c>
      <c r="T318" s="2">
        <f>(Table2[[#This Row],[Close Price]]-Table2[[#This Row],[50D EMA]])/Table2[[#This Row],[50D EMA]]</f>
        <v>-2.4048883428590066E-2</v>
      </c>
      <c r="U318" s="2">
        <f>(Table2[[#This Row],[Close Price]]-Table2[[#This Row],[200D EMA]])/Table2[[#This Row],[200D EMA]]</f>
        <v>9.0876024228862901E-2</v>
      </c>
      <c r="V318">
        <v>0.42619464237389698</v>
      </c>
      <c r="W318">
        <v>1772.1</v>
      </c>
      <c r="X318">
        <v>1797</v>
      </c>
      <c r="Y318">
        <v>1772.1</v>
      </c>
      <c r="Z318">
        <v>1797</v>
      </c>
      <c r="AA318">
        <v>1772.1</v>
      </c>
      <c r="AB318">
        <v>1797</v>
      </c>
      <c r="AC318" s="2">
        <f>(Table2[[#This Row],[Close Price]]/Table2[[#This Row],[Day Low]])-1</f>
        <v>2.6804356413294705E-3</v>
      </c>
      <c r="AD318" s="2">
        <f>(Table2[[#This Row],[Day High]]/Table2[[#This Row],[Close Price]])-1</f>
        <v>1.134029321552199E-2</v>
      </c>
      <c r="AE318" s="2">
        <f>(Table2[[#This Row],[Close Price]]/Table2[[#This Row],[Current Week Low]])-1</f>
        <v>2.6804356413294705E-3</v>
      </c>
      <c r="AF318" s="2">
        <f>(Table2[[#This Row],[Current Week High]]/Table2[[#This Row],[Close Price]])-1</f>
        <v>1.134029321552199E-2</v>
      </c>
      <c r="AG318" s="2">
        <f>(Table2[[#This Row],[Close Price]]/Table2[[#This Row],[Current Month Low]])-1</f>
        <v>2.6804356413294705E-3</v>
      </c>
      <c r="AH318" s="2">
        <f>(Table2[[#This Row],[Current Month High]]/Table2[[#This Row],[Close Price]])-1</f>
        <v>1.134029321552199E-2</v>
      </c>
      <c r="AI318">
        <v>22.356980048962999</v>
      </c>
      <c r="AJ318">
        <v>117.871375145607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-0.11</v>
      </c>
      <c r="AM318" t="s">
        <v>10456</v>
      </c>
      <c r="AN318">
        <v>-2.76</v>
      </c>
      <c r="AO318" t="s">
        <v>10456</v>
      </c>
      <c r="AP318">
        <v>5.4495410528353001E-2</v>
      </c>
      <c r="AQ318">
        <f>(Table2[[#This Row],[Sharpe Ratio]]-AVERAGE(Table2[Sharpe Ratio]))/_xlfn.STDEV.P(Table2[Sharpe Ratio])</f>
        <v>4.3286296152530226E-3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224</v>
      </c>
      <c r="AT318">
        <f>_xlfn.RANK.AVG(Table2[[#This Row],[6M Return vs Nifty Z-Score]],Table2[6M Return vs Nifty Z-Score])</f>
        <v>432</v>
      </c>
      <c r="AU318">
        <f>_xlfn.RANK.AVG(Table2[[#This Row],[Sharpe Ratio Z-Score]],Table2[Sharpe Ratio Z-Score])</f>
        <v>337</v>
      </c>
      <c r="AV318">
        <f>(Table2[[#This Row],[Rank 1Y]]+Table2[[#This Row],[Rank 6M]]+Table2[[#This Row],[Rank Sharpe]])/3</f>
        <v>331</v>
      </c>
    </row>
    <row r="319" spans="1:48" x14ac:dyDescent="0.3">
      <c r="A319" t="s">
        <v>312</v>
      </c>
      <c r="B319" t="s">
        <v>313</v>
      </c>
      <c r="C319" t="s">
        <v>10422</v>
      </c>
      <c r="D319" t="s">
        <v>151</v>
      </c>
      <c r="E319">
        <v>79140</v>
      </c>
      <c r="F319">
        <v>992.85</v>
      </c>
      <c r="G319">
        <v>30.849842239129298</v>
      </c>
      <c r="H319">
        <f>(Table2[[#This Row],[1Y Return vs Nifty]]-AVERAGE(Table2[1Y Return vs Nifty]))/_xlfn.STDEV.P(Table2[1Y Return vs Nifty])</f>
        <v>-0.18038686419708125</v>
      </c>
      <c r="I319">
        <v>-13.2423320415172</v>
      </c>
      <c r="J319">
        <f>(Table2[[#This Row],[1M Return vs Nifty]]-AVERAGE(Table2[1M Return vs Nifty]))/_xlfn.STDEV.P(Table2[1M Return vs Nifty])</f>
        <v>-1.241117995040864</v>
      </c>
      <c r="K319">
        <v>0.37241967544664101</v>
      </c>
      <c r="L319">
        <f>(Table2[[#This Row],[6M Return vs Nifty]]-AVERAGE(Table2[6M Return vs Nifty]))/_xlfn.STDEV.P(Table2[6M Return vs Nifty])</f>
        <v>-0.36487222153007165</v>
      </c>
      <c r="M319">
        <v>-5.3632715896082201</v>
      </c>
      <c r="N319">
        <f>(Table2[[#This Row],[1W Return vs Nifty]]-AVERAGE(Table2[1W Return vs Nifty]))/_xlfn.STDEV.P(Table2[1W Return vs Nifty])</f>
        <v>-0.71345085053492485</v>
      </c>
      <c r="O319">
        <v>1007.04</v>
      </c>
      <c r="P319">
        <v>1009.10393941451</v>
      </c>
      <c r="Q319">
        <v>904.60529414070697</v>
      </c>
      <c r="R319">
        <v>37.995740151858101</v>
      </c>
      <c r="S319" s="2">
        <f>(Table2[[#This Row],[Close Price]]-Table2[[#This Row],[20D EMA]])/Table2[[#This Row],[20D EMA]]</f>
        <v>-1.409080076263102E-2</v>
      </c>
      <c r="T319" s="2">
        <f>(Table2[[#This Row],[Close Price]]-Table2[[#This Row],[50D EMA]])/Table2[[#This Row],[50D EMA]]</f>
        <v>-1.6107299535408279E-2</v>
      </c>
      <c r="U319" s="2">
        <f>(Table2[[#This Row],[Close Price]]-Table2[[#This Row],[200D EMA]])/Table2[[#This Row],[200D EMA]]</f>
        <v>9.7550507863341129E-2</v>
      </c>
      <c r="V319">
        <v>0.83250101708889301</v>
      </c>
      <c r="W319">
        <v>989.05</v>
      </c>
      <c r="X319">
        <v>999.25</v>
      </c>
      <c r="Y319">
        <v>989.05</v>
      </c>
      <c r="Z319">
        <v>999.25</v>
      </c>
      <c r="AA319">
        <v>989.05</v>
      </c>
      <c r="AB319">
        <v>999.25</v>
      </c>
      <c r="AC319" s="2">
        <f>(Table2[[#This Row],[Close Price]]/Table2[[#This Row],[Day Low]])-1</f>
        <v>3.8420706738790944E-3</v>
      </c>
      <c r="AD319" s="2">
        <f>(Table2[[#This Row],[Day High]]/Table2[[#This Row],[Close Price]])-1</f>
        <v>6.4460895402125296E-3</v>
      </c>
      <c r="AE319" s="2">
        <f>(Table2[[#This Row],[Close Price]]/Table2[[#This Row],[Current Week Low]])-1</f>
        <v>3.8420706738790944E-3</v>
      </c>
      <c r="AF319" s="2">
        <f>(Table2[[#This Row],[Current Week High]]/Table2[[#This Row],[Close Price]])-1</f>
        <v>6.4460895402125296E-3</v>
      </c>
      <c r="AG319" s="2">
        <f>(Table2[[#This Row],[Close Price]]/Table2[[#This Row],[Current Month Low]])-1</f>
        <v>3.8420706738790944E-3</v>
      </c>
      <c r="AH319" s="2">
        <f>(Table2[[#This Row],[Current Month High]]/Table2[[#This Row],[Close Price]])-1</f>
        <v>6.4460895402125296E-3</v>
      </c>
      <c r="AI319">
        <v>14.710177771063099</v>
      </c>
      <c r="AJ319">
        <v>61.6098315292585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-0.08</v>
      </c>
      <c r="AM319" t="s">
        <v>10456</v>
      </c>
      <c r="AN319">
        <v>-3.32</v>
      </c>
      <c r="AO319" t="s">
        <v>10456</v>
      </c>
      <c r="AP319">
        <v>9.0158350314415006E-2</v>
      </c>
      <c r="AQ319">
        <f>(Table2[[#This Row],[Sharpe Ratio]]-AVERAGE(Table2[Sharpe Ratio]))/_xlfn.STDEV.P(Table2[Sharpe Ratio])</f>
        <v>0.40752987332059071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338</v>
      </c>
      <c r="AT319">
        <f>_xlfn.RANK.AVG(Table2[[#This Row],[6M Return vs Nifty Z-Score]],Table2[6M Return vs Nifty Z-Score])</f>
        <v>428</v>
      </c>
      <c r="AU319">
        <f>_xlfn.RANK.AVG(Table2[[#This Row],[Sharpe Ratio Z-Score]],Table2[Sharpe Ratio Z-Score])</f>
        <v>233</v>
      </c>
      <c r="AV319">
        <f>(Table2[[#This Row],[Rank 1Y]]+Table2[[#This Row],[Rank 6M]]+Table2[[#This Row],[Rank Sharpe]])/3</f>
        <v>333</v>
      </c>
    </row>
    <row r="320" spans="1:48" x14ac:dyDescent="0.3">
      <c r="A320" t="s">
        <v>1228</v>
      </c>
      <c r="B320" t="s">
        <v>1229</v>
      </c>
      <c r="C320" t="s">
        <v>10422</v>
      </c>
      <c r="D320" t="s">
        <v>347</v>
      </c>
      <c r="E320">
        <v>8826.5213490419992</v>
      </c>
      <c r="F320">
        <v>229.45</v>
      </c>
      <c r="G320">
        <v>147.62815840079401</v>
      </c>
      <c r="H320">
        <f>(Table2[[#This Row],[1Y Return vs Nifty]]-AVERAGE(Table2[1Y Return vs Nifty]))/_xlfn.STDEV.P(Table2[1Y Return vs Nifty])</f>
        <v>1.2038335458371776</v>
      </c>
      <c r="I320">
        <v>6.1371215260702598</v>
      </c>
      <c r="J320">
        <f>(Table2[[#This Row],[1M Return vs Nifty]]-AVERAGE(Table2[1M Return vs Nifty]))/_xlfn.STDEV.P(Table2[1M Return vs Nifty])</f>
        <v>0.61898061899377654</v>
      </c>
      <c r="K320">
        <v>1.7994880818276999</v>
      </c>
      <c r="L320">
        <f>(Table2[[#This Row],[6M Return vs Nifty]]-AVERAGE(Table2[6M Return vs Nifty]))/_xlfn.STDEV.P(Table2[6M Return vs Nifty])</f>
        <v>-0.32139377909736644</v>
      </c>
      <c r="M320">
        <v>-2.25944986796992</v>
      </c>
      <c r="N320">
        <f>(Table2[[#This Row],[1W Return vs Nifty]]-AVERAGE(Table2[1W Return vs Nifty]))/_xlfn.STDEV.P(Table2[1W Return vs Nifty])</f>
        <v>-8.9868405518667704E-2</v>
      </c>
      <c r="O320">
        <v>227.89</v>
      </c>
      <c r="P320">
        <v>220.46863309130501</v>
      </c>
      <c r="Q320">
        <v>193.30382154876</v>
      </c>
      <c r="R320">
        <v>49.4147531010533</v>
      </c>
      <c r="S320" s="2">
        <f>(Table2[[#This Row],[Close Price]]-Table2[[#This Row],[20D EMA]])/Table2[[#This Row],[20D EMA]]</f>
        <v>6.8454078722190639E-3</v>
      </c>
      <c r="T320" s="2">
        <f>(Table2[[#This Row],[Close Price]]-Table2[[#This Row],[50D EMA]])/Table2[[#This Row],[50D EMA]]</f>
        <v>4.0737617786088559E-2</v>
      </c>
      <c r="U320" s="2">
        <f>(Table2[[#This Row],[Close Price]]-Table2[[#This Row],[200D EMA]])/Table2[[#This Row],[200D EMA]]</f>
        <v>0.18699153571634011</v>
      </c>
      <c r="V320">
        <v>1.0060271562990899</v>
      </c>
      <c r="W320">
        <v>227.77</v>
      </c>
      <c r="X320">
        <v>234</v>
      </c>
      <c r="Y320">
        <v>227.77</v>
      </c>
      <c r="Z320">
        <v>234</v>
      </c>
      <c r="AA320">
        <v>227.77</v>
      </c>
      <c r="AB320">
        <v>234</v>
      </c>
      <c r="AC320" s="2">
        <f>(Table2[[#This Row],[Close Price]]/Table2[[#This Row],[Day Low]])-1</f>
        <v>7.3758616147867606E-3</v>
      </c>
      <c r="AD320" s="2">
        <f>(Table2[[#This Row],[Day High]]/Table2[[#This Row],[Close Price]])-1</f>
        <v>1.9830028328611915E-2</v>
      </c>
      <c r="AE320" s="2">
        <f>(Table2[[#This Row],[Close Price]]/Table2[[#This Row],[Current Week Low]])-1</f>
        <v>7.3758616147867606E-3</v>
      </c>
      <c r="AF320" s="2">
        <f>(Table2[[#This Row],[Current Week High]]/Table2[[#This Row],[Close Price]])-1</f>
        <v>1.9830028328611915E-2</v>
      </c>
      <c r="AG320" s="2">
        <f>(Table2[[#This Row],[Close Price]]/Table2[[#This Row],[Current Month Low]])-1</f>
        <v>7.3758616147867606E-3</v>
      </c>
      <c r="AH320" s="2">
        <f>(Table2[[#This Row],[Current Month High]]/Table2[[#This Row],[Close Price]])-1</f>
        <v>1.9830028328611915E-2</v>
      </c>
      <c r="AI320">
        <v>8.9561996077576804</v>
      </c>
      <c r="AJ320">
        <v>176.94628847314399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0.02</v>
      </c>
      <c r="AM320" t="s">
        <v>10455</v>
      </c>
      <c r="AN320">
        <v>-5.48</v>
      </c>
      <c r="AO320" t="s">
        <v>10456</v>
      </c>
      <c r="AQ320">
        <f>(Table2[[#This Row],[Sharpe Ratio]]-AVERAGE(Table2[Sharpe Ratio]))/_xlfn.STDEV.P(Table2[Sharpe Ratio])</f>
        <v>-0.61179044057571164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0.79976153963920826</v>
      </c>
      <c r="AS320">
        <f>_xlfn.RANK.AVG(Table2[[#This Row],[1Y Return vs Nifty Z-Score]],Table2[1Y Return vs Nifty Z-Score])</f>
        <v>70</v>
      </c>
      <c r="AT320">
        <f>_xlfn.RANK.AVG(Table2[[#This Row],[6M Return vs Nifty Z-Score]],Table2[6M Return vs Nifty Z-Score])</f>
        <v>411</v>
      </c>
      <c r="AU320">
        <f>_xlfn.RANK.AVG(Table2[[#This Row],[Sharpe Ratio Z-Score]],Table2[Sharpe Ratio Z-Score])</f>
        <v>519.5</v>
      </c>
      <c r="AV320">
        <f>(Table2[[#This Row],[Rank 1Y]]+Table2[[#This Row],[Rank 6M]]+Table2[[#This Row],[Rank Sharpe]])/3</f>
        <v>333.5</v>
      </c>
    </row>
    <row r="321" spans="1:48" x14ac:dyDescent="0.3">
      <c r="A321" t="s">
        <v>1087</v>
      </c>
      <c r="B321" t="s">
        <v>1088</v>
      </c>
      <c r="C321" t="s">
        <v>10417</v>
      </c>
      <c r="D321" t="s">
        <v>62</v>
      </c>
      <c r="E321">
        <v>11193.276188960001</v>
      </c>
      <c r="F321">
        <v>1452.35</v>
      </c>
      <c r="G321">
        <v>54.042106007887703</v>
      </c>
      <c r="H321">
        <f>(Table2[[#This Row],[1Y Return vs Nifty]]-AVERAGE(Table2[1Y Return vs Nifty]))/_xlfn.STDEV.P(Table2[1Y Return vs Nifty])</f>
        <v>9.4520378164340085E-2</v>
      </c>
      <c r="I321">
        <v>5.98290965146498</v>
      </c>
      <c r="J321">
        <f>(Table2[[#This Row],[1M Return vs Nifty]]-AVERAGE(Table2[1M Return vs Nifty]))/_xlfn.STDEV.P(Table2[1M Return vs Nifty])</f>
        <v>0.60417889647768219</v>
      </c>
      <c r="K321">
        <v>-3.84294798097784</v>
      </c>
      <c r="L321">
        <f>(Table2[[#This Row],[6M Return vs Nifty]]-AVERAGE(Table2[6M Return vs Nifty]))/_xlfn.STDEV.P(Table2[6M Return vs Nifty])</f>
        <v>-0.49330167814408082</v>
      </c>
      <c r="M321">
        <v>0.71249778254305196</v>
      </c>
      <c r="N321">
        <f>(Table2[[#This Row],[1W Return vs Nifty]]-AVERAGE(Table2[1W Return vs Nifty]))/_xlfn.STDEV.P(Table2[1W Return vs Nifty])</f>
        <v>0.50721949081482109</v>
      </c>
      <c r="O321">
        <v>1402.73</v>
      </c>
      <c r="P321">
        <v>1368.3928115675501</v>
      </c>
      <c r="Q321">
        <v>1265.97558552546</v>
      </c>
      <c r="R321">
        <v>67.193553420448197</v>
      </c>
      <c r="S321" s="2">
        <f>(Table2[[#This Row],[Close Price]]-Table2[[#This Row],[20D EMA]])/Table2[[#This Row],[20D EMA]]</f>
        <v>3.5373878080599892E-2</v>
      </c>
      <c r="T321" s="2">
        <f>(Table2[[#This Row],[Close Price]]-Table2[[#This Row],[50D EMA]])/Table2[[#This Row],[50D EMA]]</f>
        <v>6.1354596226118295E-2</v>
      </c>
      <c r="U321" s="2">
        <f>(Table2[[#This Row],[Close Price]]-Table2[[#This Row],[200D EMA]])/Table2[[#This Row],[200D EMA]]</f>
        <v>0.14721801637049953</v>
      </c>
      <c r="V321">
        <v>1.3147214703192001</v>
      </c>
      <c r="W321">
        <v>1440.55</v>
      </c>
      <c r="X321">
        <v>1506</v>
      </c>
      <c r="Y321">
        <v>1440.55</v>
      </c>
      <c r="Z321">
        <v>1506</v>
      </c>
      <c r="AA321">
        <v>1440.55</v>
      </c>
      <c r="AB321">
        <v>1506</v>
      </c>
      <c r="AC321" s="2">
        <f>(Table2[[#This Row],[Close Price]]/Table2[[#This Row],[Day Low]])-1</f>
        <v>8.1913158168753775E-3</v>
      </c>
      <c r="AD321" s="2">
        <f>(Table2[[#This Row],[Day High]]/Table2[[#This Row],[Close Price]])-1</f>
        <v>3.6940131510999397E-2</v>
      </c>
      <c r="AE321" s="2">
        <f>(Table2[[#This Row],[Close Price]]/Table2[[#This Row],[Current Week Low]])-1</f>
        <v>8.1913158168753775E-3</v>
      </c>
      <c r="AF321" s="2">
        <f>(Table2[[#This Row],[Current Week High]]/Table2[[#This Row],[Close Price]])-1</f>
        <v>3.6940131510999397E-2</v>
      </c>
      <c r="AG321" s="2">
        <f>(Table2[[#This Row],[Close Price]]/Table2[[#This Row],[Current Month Low]])-1</f>
        <v>8.1913158168753775E-3</v>
      </c>
      <c r="AH321" s="2">
        <f>(Table2[[#This Row],[Current Month High]]/Table2[[#This Row],[Close Price]])-1</f>
        <v>3.6940131510999397E-2</v>
      </c>
      <c r="AI321">
        <v>11.4779495300719</v>
      </c>
      <c r="AJ321">
        <v>85.473469127131096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0.09</v>
      </c>
      <c r="AM321" t="s">
        <v>10455</v>
      </c>
      <c r="AN321">
        <v>-0.65</v>
      </c>
      <c r="AO321" t="s">
        <v>10456</v>
      </c>
      <c r="AP321">
        <v>7.0193918568339994E-2</v>
      </c>
      <c r="AQ321">
        <f>(Table2[[#This Row],[Sharpe Ratio]]-AVERAGE(Table2[Sharpe Ratio]))/_xlfn.STDEV.P(Table2[Sharpe Ratio])</f>
        <v>0.18181422121291463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0.8944313085256772</v>
      </c>
      <c r="AS321">
        <f>_xlfn.RANK.AVG(Table2[[#This Row],[1Y Return vs Nifty Z-Score]],Table2[1Y Return vs Nifty Z-Score])</f>
        <v>244</v>
      </c>
      <c r="AT321">
        <f>_xlfn.RANK.AVG(Table2[[#This Row],[6M Return vs Nifty Z-Score]],Table2[6M Return vs Nifty Z-Score])</f>
        <v>473</v>
      </c>
      <c r="AU321">
        <f>_xlfn.RANK.AVG(Table2[[#This Row],[Sharpe Ratio Z-Score]],Table2[Sharpe Ratio Z-Score])</f>
        <v>284</v>
      </c>
      <c r="AV321">
        <f>(Table2[[#This Row],[Rank 1Y]]+Table2[[#This Row],[Rank 6M]]+Table2[[#This Row],[Rank Sharpe]])/3</f>
        <v>333.66666666666669</v>
      </c>
    </row>
    <row r="322" spans="1:48" x14ac:dyDescent="0.3">
      <c r="A322" t="s">
        <v>975</v>
      </c>
      <c r="B322" t="s">
        <v>976</v>
      </c>
      <c r="C322" t="s">
        <v>613</v>
      </c>
      <c r="D322" t="s">
        <v>613</v>
      </c>
      <c r="E322">
        <v>13862.951199592</v>
      </c>
      <c r="F322">
        <v>29.35</v>
      </c>
      <c r="G322">
        <v>50.743354452970003</v>
      </c>
      <c r="H322">
        <f>(Table2[[#This Row],[1Y Return vs Nifty]]-AVERAGE(Table2[1Y Return vs Nifty]))/_xlfn.STDEV.P(Table2[1Y Return vs Nifty])</f>
        <v>5.5418947521788206E-2</v>
      </c>
      <c r="I322">
        <v>-1.51025582795859</v>
      </c>
      <c r="J322">
        <f>(Table2[[#This Row],[1M Return vs Nifty]]-AVERAGE(Table2[1M Return vs Nifty]))/_xlfn.STDEV.P(Table2[1M Return vs Nifty])</f>
        <v>-0.11503780766714652</v>
      </c>
      <c r="K322">
        <v>25.559273236961701</v>
      </c>
      <c r="L322">
        <f>(Table2[[#This Row],[6M Return vs Nifty]]-AVERAGE(Table2[6M Return vs Nifty]))/_xlfn.STDEV.P(Table2[6M Return vs Nifty])</f>
        <v>0.4024947510261811</v>
      </c>
      <c r="M322">
        <v>-3.54970906390021</v>
      </c>
      <c r="N322">
        <f>(Table2[[#This Row],[1W Return vs Nifty]]-AVERAGE(Table2[1W Return vs Nifty]))/_xlfn.STDEV.P(Table2[1W Return vs Nifty])</f>
        <v>-0.34909172962061857</v>
      </c>
      <c r="O322">
        <v>27.7</v>
      </c>
      <c r="P322">
        <v>27.302289776394598</v>
      </c>
      <c r="Q322">
        <v>25.1232217797746</v>
      </c>
      <c r="R322">
        <v>52.470683245132101</v>
      </c>
      <c r="S322" s="2">
        <f>(Table2[[#This Row],[Close Price]]-Table2[[#This Row],[20D EMA]])/Table2[[#This Row],[20D EMA]]</f>
        <v>5.9566787003610185E-2</v>
      </c>
      <c r="T322" s="2">
        <f>(Table2[[#This Row],[Close Price]]-Table2[[#This Row],[50D EMA]])/Table2[[#This Row],[50D EMA]]</f>
        <v>7.5001409785630566E-2</v>
      </c>
      <c r="U322" s="2">
        <f>(Table2[[#This Row],[Close Price]]-Table2[[#This Row],[200D EMA]])/Table2[[#This Row],[200D EMA]]</f>
        <v>0.16824188622289524</v>
      </c>
      <c r="V322">
        <v>2.577030173851</v>
      </c>
      <c r="W322">
        <v>27.84</v>
      </c>
      <c r="X322">
        <v>29.66</v>
      </c>
      <c r="Y322">
        <v>27.84</v>
      </c>
      <c r="Z322">
        <v>29.66</v>
      </c>
      <c r="AA322">
        <v>27.84</v>
      </c>
      <c r="AB322">
        <v>29.66</v>
      </c>
      <c r="AC322" s="2">
        <f>(Table2[[#This Row],[Close Price]]/Table2[[#This Row],[Day Low]])-1</f>
        <v>5.4238505747126409E-2</v>
      </c>
      <c r="AD322" s="2">
        <f>(Table2[[#This Row],[Day High]]/Table2[[#This Row],[Close Price]])-1</f>
        <v>1.0562180579216207E-2</v>
      </c>
      <c r="AE322" s="2">
        <f>(Table2[[#This Row],[Close Price]]/Table2[[#This Row],[Current Week Low]])-1</f>
        <v>5.4238505747126409E-2</v>
      </c>
      <c r="AF322" s="2">
        <f>(Table2[[#This Row],[Current Week High]]/Table2[[#This Row],[Close Price]])-1</f>
        <v>1.0562180579216207E-2</v>
      </c>
      <c r="AG322" s="2">
        <f>(Table2[[#This Row],[Close Price]]/Table2[[#This Row],[Current Month Low]])-1</f>
        <v>5.4238505747126409E-2</v>
      </c>
      <c r="AH322" s="2">
        <f>(Table2[[#This Row],[Current Month High]]/Table2[[#This Row],[Close Price]])-1</f>
        <v>1.0562180579216207E-2</v>
      </c>
      <c r="AI322">
        <v>33.0494037478705</v>
      </c>
      <c r="AJ322">
        <v>101.718213058419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-0.06</v>
      </c>
      <c r="AM322" t="s">
        <v>10456</v>
      </c>
      <c r="AN322">
        <v>5.96</v>
      </c>
      <c r="AO322" t="s">
        <v>10455</v>
      </c>
      <c r="AP322">
        <v>-3.1932496637959999E-3</v>
      </c>
      <c r="AQ322">
        <f>(Table2[[#This Row],[Sharpe Ratio]]-AVERAGE(Table2[Sharpe Ratio]))/_xlfn.STDEV.P(Table2[Sharpe Ratio])</f>
        <v>-0.64789296727788204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-0.65410880601767785</v>
      </c>
      <c r="AS322">
        <f>_xlfn.RANK.AVG(Table2[[#This Row],[1Y Return vs Nifty Z-Score]],Table2[1Y Return vs Nifty Z-Score])</f>
        <v>258</v>
      </c>
      <c r="AT322">
        <f>_xlfn.RANK.AVG(Table2[[#This Row],[6M Return vs Nifty Z-Score]],Table2[6M Return vs Nifty Z-Score])</f>
        <v>200</v>
      </c>
      <c r="AU322">
        <f>_xlfn.RANK.AVG(Table2[[#This Row],[Sharpe Ratio Z-Score]],Table2[Sharpe Ratio Z-Score])</f>
        <v>544</v>
      </c>
      <c r="AV322">
        <f>(Table2[[#This Row],[Rank 1Y]]+Table2[[#This Row],[Rank 6M]]+Table2[[#This Row],[Rank Sharpe]])/3</f>
        <v>334</v>
      </c>
    </row>
    <row r="323" spans="1:48" x14ac:dyDescent="0.3">
      <c r="A323" t="s">
        <v>1382</v>
      </c>
      <c r="B323" t="s">
        <v>1383</v>
      </c>
      <c r="C323" t="s">
        <v>10414</v>
      </c>
      <c r="D323" t="s">
        <v>46</v>
      </c>
      <c r="E323">
        <v>7280.9629428600001</v>
      </c>
      <c r="F323">
        <v>194.95</v>
      </c>
      <c r="G323">
        <v>43.631231474585697</v>
      </c>
      <c r="H323">
        <f>(Table2[[#This Row],[1Y Return vs Nifty]]-AVERAGE(Table2[1Y Return vs Nifty]))/_xlfn.STDEV.P(Table2[1Y Return vs Nifty])</f>
        <v>-2.8883910311205397E-2</v>
      </c>
      <c r="I323">
        <v>-7.5146122902041901</v>
      </c>
      <c r="J323">
        <f>(Table2[[#This Row],[1M Return vs Nifty]]-AVERAGE(Table2[1M Return vs Nifty]))/_xlfn.STDEV.P(Table2[1M Return vs Nifty])</f>
        <v>-0.69135411579426809</v>
      </c>
      <c r="K323">
        <v>-21.669093850230201</v>
      </c>
      <c r="L323">
        <f>(Table2[[#This Row],[6M Return vs Nifty]]-AVERAGE(Table2[6M Return vs Nifty]))/_xlfn.STDEV.P(Table2[6M Return vs Nifty])</f>
        <v>-1.0364102309700611</v>
      </c>
      <c r="M323">
        <v>-5.0357015541388499</v>
      </c>
      <c r="N323">
        <f>(Table2[[#This Row],[1W Return vs Nifty]]-AVERAGE(Table2[1W Return vs Nifty]))/_xlfn.STDEV.P(Table2[1W Return vs Nifty])</f>
        <v>-0.64763942773057859</v>
      </c>
      <c r="O323">
        <v>198.62</v>
      </c>
      <c r="P323">
        <v>200.23932586226701</v>
      </c>
      <c r="Q323">
        <v>187.50993618915101</v>
      </c>
      <c r="R323">
        <v>42.271659206577901</v>
      </c>
      <c r="S323" s="2">
        <f>(Table2[[#This Row],[Close Price]]-Table2[[#This Row],[20D EMA]])/Table2[[#This Row],[20D EMA]]</f>
        <v>-1.847749471352339E-2</v>
      </c>
      <c r="T323" s="2">
        <f>(Table2[[#This Row],[Close Price]]-Table2[[#This Row],[50D EMA]])/Table2[[#This Row],[50D EMA]]</f>
        <v>-2.6415020323756182E-2</v>
      </c>
      <c r="U323" s="2">
        <f>(Table2[[#This Row],[Close Price]]-Table2[[#This Row],[200D EMA]])/Table2[[#This Row],[200D EMA]]</f>
        <v>3.9678237655330462E-2</v>
      </c>
      <c r="V323">
        <v>1.2263866162069901</v>
      </c>
      <c r="W323">
        <v>191.6</v>
      </c>
      <c r="X323">
        <v>198.27</v>
      </c>
      <c r="Y323">
        <v>191.6</v>
      </c>
      <c r="Z323">
        <v>198.27</v>
      </c>
      <c r="AA323">
        <v>191.6</v>
      </c>
      <c r="AB323">
        <v>198.27</v>
      </c>
      <c r="AC323" s="2">
        <f>(Table2[[#This Row],[Close Price]]/Table2[[#This Row],[Day Low]])-1</f>
        <v>1.7484342379958218E-2</v>
      </c>
      <c r="AD323" s="2">
        <f>(Table2[[#This Row],[Day High]]/Table2[[#This Row],[Close Price]])-1</f>
        <v>1.7030007694280647E-2</v>
      </c>
      <c r="AE323" s="2">
        <f>(Table2[[#This Row],[Close Price]]/Table2[[#This Row],[Current Week Low]])-1</f>
        <v>1.7484342379958218E-2</v>
      </c>
      <c r="AF323" s="2">
        <f>(Table2[[#This Row],[Current Week High]]/Table2[[#This Row],[Close Price]])-1</f>
        <v>1.7030007694280647E-2</v>
      </c>
      <c r="AG323" s="2">
        <f>(Table2[[#This Row],[Close Price]]/Table2[[#This Row],[Current Month Low]])-1</f>
        <v>1.7484342379958218E-2</v>
      </c>
      <c r="AH323" s="2">
        <f>(Table2[[#This Row],[Current Month High]]/Table2[[#This Row],[Close Price]])-1</f>
        <v>1.7030007694280647E-2</v>
      </c>
      <c r="AI323">
        <v>27.878943318799699</v>
      </c>
      <c r="AJ323">
        <v>80.258899676375293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-0.15</v>
      </c>
      <c r="AM323" t="s">
        <v>10456</v>
      </c>
      <c r="AN323">
        <v>-3.49</v>
      </c>
      <c r="AO323" t="s">
        <v>10456</v>
      </c>
      <c r="AP323">
        <v>0.165847983015148</v>
      </c>
      <c r="AQ323">
        <f>(Table2[[#This Row],[Sharpe Ratio]]-AVERAGE(Table2[Sharpe Ratio]))/_xlfn.STDEV.P(Table2[Sharpe Ratio])</f>
        <v>1.2632684698471457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280</v>
      </c>
      <c r="AT323">
        <f>_xlfn.RANK.AVG(Table2[[#This Row],[6M Return vs Nifty Z-Score]],Table2[6M Return vs Nifty Z-Score])</f>
        <v>648</v>
      </c>
      <c r="AU323">
        <f>_xlfn.RANK.AVG(Table2[[#This Row],[Sharpe Ratio Z-Score]],Table2[Sharpe Ratio Z-Score])</f>
        <v>77</v>
      </c>
      <c r="AV323">
        <f>(Table2[[#This Row],[Rank 1Y]]+Table2[[#This Row],[Rank 6M]]+Table2[[#This Row],[Rank Sharpe]])/3</f>
        <v>335</v>
      </c>
    </row>
    <row r="324" spans="1:48" x14ac:dyDescent="0.3">
      <c r="A324" t="s">
        <v>305</v>
      </c>
      <c r="B324" t="s">
        <v>306</v>
      </c>
      <c r="C324" t="s">
        <v>10411</v>
      </c>
      <c r="D324" t="s">
        <v>267</v>
      </c>
      <c r="E324">
        <v>85288.382270999995</v>
      </c>
      <c r="F324">
        <v>4109.7</v>
      </c>
      <c r="G324">
        <v>53.758371570192303</v>
      </c>
      <c r="H324">
        <f>(Table2[[#This Row],[1Y Return vs Nifty]]-AVERAGE(Table2[1Y Return vs Nifty]))/_xlfn.STDEV.P(Table2[1Y Return vs Nifty])</f>
        <v>9.1157159609759689E-2</v>
      </c>
      <c r="I324">
        <v>-8.1087265918978293</v>
      </c>
      <c r="J324">
        <f>(Table2[[#This Row],[1M Return vs Nifty]]-AVERAGE(Table2[1M Return vs Nifty]))/_xlfn.STDEV.P(Table2[1M Return vs Nifty])</f>
        <v>-0.74837900482451492</v>
      </c>
      <c r="K324">
        <v>16.626573092068501</v>
      </c>
      <c r="L324">
        <f>(Table2[[#This Row],[6M Return vs Nifty]]-AVERAGE(Table2[6M Return vs Nifty]))/_xlfn.STDEV.P(Table2[6M Return vs Nifty])</f>
        <v>0.13034249309535093</v>
      </c>
      <c r="M324">
        <v>0.74342609646282098</v>
      </c>
      <c r="N324">
        <f>(Table2[[#This Row],[1W Return vs Nifty]]-AVERAGE(Table2[1W Return vs Nifty]))/_xlfn.STDEV.P(Table2[1W Return vs Nifty])</f>
        <v>0.5134332348194669</v>
      </c>
      <c r="O324">
        <v>3951.77</v>
      </c>
      <c r="P324">
        <v>3860.1430688485998</v>
      </c>
      <c r="Q324">
        <v>3410.8251409046602</v>
      </c>
      <c r="R324">
        <v>53.674056497614401</v>
      </c>
      <c r="S324" s="2">
        <f>(Table2[[#This Row],[Close Price]]-Table2[[#This Row],[20D EMA]])/Table2[[#This Row],[20D EMA]]</f>
        <v>3.9964370396050337E-2</v>
      </c>
      <c r="T324" s="2">
        <f>(Table2[[#This Row],[Close Price]]-Table2[[#This Row],[50D EMA]])/Table2[[#This Row],[50D EMA]]</f>
        <v>6.4649658497201154E-2</v>
      </c>
      <c r="U324" s="2">
        <f>(Table2[[#This Row],[Close Price]]-Table2[[#This Row],[200D EMA]])/Table2[[#This Row],[200D EMA]]</f>
        <v>0.20489905821146129</v>
      </c>
      <c r="V324">
        <v>0.89459214872683401</v>
      </c>
      <c r="W324">
        <v>3982.65</v>
      </c>
      <c r="X324">
        <v>4124.8999999999996</v>
      </c>
      <c r="Y324">
        <v>3982.65</v>
      </c>
      <c r="Z324">
        <v>4124.8999999999996</v>
      </c>
      <c r="AA324">
        <v>3982.65</v>
      </c>
      <c r="AB324">
        <v>4124.8999999999996</v>
      </c>
      <c r="AC324" s="2">
        <f>(Table2[[#This Row],[Close Price]]/Table2[[#This Row],[Day Low]])-1</f>
        <v>3.1900870023727768E-2</v>
      </c>
      <c r="AD324" s="2">
        <f>(Table2[[#This Row],[Day High]]/Table2[[#This Row],[Close Price]])-1</f>
        <v>3.6985668053628462E-3</v>
      </c>
      <c r="AE324" s="2">
        <f>(Table2[[#This Row],[Close Price]]/Table2[[#This Row],[Current Week Low]])-1</f>
        <v>3.1900870023727768E-2</v>
      </c>
      <c r="AF324" s="2">
        <f>(Table2[[#This Row],[Current Week High]]/Table2[[#This Row],[Close Price]])-1</f>
        <v>3.6985668053628462E-3</v>
      </c>
      <c r="AG324" s="2">
        <f>(Table2[[#This Row],[Close Price]]/Table2[[#This Row],[Current Month Low]])-1</f>
        <v>3.1900870023727768E-2</v>
      </c>
      <c r="AH324" s="2">
        <f>(Table2[[#This Row],[Current Month High]]/Table2[[#This Row],[Close Price]])-1</f>
        <v>3.6985668053628462E-3</v>
      </c>
      <c r="AI324">
        <v>1.8796992481203001</v>
      </c>
      <c r="AJ324">
        <v>85.242613418674296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0.02</v>
      </c>
      <c r="AM324" t="s">
        <v>10455</v>
      </c>
      <c r="AN324">
        <v>2.64</v>
      </c>
      <c r="AO324" t="s">
        <v>10455</v>
      </c>
      <c r="AP324">
        <v>9.1304511516800005E-4</v>
      </c>
      <c r="AQ324">
        <f>(Table2[[#This Row],[Sharpe Ratio]]-AVERAGE(Table2[Sharpe Ratio]))/_xlfn.STDEV.P(Table2[Sharpe Ratio])</f>
        <v>-0.60146765372181632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-0.61491377102175371</v>
      </c>
      <c r="AS324">
        <f>_xlfn.RANK.AVG(Table2[[#This Row],[1Y Return vs Nifty Z-Score]],Table2[1Y Return vs Nifty Z-Score])</f>
        <v>246</v>
      </c>
      <c r="AT324">
        <f>_xlfn.RANK.AVG(Table2[[#This Row],[6M Return vs Nifty Z-Score]],Table2[6M Return vs Nifty Z-Score])</f>
        <v>263</v>
      </c>
      <c r="AU324">
        <f>_xlfn.RANK.AVG(Table2[[#This Row],[Sharpe Ratio Z-Score]],Table2[Sharpe Ratio Z-Score])</f>
        <v>499</v>
      </c>
      <c r="AV324">
        <f>(Table2[[#This Row],[Rank 1Y]]+Table2[[#This Row],[Rank 6M]]+Table2[[#This Row],[Rank Sharpe]])/3</f>
        <v>336</v>
      </c>
    </row>
    <row r="325" spans="1:48" x14ac:dyDescent="0.3">
      <c r="A325" t="s">
        <v>512</v>
      </c>
      <c r="B325" t="s">
        <v>513</v>
      </c>
      <c r="C325" t="s">
        <v>10411</v>
      </c>
      <c r="D325" t="s">
        <v>37</v>
      </c>
      <c r="E325">
        <v>39047.712</v>
      </c>
      <c r="F325">
        <v>245.49</v>
      </c>
      <c r="G325">
        <v>83.861366081620005</v>
      </c>
      <c r="H325">
        <f>(Table2[[#This Row],[1Y Return vs Nifty]]-AVERAGE(Table2[1Y Return vs Nifty]))/_xlfn.STDEV.P(Table2[1Y Return vs Nifty])</f>
        <v>0.44798007653024197</v>
      </c>
      <c r="I325">
        <v>-6.4350810329615999</v>
      </c>
      <c r="J325">
        <f>(Table2[[#This Row],[1M Return vs Nifty]]-AVERAGE(Table2[1M Return vs Nifty]))/_xlfn.STDEV.P(Table2[1M Return vs Nifty])</f>
        <v>-0.58773743803806466</v>
      </c>
      <c r="K325">
        <v>2.3855954684891199</v>
      </c>
      <c r="L325">
        <f>(Table2[[#This Row],[6M Return vs Nifty]]-AVERAGE(Table2[6M Return vs Nifty]))/_xlfn.STDEV.P(Table2[6M Return vs Nifty])</f>
        <v>-0.30353686617266301</v>
      </c>
      <c r="M325">
        <v>-8.6304240808306805</v>
      </c>
      <c r="N325">
        <f>(Table2[[#This Row],[1W Return vs Nifty]]-AVERAGE(Table2[1W Return vs Nifty]))/_xlfn.STDEV.P(Table2[1W Return vs Nifty])</f>
        <v>-1.3698477448907262</v>
      </c>
      <c r="O325">
        <v>238.31</v>
      </c>
      <c r="P325">
        <v>235.77727419255999</v>
      </c>
      <c r="Q325">
        <v>212.338850612632</v>
      </c>
      <c r="R325">
        <v>47.667681145206402</v>
      </c>
      <c r="S325" s="2">
        <f>(Table2[[#This Row],[Close Price]]-Table2[[#This Row],[20D EMA]])/Table2[[#This Row],[20D EMA]]</f>
        <v>3.0128823800931587E-2</v>
      </c>
      <c r="T325" s="2">
        <f>(Table2[[#This Row],[Close Price]]-Table2[[#This Row],[50D EMA]])/Table2[[#This Row],[50D EMA]]</f>
        <v>4.1194495273991556E-2</v>
      </c>
      <c r="U325" s="2">
        <f>(Table2[[#This Row],[Close Price]]-Table2[[#This Row],[200D EMA]])/Table2[[#This Row],[200D EMA]]</f>
        <v>0.15612380537862747</v>
      </c>
      <c r="V325">
        <v>1.41067168188646</v>
      </c>
      <c r="W325">
        <v>236.05</v>
      </c>
      <c r="X325">
        <v>252</v>
      </c>
      <c r="Y325">
        <v>236.05</v>
      </c>
      <c r="Z325">
        <v>252</v>
      </c>
      <c r="AA325">
        <v>236.05</v>
      </c>
      <c r="AB325">
        <v>252</v>
      </c>
      <c r="AC325" s="2">
        <f>(Table2[[#This Row],[Close Price]]/Table2[[#This Row],[Day Low]])-1</f>
        <v>3.9991527218809608E-2</v>
      </c>
      <c r="AD325" s="2">
        <f>(Table2[[#This Row],[Day High]]/Table2[[#This Row],[Close Price]])-1</f>
        <v>2.6518391787852869E-2</v>
      </c>
      <c r="AE325" s="2">
        <f>(Table2[[#This Row],[Close Price]]/Table2[[#This Row],[Current Week Low]])-1</f>
        <v>3.9991527218809608E-2</v>
      </c>
      <c r="AF325" s="2">
        <f>(Table2[[#This Row],[Current Week High]]/Table2[[#This Row],[Close Price]])-1</f>
        <v>2.6518391787852869E-2</v>
      </c>
      <c r="AG325" s="2">
        <f>(Table2[[#This Row],[Close Price]]/Table2[[#This Row],[Current Month Low]])-1</f>
        <v>3.9991527218809608E-2</v>
      </c>
      <c r="AH325" s="2">
        <f>(Table2[[#This Row],[Current Month High]]/Table2[[#This Row],[Close Price]])-1</f>
        <v>2.6518391787852869E-2</v>
      </c>
      <c r="AI325">
        <v>32.266080084728401</v>
      </c>
      <c r="AJ325">
        <v>113.098958333333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-0.03</v>
      </c>
      <c r="AM325" t="s">
        <v>10456</v>
      </c>
      <c r="AN325">
        <v>2.13</v>
      </c>
      <c r="AO325" t="s">
        <v>10455</v>
      </c>
      <c r="AP325">
        <v>1.8833810473259001E-2</v>
      </c>
      <c r="AQ325">
        <f>(Table2[[#This Row],[Sharpe Ratio]]-AVERAGE(Table2[Sharpe Ratio]))/_xlfn.STDEV.P(Table2[Sharpe Ratio])</f>
        <v>-0.39885746724028004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-2.2119994398114917</v>
      </c>
      <c r="AS325">
        <f>_xlfn.RANK.AVG(Table2[[#This Row],[1Y Return vs Nifty Z-Score]],Table2[1Y Return vs Nifty Z-Score])</f>
        <v>157</v>
      </c>
      <c r="AT325">
        <f>_xlfn.RANK.AVG(Table2[[#This Row],[6M Return vs Nifty Z-Score]],Table2[6M Return vs Nifty Z-Score])</f>
        <v>404</v>
      </c>
      <c r="AU325">
        <f>_xlfn.RANK.AVG(Table2[[#This Row],[Sharpe Ratio Z-Score]],Table2[Sharpe Ratio Z-Score])</f>
        <v>449</v>
      </c>
      <c r="AV325">
        <f>(Table2[[#This Row],[Rank 1Y]]+Table2[[#This Row],[Rank 6M]]+Table2[[#This Row],[Rank Sharpe]])/3</f>
        <v>336.66666666666669</v>
      </c>
    </row>
    <row r="326" spans="1:48" x14ac:dyDescent="0.3">
      <c r="A326" t="s">
        <v>1256</v>
      </c>
      <c r="B326" t="s">
        <v>1257</v>
      </c>
      <c r="C326" t="s">
        <v>10423</v>
      </c>
      <c r="D326" t="s">
        <v>1258</v>
      </c>
      <c r="E326">
        <v>8607.4568430399995</v>
      </c>
      <c r="F326">
        <v>320.85000000000002</v>
      </c>
      <c r="G326">
        <v>68.918381163028599</v>
      </c>
      <c r="H326">
        <f>(Table2[[#This Row],[1Y Return vs Nifty]]-AVERAGE(Table2[1Y Return vs Nifty]))/_xlfn.STDEV.P(Table2[1Y Return vs Nifty])</f>
        <v>0.27085485850163599</v>
      </c>
      <c r="I326">
        <v>-5.1742712586827597</v>
      </c>
      <c r="J326">
        <f>(Table2[[#This Row],[1M Return vs Nifty]]-AVERAGE(Table2[1M Return vs Nifty]))/_xlfn.STDEV.P(Table2[1M Return vs Nifty])</f>
        <v>-0.46672109949589624</v>
      </c>
      <c r="K326">
        <v>-8.0663517840121504</v>
      </c>
      <c r="L326">
        <f>(Table2[[#This Row],[6M Return vs Nifty]]-AVERAGE(Table2[6M Return vs Nifty]))/_xlfn.STDEV.P(Table2[6M Return vs Nifty])</f>
        <v>-0.62197597175132313</v>
      </c>
      <c r="M326">
        <v>8.6837777579611405E-2</v>
      </c>
      <c r="N326">
        <f>(Table2[[#This Row],[1W Return vs Nifty]]-AVERAGE(Table2[1W Return vs Nifty]))/_xlfn.STDEV.P(Table2[1W Return vs Nifty])</f>
        <v>0.38151942469180561</v>
      </c>
      <c r="O326">
        <v>314.86</v>
      </c>
      <c r="P326">
        <v>307.80893475882198</v>
      </c>
      <c r="Q326">
        <v>286.80731292052201</v>
      </c>
      <c r="R326">
        <v>59.643862098171901</v>
      </c>
      <c r="S326" s="2">
        <f>(Table2[[#This Row],[Close Price]]-Table2[[#This Row],[20D EMA]])/Table2[[#This Row],[20D EMA]]</f>
        <v>1.9024328272883213E-2</v>
      </c>
      <c r="T326" s="2">
        <f>(Table2[[#This Row],[Close Price]]-Table2[[#This Row],[50D EMA]])/Table2[[#This Row],[50D EMA]]</f>
        <v>4.2367403179495527E-2</v>
      </c>
      <c r="U326" s="2">
        <f>(Table2[[#This Row],[Close Price]]-Table2[[#This Row],[200D EMA]])/Table2[[#This Row],[200D EMA]]</f>
        <v>0.11869532451186725</v>
      </c>
      <c r="V326">
        <v>1.8587564687123601</v>
      </c>
      <c r="W326">
        <v>317.85000000000002</v>
      </c>
      <c r="X326">
        <v>329</v>
      </c>
      <c r="Y326">
        <v>317.85000000000002</v>
      </c>
      <c r="Z326">
        <v>329</v>
      </c>
      <c r="AA326">
        <v>317.85000000000002</v>
      </c>
      <c r="AB326">
        <v>329</v>
      </c>
      <c r="AC326" s="2">
        <f>(Table2[[#This Row],[Close Price]]/Table2[[#This Row],[Day Low]])-1</f>
        <v>9.4384143463897008E-3</v>
      </c>
      <c r="AD326" s="2">
        <f>(Table2[[#This Row],[Day High]]/Table2[[#This Row],[Close Price]])-1</f>
        <v>2.5401277855695792E-2</v>
      </c>
      <c r="AE326" s="2">
        <f>(Table2[[#This Row],[Close Price]]/Table2[[#This Row],[Current Week Low]])-1</f>
        <v>9.4384143463897008E-3</v>
      </c>
      <c r="AF326" s="2">
        <f>(Table2[[#This Row],[Current Week High]]/Table2[[#This Row],[Close Price]])-1</f>
        <v>2.5401277855695792E-2</v>
      </c>
      <c r="AG326" s="2">
        <f>(Table2[[#This Row],[Close Price]]/Table2[[#This Row],[Current Month Low]])-1</f>
        <v>9.4384143463897008E-3</v>
      </c>
      <c r="AH326" s="2">
        <f>(Table2[[#This Row],[Current Month High]]/Table2[[#This Row],[Close Price]])-1</f>
        <v>2.5401277855695792E-2</v>
      </c>
      <c r="AI326">
        <v>13.7447405329593</v>
      </c>
      <c r="AJ326">
        <v>109.637373407383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-0.01</v>
      </c>
      <c r="AM326" t="s">
        <v>10456</v>
      </c>
      <c r="AN326">
        <v>-1.32</v>
      </c>
      <c r="AO326" t="s">
        <v>10456</v>
      </c>
      <c r="AP326">
        <v>7.0977140079515999E-2</v>
      </c>
      <c r="AQ326">
        <f>(Table2[[#This Row],[Sharpe Ratio]]-AVERAGE(Table2[Sharpe Ratio]))/_xlfn.STDEV.P(Table2[Sharpe Ratio])</f>
        <v>0.19066923679203859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-0.24565355126173921</v>
      </c>
      <c r="AS326">
        <f>_xlfn.RANK.AVG(Table2[[#This Row],[1Y Return vs Nifty Z-Score]],Table2[1Y Return vs Nifty Z-Score])</f>
        <v>206</v>
      </c>
      <c r="AT326">
        <f>_xlfn.RANK.AVG(Table2[[#This Row],[6M Return vs Nifty Z-Score]],Table2[6M Return vs Nifty Z-Score])</f>
        <v>523</v>
      </c>
      <c r="AU326">
        <f>_xlfn.RANK.AVG(Table2[[#This Row],[Sharpe Ratio Z-Score]],Table2[Sharpe Ratio Z-Score])</f>
        <v>282</v>
      </c>
      <c r="AV326">
        <f>(Table2[[#This Row],[Rank 1Y]]+Table2[[#This Row],[Rank 6M]]+Table2[[#This Row],[Rank Sharpe]])/3</f>
        <v>337</v>
      </c>
    </row>
    <row r="327" spans="1:48" x14ac:dyDescent="0.3">
      <c r="A327" t="s">
        <v>1058</v>
      </c>
      <c r="B327" t="s">
        <v>1059</v>
      </c>
      <c r="C327" t="s">
        <v>10422</v>
      </c>
      <c r="D327" t="s">
        <v>903</v>
      </c>
      <c r="E327">
        <v>11656.072265364</v>
      </c>
      <c r="F327">
        <v>82.53</v>
      </c>
      <c r="G327">
        <v>71.583548714216903</v>
      </c>
      <c r="H327">
        <f>(Table2[[#This Row],[1Y Return vs Nifty]]-AVERAGE(Table2[1Y Return vs Nifty]))/_xlfn.STDEV.P(Table2[1Y Return vs Nifty])</f>
        <v>0.30244616279316794</v>
      </c>
      <c r="I327">
        <v>5.7042993062543799</v>
      </c>
      <c r="J327">
        <f>(Table2[[#This Row],[1M Return vs Nifty]]-AVERAGE(Table2[1M Return vs Nifty]))/_xlfn.STDEV.P(Table2[1M Return vs Nifty])</f>
        <v>0.57743703220506293</v>
      </c>
      <c r="K327">
        <v>-2.9994442710614702</v>
      </c>
      <c r="L327">
        <f>(Table2[[#This Row],[6M Return vs Nifty]]-AVERAGE(Table2[6M Return vs Nifty]))/_xlfn.STDEV.P(Table2[6M Return vs Nifty])</f>
        <v>-0.46760268058419835</v>
      </c>
      <c r="M327">
        <v>1.7618538628279301</v>
      </c>
      <c r="N327">
        <f>(Table2[[#This Row],[1W Return vs Nifty]]-AVERAGE(Table2[1W Return vs Nifty]))/_xlfn.STDEV.P(Table2[1W Return vs Nifty])</f>
        <v>0.71804346490935345</v>
      </c>
      <c r="O327">
        <v>79.8</v>
      </c>
      <c r="P327">
        <v>77.3561653443371</v>
      </c>
      <c r="Q327">
        <v>71.204703299914797</v>
      </c>
      <c r="R327">
        <v>61.851125836061897</v>
      </c>
      <c r="S327" s="2">
        <f>(Table2[[#This Row],[Close Price]]-Table2[[#This Row],[20D EMA]])/Table2[[#This Row],[20D EMA]]</f>
        <v>3.4210526315789525E-2</v>
      </c>
      <c r="T327" s="2">
        <f>(Table2[[#This Row],[Close Price]]-Table2[[#This Row],[50D EMA]])/Table2[[#This Row],[50D EMA]]</f>
        <v>6.6883287616862908E-2</v>
      </c>
      <c r="U327" s="2">
        <f>(Table2[[#This Row],[Close Price]]-Table2[[#This Row],[200D EMA]])/Table2[[#This Row],[200D EMA]]</f>
        <v>0.15905264926648119</v>
      </c>
      <c r="V327">
        <v>2.08775081573466</v>
      </c>
      <c r="W327">
        <v>82.27</v>
      </c>
      <c r="X327">
        <v>84.8</v>
      </c>
      <c r="Y327">
        <v>82.27</v>
      </c>
      <c r="Z327">
        <v>84.8</v>
      </c>
      <c r="AA327">
        <v>82.27</v>
      </c>
      <c r="AB327">
        <v>84.8</v>
      </c>
      <c r="AC327" s="2">
        <f>(Table2[[#This Row],[Close Price]]/Table2[[#This Row],[Day Low]])-1</f>
        <v>3.1603257566550358E-3</v>
      </c>
      <c r="AD327" s="2">
        <f>(Table2[[#This Row],[Day High]]/Table2[[#This Row],[Close Price]])-1</f>
        <v>2.7505149642554239E-2</v>
      </c>
      <c r="AE327" s="2">
        <f>(Table2[[#This Row],[Close Price]]/Table2[[#This Row],[Current Week Low]])-1</f>
        <v>3.1603257566550358E-3</v>
      </c>
      <c r="AF327" s="2">
        <f>(Table2[[#This Row],[Current Week High]]/Table2[[#This Row],[Close Price]])-1</f>
        <v>2.7505149642554239E-2</v>
      </c>
      <c r="AG327" s="2">
        <f>(Table2[[#This Row],[Close Price]]/Table2[[#This Row],[Current Month Low]])-1</f>
        <v>3.1603257566550358E-3</v>
      </c>
      <c r="AH327" s="2">
        <f>(Table2[[#This Row],[Current Month High]]/Table2[[#This Row],[Close Price]])-1</f>
        <v>2.7505149642554239E-2</v>
      </c>
      <c r="AI327">
        <v>14.927905004240801</v>
      </c>
      <c r="AJ327">
        <v>110.80459770114901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</v>
      </c>
      <c r="AM327">
        <v>0</v>
      </c>
      <c r="AN327">
        <v>7.57</v>
      </c>
      <c r="AO327" t="s">
        <v>10455</v>
      </c>
      <c r="AP327">
        <v>5.0405954088667999E-2</v>
      </c>
      <c r="AQ327">
        <f>(Table2[[#This Row],[Sharpe Ratio]]-AVERAGE(Table2[Sharpe Ratio]))/_xlfn.STDEV.P(Table2[Sharpe Ratio])</f>
        <v>-4.1906311543585976E-2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1.0884176677797999</v>
      </c>
      <c r="AS327">
        <f>_xlfn.RANK.AVG(Table2[[#This Row],[1Y Return vs Nifty Z-Score]],Table2[1Y Return vs Nifty Z-Score])</f>
        <v>193</v>
      </c>
      <c r="AT327">
        <f>_xlfn.RANK.AVG(Table2[[#This Row],[6M Return vs Nifty Z-Score]],Table2[6M Return vs Nifty Z-Score])</f>
        <v>467</v>
      </c>
      <c r="AU327">
        <f>_xlfn.RANK.AVG(Table2[[#This Row],[Sharpe Ratio Z-Score]],Table2[Sharpe Ratio Z-Score])</f>
        <v>352</v>
      </c>
      <c r="AV327">
        <f>(Table2[[#This Row],[Rank 1Y]]+Table2[[#This Row],[Rank 6M]]+Table2[[#This Row],[Rank Sharpe]])/3</f>
        <v>337.33333333333331</v>
      </c>
    </row>
    <row r="328" spans="1:48" x14ac:dyDescent="0.3">
      <c r="A328" t="s">
        <v>906</v>
      </c>
      <c r="B328" t="s">
        <v>907</v>
      </c>
      <c r="C328" t="s">
        <v>10413</v>
      </c>
      <c r="D328" t="s">
        <v>40</v>
      </c>
      <c r="E328">
        <v>15848.72507504</v>
      </c>
      <c r="F328">
        <v>451.2</v>
      </c>
      <c r="G328">
        <v>76.482730396244705</v>
      </c>
      <c r="H328">
        <f>(Table2[[#This Row],[1Y Return vs Nifty]]-AVERAGE(Table2[1Y Return vs Nifty]))/_xlfn.STDEV.P(Table2[1Y Return vs Nifty])</f>
        <v>0.36051813625218465</v>
      </c>
      <c r="I328">
        <v>-2.18334313131415</v>
      </c>
      <c r="J328">
        <f>(Table2[[#This Row],[1M Return vs Nifty]]-AVERAGE(Table2[1M Return vs Nifty]))/_xlfn.STDEV.P(Table2[1M Return vs Nifty])</f>
        <v>-0.17964276444415295</v>
      </c>
      <c r="K328">
        <v>-17.449090759539398</v>
      </c>
      <c r="L328">
        <f>(Table2[[#This Row],[6M Return vs Nifty]]-AVERAGE(Table2[6M Return vs Nifty]))/_xlfn.STDEV.P(Table2[6M Return vs Nifty])</f>
        <v>-0.90783954674495948</v>
      </c>
      <c r="M328">
        <v>-4.98296215920446</v>
      </c>
      <c r="N328">
        <f>(Table2[[#This Row],[1W Return vs Nifty]]-AVERAGE(Table2[1W Return vs Nifty]))/_xlfn.STDEV.P(Table2[1W Return vs Nifty])</f>
        <v>-0.63704366425209313</v>
      </c>
      <c r="O328">
        <v>433.78</v>
      </c>
      <c r="P328">
        <v>435.03322309877501</v>
      </c>
      <c r="Q328">
        <v>412.78255326806197</v>
      </c>
      <c r="R328">
        <v>50.468609403862303</v>
      </c>
      <c r="S328" s="2">
        <f>(Table2[[#This Row],[Close Price]]-Table2[[#This Row],[20D EMA]])/Table2[[#This Row],[20D EMA]]</f>
        <v>4.0158605744847656E-2</v>
      </c>
      <c r="T328" s="2">
        <f>(Table2[[#This Row],[Close Price]]-Table2[[#This Row],[50D EMA]])/Table2[[#This Row],[50D EMA]]</f>
        <v>3.7162166112435703E-2</v>
      </c>
      <c r="U328" s="2">
        <f>(Table2[[#This Row],[Close Price]]-Table2[[#This Row],[200D EMA]])/Table2[[#This Row],[200D EMA]]</f>
        <v>9.306945370578594E-2</v>
      </c>
      <c r="V328">
        <v>0.74102544730651398</v>
      </c>
      <c r="W328">
        <v>430.2</v>
      </c>
      <c r="X328">
        <v>465</v>
      </c>
      <c r="Y328">
        <v>430.2</v>
      </c>
      <c r="Z328">
        <v>465</v>
      </c>
      <c r="AA328">
        <v>430.2</v>
      </c>
      <c r="AB328">
        <v>465</v>
      </c>
      <c r="AC328" s="2">
        <f>(Table2[[#This Row],[Close Price]]/Table2[[#This Row],[Day Low]])-1</f>
        <v>4.881450488145056E-2</v>
      </c>
      <c r="AD328" s="2">
        <f>(Table2[[#This Row],[Day High]]/Table2[[#This Row],[Close Price]])-1</f>
        <v>3.0585106382978733E-2</v>
      </c>
      <c r="AE328" s="2">
        <f>(Table2[[#This Row],[Close Price]]/Table2[[#This Row],[Current Week Low]])-1</f>
        <v>4.881450488145056E-2</v>
      </c>
      <c r="AF328" s="2">
        <f>(Table2[[#This Row],[Current Week High]]/Table2[[#This Row],[Close Price]])-1</f>
        <v>3.0585106382978733E-2</v>
      </c>
      <c r="AG328" s="2">
        <f>(Table2[[#This Row],[Close Price]]/Table2[[#This Row],[Current Month Low]])-1</f>
        <v>4.881450488145056E-2</v>
      </c>
      <c r="AH328" s="2">
        <f>(Table2[[#This Row],[Current Month High]]/Table2[[#This Row],[Close Price]])-1</f>
        <v>3.0585106382978733E-2</v>
      </c>
      <c r="AI328">
        <v>22.7836879432624</v>
      </c>
      <c r="AJ328">
        <v>109.909281228192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-0.04</v>
      </c>
      <c r="AM328" t="s">
        <v>10456</v>
      </c>
      <c r="AN328">
        <v>0.95</v>
      </c>
      <c r="AO328" t="s">
        <v>10455</v>
      </c>
      <c r="AP328">
        <v>9.4387745456260996E-2</v>
      </c>
      <c r="AQ328">
        <f>(Table2[[#This Row],[Sharpe Ratio]]-AVERAGE(Table2[Sharpe Ratio]))/_xlfn.STDEV.P(Table2[Sharpe Ratio])</f>
        <v>0.45534694593276187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173</v>
      </c>
      <c r="AT328">
        <f>_xlfn.RANK.AVG(Table2[[#This Row],[6M Return vs Nifty Z-Score]],Table2[6M Return vs Nifty Z-Score])</f>
        <v>616</v>
      </c>
      <c r="AU328">
        <f>_xlfn.RANK.AVG(Table2[[#This Row],[Sharpe Ratio Z-Score]],Table2[Sharpe Ratio Z-Score])</f>
        <v>227</v>
      </c>
      <c r="AV328">
        <f>(Table2[[#This Row],[Rank 1Y]]+Table2[[#This Row],[Rank 6M]]+Table2[[#This Row],[Rank Sharpe]])/3</f>
        <v>338.66666666666669</v>
      </c>
    </row>
    <row r="329" spans="1:48" x14ac:dyDescent="0.3">
      <c r="A329" t="s">
        <v>193</v>
      </c>
      <c r="B329" t="s">
        <v>194</v>
      </c>
      <c r="C329" t="s">
        <v>10409</v>
      </c>
      <c r="D329" t="s">
        <v>18</v>
      </c>
      <c r="E329">
        <v>131868.87430776001</v>
      </c>
      <c r="F329">
        <v>304.55</v>
      </c>
      <c r="G329">
        <v>36.317273695954</v>
      </c>
      <c r="H329">
        <f>(Table2[[#This Row],[1Y Return vs Nifty]]-AVERAGE(Table2[1Y Return vs Nifty]))/_xlfn.STDEV.P(Table2[1Y Return vs Nifty])</f>
        <v>-0.11557919731376207</v>
      </c>
      <c r="I329">
        <v>-14.301240029194499</v>
      </c>
      <c r="J329">
        <f>(Table2[[#This Row],[1M Return vs Nifty]]-AVERAGE(Table2[1M Return vs Nifty]))/_xlfn.STDEV.P(Table2[1M Return vs Nifty])</f>
        <v>-1.3427551889586056</v>
      </c>
      <c r="K329">
        <v>23.7893774392649</v>
      </c>
      <c r="L329">
        <f>(Table2[[#This Row],[6M Return vs Nifty]]-AVERAGE(Table2[6M Return vs Nifty]))/_xlfn.STDEV.P(Table2[6M Return vs Nifty])</f>
        <v>0.34857139864310038</v>
      </c>
      <c r="M329">
        <v>-2.9614203955320701</v>
      </c>
      <c r="N329">
        <f>(Table2[[#This Row],[1W Return vs Nifty]]-AVERAGE(Table2[1W Return vs Nifty]))/_xlfn.STDEV.P(Table2[1W Return vs Nifty])</f>
        <v>-0.23089986195022644</v>
      </c>
      <c r="O329">
        <v>306.11</v>
      </c>
      <c r="P329">
        <v>305.563118836098</v>
      </c>
      <c r="Q329">
        <v>267.10156229385598</v>
      </c>
      <c r="R329">
        <v>47.577005041908002</v>
      </c>
      <c r="S329" s="2">
        <f>(Table2[[#This Row],[Close Price]]-Table2[[#This Row],[20D EMA]])/Table2[[#This Row],[20D EMA]]</f>
        <v>-5.0962072457613351E-3</v>
      </c>
      <c r="T329" s="2">
        <f>(Table2[[#This Row],[Close Price]]-Table2[[#This Row],[50D EMA]])/Table2[[#This Row],[50D EMA]]</f>
        <v>-3.315579576347425E-3</v>
      </c>
      <c r="U329" s="2">
        <f>(Table2[[#This Row],[Close Price]]-Table2[[#This Row],[200D EMA]])/Table2[[#This Row],[200D EMA]]</f>
        <v>0.14020299014554077</v>
      </c>
      <c r="V329">
        <v>0.77097097777301105</v>
      </c>
      <c r="W329">
        <v>303.3</v>
      </c>
      <c r="X329">
        <v>306.85000000000002</v>
      </c>
      <c r="Y329">
        <v>303.3</v>
      </c>
      <c r="Z329">
        <v>306.85000000000002</v>
      </c>
      <c r="AA329">
        <v>303.3</v>
      </c>
      <c r="AB329">
        <v>306.85000000000002</v>
      </c>
      <c r="AC329" s="2">
        <f>(Table2[[#This Row],[Close Price]]/Table2[[#This Row],[Day Low]])-1</f>
        <v>4.1213320145070398E-3</v>
      </c>
      <c r="AD329" s="2">
        <f>(Table2[[#This Row],[Day High]]/Table2[[#This Row],[Close Price]])-1</f>
        <v>7.5521260876703078E-3</v>
      </c>
      <c r="AE329" s="2">
        <f>(Table2[[#This Row],[Close Price]]/Table2[[#This Row],[Current Week Low]])-1</f>
        <v>4.1213320145070398E-3</v>
      </c>
      <c r="AF329" s="2">
        <f>(Table2[[#This Row],[Current Week High]]/Table2[[#This Row],[Close Price]])-1</f>
        <v>7.5521260876703078E-3</v>
      </c>
      <c r="AG329" s="2">
        <f>(Table2[[#This Row],[Close Price]]/Table2[[#This Row],[Current Month Low]])-1</f>
        <v>4.1213320145070398E-3</v>
      </c>
      <c r="AH329" s="2">
        <f>(Table2[[#This Row],[Current Month High]]/Table2[[#This Row],[Close Price]])-1</f>
        <v>7.5521260876703078E-3</v>
      </c>
      <c r="AI329">
        <v>12.9453291741914</v>
      </c>
      <c r="AJ329">
        <v>83.768290843264396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-0.01</v>
      </c>
      <c r="AM329" t="s">
        <v>10456</v>
      </c>
      <c r="AN329">
        <v>-0.69</v>
      </c>
      <c r="AO329" t="s">
        <v>10456</v>
      </c>
      <c r="AP329">
        <v>3.8854970091589999E-3</v>
      </c>
      <c r="AQ329">
        <f>(Table2[[#This Row],[Sharpe Ratio]]-AVERAGE(Table2[Sharpe Ratio]))/_xlfn.STDEV.P(Table2[Sharpe Ratio])</f>
        <v>-0.56786144212790113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-1.9085242917073948</v>
      </c>
      <c r="AS329">
        <f>_xlfn.RANK.AVG(Table2[[#This Row],[1Y Return vs Nifty Z-Score]],Table2[1Y Return vs Nifty Z-Score])</f>
        <v>312</v>
      </c>
      <c r="AT329">
        <f>_xlfn.RANK.AVG(Table2[[#This Row],[6M Return vs Nifty Z-Score]],Table2[6M Return vs Nifty Z-Score])</f>
        <v>211</v>
      </c>
      <c r="AU329">
        <f>_xlfn.RANK.AVG(Table2[[#This Row],[Sharpe Ratio Z-Score]],Table2[Sharpe Ratio Z-Score])</f>
        <v>493</v>
      </c>
      <c r="AV329">
        <f>(Table2[[#This Row],[Rank 1Y]]+Table2[[#This Row],[Rank 6M]]+Table2[[#This Row],[Rank Sharpe]])/3</f>
        <v>338.66666666666669</v>
      </c>
    </row>
    <row r="330" spans="1:48" x14ac:dyDescent="0.3">
      <c r="A330" t="s">
        <v>826</v>
      </c>
      <c r="B330" t="s">
        <v>827</v>
      </c>
      <c r="C330" t="s">
        <v>10413</v>
      </c>
      <c r="D330" t="s">
        <v>119</v>
      </c>
      <c r="E330">
        <v>17917.348800799999</v>
      </c>
      <c r="F330">
        <v>717.85</v>
      </c>
      <c r="G330">
        <v>50.466893105342102</v>
      </c>
      <c r="H330">
        <f>(Table2[[#This Row],[1Y Return vs Nifty]]-AVERAGE(Table2[1Y Return vs Nifty]))/_xlfn.STDEV.P(Table2[1Y Return vs Nifty])</f>
        <v>5.2141939832772204E-2</v>
      </c>
      <c r="I330">
        <v>11.812393890638599</v>
      </c>
      <c r="J330">
        <f>(Table2[[#This Row],[1M Return vs Nifty]]-AVERAGE(Table2[1M Return vs Nifty]))/_xlfn.STDEV.P(Table2[1M Return vs Nifty])</f>
        <v>1.1637104393050544</v>
      </c>
      <c r="K330">
        <v>20.425756603777</v>
      </c>
      <c r="L330">
        <f>(Table2[[#This Row],[6M Return vs Nifty]]-AVERAGE(Table2[6M Return vs Nifty]))/_xlfn.STDEV.P(Table2[6M Return vs Nifty])</f>
        <v>0.24609208215954428</v>
      </c>
      <c r="M330">
        <v>-3.0424976002514299</v>
      </c>
      <c r="N330">
        <f>(Table2[[#This Row],[1W Return vs Nifty]]-AVERAGE(Table2[1W Return vs Nifty]))/_xlfn.STDEV.P(Table2[1W Return vs Nifty])</f>
        <v>-0.24718891657005673</v>
      </c>
      <c r="O330">
        <v>688.02</v>
      </c>
      <c r="P330">
        <v>626.60095804520199</v>
      </c>
      <c r="Q330">
        <v>543.80857014572905</v>
      </c>
      <c r="R330">
        <v>60.403632544414201</v>
      </c>
      <c r="S330" s="2">
        <f>(Table2[[#This Row],[Close Price]]-Table2[[#This Row],[20D EMA]])/Table2[[#This Row],[20D EMA]]</f>
        <v>4.3356297782041281E-2</v>
      </c>
      <c r="T330" s="2">
        <f>(Table2[[#This Row],[Close Price]]-Table2[[#This Row],[50D EMA]])/Table2[[#This Row],[50D EMA]]</f>
        <v>0.14562544276897749</v>
      </c>
      <c r="U330" s="2">
        <f>(Table2[[#This Row],[Close Price]]-Table2[[#This Row],[200D EMA]])/Table2[[#This Row],[200D EMA]]</f>
        <v>0.32004171947424737</v>
      </c>
      <c r="V330">
        <v>0.89786458501805799</v>
      </c>
      <c r="W330">
        <v>713</v>
      </c>
      <c r="X330">
        <v>729.15</v>
      </c>
      <c r="Y330">
        <v>713</v>
      </c>
      <c r="Z330">
        <v>729.15</v>
      </c>
      <c r="AA330">
        <v>713</v>
      </c>
      <c r="AB330">
        <v>729.15</v>
      </c>
      <c r="AC330" s="2">
        <f>(Table2[[#This Row],[Close Price]]/Table2[[#This Row],[Day Low]])-1</f>
        <v>6.8022440392707662E-3</v>
      </c>
      <c r="AD330" s="2">
        <f>(Table2[[#This Row],[Day High]]/Table2[[#This Row],[Close Price]])-1</f>
        <v>1.5741450163683224E-2</v>
      </c>
      <c r="AE330" s="2">
        <f>(Table2[[#This Row],[Close Price]]/Table2[[#This Row],[Current Week Low]])-1</f>
        <v>6.8022440392707662E-3</v>
      </c>
      <c r="AF330" s="2">
        <f>(Table2[[#This Row],[Current Week High]]/Table2[[#This Row],[Close Price]])-1</f>
        <v>1.5741450163683224E-2</v>
      </c>
      <c r="AG330" s="2">
        <f>(Table2[[#This Row],[Close Price]]/Table2[[#This Row],[Current Month Low]])-1</f>
        <v>6.8022440392707662E-3</v>
      </c>
      <c r="AH330" s="2">
        <f>(Table2[[#This Row],[Current Month High]]/Table2[[#This Row],[Close Price]])-1</f>
        <v>1.5741450163683224E-2</v>
      </c>
      <c r="AI330">
        <v>4.0607369227554297</v>
      </c>
      <c r="AJ330">
        <v>77.994049094966499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0.24</v>
      </c>
      <c r="AM330" t="s">
        <v>10455</v>
      </c>
      <c r="AN330">
        <v>1.95</v>
      </c>
      <c r="AO330" t="s">
        <v>10455</v>
      </c>
      <c r="AQ330">
        <f>(Table2[[#This Row],[Sharpe Ratio]]-AVERAGE(Table2[Sharpe Ratio]))/_xlfn.STDEV.P(Table2[Sharpe Ratio])</f>
        <v>-0.61179044057571164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0.60296510415160243</v>
      </c>
      <c r="AS330">
        <f>_xlfn.RANK.AVG(Table2[[#This Row],[1Y Return vs Nifty Z-Score]],Table2[1Y Return vs Nifty Z-Score])</f>
        <v>260</v>
      </c>
      <c r="AT330">
        <f>_xlfn.RANK.AVG(Table2[[#This Row],[6M Return vs Nifty Z-Score]],Table2[6M Return vs Nifty Z-Score])</f>
        <v>239</v>
      </c>
      <c r="AU330">
        <f>_xlfn.RANK.AVG(Table2[[#This Row],[Sharpe Ratio Z-Score]],Table2[Sharpe Ratio Z-Score])</f>
        <v>519.5</v>
      </c>
      <c r="AV330">
        <f>(Table2[[#This Row],[Rank 1Y]]+Table2[[#This Row],[Rank 6M]]+Table2[[#This Row],[Rank Sharpe]])/3</f>
        <v>339.5</v>
      </c>
    </row>
    <row r="331" spans="1:48" x14ac:dyDescent="0.3">
      <c r="A331" t="s">
        <v>1506</v>
      </c>
      <c r="B331" t="s">
        <v>1507</v>
      </c>
      <c r="C331" t="s">
        <v>10416</v>
      </c>
      <c r="D331" t="s">
        <v>903</v>
      </c>
      <c r="E331">
        <v>6097.7714126000001</v>
      </c>
      <c r="F331">
        <v>208.27</v>
      </c>
      <c r="G331">
        <v>54.999321975662099</v>
      </c>
      <c r="H331">
        <f>(Table2[[#This Row],[1Y Return vs Nifty]]-AVERAGE(Table2[1Y Return vs Nifty]))/_xlfn.STDEV.P(Table2[1Y Return vs Nifty])</f>
        <v>0.10586664451715959</v>
      </c>
      <c r="I331">
        <v>-12.2244495358128</v>
      </c>
      <c r="J331">
        <f>(Table2[[#This Row],[1M Return vs Nifty]]-AVERAGE(Table2[1M Return vs Nifty]))/_xlfn.STDEV.P(Table2[1M Return vs Nifty])</f>
        <v>-1.1434185510649231</v>
      </c>
      <c r="K331">
        <v>-3.3748753311720501</v>
      </c>
      <c r="L331">
        <f>(Table2[[#This Row],[6M Return vs Nifty]]-AVERAGE(Table2[6M Return vs Nifty]))/_xlfn.STDEV.P(Table2[6M Return vs Nifty])</f>
        <v>-0.47904092535332027</v>
      </c>
      <c r="M331">
        <v>-1.8417241047162101</v>
      </c>
      <c r="N331">
        <f>(Table2[[#This Row],[1W Return vs Nifty]]-AVERAGE(Table2[1W Return vs Nifty]))/_xlfn.STDEV.P(Table2[1W Return vs Nifty])</f>
        <v>-5.9439806781400742E-3</v>
      </c>
      <c r="O331">
        <v>209.06</v>
      </c>
      <c r="P331">
        <v>210.24851605259099</v>
      </c>
      <c r="Q331">
        <v>186.66981349593601</v>
      </c>
      <c r="R331">
        <v>44.384765427235003</v>
      </c>
      <c r="S331" s="2">
        <f>(Table2[[#This Row],[Close Price]]-Table2[[#This Row],[20D EMA]])/Table2[[#This Row],[20D EMA]]</f>
        <v>-3.7788194776618772E-3</v>
      </c>
      <c r="T331" s="2">
        <f>(Table2[[#This Row],[Close Price]]-Table2[[#This Row],[50D EMA]])/Table2[[#This Row],[50D EMA]]</f>
        <v>-9.4103686900509458E-3</v>
      </c>
      <c r="U331" s="2">
        <f>(Table2[[#This Row],[Close Price]]-Table2[[#This Row],[200D EMA]])/Table2[[#This Row],[200D EMA]]</f>
        <v>0.11571333414619957</v>
      </c>
      <c r="V331">
        <v>0.70198152393037305</v>
      </c>
      <c r="W331">
        <v>204.5</v>
      </c>
      <c r="X331">
        <v>212.4</v>
      </c>
      <c r="Y331">
        <v>204.5</v>
      </c>
      <c r="Z331">
        <v>212.4</v>
      </c>
      <c r="AA331">
        <v>204.5</v>
      </c>
      <c r="AB331">
        <v>212.4</v>
      </c>
      <c r="AC331" s="2">
        <f>(Table2[[#This Row],[Close Price]]/Table2[[#This Row],[Day Low]])-1</f>
        <v>1.8435207823960909E-2</v>
      </c>
      <c r="AD331" s="2">
        <f>(Table2[[#This Row],[Day High]]/Table2[[#This Row],[Close Price]])-1</f>
        <v>1.9830028328611915E-2</v>
      </c>
      <c r="AE331" s="2">
        <f>(Table2[[#This Row],[Close Price]]/Table2[[#This Row],[Current Week Low]])-1</f>
        <v>1.8435207823960909E-2</v>
      </c>
      <c r="AF331" s="2">
        <f>(Table2[[#This Row],[Current Week High]]/Table2[[#This Row],[Close Price]])-1</f>
        <v>1.9830028328611915E-2</v>
      </c>
      <c r="AG331" s="2">
        <f>(Table2[[#This Row],[Close Price]]/Table2[[#This Row],[Current Month Low]])-1</f>
        <v>1.8435207823960909E-2</v>
      </c>
      <c r="AH331" s="2">
        <f>(Table2[[#This Row],[Current Month High]]/Table2[[#This Row],[Close Price]])-1</f>
        <v>1.9830028328611915E-2</v>
      </c>
      <c r="AI331">
        <v>22.245162529408901</v>
      </c>
      <c r="AJ331">
        <v>90.723443223443198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0.01</v>
      </c>
      <c r="AM331" t="s">
        <v>10455</v>
      </c>
      <c r="AN331">
        <v>-2.11</v>
      </c>
      <c r="AO331" t="s">
        <v>10456</v>
      </c>
      <c r="AP331">
        <v>6.0524733522544998E-2</v>
      </c>
      <c r="AQ331">
        <f>(Table2[[#This Row],[Sharpe Ratio]]-AVERAGE(Table2[Sharpe Ratio]))/_xlfn.STDEV.P(Table2[Sharpe Ratio])</f>
        <v>7.2495486989964247E-2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242</v>
      </c>
      <c r="AT331">
        <f>_xlfn.RANK.AVG(Table2[[#This Row],[6M Return vs Nifty Z-Score]],Table2[6M Return vs Nifty Z-Score])</f>
        <v>469</v>
      </c>
      <c r="AU331">
        <f>_xlfn.RANK.AVG(Table2[[#This Row],[Sharpe Ratio Z-Score]],Table2[Sharpe Ratio Z-Score])</f>
        <v>312</v>
      </c>
      <c r="AV331">
        <f>(Table2[[#This Row],[Rank 1Y]]+Table2[[#This Row],[Rank 6M]]+Table2[[#This Row],[Rank Sharpe]])/3</f>
        <v>341</v>
      </c>
    </row>
    <row r="332" spans="1:48" x14ac:dyDescent="0.3">
      <c r="A332" t="s">
        <v>1710</v>
      </c>
      <c r="B332" t="s">
        <v>1711</v>
      </c>
      <c r="C332" t="s">
        <v>10418</v>
      </c>
      <c r="D332" t="s">
        <v>101</v>
      </c>
      <c r="E332">
        <v>4263.6899999999996</v>
      </c>
      <c r="F332">
        <v>7282.15</v>
      </c>
      <c r="G332">
        <v>74.000306108846601</v>
      </c>
      <c r="H332">
        <f>(Table2[[#This Row],[1Y Return vs Nifty]]-AVERAGE(Table2[1Y Return vs Nifty]))/_xlfn.STDEV.P(Table2[1Y Return vs Nifty])</f>
        <v>0.33109296146010947</v>
      </c>
      <c r="I332">
        <v>13.957873352637201</v>
      </c>
      <c r="J332">
        <f>(Table2[[#This Row],[1M Return vs Nifty]]-AVERAGE(Table2[1M Return vs Nifty]))/_xlfn.STDEV.P(Table2[1M Return vs Nifty])</f>
        <v>1.369640052324592</v>
      </c>
      <c r="K332">
        <v>-11.3197099853796</v>
      </c>
      <c r="L332">
        <f>(Table2[[#This Row],[6M Return vs Nifty]]-AVERAGE(Table2[6M Return vs Nifty]))/_xlfn.STDEV.P(Table2[6M Return vs Nifty])</f>
        <v>-0.72109592047882187</v>
      </c>
      <c r="M332">
        <v>-7.9308603411863698</v>
      </c>
      <c r="N332">
        <f>(Table2[[#This Row],[1W Return vs Nifty]]-AVERAGE(Table2[1W Return vs Nifty]))/_xlfn.STDEV.P(Table2[1W Return vs Nifty])</f>
        <v>-1.2292998312747807</v>
      </c>
      <c r="O332">
        <v>6979.92</v>
      </c>
      <c r="P332">
        <v>6669.2610706661399</v>
      </c>
      <c r="Q332">
        <v>6151.2639048315796</v>
      </c>
      <c r="R332">
        <v>50.380691037297801</v>
      </c>
      <c r="S332" s="2">
        <f>(Table2[[#This Row],[Close Price]]-Table2[[#This Row],[20D EMA]])/Table2[[#This Row],[20D EMA]]</f>
        <v>4.3299923208288855E-2</v>
      </c>
      <c r="T332" s="2">
        <f>(Table2[[#This Row],[Close Price]]-Table2[[#This Row],[50D EMA]])/Table2[[#This Row],[50D EMA]]</f>
        <v>9.1897576484083143E-2</v>
      </c>
      <c r="U332" s="2">
        <f>(Table2[[#This Row],[Close Price]]-Table2[[#This Row],[200D EMA]])/Table2[[#This Row],[200D EMA]]</f>
        <v>0.18384613514633194</v>
      </c>
      <c r="V332">
        <v>1.9992755596279701</v>
      </c>
      <c r="W332">
        <v>7114.85</v>
      </c>
      <c r="X332">
        <v>7370</v>
      </c>
      <c r="Y332">
        <v>7114.85</v>
      </c>
      <c r="Z332">
        <v>7370</v>
      </c>
      <c r="AA332">
        <v>7114.85</v>
      </c>
      <c r="AB332">
        <v>7370</v>
      </c>
      <c r="AC332" s="2">
        <f>(Table2[[#This Row],[Close Price]]/Table2[[#This Row],[Day Low]])-1</f>
        <v>2.3514199174965E-2</v>
      </c>
      <c r="AD332" s="2">
        <f>(Table2[[#This Row],[Day High]]/Table2[[#This Row],[Close Price]])-1</f>
        <v>1.2063744910500329E-2</v>
      </c>
      <c r="AE332" s="2">
        <f>(Table2[[#This Row],[Close Price]]/Table2[[#This Row],[Current Week Low]])-1</f>
        <v>2.3514199174965E-2</v>
      </c>
      <c r="AF332" s="2">
        <f>(Table2[[#This Row],[Current Week High]]/Table2[[#This Row],[Close Price]])-1</f>
        <v>1.2063744910500329E-2</v>
      </c>
      <c r="AG332" s="2">
        <f>(Table2[[#This Row],[Close Price]]/Table2[[#This Row],[Current Month Low]])-1</f>
        <v>2.3514199174965E-2</v>
      </c>
      <c r="AH332" s="2">
        <f>(Table2[[#This Row],[Current Month High]]/Table2[[#This Row],[Close Price]])-1</f>
        <v>1.2063744910500329E-2</v>
      </c>
      <c r="AI332">
        <v>16.723769765797101</v>
      </c>
      <c r="AJ332">
        <v>117.374367546752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-0.06</v>
      </c>
      <c r="AM332" t="s">
        <v>10456</v>
      </c>
      <c r="AN332">
        <v>7.71</v>
      </c>
      <c r="AO332" t="s">
        <v>10455</v>
      </c>
      <c r="AP332">
        <v>7.0375591803893994E-2</v>
      </c>
      <c r="AQ332">
        <f>(Table2[[#This Row],[Sharpe Ratio]]-AVERAGE(Table2[Sharpe Ratio]))/_xlfn.STDEV.P(Table2[Sharpe Ratio])</f>
        <v>0.18386819867418869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-6.5794539294712573E-2</v>
      </c>
      <c r="AS332">
        <f>_xlfn.RANK.AVG(Table2[[#This Row],[1Y Return vs Nifty Z-Score]],Table2[1Y Return vs Nifty Z-Score])</f>
        <v>180</v>
      </c>
      <c r="AT332">
        <f>_xlfn.RANK.AVG(Table2[[#This Row],[6M Return vs Nifty Z-Score]],Table2[6M Return vs Nifty Z-Score])</f>
        <v>561</v>
      </c>
      <c r="AU332">
        <f>_xlfn.RANK.AVG(Table2[[#This Row],[Sharpe Ratio Z-Score]],Table2[Sharpe Ratio Z-Score])</f>
        <v>283</v>
      </c>
      <c r="AV332">
        <f>(Table2[[#This Row],[Rank 1Y]]+Table2[[#This Row],[Rank 6M]]+Table2[[#This Row],[Rank Sharpe]])/3</f>
        <v>341.33333333333331</v>
      </c>
    </row>
    <row r="333" spans="1:48" x14ac:dyDescent="0.3">
      <c r="A333" t="s">
        <v>1413</v>
      </c>
      <c r="B333" t="s">
        <v>1414</v>
      </c>
      <c r="C333" t="s">
        <v>10415</v>
      </c>
      <c r="D333" t="s">
        <v>197</v>
      </c>
      <c r="E333">
        <v>6958.0863479999998</v>
      </c>
      <c r="F333">
        <v>1309.05</v>
      </c>
      <c r="G333">
        <v>21.965984331109599</v>
      </c>
      <c r="H333">
        <f>(Table2[[#This Row],[1Y Return vs Nifty]]-AVERAGE(Table2[1Y Return vs Nifty]))/_xlfn.STDEV.P(Table2[1Y Return vs Nifty])</f>
        <v>-0.2856908096581649</v>
      </c>
      <c r="I333">
        <v>12.371522101134101</v>
      </c>
      <c r="J333">
        <f>(Table2[[#This Row],[1M Return vs Nifty]]-AVERAGE(Table2[1M Return vs Nifty]))/_xlfn.STDEV.P(Table2[1M Return vs Nifty])</f>
        <v>1.21737725740099</v>
      </c>
      <c r="K333">
        <v>14.0762986251138</v>
      </c>
      <c r="L333">
        <f>(Table2[[#This Row],[6M Return vs Nifty]]-AVERAGE(Table2[6M Return vs Nifty]))/_xlfn.STDEV.P(Table2[6M Return vs Nifty])</f>
        <v>5.2643371523262775E-2</v>
      </c>
      <c r="M333">
        <v>1.1409751155519801</v>
      </c>
      <c r="N333">
        <f>(Table2[[#This Row],[1W Return vs Nifty]]-AVERAGE(Table2[1W Return vs Nifty]))/_xlfn.STDEV.P(Table2[1W Return vs Nifty])</f>
        <v>0.59330399144481216</v>
      </c>
      <c r="O333">
        <v>1212.03</v>
      </c>
      <c r="P333">
        <v>1127.3331953465499</v>
      </c>
      <c r="Q333">
        <v>1008.1875386389599</v>
      </c>
      <c r="R333">
        <v>75.931945583671293</v>
      </c>
      <c r="S333" s="2">
        <f>(Table2[[#This Row],[Close Price]]-Table2[[#This Row],[20D EMA]])/Table2[[#This Row],[20D EMA]]</f>
        <v>8.0047523576149096E-2</v>
      </c>
      <c r="T333" s="2">
        <f>(Table2[[#This Row],[Close Price]]-Table2[[#This Row],[50D EMA]])/Table2[[#This Row],[50D EMA]]</f>
        <v>0.16119174473309911</v>
      </c>
      <c r="U333" s="2">
        <f>(Table2[[#This Row],[Close Price]]-Table2[[#This Row],[200D EMA]])/Table2[[#This Row],[200D EMA]]</f>
        <v>0.29841914309633344</v>
      </c>
      <c r="V333">
        <v>1.79544519491601</v>
      </c>
      <c r="W333">
        <v>1296.8</v>
      </c>
      <c r="X333">
        <v>1324.5</v>
      </c>
      <c r="Y333">
        <v>1296.8</v>
      </c>
      <c r="Z333">
        <v>1324.5</v>
      </c>
      <c r="AA333">
        <v>1296.8</v>
      </c>
      <c r="AB333">
        <v>1324.5</v>
      </c>
      <c r="AC333" s="2">
        <f>(Table2[[#This Row],[Close Price]]/Table2[[#This Row],[Day Low]])-1</f>
        <v>9.4463294262800979E-3</v>
      </c>
      <c r="AD333" s="2">
        <f>(Table2[[#This Row],[Day High]]/Table2[[#This Row],[Close Price]])-1</f>
        <v>1.1802452159963339E-2</v>
      </c>
      <c r="AE333" s="2">
        <f>(Table2[[#This Row],[Close Price]]/Table2[[#This Row],[Current Week Low]])-1</f>
        <v>9.4463294262800979E-3</v>
      </c>
      <c r="AF333" s="2">
        <f>(Table2[[#This Row],[Current Week High]]/Table2[[#This Row],[Close Price]])-1</f>
        <v>1.1802452159963339E-2</v>
      </c>
      <c r="AG333" s="2">
        <f>(Table2[[#This Row],[Close Price]]/Table2[[#This Row],[Current Month Low]])-1</f>
        <v>9.4463294262800979E-3</v>
      </c>
      <c r="AH333" s="2">
        <f>(Table2[[#This Row],[Current Month High]]/Table2[[#This Row],[Close Price]])-1</f>
        <v>1.1802452159963339E-2</v>
      </c>
      <c r="AI333">
        <v>2.5591077498949599</v>
      </c>
      <c r="AJ333">
        <v>59.542961608775101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0.09</v>
      </c>
      <c r="AM333" t="s">
        <v>10455</v>
      </c>
      <c r="AN333">
        <v>8.73</v>
      </c>
      <c r="AO333" t="s">
        <v>10455</v>
      </c>
      <c r="AP333">
        <v>4.8632579700708001E-2</v>
      </c>
      <c r="AQ333">
        <f>(Table2[[#This Row],[Sharpe Ratio]]-AVERAGE(Table2[Sharpe Ratio]))/_xlfn.STDEV.P(Table2[Sharpe Ratio])</f>
        <v>-6.1955885781437063E-2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1.515677924929463</v>
      </c>
      <c r="AS333">
        <f>_xlfn.RANK.AVG(Table2[[#This Row],[1Y Return vs Nifty Z-Score]],Table2[1Y Return vs Nifty Z-Score])</f>
        <v>382</v>
      </c>
      <c r="AT333">
        <f>_xlfn.RANK.AVG(Table2[[#This Row],[6M Return vs Nifty Z-Score]],Table2[6M Return vs Nifty Z-Score])</f>
        <v>282</v>
      </c>
      <c r="AU333">
        <f>_xlfn.RANK.AVG(Table2[[#This Row],[Sharpe Ratio Z-Score]],Table2[Sharpe Ratio Z-Score])</f>
        <v>360</v>
      </c>
      <c r="AV333">
        <f>(Table2[[#This Row],[Rank 1Y]]+Table2[[#This Row],[Rank 6M]]+Table2[[#This Row],[Rank Sharpe]])/3</f>
        <v>341.33333333333331</v>
      </c>
    </row>
    <row r="334" spans="1:48" x14ac:dyDescent="0.3">
      <c r="A334" t="s">
        <v>1236</v>
      </c>
      <c r="B334" t="s">
        <v>1237</v>
      </c>
      <c r="C334" t="s">
        <v>10410</v>
      </c>
      <c r="D334" t="s">
        <v>302</v>
      </c>
      <c r="E334">
        <v>8789.4084682499997</v>
      </c>
      <c r="F334">
        <v>747.95</v>
      </c>
      <c r="G334">
        <v>41.109692688160699</v>
      </c>
      <c r="H334">
        <f>(Table2[[#This Row],[1Y Return vs Nifty]]-AVERAGE(Table2[1Y Return vs Nifty]))/_xlfn.STDEV.P(Table2[1Y Return vs Nifty])</f>
        <v>-5.8772725012305654E-2</v>
      </c>
      <c r="I334">
        <v>-2.44120305493488</v>
      </c>
      <c r="J334">
        <f>(Table2[[#This Row],[1M Return vs Nifty]]-AVERAGE(Table2[1M Return vs Nifty]))/_xlfn.STDEV.P(Table2[1M Return vs Nifty])</f>
        <v>-0.20439294044210854</v>
      </c>
      <c r="K334">
        <v>-6.25610606979106</v>
      </c>
      <c r="L334">
        <f>(Table2[[#This Row],[6M Return vs Nifty]]-AVERAGE(Table2[6M Return vs Nifty]))/_xlfn.STDEV.P(Table2[6M Return vs Nifty])</f>
        <v>-0.56682327989515091</v>
      </c>
      <c r="M334">
        <v>-4.5278513986555096</v>
      </c>
      <c r="N334">
        <f>(Table2[[#This Row],[1W Return vs Nifty]]-AVERAGE(Table2[1W Return vs Nifty]))/_xlfn.STDEV.P(Table2[1W Return vs Nifty])</f>
        <v>-0.54560829641578457</v>
      </c>
      <c r="O334">
        <v>739.71</v>
      </c>
      <c r="P334">
        <v>729.43010670364697</v>
      </c>
      <c r="Q334">
        <v>681.98656935302495</v>
      </c>
      <c r="R334">
        <v>51.6652309076037</v>
      </c>
      <c r="S334" s="2">
        <f>(Table2[[#This Row],[Close Price]]-Table2[[#This Row],[20D EMA]])/Table2[[#This Row],[20D EMA]]</f>
        <v>1.1139500615105932E-2</v>
      </c>
      <c r="T334" s="2">
        <f>(Table2[[#This Row],[Close Price]]-Table2[[#This Row],[50D EMA]])/Table2[[#This Row],[50D EMA]]</f>
        <v>2.538953784077539E-2</v>
      </c>
      <c r="U334" s="2">
        <f>(Table2[[#This Row],[Close Price]]-Table2[[#This Row],[200D EMA]])/Table2[[#This Row],[200D EMA]]</f>
        <v>9.6722477554876382E-2</v>
      </c>
      <c r="V334">
        <v>1.05320617945511</v>
      </c>
      <c r="W334">
        <v>742.85</v>
      </c>
      <c r="X334">
        <v>766.95</v>
      </c>
      <c r="Y334">
        <v>742.85</v>
      </c>
      <c r="Z334">
        <v>766.95</v>
      </c>
      <c r="AA334">
        <v>742.85</v>
      </c>
      <c r="AB334">
        <v>766.95</v>
      </c>
      <c r="AC334" s="2">
        <f>(Table2[[#This Row],[Close Price]]/Table2[[#This Row],[Day Low]])-1</f>
        <v>6.8654506293330808E-3</v>
      </c>
      <c r="AD334" s="2">
        <f>(Table2[[#This Row],[Day High]]/Table2[[#This Row],[Close Price]])-1</f>
        <v>2.5402767564676854E-2</v>
      </c>
      <c r="AE334" s="2">
        <f>(Table2[[#This Row],[Close Price]]/Table2[[#This Row],[Current Week Low]])-1</f>
        <v>6.8654506293330808E-3</v>
      </c>
      <c r="AF334" s="2">
        <f>(Table2[[#This Row],[Current Week High]]/Table2[[#This Row],[Close Price]])-1</f>
        <v>2.5402767564676854E-2</v>
      </c>
      <c r="AG334" s="2">
        <f>(Table2[[#This Row],[Close Price]]/Table2[[#This Row],[Current Month Low]])-1</f>
        <v>6.8654506293330808E-3</v>
      </c>
      <c r="AH334" s="2">
        <f>(Table2[[#This Row],[Current Month High]]/Table2[[#This Row],[Close Price]])-1</f>
        <v>2.5402767564676854E-2</v>
      </c>
      <c r="AI334">
        <v>23.230162444013601</v>
      </c>
      <c r="AJ334">
        <v>80.228915662650607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0.03</v>
      </c>
      <c r="AM334" t="s">
        <v>10455</v>
      </c>
      <c r="AN334">
        <v>0.95</v>
      </c>
      <c r="AO334" t="s">
        <v>10455</v>
      </c>
      <c r="AP334">
        <v>9.1122856190640006E-2</v>
      </c>
      <c r="AQ334">
        <f>(Table2[[#This Row],[Sharpe Ratio]]-AVERAGE(Table2[Sharpe Ratio]))/_xlfn.STDEV.P(Table2[Sharpe Ratio])</f>
        <v>0.41843446983416849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-0.95716277193118116</v>
      </c>
      <c r="AS334">
        <f>_xlfn.RANK.AVG(Table2[[#This Row],[1Y Return vs Nifty Z-Score]],Table2[1Y Return vs Nifty Z-Score])</f>
        <v>295</v>
      </c>
      <c r="AT334">
        <f>_xlfn.RANK.AVG(Table2[[#This Row],[6M Return vs Nifty Z-Score]],Table2[6M Return vs Nifty Z-Score])</f>
        <v>500</v>
      </c>
      <c r="AU334">
        <f>_xlfn.RANK.AVG(Table2[[#This Row],[Sharpe Ratio Z-Score]],Table2[Sharpe Ratio Z-Score])</f>
        <v>230</v>
      </c>
      <c r="AV334">
        <f>(Table2[[#This Row],[Rank 1Y]]+Table2[[#This Row],[Rank 6M]]+Table2[[#This Row],[Rank Sharpe]])/3</f>
        <v>341.66666666666669</v>
      </c>
    </row>
    <row r="335" spans="1:48" x14ac:dyDescent="0.3">
      <c r="A335" t="s">
        <v>1384</v>
      </c>
      <c r="B335" t="s">
        <v>1385</v>
      </c>
      <c r="C335" t="s">
        <v>613</v>
      </c>
      <c r="D335" t="s">
        <v>613</v>
      </c>
      <c r="E335">
        <v>7257.6344665899996</v>
      </c>
      <c r="F335">
        <v>553.79999999999995</v>
      </c>
      <c r="G335">
        <v>34.448211549732697</v>
      </c>
      <c r="H335">
        <f>(Table2[[#This Row],[1Y Return vs Nifty]]-AVERAGE(Table2[1Y Return vs Nifty]))/_xlfn.STDEV.P(Table2[1Y Return vs Nifty])</f>
        <v>-0.13773394363533364</v>
      </c>
      <c r="I335">
        <v>22.399209732525801</v>
      </c>
      <c r="J335">
        <f>(Table2[[#This Row],[1M Return vs Nifty]]-AVERAGE(Table2[1M Return vs Nifty]))/_xlfn.STDEV.P(Table2[1M Return vs Nifty])</f>
        <v>2.1798650695610133</v>
      </c>
      <c r="K335">
        <v>-5.5870578663620796</v>
      </c>
      <c r="L335">
        <f>(Table2[[#This Row],[6M Return vs Nifty]]-AVERAGE(Table2[6M Return vs Nifty]))/_xlfn.STDEV.P(Table2[6M Return vs Nifty])</f>
        <v>-0.54643941205292201</v>
      </c>
      <c r="M335">
        <v>-0.57922582375008902</v>
      </c>
      <c r="N335">
        <f>(Table2[[#This Row],[1W Return vs Nifty]]-AVERAGE(Table2[1W Return vs Nifty]))/_xlfn.STDEV.P(Table2[1W Return vs Nifty])</f>
        <v>0.24770195503563122</v>
      </c>
      <c r="O335">
        <v>513.53</v>
      </c>
      <c r="P335">
        <v>488.26648894749599</v>
      </c>
      <c r="Q335">
        <v>481.774264925941</v>
      </c>
      <c r="R335">
        <v>75.941962154039004</v>
      </c>
      <c r="S335" s="2">
        <f>(Table2[[#This Row],[Close Price]]-Table2[[#This Row],[20D EMA]])/Table2[[#This Row],[20D EMA]]</f>
        <v>7.8418008684984289E-2</v>
      </c>
      <c r="T335" s="2">
        <f>(Table2[[#This Row],[Close Price]]-Table2[[#This Row],[50D EMA]])/Table2[[#This Row],[50D EMA]]</f>
        <v>0.13421668809130763</v>
      </c>
      <c r="U335" s="2">
        <f>(Table2[[#This Row],[Close Price]]-Table2[[#This Row],[200D EMA]])/Table2[[#This Row],[200D EMA]]</f>
        <v>0.14950100143919237</v>
      </c>
      <c r="V335">
        <v>1.34693175775913</v>
      </c>
      <c r="W335">
        <v>545</v>
      </c>
      <c r="X335">
        <v>569.85</v>
      </c>
      <c r="Y335">
        <v>545</v>
      </c>
      <c r="Z335">
        <v>569.85</v>
      </c>
      <c r="AA335">
        <v>545</v>
      </c>
      <c r="AB335">
        <v>569.85</v>
      </c>
      <c r="AC335" s="2">
        <f>(Table2[[#This Row],[Close Price]]/Table2[[#This Row],[Day Low]])-1</f>
        <v>1.6146788990825556E-2</v>
      </c>
      <c r="AD335" s="2">
        <f>(Table2[[#This Row],[Day High]]/Table2[[#This Row],[Close Price]])-1</f>
        <v>2.8981581798483314E-2</v>
      </c>
      <c r="AE335" s="2">
        <f>(Table2[[#This Row],[Close Price]]/Table2[[#This Row],[Current Week Low]])-1</f>
        <v>1.6146788990825556E-2</v>
      </c>
      <c r="AF335" s="2">
        <f>(Table2[[#This Row],[Current Week High]]/Table2[[#This Row],[Close Price]])-1</f>
        <v>2.8981581798483314E-2</v>
      </c>
      <c r="AG335" s="2">
        <f>(Table2[[#This Row],[Close Price]]/Table2[[#This Row],[Current Month Low]])-1</f>
        <v>1.6146788990825556E-2</v>
      </c>
      <c r="AH335" s="2">
        <f>(Table2[[#This Row],[Current Month High]]/Table2[[#This Row],[Close Price]])-1</f>
        <v>2.8981581798483314E-2</v>
      </c>
      <c r="AI335">
        <v>20.260021668472302</v>
      </c>
      <c r="AJ335">
        <v>75.280898876404393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0.08</v>
      </c>
      <c r="AM335" t="s">
        <v>10455</v>
      </c>
      <c r="AN335">
        <v>9.24</v>
      </c>
      <c r="AO335" t="s">
        <v>10455</v>
      </c>
      <c r="AP335">
        <v>9.5926139652021999E-2</v>
      </c>
      <c r="AQ335">
        <f>(Table2[[#This Row],[Sharpe Ratio]]-AVERAGE(Table2[Sharpe Ratio]))/_xlfn.STDEV.P(Table2[Sharpe Ratio])</f>
        <v>0.47273986016700376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2.2161335290753925</v>
      </c>
      <c r="AS335">
        <f>_xlfn.RANK.AVG(Table2[[#This Row],[1Y Return vs Nifty Z-Score]],Table2[1Y Return vs Nifty Z-Score])</f>
        <v>319</v>
      </c>
      <c r="AT335">
        <f>_xlfn.RANK.AVG(Table2[[#This Row],[6M Return vs Nifty Z-Score]],Table2[6M Return vs Nifty Z-Score])</f>
        <v>489</v>
      </c>
      <c r="AU335">
        <f>_xlfn.RANK.AVG(Table2[[#This Row],[Sharpe Ratio Z-Score]],Table2[Sharpe Ratio Z-Score])</f>
        <v>221</v>
      </c>
      <c r="AV335">
        <f>(Table2[[#This Row],[Rank 1Y]]+Table2[[#This Row],[Rank 6M]]+Table2[[#This Row],[Rank Sharpe]])/3</f>
        <v>343</v>
      </c>
    </row>
    <row r="336" spans="1:48" x14ac:dyDescent="0.3">
      <c r="A336" t="s">
        <v>733</v>
      </c>
      <c r="B336" t="s">
        <v>734</v>
      </c>
      <c r="C336" t="s">
        <v>10417</v>
      </c>
      <c r="D336" t="s">
        <v>62</v>
      </c>
      <c r="E336">
        <v>20899.43518095</v>
      </c>
      <c r="F336">
        <v>1198.95</v>
      </c>
      <c r="G336">
        <v>47.053468601700899</v>
      </c>
      <c r="H336">
        <f>(Table2[[#This Row],[1Y Return vs Nifty]]-AVERAGE(Table2[1Y Return vs Nifty]))/_xlfn.STDEV.P(Table2[1Y Return vs Nifty])</f>
        <v>1.1681244548297083E-2</v>
      </c>
      <c r="I336">
        <v>7.6891692559623301</v>
      </c>
      <c r="J336">
        <f>(Table2[[#This Row],[1M Return vs Nifty]]-AVERAGE(Table2[1M Return vs Nifty]))/_xlfn.STDEV.P(Table2[1M Return vs Nifty])</f>
        <v>0.76795085807814134</v>
      </c>
      <c r="K336">
        <v>35.555863085224097</v>
      </c>
      <c r="L336">
        <f>(Table2[[#This Row],[6M Return vs Nifty]]-AVERAGE(Table2[6M Return vs Nifty]))/_xlfn.STDEV.P(Table2[6M Return vs Nifty])</f>
        <v>0.70706049874898835</v>
      </c>
      <c r="M336">
        <v>-5.9290594796576404</v>
      </c>
      <c r="N336">
        <f>(Table2[[#This Row],[1W Return vs Nifty]]-AVERAGE(Table2[1W Return vs Nifty]))/_xlfn.STDEV.P(Table2[1W Return vs Nifty])</f>
        <v>-0.82712213306315552</v>
      </c>
      <c r="O336">
        <v>1143.3699999999999</v>
      </c>
      <c r="P336">
        <v>1079.2220301505999</v>
      </c>
      <c r="Q336">
        <v>935.36017639466604</v>
      </c>
      <c r="R336">
        <v>54.722369840951004</v>
      </c>
      <c r="S336" s="2">
        <f>(Table2[[#This Row],[Close Price]]-Table2[[#This Row],[20D EMA]])/Table2[[#This Row],[20D EMA]]</f>
        <v>4.8610685954677976E-2</v>
      </c>
      <c r="T336" s="2">
        <f>(Table2[[#This Row],[Close Price]]-Table2[[#This Row],[50D EMA]])/Table2[[#This Row],[50D EMA]]</f>
        <v>0.11093914551826992</v>
      </c>
      <c r="U336" s="2">
        <f>(Table2[[#This Row],[Close Price]]-Table2[[#This Row],[200D EMA]])/Table2[[#This Row],[200D EMA]]</f>
        <v>0.28180569395346466</v>
      </c>
      <c r="V336">
        <v>1.18957922364397</v>
      </c>
      <c r="W336">
        <v>1162.6500000000001</v>
      </c>
      <c r="X336">
        <v>1228.9000000000001</v>
      </c>
      <c r="Y336">
        <v>1162.6500000000001</v>
      </c>
      <c r="Z336">
        <v>1228.9000000000001</v>
      </c>
      <c r="AA336">
        <v>1162.6500000000001</v>
      </c>
      <c r="AB336">
        <v>1228.9000000000001</v>
      </c>
      <c r="AC336" s="2">
        <f>(Table2[[#This Row],[Close Price]]/Table2[[#This Row],[Day Low]])-1</f>
        <v>3.1221777835118036E-2</v>
      </c>
      <c r="AD336" s="2">
        <f>(Table2[[#This Row],[Day High]]/Table2[[#This Row],[Close Price]])-1</f>
        <v>2.4980191000458785E-2</v>
      </c>
      <c r="AE336" s="2">
        <f>(Table2[[#This Row],[Close Price]]/Table2[[#This Row],[Current Week Low]])-1</f>
        <v>3.1221777835118036E-2</v>
      </c>
      <c r="AF336" s="2">
        <f>(Table2[[#This Row],[Current Week High]]/Table2[[#This Row],[Close Price]])-1</f>
        <v>2.4980191000458785E-2</v>
      </c>
      <c r="AG336" s="2">
        <f>(Table2[[#This Row],[Close Price]]/Table2[[#This Row],[Current Month Low]])-1</f>
        <v>3.1221777835118036E-2</v>
      </c>
      <c r="AH336" s="2">
        <f>(Table2[[#This Row],[Current Month High]]/Table2[[#This Row],[Close Price]])-1</f>
        <v>2.4980191000458785E-2</v>
      </c>
      <c r="AI336">
        <v>5.0460819884065202</v>
      </c>
      <c r="AJ336">
        <v>79.537286612758294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0.18</v>
      </c>
      <c r="AM336" t="s">
        <v>10455</v>
      </c>
      <c r="AN336">
        <v>2.57</v>
      </c>
      <c r="AO336" t="s">
        <v>10455</v>
      </c>
      <c r="AP336">
        <v>-4.4443044691449003E-2</v>
      </c>
      <c r="AQ336">
        <f>(Table2[[#This Row],[Sharpe Ratio]]-AVERAGE(Table2[Sharpe Ratio]))/_xlfn.STDEV.P(Table2[Sharpe Ratio])</f>
        <v>-1.114258576998036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-0.45468810868576481</v>
      </c>
      <c r="AS336">
        <f>_xlfn.RANK.AVG(Table2[[#This Row],[1Y Return vs Nifty Z-Score]],Table2[1Y Return vs Nifty Z-Score])</f>
        <v>272</v>
      </c>
      <c r="AT336">
        <f>_xlfn.RANK.AVG(Table2[[#This Row],[6M Return vs Nifty Z-Score]],Table2[6M Return vs Nifty Z-Score])</f>
        <v>133</v>
      </c>
      <c r="AU336">
        <f>_xlfn.RANK.AVG(Table2[[#This Row],[Sharpe Ratio Z-Score]],Table2[Sharpe Ratio Z-Score])</f>
        <v>625</v>
      </c>
      <c r="AV336">
        <f>(Table2[[#This Row],[Rank 1Y]]+Table2[[#This Row],[Rank 6M]]+Table2[[#This Row],[Rank Sharpe]])/3</f>
        <v>343.33333333333331</v>
      </c>
    </row>
    <row r="337" spans="1:48" x14ac:dyDescent="0.3">
      <c r="A337" t="s">
        <v>611</v>
      </c>
      <c r="B337" t="s">
        <v>612</v>
      </c>
      <c r="C337" t="s">
        <v>613</v>
      </c>
      <c r="D337" t="s">
        <v>613</v>
      </c>
      <c r="E337">
        <v>30153.122009999999</v>
      </c>
      <c r="F337">
        <v>912.2</v>
      </c>
      <c r="G337">
        <v>13.2717545523313</v>
      </c>
      <c r="H337">
        <f>(Table2[[#This Row],[1Y Return vs Nifty]]-AVERAGE(Table2[1Y Return vs Nifty]))/_xlfn.STDEV.P(Table2[1Y Return vs Nifty])</f>
        <v>-0.38874701653694882</v>
      </c>
      <c r="I337">
        <v>6.5599622433003999</v>
      </c>
      <c r="J337">
        <f>(Table2[[#This Row],[1M Return vs Nifty]]-AVERAGE(Table2[1M Return vs Nifty]))/_xlfn.STDEV.P(Table2[1M Return vs Nifty])</f>
        <v>0.65956615095081161</v>
      </c>
      <c r="K337">
        <v>1.5191329078161799</v>
      </c>
      <c r="L337">
        <f>(Table2[[#This Row],[6M Return vs Nifty]]-AVERAGE(Table2[6M Return vs Nifty]))/_xlfn.STDEV.P(Table2[6M Return vs Nifty])</f>
        <v>-0.32993535022280557</v>
      </c>
      <c r="M337">
        <v>-1.4790188726528799</v>
      </c>
      <c r="N337">
        <f>(Table2[[#This Row],[1W Return vs Nifty]]-AVERAGE(Table2[1W Return vs Nifty]))/_xlfn.STDEV.P(Table2[1W Return vs Nifty])</f>
        <v>6.6926382285508762E-2</v>
      </c>
      <c r="O337">
        <v>866.18</v>
      </c>
      <c r="P337">
        <v>842.11851444228898</v>
      </c>
      <c r="Q337">
        <v>787.898451288356</v>
      </c>
      <c r="R337">
        <v>62.690008785940599</v>
      </c>
      <c r="S337" s="2">
        <f>(Table2[[#This Row],[Close Price]]-Table2[[#This Row],[20D EMA]])/Table2[[#This Row],[20D EMA]]</f>
        <v>5.3129834445496432E-2</v>
      </c>
      <c r="T337" s="2">
        <f>(Table2[[#This Row],[Close Price]]-Table2[[#This Row],[50D EMA]])/Table2[[#This Row],[50D EMA]]</f>
        <v>8.3220454551012957E-2</v>
      </c>
      <c r="U337" s="2">
        <f>(Table2[[#This Row],[Close Price]]-Table2[[#This Row],[200D EMA]])/Table2[[#This Row],[200D EMA]]</f>
        <v>0.15776341292255189</v>
      </c>
      <c r="V337">
        <v>1.08726957526346</v>
      </c>
      <c r="W337">
        <v>885.8</v>
      </c>
      <c r="X337">
        <v>934</v>
      </c>
      <c r="Y337">
        <v>885.8</v>
      </c>
      <c r="Z337">
        <v>934</v>
      </c>
      <c r="AA337">
        <v>885.8</v>
      </c>
      <c r="AB337">
        <v>934</v>
      </c>
      <c r="AC337" s="2">
        <f>(Table2[[#This Row],[Close Price]]/Table2[[#This Row],[Day Low]])-1</f>
        <v>2.9803567396703645E-2</v>
      </c>
      <c r="AD337" s="2">
        <f>(Table2[[#This Row],[Day High]]/Table2[[#This Row],[Close Price]])-1</f>
        <v>2.3898267923700978E-2</v>
      </c>
      <c r="AE337" s="2">
        <f>(Table2[[#This Row],[Close Price]]/Table2[[#This Row],[Current Week Low]])-1</f>
        <v>2.9803567396703645E-2</v>
      </c>
      <c r="AF337" s="2">
        <f>(Table2[[#This Row],[Current Week High]]/Table2[[#This Row],[Close Price]])-1</f>
        <v>2.3898267923700978E-2</v>
      </c>
      <c r="AG337" s="2">
        <f>(Table2[[#This Row],[Close Price]]/Table2[[#This Row],[Current Month Low]])-1</f>
        <v>2.9803567396703645E-2</v>
      </c>
      <c r="AH337" s="2">
        <f>(Table2[[#This Row],[Current Month High]]/Table2[[#This Row],[Close Price]])-1</f>
        <v>2.3898267923700978E-2</v>
      </c>
      <c r="AI337">
        <v>2.3898267923700902</v>
      </c>
      <c r="AJ337">
        <v>48.325203252032502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0.02</v>
      </c>
      <c r="AM337" t="s">
        <v>10455</v>
      </c>
      <c r="AN337">
        <v>8.4700000000000006</v>
      </c>
      <c r="AO337" t="s">
        <v>10455</v>
      </c>
      <c r="AP337">
        <v>0.106187004047684</v>
      </c>
      <c r="AQ337">
        <f>(Table2[[#This Row],[Sharpe Ratio]]-AVERAGE(Table2[Sharpe Ratio]))/_xlfn.STDEV.P(Table2[Sharpe Ratio])</f>
        <v>0.58874805552726561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0.59655822200383157</v>
      </c>
      <c r="AS337">
        <f>_xlfn.RANK.AVG(Table2[[#This Row],[1Y Return vs Nifty Z-Score]],Table2[1Y Return vs Nifty Z-Score])</f>
        <v>429</v>
      </c>
      <c r="AT337">
        <f>_xlfn.RANK.AVG(Table2[[#This Row],[6M Return vs Nifty Z-Score]],Table2[6M Return vs Nifty Z-Score])</f>
        <v>413</v>
      </c>
      <c r="AU337">
        <f>_xlfn.RANK.AVG(Table2[[#This Row],[Sharpe Ratio Z-Score]],Table2[Sharpe Ratio Z-Score])</f>
        <v>191</v>
      </c>
      <c r="AV337">
        <f>(Table2[[#This Row],[Rank 1Y]]+Table2[[#This Row],[Rank 6M]]+Table2[[#This Row],[Rank Sharpe]])/3</f>
        <v>344.33333333333331</v>
      </c>
    </row>
    <row r="338" spans="1:48" x14ac:dyDescent="0.3">
      <c r="A338" t="s">
        <v>1014</v>
      </c>
      <c r="B338" t="s">
        <v>1015</v>
      </c>
      <c r="C338" t="s">
        <v>10411</v>
      </c>
      <c r="D338" t="s">
        <v>24</v>
      </c>
      <c r="E338">
        <v>12595.325011794001</v>
      </c>
      <c r="F338">
        <v>117.27</v>
      </c>
      <c r="G338">
        <v>64.359537221695206</v>
      </c>
      <c r="H338">
        <f>(Table2[[#This Row],[1Y Return vs Nifty]]-AVERAGE(Table2[1Y Return vs Nifty]))/_xlfn.STDEV.P(Table2[1Y Return vs Nifty])</f>
        <v>0.21681704534273841</v>
      </c>
      <c r="I338">
        <v>-21.868656661547099</v>
      </c>
      <c r="J338">
        <f>(Table2[[#This Row],[1M Return vs Nifty]]-AVERAGE(Table2[1M Return vs Nifty]))/_xlfn.STDEV.P(Table2[1M Return vs Nifty])</f>
        <v>-2.0690987435160157</v>
      </c>
      <c r="K338">
        <v>-16.948346653982899</v>
      </c>
      <c r="L338">
        <f>(Table2[[#This Row],[6M Return vs Nifty]]-AVERAGE(Table2[6M Return vs Nifty]))/_xlfn.STDEV.P(Table2[6M Return vs Nifty])</f>
        <v>-0.89258339387267649</v>
      </c>
      <c r="M338">
        <v>-7.80120276758133</v>
      </c>
      <c r="N338">
        <f>(Table2[[#This Row],[1W Return vs Nifty]]-AVERAGE(Table2[1W Return vs Nifty]))/_xlfn.STDEV.P(Table2[1W Return vs Nifty])</f>
        <v>-1.2032505945548218</v>
      </c>
      <c r="O338">
        <v>120.28</v>
      </c>
      <c r="P338">
        <v>124.94442111166499</v>
      </c>
      <c r="Q338">
        <v>118.247497599824</v>
      </c>
      <c r="R338">
        <v>24.371209401497801</v>
      </c>
      <c r="S338" s="2">
        <f>(Table2[[#This Row],[Close Price]]-Table2[[#This Row],[20D EMA]])/Table2[[#This Row],[20D EMA]]</f>
        <v>-2.5024941802460968E-2</v>
      </c>
      <c r="T338" s="2">
        <f>(Table2[[#This Row],[Close Price]]-Table2[[#This Row],[50D EMA]])/Table2[[#This Row],[50D EMA]]</f>
        <v>-6.1422679327204494E-2</v>
      </c>
      <c r="U338" s="2">
        <f>(Table2[[#This Row],[Close Price]]-Table2[[#This Row],[200D EMA]])/Table2[[#This Row],[200D EMA]]</f>
        <v>-8.26653941660631E-3</v>
      </c>
      <c r="V338">
        <v>0.68362885083897695</v>
      </c>
      <c r="W338">
        <v>114.56</v>
      </c>
      <c r="X338">
        <v>118</v>
      </c>
      <c r="Y338">
        <v>114.56</v>
      </c>
      <c r="Z338">
        <v>118</v>
      </c>
      <c r="AA338">
        <v>114.56</v>
      </c>
      <c r="AB338">
        <v>118</v>
      </c>
      <c r="AC338" s="2">
        <f>(Table2[[#This Row],[Close Price]]/Table2[[#This Row],[Day Low]])-1</f>
        <v>2.3655726256983201E-2</v>
      </c>
      <c r="AD338" s="2">
        <f>(Table2[[#This Row],[Day High]]/Table2[[#This Row],[Close Price]])-1</f>
        <v>6.2249509678520276E-3</v>
      </c>
      <c r="AE338" s="2">
        <f>(Table2[[#This Row],[Close Price]]/Table2[[#This Row],[Current Week Low]])-1</f>
        <v>2.3655726256983201E-2</v>
      </c>
      <c r="AF338" s="2">
        <f>(Table2[[#This Row],[Current Week High]]/Table2[[#This Row],[Close Price]])-1</f>
        <v>6.2249509678520276E-3</v>
      </c>
      <c r="AG338" s="2">
        <f>(Table2[[#This Row],[Close Price]]/Table2[[#This Row],[Current Month Low]])-1</f>
        <v>2.3655726256983201E-2</v>
      </c>
      <c r="AH338" s="2">
        <f>(Table2[[#This Row],[Current Month High]]/Table2[[#This Row],[Close Price]])-1</f>
        <v>6.2249509678520276E-3</v>
      </c>
      <c r="AI338">
        <v>30.041783917455401</v>
      </c>
      <c r="AJ338">
        <v>94.155629139072801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-0.21</v>
      </c>
      <c r="AM338" t="s">
        <v>10456</v>
      </c>
      <c r="AN338">
        <v>-4.5</v>
      </c>
      <c r="AO338" t="s">
        <v>10456</v>
      </c>
      <c r="AP338">
        <v>0.10191966094216701</v>
      </c>
      <c r="AQ338">
        <f>(Table2[[#This Row],[Sharpe Ratio]]-AVERAGE(Table2[Sharpe Ratio]))/_xlfn.STDEV.P(Table2[Sharpe Ratio])</f>
        <v>0.54050194744465874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220</v>
      </c>
      <c r="AT338">
        <f>_xlfn.RANK.AVG(Table2[[#This Row],[6M Return vs Nifty Z-Score]],Table2[6M Return vs Nifty Z-Score])</f>
        <v>610</v>
      </c>
      <c r="AU338">
        <f>_xlfn.RANK.AVG(Table2[[#This Row],[Sharpe Ratio Z-Score]],Table2[Sharpe Ratio Z-Score])</f>
        <v>207</v>
      </c>
      <c r="AV338">
        <f>(Table2[[#This Row],[Rank 1Y]]+Table2[[#This Row],[Rank 6M]]+Table2[[#This Row],[Rank Sharpe]])/3</f>
        <v>345.66666666666669</v>
      </c>
    </row>
    <row r="339" spans="1:48" x14ac:dyDescent="0.3">
      <c r="A339" t="s">
        <v>268</v>
      </c>
      <c r="B339" t="s">
        <v>269</v>
      </c>
      <c r="C339" t="s">
        <v>10417</v>
      </c>
      <c r="D339" t="s">
        <v>62</v>
      </c>
      <c r="E339">
        <v>94470.275667199996</v>
      </c>
      <c r="F339">
        <v>2781.2</v>
      </c>
      <c r="G339">
        <v>21.394095627271401</v>
      </c>
      <c r="H339">
        <f>(Table2[[#This Row],[1Y Return vs Nifty]]-AVERAGE(Table2[1Y Return vs Nifty]))/_xlfn.STDEV.P(Table2[1Y Return vs Nifty])</f>
        <v>-0.29246963677385113</v>
      </c>
      <c r="I339">
        <v>-4.6066839217108297</v>
      </c>
      <c r="J339">
        <f>(Table2[[#This Row],[1M Return vs Nifty]]-AVERAGE(Table2[1M Return vs Nifty]))/_xlfn.STDEV.P(Table2[1M Return vs Nifty])</f>
        <v>-0.41224234883540833</v>
      </c>
      <c r="K339">
        <v>10.164224174212601</v>
      </c>
      <c r="L339">
        <f>(Table2[[#This Row],[6M Return vs Nifty]]-AVERAGE(Table2[6M Return vs Nifty]))/_xlfn.STDEV.P(Table2[6M Return vs Nifty])</f>
        <v>-6.6545661774238957E-2</v>
      </c>
      <c r="M339">
        <v>-3.5394513807498198</v>
      </c>
      <c r="N339">
        <f>(Table2[[#This Row],[1W Return vs Nifty]]-AVERAGE(Table2[1W Return vs Nifty]))/_xlfn.STDEV.P(Table2[1W Return vs Nifty])</f>
        <v>-0.34703087957419704</v>
      </c>
      <c r="O339">
        <v>2799.17</v>
      </c>
      <c r="P339">
        <v>2732.17378523569</v>
      </c>
      <c r="Q339">
        <v>2434.2160245177902</v>
      </c>
      <c r="R339">
        <v>42.304340300848899</v>
      </c>
      <c r="S339" s="2">
        <f>(Table2[[#This Row],[Close Price]]-Table2[[#This Row],[20D EMA]])/Table2[[#This Row],[20D EMA]]</f>
        <v>-6.4197601431853924E-3</v>
      </c>
      <c r="T339" s="2">
        <f>(Table2[[#This Row],[Close Price]]-Table2[[#This Row],[50D EMA]])/Table2[[#This Row],[50D EMA]]</f>
        <v>1.7944032341295792E-2</v>
      </c>
      <c r="U339" s="2">
        <f>(Table2[[#This Row],[Close Price]]-Table2[[#This Row],[200D EMA]])/Table2[[#This Row],[200D EMA]]</f>
        <v>0.14254444633809604</v>
      </c>
      <c r="V339">
        <v>0.90057491122756395</v>
      </c>
      <c r="W339">
        <v>2757.9</v>
      </c>
      <c r="X339">
        <v>2816.6</v>
      </c>
      <c r="Y339">
        <v>2757.9</v>
      </c>
      <c r="Z339">
        <v>2816.6</v>
      </c>
      <c r="AA339">
        <v>2757.9</v>
      </c>
      <c r="AB339">
        <v>2816.6</v>
      </c>
      <c r="AC339" s="2">
        <f>(Table2[[#This Row],[Close Price]]/Table2[[#This Row],[Day Low]])-1</f>
        <v>8.4484571594327651E-3</v>
      </c>
      <c r="AD339" s="2">
        <f>(Table2[[#This Row],[Day High]]/Table2[[#This Row],[Close Price]])-1</f>
        <v>1.2728318711347608E-2</v>
      </c>
      <c r="AE339" s="2">
        <f>(Table2[[#This Row],[Close Price]]/Table2[[#This Row],[Current Week Low]])-1</f>
        <v>8.4484571594327651E-3</v>
      </c>
      <c r="AF339" s="2">
        <f>(Table2[[#This Row],[Current Week High]]/Table2[[#This Row],[Close Price]])-1</f>
        <v>1.2728318711347608E-2</v>
      </c>
      <c r="AG339" s="2">
        <f>(Table2[[#This Row],[Close Price]]/Table2[[#This Row],[Current Month Low]])-1</f>
        <v>8.4484571594327651E-3</v>
      </c>
      <c r="AH339" s="2">
        <f>(Table2[[#This Row],[Current Month High]]/Table2[[#This Row],[Close Price]])-1</f>
        <v>1.2728318711347608E-2</v>
      </c>
      <c r="AI339">
        <v>7.1479936717963399</v>
      </c>
      <c r="AJ339">
        <v>56.948167376767003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0.05</v>
      </c>
      <c r="AM339" t="s">
        <v>10455</v>
      </c>
      <c r="AN339">
        <v>-3.88</v>
      </c>
      <c r="AO339" t="s">
        <v>10456</v>
      </c>
      <c r="AP339">
        <v>5.5960809509132001E-2</v>
      </c>
      <c r="AQ339">
        <f>(Table2[[#This Row],[Sharpe Ratio]]-AVERAGE(Table2[Sharpe Ratio]))/_xlfn.STDEV.P(Table2[Sharpe Ratio])</f>
        <v>2.0896268040999023E-2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-1.0973922589166965</v>
      </c>
      <c r="AS339">
        <f>_xlfn.RANK.AVG(Table2[[#This Row],[1Y Return vs Nifty Z-Score]],Table2[1Y Return vs Nifty Z-Score])</f>
        <v>386</v>
      </c>
      <c r="AT339">
        <f>_xlfn.RANK.AVG(Table2[[#This Row],[6M Return vs Nifty Z-Score]],Table2[6M Return vs Nifty Z-Score])</f>
        <v>322</v>
      </c>
      <c r="AU339">
        <f>_xlfn.RANK.AVG(Table2[[#This Row],[Sharpe Ratio Z-Score]],Table2[Sharpe Ratio Z-Score])</f>
        <v>332</v>
      </c>
      <c r="AV339">
        <f>(Table2[[#This Row],[Rank 1Y]]+Table2[[#This Row],[Rank 6M]]+Table2[[#This Row],[Rank Sharpe]])/3</f>
        <v>346.66666666666669</v>
      </c>
    </row>
    <row r="340" spans="1:48" x14ac:dyDescent="0.3">
      <c r="A340" t="s">
        <v>329</v>
      </c>
      <c r="B340" t="s">
        <v>330</v>
      </c>
      <c r="C340" t="s">
        <v>10417</v>
      </c>
      <c r="D340" t="s">
        <v>62</v>
      </c>
      <c r="E340">
        <v>73919.933039655007</v>
      </c>
      <c r="F340">
        <v>1616.05</v>
      </c>
      <c r="G340">
        <v>55.391907522457799</v>
      </c>
      <c r="H340">
        <f>(Table2[[#This Row],[1Y Return vs Nifty]]-AVERAGE(Table2[1Y Return vs Nifty]))/_xlfn.STDEV.P(Table2[1Y Return vs Nifty])</f>
        <v>0.11052011910405778</v>
      </c>
      <c r="I340">
        <v>-6.6840465069189996</v>
      </c>
      <c r="J340">
        <f>(Table2[[#This Row],[1M Return vs Nifty]]-AVERAGE(Table2[1M Return vs Nifty]))/_xlfn.STDEV.P(Table2[1M Return vs Nifty])</f>
        <v>-0.61163389783428834</v>
      </c>
      <c r="K340">
        <v>12.1424390992655</v>
      </c>
      <c r="L340">
        <f>(Table2[[#This Row],[6M Return vs Nifty]]-AVERAGE(Table2[6M Return vs Nifty]))/_xlfn.STDEV.P(Table2[6M Return vs Nifty])</f>
        <v>-6.2754579396903922E-3</v>
      </c>
      <c r="M340">
        <v>0.72490155781697296</v>
      </c>
      <c r="N340">
        <f>(Table2[[#This Row],[1W Return vs Nifty]]-AVERAGE(Table2[1W Return vs Nifty]))/_xlfn.STDEV.P(Table2[1W Return vs Nifty])</f>
        <v>0.50971150782044372</v>
      </c>
      <c r="O340">
        <v>1595.66</v>
      </c>
      <c r="P340">
        <v>1601.45372347736</v>
      </c>
      <c r="Q340">
        <v>1432.1645689591101</v>
      </c>
      <c r="R340">
        <v>65.970265539851795</v>
      </c>
      <c r="S340" s="2">
        <f>(Table2[[#This Row],[Close Price]]-Table2[[#This Row],[20D EMA]])/Table2[[#This Row],[20D EMA]]</f>
        <v>1.2778411441033723E-2</v>
      </c>
      <c r="T340" s="2">
        <f>(Table2[[#This Row],[Close Price]]-Table2[[#This Row],[50D EMA]])/Table2[[#This Row],[50D EMA]]</f>
        <v>9.1143916984038481E-3</v>
      </c>
      <c r="U340" s="2">
        <f>(Table2[[#This Row],[Close Price]]-Table2[[#This Row],[200D EMA]])/Table2[[#This Row],[200D EMA]]</f>
        <v>0.12839685817289623</v>
      </c>
      <c r="V340">
        <v>1.08561934625382</v>
      </c>
      <c r="W340">
        <v>1598.25</v>
      </c>
      <c r="X340">
        <v>1623.45</v>
      </c>
      <c r="Y340">
        <v>1598.25</v>
      </c>
      <c r="Z340">
        <v>1623.45</v>
      </c>
      <c r="AA340">
        <v>1598.25</v>
      </c>
      <c r="AB340">
        <v>1623.45</v>
      </c>
      <c r="AC340" s="2">
        <f>(Table2[[#This Row],[Close Price]]/Table2[[#This Row],[Day Low]])-1</f>
        <v>1.1137181292038223E-2</v>
      </c>
      <c r="AD340" s="2">
        <f>(Table2[[#This Row],[Day High]]/Table2[[#This Row],[Close Price]])-1</f>
        <v>4.5790662417624084E-3</v>
      </c>
      <c r="AE340" s="2">
        <f>(Table2[[#This Row],[Close Price]]/Table2[[#This Row],[Current Week Low]])-1</f>
        <v>1.1137181292038223E-2</v>
      </c>
      <c r="AF340" s="2">
        <f>(Table2[[#This Row],[Current Week High]]/Table2[[#This Row],[Close Price]])-1</f>
        <v>4.5790662417624084E-3</v>
      </c>
      <c r="AG340" s="2">
        <f>(Table2[[#This Row],[Close Price]]/Table2[[#This Row],[Current Month Low]])-1</f>
        <v>1.1137181292038223E-2</v>
      </c>
      <c r="AH340" s="2">
        <f>(Table2[[#This Row],[Current Month High]]/Table2[[#This Row],[Close Price]])-1</f>
        <v>4.5790662417624084E-3</v>
      </c>
      <c r="AI340">
        <v>6.9273846725039503</v>
      </c>
      <c r="AJ340">
        <v>82.759400621995994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-0.02</v>
      </c>
      <c r="AM340" t="s">
        <v>10456</v>
      </c>
      <c r="AN340">
        <v>0.65</v>
      </c>
      <c r="AO340" t="s">
        <v>10455</v>
      </c>
      <c r="AP340">
        <v>4.7134703054E-5</v>
      </c>
      <c r="AQ340">
        <f>(Table2[[#This Row],[Sharpe Ratio]]-AVERAGE(Table2[Sharpe Ratio]))/_xlfn.STDEV.P(Table2[Sharpe Ratio])</f>
        <v>-0.61125754084823369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241</v>
      </c>
      <c r="AT340">
        <f>_xlfn.RANK.AVG(Table2[[#This Row],[6M Return vs Nifty Z-Score]],Table2[6M Return vs Nifty Z-Score])</f>
        <v>298</v>
      </c>
      <c r="AU340">
        <f>_xlfn.RANK.AVG(Table2[[#This Row],[Sharpe Ratio Z-Score]],Table2[Sharpe Ratio Z-Score])</f>
        <v>501</v>
      </c>
      <c r="AV340">
        <f>(Table2[[#This Row],[Rank 1Y]]+Table2[[#This Row],[Rank 6M]]+Table2[[#This Row],[Rank Sharpe]])/3</f>
        <v>346.66666666666669</v>
      </c>
    </row>
    <row r="341" spans="1:48" x14ac:dyDescent="0.3">
      <c r="A341" t="s">
        <v>1254</v>
      </c>
      <c r="B341" t="s">
        <v>1255</v>
      </c>
      <c r="C341" t="s">
        <v>10419</v>
      </c>
      <c r="D341" t="s">
        <v>154</v>
      </c>
      <c r="E341">
        <v>8612.9565000000002</v>
      </c>
      <c r="F341">
        <v>460.4</v>
      </c>
      <c r="G341">
        <v>30.844135621960099</v>
      </c>
      <c r="H341">
        <f>(Table2[[#This Row],[1Y Return vs Nifty]]-AVERAGE(Table2[1Y Return vs Nifty]))/_xlfn.STDEV.P(Table2[1Y Return vs Nifty])</f>
        <v>-0.18045450702853741</v>
      </c>
      <c r="I341">
        <v>-5.2632173627494101</v>
      </c>
      <c r="J341">
        <f>(Table2[[#This Row],[1M Return vs Nifty]]-AVERAGE(Table2[1M Return vs Nifty]))/_xlfn.STDEV.P(Table2[1M Return vs Nifty])</f>
        <v>-0.4752584157995341</v>
      </c>
      <c r="K341">
        <v>-0.119422556389617</v>
      </c>
      <c r="L341">
        <f>(Table2[[#This Row],[6M Return vs Nifty]]-AVERAGE(Table2[6M Return vs Nifty]))/_xlfn.STDEV.P(Table2[6M Return vs Nifty])</f>
        <v>-0.37985716133200842</v>
      </c>
      <c r="M341">
        <v>-2.5083794527514902</v>
      </c>
      <c r="N341">
        <f>(Table2[[#This Row],[1W Return vs Nifty]]-AVERAGE(Table2[1W Return vs Nifty]))/_xlfn.STDEV.P(Table2[1W Return vs Nifty])</f>
        <v>-0.13988033694913618</v>
      </c>
      <c r="O341">
        <v>452.77</v>
      </c>
      <c r="P341">
        <v>442.01395949707302</v>
      </c>
      <c r="Q341">
        <v>406.19696392709301</v>
      </c>
      <c r="R341">
        <v>54.401487296296601</v>
      </c>
      <c r="S341" s="2">
        <f>(Table2[[#This Row],[Close Price]]-Table2[[#This Row],[20D EMA]])/Table2[[#This Row],[20D EMA]]</f>
        <v>1.6851823221503182E-2</v>
      </c>
      <c r="T341" s="2">
        <f>(Table2[[#This Row],[Close Price]]-Table2[[#This Row],[50D EMA]])/Table2[[#This Row],[50D EMA]]</f>
        <v>4.1596062992776843E-2</v>
      </c>
      <c r="U341" s="2">
        <f>(Table2[[#This Row],[Close Price]]-Table2[[#This Row],[200D EMA]])/Table2[[#This Row],[200D EMA]]</f>
        <v>0.13344027869847816</v>
      </c>
      <c r="V341">
        <v>1.67519269483946</v>
      </c>
      <c r="W341">
        <v>458.05</v>
      </c>
      <c r="X341">
        <v>467</v>
      </c>
      <c r="Y341">
        <v>458.05</v>
      </c>
      <c r="Z341">
        <v>467</v>
      </c>
      <c r="AA341">
        <v>458.05</v>
      </c>
      <c r="AB341">
        <v>467</v>
      </c>
      <c r="AC341" s="2">
        <f>(Table2[[#This Row],[Close Price]]/Table2[[#This Row],[Day Low]])-1</f>
        <v>5.1304442746424872E-3</v>
      </c>
      <c r="AD341" s="2">
        <f>(Table2[[#This Row],[Day High]]/Table2[[#This Row],[Close Price]])-1</f>
        <v>1.4335360556038346E-2</v>
      </c>
      <c r="AE341" s="2">
        <f>(Table2[[#This Row],[Close Price]]/Table2[[#This Row],[Current Week Low]])-1</f>
        <v>5.1304442746424872E-3</v>
      </c>
      <c r="AF341" s="2">
        <f>(Table2[[#This Row],[Current Week High]]/Table2[[#This Row],[Close Price]])-1</f>
        <v>1.4335360556038346E-2</v>
      </c>
      <c r="AG341" s="2">
        <f>(Table2[[#This Row],[Close Price]]/Table2[[#This Row],[Current Month Low]])-1</f>
        <v>5.1304442746424872E-3</v>
      </c>
      <c r="AH341" s="2">
        <f>(Table2[[#This Row],[Current Month High]]/Table2[[#This Row],[Close Price]])-1</f>
        <v>1.4335360556038346E-2</v>
      </c>
      <c r="AI341">
        <v>18.918331885317102</v>
      </c>
      <c r="AJ341">
        <v>61.260945709281899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-0.01</v>
      </c>
      <c r="AM341" t="s">
        <v>10456</v>
      </c>
      <c r="AN341">
        <v>5.91</v>
      </c>
      <c r="AO341" t="s">
        <v>10455</v>
      </c>
      <c r="AP341">
        <v>7.6463725724369005E-2</v>
      </c>
      <c r="AQ341">
        <f>(Table2[[#This Row],[Sharpe Ratio]]-AVERAGE(Table2[Sharpe Ratio]))/_xlfn.STDEV.P(Table2[Sharpe Ratio])</f>
        <v>0.25269996586180443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-0.92275045524741162</v>
      </c>
      <c r="AS341">
        <f>_xlfn.RANK.AVG(Table2[[#This Row],[1Y Return vs Nifty Z-Score]],Table2[1Y Return vs Nifty Z-Score])</f>
        <v>339</v>
      </c>
      <c r="AT341">
        <f>_xlfn.RANK.AVG(Table2[[#This Row],[6M Return vs Nifty Z-Score]],Table2[6M Return vs Nifty Z-Score])</f>
        <v>437</v>
      </c>
      <c r="AU341">
        <f>_xlfn.RANK.AVG(Table2[[#This Row],[Sharpe Ratio Z-Score]],Table2[Sharpe Ratio Z-Score])</f>
        <v>267</v>
      </c>
      <c r="AV341">
        <f>(Table2[[#This Row],[Rank 1Y]]+Table2[[#This Row],[Rank 6M]]+Table2[[#This Row],[Rank Sharpe]])/3</f>
        <v>347.66666666666669</v>
      </c>
    </row>
    <row r="342" spans="1:48" x14ac:dyDescent="0.3">
      <c r="A342" t="s">
        <v>1263</v>
      </c>
      <c r="B342" t="s">
        <v>1264</v>
      </c>
      <c r="C342" t="s">
        <v>10420</v>
      </c>
      <c r="D342" t="s">
        <v>80</v>
      </c>
      <c r="E342">
        <v>8532.6527832869997</v>
      </c>
      <c r="F342">
        <v>211.62</v>
      </c>
      <c r="G342">
        <v>21.736234125094999</v>
      </c>
      <c r="H342">
        <f>(Table2[[#This Row],[1Y Return vs Nifty]]-AVERAGE(Table2[1Y Return vs Nifty]))/_xlfn.STDEV.P(Table2[1Y Return vs Nifty])</f>
        <v>-0.28841413137428484</v>
      </c>
      <c r="I342">
        <v>-9.7821974968756802</v>
      </c>
      <c r="J342">
        <f>(Table2[[#This Row],[1M Return vs Nifty]]-AVERAGE(Table2[1M Return vs Nifty]))/_xlfn.STDEV.P(Table2[1M Return vs Nifty])</f>
        <v>-0.90900380779537138</v>
      </c>
      <c r="K342">
        <v>8.7760753158406892</v>
      </c>
      <c r="L342">
        <f>(Table2[[#This Row],[6M Return vs Nifty]]-AVERAGE(Table2[6M Return vs Nifty]))/_xlfn.STDEV.P(Table2[6M Return vs Nifty])</f>
        <v>-0.10883834372058192</v>
      </c>
      <c r="M342">
        <v>-3.8371005208771001</v>
      </c>
      <c r="N342">
        <f>(Table2[[#This Row],[1W Return vs Nifty]]-AVERAGE(Table2[1W Return vs Nifty]))/_xlfn.STDEV.P(Table2[1W Return vs Nifty])</f>
        <v>-0.40683095677050762</v>
      </c>
      <c r="O342">
        <v>215</v>
      </c>
      <c r="P342">
        <v>217.073425907634</v>
      </c>
      <c r="Q342">
        <v>194.92254839826299</v>
      </c>
      <c r="R342">
        <v>39.286600696640797</v>
      </c>
      <c r="S342" s="2">
        <f>(Table2[[#This Row],[Close Price]]-Table2[[#This Row],[20D EMA]])/Table2[[#This Row],[20D EMA]]</f>
        <v>-1.572093023255812E-2</v>
      </c>
      <c r="T342" s="2">
        <f>(Table2[[#This Row],[Close Price]]-Table2[[#This Row],[50D EMA]])/Table2[[#This Row],[50D EMA]]</f>
        <v>-2.5122494311922195E-2</v>
      </c>
      <c r="U342" s="2">
        <f>(Table2[[#This Row],[Close Price]]-Table2[[#This Row],[200D EMA]])/Table2[[#This Row],[200D EMA]]</f>
        <v>8.5661980817227049E-2</v>
      </c>
      <c r="V342">
        <v>0.85118398940248097</v>
      </c>
      <c r="W342">
        <v>210.21</v>
      </c>
      <c r="X342">
        <v>214</v>
      </c>
      <c r="Y342">
        <v>210.21</v>
      </c>
      <c r="Z342">
        <v>214</v>
      </c>
      <c r="AA342">
        <v>210.21</v>
      </c>
      <c r="AB342">
        <v>214</v>
      </c>
      <c r="AC342" s="2">
        <f>(Table2[[#This Row],[Close Price]]/Table2[[#This Row],[Day Low]])-1</f>
        <v>6.7075781361496389E-3</v>
      </c>
      <c r="AD342" s="2">
        <f>(Table2[[#This Row],[Day High]]/Table2[[#This Row],[Close Price]])-1</f>
        <v>1.1246574047821589E-2</v>
      </c>
      <c r="AE342" s="2">
        <f>(Table2[[#This Row],[Close Price]]/Table2[[#This Row],[Current Week Low]])-1</f>
        <v>6.7075781361496389E-3</v>
      </c>
      <c r="AF342" s="2">
        <f>(Table2[[#This Row],[Current Week High]]/Table2[[#This Row],[Close Price]])-1</f>
        <v>1.1246574047821589E-2</v>
      </c>
      <c r="AG342" s="2">
        <f>(Table2[[#This Row],[Close Price]]/Table2[[#This Row],[Current Month Low]])-1</f>
        <v>6.7075781361496389E-3</v>
      </c>
      <c r="AH342" s="2">
        <f>(Table2[[#This Row],[Current Month High]]/Table2[[#This Row],[Close Price]])-1</f>
        <v>1.1246574047821589E-2</v>
      </c>
      <c r="AI342">
        <v>20.971552783290701</v>
      </c>
      <c r="AJ342">
        <v>51.0492505353319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-0.17</v>
      </c>
      <c r="AM342" t="s">
        <v>10456</v>
      </c>
      <c r="AN342">
        <v>-3.79</v>
      </c>
      <c r="AO342" t="s">
        <v>10456</v>
      </c>
      <c r="AP342">
        <v>5.8313057152023999E-2</v>
      </c>
      <c r="AQ342">
        <f>(Table2[[#This Row],[Sharpe Ratio]]-AVERAGE(Table2[Sharpe Ratio]))/_xlfn.STDEV.P(Table2[Sharpe Ratio])</f>
        <v>4.7490519126482257E-2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385</v>
      </c>
      <c r="AT342">
        <f>_xlfn.RANK.AVG(Table2[[#This Row],[6M Return vs Nifty Z-Score]],Table2[6M Return vs Nifty Z-Score])</f>
        <v>341</v>
      </c>
      <c r="AU342">
        <f>_xlfn.RANK.AVG(Table2[[#This Row],[Sharpe Ratio Z-Score]],Table2[Sharpe Ratio Z-Score])</f>
        <v>319</v>
      </c>
      <c r="AV342">
        <f>(Table2[[#This Row],[Rank 1Y]]+Table2[[#This Row],[Rank 6M]]+Table2[[#This Row],[Rank Sharpe]])/3</f>
        <v>348.33333333333331</v>
      </c>
    </row>
    <row r="343" spans="1:48" x14ac:dyDescent="0.3">
      <c r="A343" t="s">
        <v>122</v>
      </c>
      <c r="B343" t="s">
        <v>123</v>
      </c>
      <c r="C343" t="s">
        <v>10411</v>
      </c>
      <c r="D343" t="s">
        <v>49</v>
      </c>
      <c r="E343">
        <v>227542.87319322</v>
      </c>
      <c r="F343">
        <v>352.8</v>
      </c>
      <c r="G343">
        <v>16.050658542917802</v>
      </c>
      <c r="H343">
        <f>(Table2[[#This Row],[1Y Return vs Nifty]]-AVERAGE(Table2[1Y Return vs Nifty]))/_xlfn.STDEV.P(Table2[1Y Return vs Nifty])</f>
        <v>-0.35580754842567436</v>
      </c>
      <c r="I343">
        <v>-6.9840777739271402</v>
      </c>
      <c r="J343">
        <f>(Table2[[#This Row],[1M Return vs Nifty]]-AVERAGE(Table2[1M Return vs Nifty]))/_xlfn.STDEV.P(Table2[1M Return vs Nifty])</f>
        <v>-0.64043180702107327</v>
      </c>
      <c r="K343">
        <v>39.463334948403201</v>
      </c>
      <c r="L343">
        <f>(Table2[[#This Row],[6M Return vs Nifty]]-AVERAGE(Table2[6M Return vs Nifty]))/_xlfn.STDEV.P(Table2[6M Return vs Nifty])</f>
        <v>0.82610930516989345</v>
      </c>
      <c r="M343">
        <v>-1.71285720414567</v>
      </c>
      <c r="N343">
        <f>(Table2[[#This Row],[1W Return vs Nifty]]-AVERAGE(Table2[1W Return vs Nifty]))/_xlfn.STDEV.P(Table2[1W Return vs Nifty])</f>
        <v>1.9946403546965502E-2</v>
      </c>
      <c r="O343">
        <v>356.4</v>
      </c>
      <c r="P343">
        <v>353.57795518278101</v>
      </c>
      <c r="Q343">
        <v>289.51136198483198</v>
      </c>
      <c r="R343">
        <v>51.918319039377998</v>
      </c>
      <c r="S343" s="2">
        <f>(Table2[[#This Row],[Close Price]]-Table2[[#This Row],[20D EMA]])/Table2[[#This Row],[20D EMA]]</f>
        <v>-1.0101010101010006E-2</v>
      </c>
      <c r="T343" s="2">
        <f>(Table2[[#This Row],[Close Price]]-Table2[[#This Row],[50D EMA]])/Table2[[#This Row],[50D EMA]]</f>
        <v>-2.2002366702382169E-3</v>
      </c>
      <c r="U343" s="2">
        <f>(Table2[[#This Row],[Close Price]]-Table2[[#This Row],[200D EMA]])/Table2[[#This Row],[200D EMA]]</f>
        <v>0.2186050232407937</v>
      </c>
      <c r="V343">
        <v>0.85307914110513605</v>
      </c>
      <c r="W343">
        <v>352.05</v>
      </c>
      <c r="X343">
        <v>358.4</v>
      </c>
      <c r="Y343">
        <v>352.05</v>
      </c>
      <c r="Z343">
        <v>358.4</v>
      </c>
      <c r="AA343">
        <v>352.05</v>
      </c>
      <c r="AB343">
        <v>358.4</v>
      </c>
      <c r="AC343" s="2">
        <f>(Table2[[#This Row],[Close Price]]/Table2[[#This Row],[Day Low]])-1</f>
        <v>2.1303792074989225E-3</v>
      </c>
      <c r="AD343" s="2">
        <f>(Table2[[#This Row],[Day High]]/Table2[[#This Row],[Close Price]])-1</f>
        <v>1.5873015873015817E-2</v>
      </c>
      <c r="AE343" s="2">
        <f>(Table2[[#This Row],[Close Price]]/Table2[[#This Row],[Current Week Low]])-1</f>
        <v>2.1303792074989225E-3</v>
      </c>
      <c r="AF343" s="2">
        <f>(Table2[[#This Row],[Current Week High]]/Table2[[#This Row],[Close Price]])-1</f>
        <v>1.5873015873015817E-2</v>
      </c>
      <c r="AG343" s="2">
        <f>(Table2[[#This Row],[Close Price]]/Table2[[#This Row],[Current Month Low]])-1</f>
        <v>2.1303792074989225E-3</v>
      </c>
      <c r="AH343" s="2">
        <f>(Table2[[#This Row],[Current Month High]]/Table2[[#This Row],[Close Price]])-1</f>
        <v>1.5873015873015817E-2</v>
      </c>
      <c r="AI343">
        <v>11.87641723356</v>
      </c>
      <c r="AJ343">
        <v>73.964497041420103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-0.12</v>
      </c>
      <c r="AM343" t="s">
        <v>10456</v>
      </c>
      <c r="AN343">
        <v>-2.2599999999999998</v>
      </c>
      <c r="AO343" t="s">
        <v>10456</v>
      </c>
      <c r="AQ343">
        <f>(Table2[[#This Row],[Sharpe Ratio]]-AVERAGE(Table2[Sharpe Ratio]))/_xlfn.STDEV.P(Table2[Sharpe Ratio])</f>
        <v>-0.61179044057571164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-0.76197408730560023</v>
      </c>
      <c r="AS343">
        <f>_xlfn.RANK.AVG(Table2[[#This Row],[1Y Return vs Nifty Z-Score]],Table2[1Y Return vs Nifty Z-Score])</f>
        <v>413</v>
      </c>
      <c r="AT343">
        <f>_xlfn.RANK.AVG(Table2[[#This Row],[6M Return vs Nifty Z-Score]],Table2[6M Return vs Nifty Z-Score])</f>
        <v>116</v>
      </c>
      <c r="AU343">
        <f>_xlfn.RANK.AVG(Table2[[#This Row],[Sharpe Ratio Z-Score]],Table2[Sharpe Ratio Z-Score])</f>
        <v>519.5</v>
      </c>
      <c r="AV343">
        <f>(Table2[[#This Row],[Rank 1Y]]+Table2[[#This Row],[Rank 6M]]+Table2[[#This Row],[Rank Sharpe]])/3</f>
        <v>349.5</v>
      </c>
    </row>
    <row r="344" spans="1:48" x14ac:dyDescent="0.3">
      <c r="A344" t="s">
        <v>1593</v>
      </c>
      <c r="B344" t="s">
        <v>1594</v>
      </c>
      <c r="C344" t="s">
        <v>10421</v>
      </c>
      <c r="D344" t="s">
        <v>140</v>
      </c>
      <c r="E344">
        <v>5367.9750000000004</v>
      </c>
      <c r="F344">
        <v>189.33</v>
      </c>
      <c r="G344">
        <v>43.261371798573599</v>
      </c>
      <c r="H344">
        <f>(Table2[[#This Row],[1Y Return vs Nifty]]-AVERAGE(Table2[1Y Return vs Nifty]))/_xlfn.STDEV.P(Table2[1Y Return vs Nifty])</f>
        <v>-3.3268005999619425E-2</v>
      </c>
      <c r="I344">
        <v>-16.0775736183387</v>
      </c>
      <c r="J344">
        <f>(Table2[[#This Row],[1M Return vs Nifty]]-AVERAGE(Table2[1M Return vs Nifty]))/_xlfn.STDEV.P(Table2[1M Return vs Nifty])</f>
        <v>-1.5132530637158472</v>
      </c>
      <c r="K344">
        <v>12.5908753462981</v>
      </c>
      <c r="L344">
        <f>(Table2[[#This Row],[6M Return vs Nifty]]-AVERAGE(Table2[6M Return vs Nifty]))/_xlfn.STDEV.P(Table2[6M Return vs Nifty])</f>
        <v>7.3870332654712607E-3</v>
      </c>
      <c r="M344">
        <v>-4.2033938239356097</v>
      </c>
      <c r="N344">
        <f>(Table2[[#This Row],[1W Return vs Nifty]]-AVERAGE(Table2[1W Return vs Nifty]))/_xlfn.STDEV.P(Table2[1W Return vs Nifty])</f>
        <v>-0.48042219170578665</v>
      </c>
      <c r="O344">
        <v>193.32</v>
      </c>
      <c r="P344">
        <v>196.89857413795201</v>
      </c>
      <c r="Q344">
        <v>177.30023242847</v>
      </c>
      <c r="R344">
        <v>37.145286559165797</v>
      </c>
      <c r="S344" s="2">
        <f>(Table2[[#This Row],[Close Price]]-Table2[[#This Row],[20D EMA]])/Table2[[#This Row],[20D EMA]]</f>
        <v>-2.0639354438237022E-2</v>
      </c>
      <c r="T344" s="2">
        <f>(Table2[[#This Row],[Close Price]]-Table2[[#This Row],[50D EMA]])/Table2[[#This Row],[50D EMA]]</f>
        <v>-3.8438948433670565E-2</v>
      </c>
      <c r="U344" s="2">
        <f>(Table2[[#This Row],[Close Price]]-Table2[[#This Row],[200D EMA]])/Table2[[#This Row],[200D EMA]]</f>
        <v>6.7849699951088929E-2</v>
      </c>
      <c r="V344">
        <v>0.79142353545988697</v>
      </c>
      <c r="W344">
        <v>188.26</v>
      </c>
      <c r="X344">
        <v>191.8</v>
      </c>
      <c r="Y344">
        <v>188.26</v>
      </c>
      <c r="Z344">
        <v>191.8</v>
      </c>
      <c r="AA344">
        <v>188.26</v>
      </c>
      <c r="AB344">
        <v>191.8</v>
      </c>
      <c r="AC344" s="2">
        <f>(Table2[[#This Row],[Close Price]]/Table2[[#This Row],[Day Low]])-1</f>
        <v>5.6836290236907949E-3</v>
      </c>
      <c r="AD344" s="2">
        <f>(Table2[[#This Row],[Day High]]/Table2[[#This Row],[Close Price]])-1</f>
        <v>1.3046004331062067E-2</v>
      </c>
      <c r="AE344" s="2">
        <f>(Table2[[#This Row],[Close Price]]/Table2[[#This Row],[Current Week Low]])-1</f>
        <v>5.6836290236907949E-3</v>
      </c>
      <c r="AF344" s="2">
        <f>(Table2[[#This Row],[Current Week High]]/Table2[[#This Row],[Close Price]])-1</f>
        <v>1.3046004331062067E-2</v>
      </c>
      <c r="AG344" s="2">
        <f>(Table2[[#This Row],[Close Price]]/Table2[[#This Row],[Current Month Low]])-1</f>
        <v>5.6836290236907949E-3</v>
      </c>
      <c r="AH344" s="2">
        <f>(Table2[[#This Row],[Current Month High]]/Table2[[#This Row],[Close Price]])-1</f>
        <v>1.3046004331062067E-2</v>
      </c>
      <c r="AI344">
        <v>39.940844028944099</v>
      </c>
      <c r="AJ344">
        <v>92.6042726347914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-0.24</v>
      </c>
      <c r="AM344" t="s">
        <v>10456</v>
      </c>
      <c r="AN344">
        <v>-4.93</v>
      </c>
      <c r="AO344" t="s">
        <v>10456</v>
      </c>
      <c r="AP344">
        <v>9.4717443723119996E-3</v>
      </c>
      <c r="AQ344">
        <f>(Table2[[#This Row],[Sharpe Ratio]]-AVERAGE(Table2[Sharpe Ratio]))/_xlfn.STDEV.P(Table2[Sharpe Ratio])</f>
        <v>-0.50470394871931679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284</v>
      </c>
      <c r="AT344">
        <f>_xlfn.RANK.AVG(Table2[[#This Row],[6M Return vs Nifty Z-Score]],Table2[6M Return vs Nifty Z-Score])</f>
        <v>295</v>
      </c>
      <c r="AU344">
        <f>_xlfn.RANK.AVG(Table2[[#This Row],[Sharpe Ratio Z-Score]],Table2[Sharpe Ratio Z-Score])</f>
        <v>478</v>
      </c>
      <c r="AV344">
        <f>(Table2[[#This Row],[Rank 1Y]]+Table2[[#This Row],[Rank 6M]]+Table2[[#This Row],[Rank Sharpe]])/3</f>
        <v>352.33333333333331</v>
      </c>
    </row>
    <row r="345" spans="1:48" x14ac:dyDescent="0.3">
      <c r="A345" t="s">
        <v>167</v>
      </c>
      <c r="B345" t="s">
        <v>168</v>
      </c>
      <c r="C345" t="s">
        <v>10418</v>
      </c>
      <c r="D345" t="s">
        <v>169</v>
      </c>
      <c r="E345">
        <v>155142.94859349</v>
      </c>
      <c r="F345">
        <v>689.85</v>
      </c>
      <c r="G345">
        <v>36.697329101881799</v>
      </c>
      <c r="H345">
        <f>(Table2[[#This Row],[1Y Return vs Nifty]]-AVERAGE(Table2[1Y Return vs Nifty]))/_xlfn.STDEV.P(Table2[1Y Return vs Nifty])</f>
        <v>-0.11107424753266724</v>
      </c>
      <c r="I345">
        <v>-8.1377356182650296</v>
      </c>
      <c r="J345">
        <f>(Table2[[#This Row],[1M Return vs Nifty]]-AVERAGE(Table2[1M Return vs Nifty]))/_xlfn.STDEV.P(Table2[1M Return vs Nifty])</f>
        <v>-0.75116337898408214</v>
      </c>
      <c r="K345">
        <v>2.06370037585652</v>
      </c>
      <c r="L345">
        <f>(Table2[[#This Row],[6M Return vs Nifty]]-AVERAGE(Table2[6M Return vs Nifty]))/_xlfn.STDEV.P(Table2[6M Return vs Nifty])</f>
        <v>-0.31334403252279497</v>
      </c>
      <c r="M345">
        <v>-0.18557858110956299</v>
      </c>
      <c r="N345">
        <f>(Table2[[#This Row],[1W Return vs Nifty]]-AVERAGE(Table2[1W Return vs Nifty]))/_xlfn.STDEV.P(Table2[1W Return vs Nifty])</f>
        <v>0.3267888137712287</v>
      </c>
      <c r="O345">
        <v>679.83</v>
      </c>
      <c r="P345">
        <v>657.778852588831</v>
      </c>
      <c r="Q345">
        <v>576.10401630287799</v>
      </c>
      <c r="R345">
        <v>61.044815216971699</v>
      </c>
      <c r="S345" s="2">
        <f>(Table2[[#This Row],[Close Price]]-Table2[[#This Row],[20D EMA]])/Table2[[#This Row],[20D EMA]]</f>
        <v>1.4738978862362622E-2</v>
      </c>
      <c r="T345" s="2">
        <f>(Table2[[#This Row],[Close Price]]-Table2[[#This Row],[50D EMA]])/Table2[[#This Row],[50D EMA]]</f>
        <v>4.8756732273994643E-2</v>
      </c>
      <c r="U345" s="2">
        <f>(Table2[[#This Row],[Close Price]]-Table2[[#This Row],[200D EMA]])/Table2[[#This Row],[200D EMA]]</f>
        <v>0.19744001166157779</v>
      </c>
      <c r="V345">
        <v>0.72139465849634699</v>
      </c>
      <c r="W345">
        <v>688.4</v>
      </c>
      <c r="X345">
        <v>701.85</v>
      </c>
      <c r="Y345">
        <v>688.4</v>
      </c>
      <c r="Z345">
        <v>701.85</v>
      </c>
      <c r="AA345">
        <v>688.4</v>
      </c>
      <c r="AB345">
        <v>701.85</v>
      </c>
      <c r="AC345" s="2">
        <f>(Table2[[#This Row],[Close Price]]/Table2[[#This Row],[Day Low]])-1</f>
        <v>2.1063335270192773E-3</v>
      </c>
      <c r="AD345" s="2">
        <f>(Table2[[#This Row],[Day High]]/Table2[[#This Row],[Close Price]])-1</f>
        <v>1.7395085888236572E-2</v>
      </c>
      <c r="AE345" s="2">
        <f>(Table2[[#This Row],[Close Price]]/Table2[[#This Row],[Current Week Low]])-1</f>
        <v>2.1063335270192773E-3</v>
      </c>
      <c r="AF345" s="2">
        <f>(Table2[[#This Row],[Current Week High]]/Table2[[#This Row],[Close Price]])-1</f>
        <v>1.7395085888236572E-2</v>
      </c>
      <c r="AG345" s="2">
        <f>(Table2[[#This Row],[Close Price]]/Table2[[#This Row],[Current Month Low]])-1</f>
        <v>2.1063335270192773E-3</v>
      </c>
      <c r="AH345" s="2">
        <f>(Table2[[#This Row],[Current Month High]]/Table2[[#This Row],[Close Price]])-1</f>
        <v>1.7395085888236572E-2</v>
      </c>
      <c r="AI345">
        <v>3.6819598463433998</v>
      </c>
      <c r="AJ345">
        <v>65.372168284789595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0.05</v>
      </c>
      <c r="AM345" t="s">
        <v>10455</v>
      </c>
      <c r="AN345">
        <v>2.37</v>
      </c>
      <c r="AO345" t="s">
        <v>10455</v>
      </c>
      <c r="AP345">
        <v>5.2911854758448999E-2</v>
      </c>
      <c r="AQ345">
        <f>(Table2[[#This Row],[Sharpe Ratio]]-AVERAGE(Table2[Sharpe Ratio]))/_xlfn.STDEV.P(Table2[Sharpe Ratio])</f>
        <v>-1.3574876369735801E-2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-0.86236772163805142</v>
      </c>
      <c r="AS345">
        <f>_xlfn.RANK.AVG(Table2[[#This Row],[1Y Return vs Nifty Z-Score]],Table2[1Y Return vs Nifty Z-Score])</f>
        <v>309</v>
      </c>
      <c r="AT345">
        <f>_xlfn.RANK.AVG(Table2[[#This Row],[6M Return vs Nifty Z-Score]],Table2[6M Return vs Nifty Z-Score])</f>
        <v>407</v>
      </c>
      <c r="AU345">
        <f>_xlfn.RANK.AVG(Table2[[#This Row],[Sharpe Ratio Z-Score]],Table2[Sharpe Ratio Z-Score])</f>
        <v>343</v>
      </c>
      <c r="AV345">
        <f>(Table2[[#This Row],[Rank 1Y]]+Table2[[#This Row],[Rank 6M]]+Table2[[#This Row],[Rank Sharpe]])/3</f>
        <v>353</v>
      </c>
    </row>
    <row r="346" spans="1:48" x14ac:dyDescent="0.3">
      <c r="A346" t="s">
        <v>212</v>
      </c>
      <c r="B346" t="s">
        <v>213</v>
      </c>
      <c r="C346" t="s">
        <v>10411</v>
      </c>
      <c r="D346" t="s">
        <v>49</v>
      </c>
      <c r="E346">
        <v>119601.3087087</v>
      </c>
      <c r="F346">
        <v>1434.6</v>
      </c>
      <c r="G346">
        <v>-2.9914666273584301</v>
      </c>
      <c r="H346">
        <f>(Table2[[#This Row],[1Y Return vs Nifty]]-AVERAGE(Table2[1Y Return vs Nifty]))/_xlfn.STDEV.P(Table2[1Y Return vs Nifty])</f>
        <v>-0.58152152664945234</v>
      </c>
      <c r="I346">
        <v>5.50622819368522</v>
      </c>
      <c r="J346">
        <f>(Table2[[#This Row],[1M Return vs Nifty]]-AVERAGE(Table2[1M Return vs Nifty]))/_xlfn.STDEV.P(Table2[1M Return vs Nifty])</f>
        <v>0.55842556726951886</v>
      </c>
      <c r="K346">
        <v>6.1243989105945804</v>
      </c>
      <c r="L346">
        <f>(Table2[[#This Row],[6M Return vs Nifty]]-AVERAGE(Table2[6M Return vs Nifty]))/_xlfn.STDEV.P(Table2[6M Return vs Nifty])</f>
        <v>-0.18962687454372909</v>
      </c>
      <c r="M346">
        <v>-0.44362247846931602</v>
      </c>
      <c r="N346">
        <f>(Table2[[#This Row],[1W Return vs Nifty]]-AVERAGE(Table2[1W Return vs Nifty]))/_xlfn.STDEV.P(Table2[1W Return vs Nifty])</f>
        <v>0.27494574452684423</v>
      </c>
      <c r="O346">
        <v>1390.32</v>
      </c>
      <c r="P346">
        <v>1316.8721878717099</v>
      </c>
      <c r="Q346">
        <v>1190.8154612835499</v>
      </c>
      <c r="R346">
        <v>57.533432262474101</v>
      </c>
      <c r="S346" s="2">
        <f>(Table2[[#This Row],[Close Price]]-Table2[[#This Row],[20D EMA]])/Table2[[#This Row],[20D EMA]]</f>
        <v>3.1848783013982376E-2</v>
      </c>
      <c r="T346" s="2">
        <f>(Table2[[#This Row],[Close Price]]-Table2[[#This Row],[50D EMA]])/Table2[[#This Row],[50D EMA]]</f>
        <v>8.9399573635584345E-2</v>
      </c>
      <c r="U346" s="2">
        <f>(Table2[[#This Row],[Close Price]]-Table2[[#This Row],[200D EMA]])/Table2[[#This Row],[200D EMA]]</f>
        <v>0.20472066969443009</v>
      </c>
      <c r="V346">
        <v>0.78941930777495795</v>
      </c>
      <c r="W346">
        <v>1415.75</v>
      </c>
      <c r="X346">
        <v>1443</v>
      </c>
      <c r="Y346">
        <v>1415.75</v>
      </c>
      <c r="Z346">
        <v>1443</v>
      </c>
      <c r="AA346">
        <v>1415.75</v>
      </c>
      <c r="AB346">
        <v>1443</v>
      </c>
      <c r="AC346" s="2">
        <f>(Table2[[#This Row],[Close Price]]/Table2[[#This Row],[Day Low]])-1</f>
        <v>1.331449761610437E-2</v>
      </c>
      <c r="AD346" s="2">
        <f>(Table2[[#This Row],[Day High]]/Table2[[#This Row],[Close Price]])-1</f>
        <v>5.8552906733584376E-3</v>
      </c>
      <c r="AE346" s="2">
        <f>(Table2[[#This Row],[Close Price]]/Table2[[#This Row],[Current Week Low]])-1</f>
        <v>1.331449761610437E-2</v>
      </c>
      <c r="AF346" s="2">
        <f>(Table2[[#This Row],[Current Week High]]/Table2[[#This Row],[Close Price]])-1</f>
        <v>5.8552906733584376E-3</v>
      </c>
      <c r="AG346" s="2">
        <f>(Table2[[#This Row],[Close Price]]/Table2[[#This Row],[Current Month Low]])-1</f>
        <v>1.331449761610437E-2</v>
      </c>
      <c r="AH346" s="2">
        <f>(Table2[[#This Row],[Current Month High]]/Table2[[#This Row],[Close Price]])-1</f>
        <v>5.8552906733584376E-3</v>
      </c>
      <c r="AI346">
        <v>2.8997630001394099</v>
      </c>
      <c r="AJ346">
        <v>43.855602907996897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0.09</v>
      </c>
      <c r="AM346" t="s">
        <v>10455</v>
      </c>
      <c r="AN346">
        <v>5.56</v>
      </c>
      <c r="AO346" t="s">
        <v>10455</v>
      </c>
      <c r="AP346">
        <v>0.119636174197055</v>
      </c>
      <c r="AQ346">
        <f>(Table2[[#This Row],[Sharpe Ratio]]-AVERAGE(Table2[Sharpe Ratio]))/_xlfn.STDEV.P(Table2[Sharpe Ratio])</f>
        <v>0.74080288229032543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0.80302579289350717</v>
      </c>
      <c r="AS346">
        <f>_xlfn.RANK.AVG(Table2[[#This Row],[1Y Return vs Nifty Z-Score]],Table2[1Y Return vs Nifty Z-Score])</f>
        <v>528</v>
      </c>
      <c r="AT346">
        <f>_xlfn.RANK.AVG(Table2[[#This Row],[6M Return vs Nifty Z-Score]],Table2[6M Return vs Nifty Z-Score])</f>
        <v>366</v>
      </c>
      <c r="AU346">
        <f>_xlfn.RANK.AVG(Table2[[#This Row],[Sharpe Ratio Z-Score]],Table2[Sharpe Ratio Z-Score])</f>
        <v>167</v>
      </c>
      <c r="AV346">
        <f>(Table2[[#This Row],[Rank 1Y]]+Table2[[#This Row],[Rank 6M]]+Table2[[#This Row],[Rank Sharpe]])/3</f>
        <v>353.66666666666669</v>
      </c>
    </row>
    <row r="347" spans="1:48" x14ac:dyDescent="0.3">
      <c r="A347" t="s">
        <v>28</v>
      </c>
      <c r="B347" t="s">
        <v>29</v>
      </c>
      <c r="C347" t="s">
        <v>10411</v>
      </c>
      <c r="D347" t="s">
        <v>24</v>
      </c>
      <c r="E347">
        <v>844061.15998415998</v>
      </c>
      <c r="F347">
        <v>1211.8499999999999</v>
      </c>
      <c r="G347">
        <v>2.4551649319547102</v>
      </c>
      <c r="H347">
        <f>(Table2[[#This Row],[1Y Return vs Nifty]]-AVERAGE(Table2[1Y Return vs Nifty]))/_xlfn.STDEV.P(Table2[1Y Return vs Nifty])</f>
        <v>-0.51696040932780229</v>
      </c>
      <c r="I347">
        <v>-3.0984196695721198</v>
      </c>
      <c r="J347">
        <f>(Table2[[#This Row],[1M Return vs Nifty]]-AVERAGE(Table2[1M Return vs Nifty]))/_xlfn.STDEV.P(Table2[1M Return vs Nifty])</f>
        <v>-0.26747458047616524</v>
      </c>
      <c r="K347">
        <v>10.305399982776599</v>
      </c>
      <c r="L347">
        <f>(Table2[[#This Row],[6M Return vs Nifty]]-AVERAGE(Table2[6M Return vs Nifty]))/_xlfn.STDEV.P(Table2[6M Return vs Nifty])</f>
        <v>-6.2244463430771862E-2</v>
      </c>
      <c r="M347">
        <v>1.4648399057575801</v>
      </c>
      <c r="N347">
        <f>(Table2[[#This Row],[1W Return vs Nifty]]-AVERAGE(Table2[1W Return vs Nifty]))/_xlfn.STDEV.P(Table2[1W Return vs Nifty])</f>
        <v>0.65837100103597057</v>
      </c>
      <c r="O347">
        <v>1161.76</v>
      </c>
      <c r="P347">
        <v>1133.0992113594</v>
      </c>
      <c r="Q347">
        <v>1052.5264340937199</v>
      </c>
      <c r="R347">
        <v>67.476402983459906</v>
      </c>
      <c r="S347" s="2">
        <f>(Table2[[#This Row],[Close Price]]-Table2[[#This Row],[20D EMA]])/Table2[[#This Row],[20D EMA]]</f>
        <v>4.3115617683514594E-2</v>
      </c>
      <c r="T347" s="2">
        <f>(Table2[[#This Row],[Close Price]]-Table2[[#This Row],[50D EMA]])/Table2[[#This Row],[50D EMA]]</f>
        <v>6.9500347234485449E-2</v>
      </c>
      <c r="U347" s="2">
        <f>(Table2[[#This Row],[Close Price]]-Table2[[#This Row],[200D EMA]])/Table2[[#This Row],[200D EMA]]</f>
        <v>0.151372507849141</v>
      </c>
      <c r="V347">
        <v>1.38251700894288</v>
      </c>
      <c r="W347">
        <v>1192.05</v>
      </c>
      <c r="X347">
        <v>1215.3499999999999</v>
      </c>
      <c r="Y347">
        <v>1192.05</v>
      </c>
      <c r="Z347">
        <v>1215.3499999999999</v>
      </c>
      <c r="AA347">
        <v>1192.05</v>
      </c>
      <c r="AB347">
        <v>1215.3499999999999</v>
      </c>
      <c r="AC347" s="2">
        <f>(Table2[[#This Row],[Close Price]]/Table2[[#This Row],[Day Low]])-1</f>
        <v>1.6610041525103814E-2</v>
      </c>
      <c r="AD347" s="2">
        <f>(Table2[[#This Row],[Day High]]/Table2[[#This Row],[Close Price]])-1</f>
        <v>2.8881462227172694E-3</v>
      </c>
      <c r="AE347" s="2">
        <f>(Table2[[#This Row],[Close Price]]/Table2[[#This Row],[Current Week Low]])-1</f>
        <v>1.6610041525103814E-2</v>
      </c>
      <c r="AF347" s="2">
        <f>(Table2[[#This Row],[Current Week High]]/Table2[[#This Row],[Close Price]])-1</f>
        <v>2.8881462227172694E-3</v>
      </c>
      <c r="AG347" s="2">
        <f>(Table2[[#This Row],[Close Price]]/Table2[[#This Row],[Current Month Low]])-1</f>
        <v>1.6610041525103814E-2</v>
      </c>
      <c r="AH347" s="2">
        <f>(Table2[[#This Row],[Current Month High]]/Table2[[#This Row],[Close Price]])-1</f>
        <v>2.8881462227172694E-3</v>
      </c>
      <c r="AI347">
        <v>1.9103024301687599</v>
      </c>
      <c r="AJ347">
        <v>34.799777530589502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0.01</v>
      </c>
      <c r="AM347" t="s">
        <v>10455</v>
      </c>
      <c r="AN347">
        <v>8.24</v>
      </c>
      <c r="AO347" t="s">
        <v>10455</v>
      </c>
      <c r="AP347">
        <v>8.2977859522424993E-2</v>
      </c>
      <c r="AQ347">
        <f>(Table2[[#This Row],[Sharpe Ratio]]-AVERAGE(Table2[Sharpe Ratio]))/_xlfn.STDEV.P(Table2[Sharpe Ratio])</f>
        <v>0.32634804043993149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0.13803958824116269</v>
      </c>
      <c r="AS347">
        <f>_xlfn.RANK.AVG(Table2[[#This Row],[1Y Return vs Nifty Z-Score]],Table2[1Y Return vs Nifty Z-Score])</f>
        <v>495</v>
      </c>
      <c r="AT347">
        <f>_xlfn.RANK.AVG(Table2[[#This Row],[6M Return vs Nifty Z-Score]],Table2[6M Return vs Nifty Z-Score])</f>
        <v>318</v>
      </c>
      <c r="AU347">
        <f>_xlfn.RANK.AVG(Table2[[#This Row],[Sharpe Ratio Z-Score]],Table2[Sharpe Ratio Z-Score])</f>
        <v>248</v>
      </c>
      <c r="AV347">
        <f>(Table2[[#This Row],[Rank 1Y]]+Table2[[#This Row],[Rank 6M]]+Table2[[#This Row],[Rank Sharpe]])/3</f>
        <v>353.66666666666669</v>
      </c>
    </row>
    <row r="348" spans="1:48" x14ac:dyDescent="0.3">
      <c r="A348" t="s">
        <v>1888</v>
      </c>
      <c r="B348" t="s">
        <v>1889</v>
      </c>
      <c r="C348" t="s">
        <v>10415</v>
      </c>
      <c r="D348" t="s">
        <v>230</v>
      </c>
      <c r="E348">
        <v>3385.991031</v>
      </c>
      <c r="F348">
        <v>345.05</v>
      </c>
      <c r="G348">
        <v>63.273199366376602</v>
      </c>
      <c r="H348">
        <f>(Table2[[#This Row],[1Y Return vs Nifty]]-AVERAGE(Table2[1Y Return vs Nifty]))/_xlfn.STDEV.P(Table2[1Y Return vs Nifty])</f>
        <v>0.20394024525732588</v>
      </c>
      <c r="I348">
        <v>0.93950822050169902</v>
      </c>
      <c r="J348">
        <f>(Table2[[#This Row],[1M Return vs Nifty]]-AVERAGE(Table2[1M Return vs Nifty]))/_xlfn.STDEV.P(Table2[1M Return vs Nifty])</f>
        <v>0.12009796101490863</v>
      </c>
      <c r="K348">
        <v>-14.2996936055892</v>
      </c>
      <c r="L348">
        <f>(Table2[[#This Row],[6M Return vs Nifty]]-AVERAGE(Table2[6M Return vs Nifty]))/_xlfn.STDEV.P(Table2[6M Return vs Nifty])</f>
        <v>-0.81188697555533029</v>
      </c>
      <c r="M348">
        <v>0.91724422925393601</v>
      </c>
      <c r="N348">
        <f>(Table2[[#This Row],[1W Return vs Nifty]]-AVERAGE(Table2[1W Return vs Nifty]))/_xlfn.STDEV.P(Table2[1W Return vs Nifty])</f>
        <v>0.54835467875369914</v>
      </c>
      <c r="O348">
        <v>335.41</v>
      </c>
      <c r="P348">
        <v>325.50257776170298</v>
      </c>
      <c r="Q348">
        <v>297.05380017931299</v>
      </c>
      <c r="R348">
        <v>62.362868789815003</v>
      </c>
      <c r="S348" s="2">
        <f>(Table2[[#This Row],[Close Price]]-Table2[[#This Row],[20D EMA]])/Table2[[#This Row],[20D EMA]]</f>
        <v>2.8740943919382207E-2</v>
      </c>
      <c r="T348" s="2">
        <f>(Table2[[#This Row],[Close Price]]-Table2[[#This Row],[50D EMA]])/Table2[[#This Row],[50D EMA]]</f>
        <v>6.005304895805616E-2</v>
      </c>
      <c r="U348" s="2">
        <f>(Table2[[#This Row],[Close Price]]-Table2[[#This Row],[200D EMA]])/Table2[[#This Row],[200D EMA]]</f>
        <v>0.16157409799744926</v>
      </c>
      <c r="V348">
        <v>1.50706204671834</v>
      </c>
      <c r="W348">
        <v>342.95</v>
      </c>
      <c r="X348">
        <v>355</v>
      </c>
      <c r="Y348">
        <v>342.95</v>
      </c>
      <c r="Z348">
        <v>355</v>
      </c>
      <c r="AA348">
        <v>342.95</v>
      </c>
      <c r="AB348">
        <v>355</v>
      </c>
      <c r="AC348" s="2">
        <f>(Table2[[#This Row],[Close Price]]/Table2[[#This Row],[Day Low]])-1</f>
        <v>6.1233415949848435E-3</v>
      </c>
      <c r="AD348" s="2">
        <f>(Table2[[#This Row],[Day High]]/Table2[[#This Row],[Close Price]])-1</f>
        <v>2.8836400521663474E-2</v>
      </c>
      <c r="AE348" s="2">
        <f>(Table2[[#This Row],[Close Price]]/Table2[[#This Row],[Current Week Low]])-1</f>
        <v>6.1233415949848435E-3</v>
      </c>
      <c r="AF348" s="2">
        <f>(Table2[[#This Row],[Current Week High]]/Table2[[#This Row],[Close Price]])-1</f>
        <v>2.8836400521663474E-2</v>
      </c>
      <c r="AG348" s="2">
        <f>(Table2[[#This Row],[Close Price]]/Table2[[#This Row],[Current Month Low]])-1</f>
        <v>6.1233415949848435E-3</v>
      </c>
      <c r="AH348" s="2">
        <f>(Table2[[#This Row],[Current Month High]]/Table2[[#This Row],[Close Price]])-1</f>
        <v>2.8836400521663474E-2</v>
      </c>
      <c r="AI348">
        <v>16.374438487175698</v>
      </c>
      <c r="AJ348">
        <v>90.635359116022101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-0.1</v>
      </c>
      <c r="AM348" t="s">
        <v>10456</v>
      </c>
      <c r="AN348">
        <v>7.88</v>
      </c>
      <c r="AO348" t="s">
        <v>10455</v>
      </c>
      <c r="AP348">
        <v>8.1236642488915004E-2</v>
      </c>
      <c r="AQ348">
        <f>(Table2[[#This Row],[Sharpe Ratio]]-AVERAGE(Table2[Sharpe Ratio]))/_xlfn.STDEV.P(Table2[Sharpe Ratio])</f>
        <v>0.30666203368659789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0.36716794315720125</v>
      </c>
      <c r="AS348">
        <f>_xlfn.RANK.AVG(Table2[[#This Row],[1Y Return vs Nifty Z-Score]],Table2[1Y Return vs Nifty Z-Score])</f>
        <v>223</v>
      </c>
      <c r="AT348">
        <f>_xlfn.RANK.AVG(Table2[[#This Row],[6M Return vs Nifty Z-Score]],Table2[6M Return vs Nifty Z-Score])</f>
        <v>585</v>
      </c>
      <c r="AU348">
        <f>_xlfn.RANK.AVG(Table2[[#This Row],[Sharpe Ratio Z-Score]],Table2[Sharpe Ratio Z-Score])</f>
        <v>253</v>
      </c>
      <c r="AV348">
        <f>(Table2[[#This Row],[Rank 1Y]]+Table2[[#This Row],[Rank 6M]]+Table2[[#This Row],[Rank Sharpe]])/3</f>
        <v>353.66666666666669</v>
      </c>
    </row>
    <row r="349" spans="1:48" x14ac:dyDescent="0.3">
      <c r="A349" t="s">
        <v>1435</v>
      </c>
      <c r="B349" t="s">
        <v>1436</v>
      </c>
      <c r="C349" t="s">
        <v>10425</v>
      </c>
      <c r="D349" t="s">
        <v>378</v>
      </c>
      <c r="E349">
        <v>6808.2903659760004</v>
      </c>
      <c r="F349">
        <v>84.92</v>
      </c>
      <c r="G349">
        <v>9.9668979965136106</v>
      </c>
      <c r="H349">
        <f>(Table2[[#This Row],[1Y Return vs Nifty]]-AVERAGE(Table2[1Y Return vs Nifty]))/_xlfn.STDEV.P(Table2[1Y Return vs Nifty])</f>
        <v>-0.42792081221375372</v>
      </c>
      <c r="I349">
        <v>11.4569109124454</v>
      </c>
      <c r="J349">
        <f>(Table2[[#This Row],[1M Return vs Nifty]]-AVERAGE(Table2[1M Return vs Nifty]))/_xlfn.STDEV.P(Table2[1M Return vs Nifty])</f>
        <v>1.1295901070292256</v>
      </c>
      <c r="K349">
        <v>8.7375678106051105</v>
      </c>
      <c r="L349">
        <f>(Table2[[#This Row],[6M Return vs Nifty]]-AVERAGE(Table2[6M Return vs Nifty]))/_xlfn.STDEV.P(Table2[6M Return vs Nifty])</f>
        <v>-0.11001155051440197</v>
      </c>
      <c r="M349">
        <v>-4.1807508782163003</v>
      </c>
      <c r="N349">
        <f>(Table2[[#This Row],[1W Return vs Nifty]]-AVERAGE(Table2[1W Return vs Nifty]))/_xlfn.STDEV.P(Table2[1W Return vs Nifty])</f>
        <v>-0.4758730440032683</v>
      </c>
      <c r="O349">
        <v>79.08</v>
      </c>
      <c r="P349">
        <v>74.873020079963098</v>
      </c>
      <c r="Q349">
        <v>70.720370500790693</v>
      </c>
      <c r="R349">
        <v>59.518603620507498</v>
      </c>
      <c r="S349" s="2">
        <f>(Table2[[#This Row],[Close Price]]-Table2[[#This Row],[20D EMA]])/Table2[[#This Row],[20D EMA]]</f>
        <v>7.3849266565503335E-2</v>
      </c>
      <c r="T349" s="2">
        <f>(Table2[[#This Row],[Close Price]]-Table2[[#This Row],[50D EMA]])/Table2[[#This Row],[50D EMA]]</f>
        <v>0.13418691952464187</v>
      </c>
      <c r="U349" s="2">
        <f>(Table2[[#This Row],[Close Price]]-Table2[[#This Row],[200D EMA]])/Table2[[#This Row],[200D EMA]]</f>
        <v>0.20078556430994021</v>
      </c>
      <c r="V349">
        <v>3.36201290536455</v>
      </c>
      <c r="W349">
        <v>83.7</v>
      </c>
      <c r="X349">
        <v>86.6</v>
      </c>
      <c r="Y349">
        <v>83.7</v>
      </c>
      <c r="Z349">
        <v>86.6</v>
      </c>
      <c r="AA349">
        <v>83.7</v>
      </c>
      <c r="AB349">
        <v>86.6</v>
      </c>
      <c r="AC349" s="2">
        <f>(Table2[[#This Row],[Close Price]]/Table2[[#This Row],[Day Low]])-1</f>
        <v>1.4575866188769382E-2</v>
      </c>
      <c r="AD349" s="2">
        <f>(Table2[[#This Row],[Day High]]/Table2[[#This Row],[Close Price]])-1</f>
        <v>1.9783325482807257E-2</v>
      </c>
      <c r="AE349" s="2">
        <f>(Table2[[#This Row],[Close Price]]/Table2[[#This Row],[Current Week Low]])-1</f>
        <v>1.4575866188769382E-2</v>
      </c>
      <c r="AF349" s="2">
        <f>(Table2[[#This Row],[Current Week High]]/Table2[[#This Row],[Close Price]])-1</f>
        <v>1.9783325482807257E-2</v>
      </c>
      <c r="AG349" s="2">
        <f>(Table2[[#This Row],[Close Price]]/Table2[[#This Row],[Current Month Low]])-1</f>
        <v>1.4575866188769382E-2</v>
      </c>
      <c r="AH349" s="2">
        <f>(Table2[[#This Row],[Current Month High]]/Table2[[#This Row],[Close Price]])-1</f>
        <v>1.9783325482807257E-2</v>
      </c>
      <c r="AI349">
        <v>10.5746585021196</v>
      </c>
      <c r="AJ349">
        <v>44.7911338448423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0.09</v>
      </c>
      <c r="AM349" t="s">
        <v>10455</v>
      </c>
      <c r="AN349">
        <v>12.12</v>
      </c>
      <c r="AO349" t="s">
        <v>10455</v>
      </c>
      <c r="AP349">
        <v>7.3134060804705997E-2</v>
      </c>
      <c r="AQ349">
        <f>(Table2[[#This Row],[Sharpe Ratio]]-AVERAGE(Table2[Sharpe Ratio]))/_xlfn.STDEV.P(Table2[Sharpe Ratio])</f>
        <v>0.21505514339949997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0.33083984369730163</v>
      </c>
      <c r="AS349">
        <f>_xlfn.RANK.AVG(Table2[[#This Row],[1Y Return vs Nifty Z-Score]],Table2[1Y Return vs Nifty Z-Score])</f>
        <v>442</v>
      </c>
      <c r="AT349">
        <f>_xlfn.RANK.AVG(Table2[[#This Row],[6M Return vs Nifty Z-Score]],Table2[6M Return vs Nifty Z-Score])</f>
        <v>342</v>
      </c>
      <c r="AU349">
        <f>_xlfn.RANK.AVG(Table2[[#This Row],[Sharpe Ratio Z-Score]],Table2[Sharpe Ratio Z-Score])</f>
        <v>277</v>
      </c>
      <c r="AV349">
        <f>(Table2[[#This Row],[Rank 1Y]]+Table2[[#This Row],[Rank 6M]]+Table2[[#This Row],[Rank Sharpe]])/3</f>
        <v>353.66666666666669</v>
      </c>
    </row>
    <row r="350" spans="1:48" x14ac:dyDescent="0.3">
      <c r="A350" t="s">
        <v>1573</v>
      </c>
      <c r="B350" t="s">
        <v>1574</v>
      </c>
      <c r="C350" t="s">
        <v>10417</v>
      </c>
      <c r="D350" t="s">
        <v>207</v>
      </c>
      <c r="E350">
        <v>5538.15534888</v>
      </c>
      <c r="F350">
        <v>635.20000000000005</v>
      </c>
      <c r="G350">
        <v>47.325045135478099</v>
      </c>
      <c r="H350">
        <f>(Table2[[#This Row],[1Y Return vs Nifty]]-AVERAGE(Table2[1Y Return vs Nifty]))/_xlfn.STDEV.P(Table2[1Y Return vs Nifty])</f>
        <v>1.4900350571544946E-2</v>
      </c>
      <c r="I350">
        <v>-0.604497148443634</v>
      </c>
      <c r="J350">
        <f>(Table2[[#This Row],[1M Return vs Nifty]]-AVERAGE(Table2[1M Return vs Nifty]))/_xlfn.STDEV.P(Table2[1M Return vs Nifty])</f>
        <v>-2.8100347921971879E-2</v>
      </c>
      <c r="K350">
        <v>14.742708157728099</v>
      </c>
      <c r="L350">
        <f>(Table2[[#This Row],[6M Return vs Nifty]]-AVERAGE(Table2[6M Return vs Nifty]))/_xlfn.STDEV.P(Table2[6M Return vs Nifty])</f>
        <v>7.2946847075534227E-2</v>
      </c>
      <c r="M350">
        <v>-4.5382440662272003</v>
      </c>
      <c r="N350">
        <f>(Table2[[#This Row],[1W Return vs Nifty]]-AVERAGE(Table2[1W Return vs Nifty]))/_xlfn.STDEV.P(Table2[1W Return vs Nifty])</f>
        <v>-0.54769626590495202</v>
      </c>
      <c r="O350">
        <v>610.52</v>
      </c>
      <c r="P350">
        <v>576.90457158689298</v>
      </c>
      <c r="Q350">
        <v>494.29445781034201</v>
      </c>
      <c r="R350">
        <v>47.1233563579394</v>
      </c>
      <c r="S350" s="2">
        <f>(Table2[[#This Row],[Close Price]]-Table2[[#This Row],[20D EMA]])/Table2[[#This Row],[20D EMA]]</f>
        <v>4.0424556116097861E-2</v>
      </c>
      <c r="T350" s="2">
        <f>(Table2[[#This Row],[Close Price]]-Table2[[#This Row],[50D EMA]])/Table2[[#This Row],[50D EMA]]</f>
        <v>0.10104865047741547</v>
      </c>
      <c r="U350" s="2">
        <f>(Table2[[#This Row],[Close Price]]-Table2[[#This Row],[200D EMA]])/Table2[[#This Row],[200D EMA]]</f>
        <v>0.28506397343367079</v>
      </c>
      <c r="V350">
        <v>0.50639163190532899</v>
      </c>
      <c r="W350">
        <v>603.45000000000005</v>
      </c>
      <c r="X350">
        <v>640</v>
      </c>
      <c r="Y350">
        <v>603.45000000000005</v>
      </c>
      <c r="Z350">
        <v>640</v>
      </c>
      <c r="AA350">
        <v>603.45000000000005</v>
      </c>
      <c r="AB350">
        <v>640</v>
      </c>
      <c r="AC350" s="2">
        <f>(Table2[[#This Row],[Close Price]]/Table2[[#This Row],[Day Low]])-1</f>
        <v>5.2614135388184602E-2</v>
      </c>
      <c r="AD350" s="2">
        <f>(Table2[[#This Row],[Day High]]/Table2[[#This Row],[Close Price]])-1</f>
        <v>7.5566750629723067E-3</v>
      </c>
      <c r="AE350" s="2">
        <f>(Table2[[#This Row],[Close Price]]/Table2[[#This Row],[Current Week Low]])-1</f>
        <v>5.2614135388184602E-2</v>
      </c>
      <c r="AF350" s="2">
        <f>(Table2[[#This Row],[Current Week High]]/Table2[[#This Row],[Close Price]])-1</f>
        <v>7.5566750629723067E-3</v>
      </c>
      <c r="AG350" s="2">
        <f>(Table2[[#This Row],[Close Price]]/Table2[[#This Row],[Current Month Low]])-1</f>
        <v>5.2614135388184602E-2</v>
      </c>
      <c r="AH350" s="2">
        <f>(Table2[[#This Row],[Current Month High]]/Table2[[#This Row],[Close Price]])-1</f>
        <v>7.5566750629723067E-3</v>
      </c>
      <c r="AI350">
        <v>2.8022670025188798</v>
      </c>
      <c r="AJ350">
        <v>98.3140805494848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0.41</v>
      </c>
      <c r="AM350" t="s">
        <v>10455</v>
      </c>
      <c r="AN350">
        <v>4.71</v>
      </c>
      <c r="AO350" t="s">
        <v>10455</v>
      </c>
      <c r="AQ350">
        <f>(Table2[[#This Row],[Sharpe Ratio]]-AVERAGE(Table2[Sharpe Ratio]))/_xlfn.STDEV.P(Table2[Sharpe Ratio])</f>
        <v>-0.61179044057571164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-1.0997398567555563</v>
      </c>
      <c r="AS350">
        <f>_xlfn.RANK.AVG(Table2[[#This Row],[1Y Return vs Nifty Z-Score]],Table2[1Y Return vs Nifty Z-Score])</f>
        <v>270</v>
      </c>
      <c r="AT350">
        <f>_xlfn.RANK.AVG(Table2[[#This Row],[6M Return vs Nifty Z-Score]],Table2[6M Return vs Nifty Z-Score])</f>
        <v>275</v>
      </c>
      <c r="AU350">
        <f>_xlfn.RANK.AVG(Table2[[#This Row],[Sharpe Ratio Z-Score]],Table2[Sharpe Ratio Z-Score])</f>
        <v>519.5</v>
      </c>
      <c r="AV350">
        <f>(Table2[[#This Row],[Rank 1Y]]+Table2[[#This Row],[Rank 6M]]+Table2[[#This Row],[Rank Sharpe]])/3</f>
        <v>354.83333333333331</v>
      </c>
    </row>
    <row r="351" spans="1:48" x14ac:dyDescent="0.3">
      <c r="A351" t="s">
        <v>828</v>
      </c>
      <c r="B351" t="s">
        <v>829</v>
      </c>
      <c r="C351" t="s">
        <v>10411</v>
      </c>
      <c r="D351" t="s">
        <v>391</v>
      </c>
      <c r="E351">
        <v>17772.129181274999</v>
      </c>
      <c r="F351">
        <v>3653.9</v>
      </c>
      <c r="G351">
        <v>34.1525497816437</v>
      </c>
      <c r="H351">
        <f>(Table2[[#This Row],[1Y Return vs Nifty]]-AVERAGE(Table2[1Y Return vs Nifty]))/_xlfn.STDEV.P(Table2[1Y Return vs Nifty])</f>
        <v>-0.14123854164040367</v>
      </c>
      <c r="I351">
        <v>-6.6565664331548797</v>
      </c>
      <c r="J351">
        <f>(Table2[[#This Row],[1M Return vs Nifty]]-AVERAGE(Table2[1M Return vs Nifty]))/_xlfn.STDEV.P(Table2[1M Return vs Nifty])</f>
        <v>-0.60899627717362637</v>
      </c>
      <c r="K351">
        <v>27.0087553922843</v>
      </c>
      <c r="L351">
        <f>(Table2[[#This Row],[6M Return vs Nifty]]-AVERAGE(Table2[6M Return vs Nifty]))/_xlfn.STDEV.P(Table2[6M Return vs Nifty])</f>
        <v>0.44665607235151572</v>
      </c>
      <c r="M351">
        <v>-0.43154848539477603</v>
      </c>
      <c r="N351">
        <f>(Table2[[#This Row],[1W Return vs Nifty]]-AVERAGE(Table2[1W Return vs Nifty]))/_xlfn.STDEV.P(Table2[1W Return vs Nifty])</f>
        <v>0.27737150566835622</v>
      </c>
      <c r="O351">
        <v>3554.92</v>
      </c>
      <c r="P351">
        <v>3413.1665063534701</v>
      </c>
      <c r="Q351">
        <v>2992.8929954049099</v>
      </c>
      <c r="R351">
        <v>54.414193666868499</v>
      </c>
      <c r="S351" s="2">
        <f>(Table2[[#This Row],[Close Price]]-Table2[[#This Row],[20D EMA]])/Table2[[#This Row],[20D EMA]]</f>
        <v>2.7843101954474366E-2</v>
      </c>
      <c r="T351" s="2">
        <f>(Table2[[#This Row],[Close Price]]-Table2[[#This Row],[50D EMA]])/Table2[[#This Row],[50D EMA]]</f>
        <v>7.0530837917931744E-2</v>
      </c>
      <c r="U351" s="2">
        <f>(Table2[[#This Row],[Close Price]]-Table2[[#This Row],[200D EMA]])/Table2[[#This Row],[200D EMA]]</f>
        <v>0.22085888323102651</v>
      </c>
      <c r="V351">
        <v>0.74539925604796597</v>
      </c>
      <c r="W351">
        <v>3601.1</v>
      </c>
      <c r="X351">
        <v>3675</v>
      </c>
      <c r="Y351">
        <v>3601.1</v>
      </c>
      <c r="Z351">
        <v>3675</v>
      </c>
      <c r="AA351">
        <v>3601.1</v>
      </c>
      <c r="AB351">
        <v>3675</v>
      </c>
      <c r="AC351" s="2">
        <f>(Table2[[#This Row],[Close Price]]/Table2[[#This Row],[Day Low]])-1</f>
        <v>1.4662186554108558E-2</v>
      </c>
      <c r="AD351" s="2">
        <f>(Table2[[#This Row],[Day High]]/Table2[[#This Row],[Close Price]])-1</f>
        <v>5.7746517419743348E-3</v>
      </c>
      <c r="AE351" s="2">
        <f>(Table2[[#This Row],[Close Price]]/Table2[[#This Row],[Current Week Low]])-1</f>
        <v>1.4662186554108558E-2</v>
      </c>
      <c r="AF351" s="2">
        <f>(Table2[[#This Row],[Current Week High]]/Table2[[#This Row],[Close Price]])-1</f>
        <v>5.7746517419743348E-3</v>
      </c>
      <c r="AG351" s="2">
        <f>(Table2[[#This Row],[Close Price]]/Table2[[#This Row],[Current Month Low]])-1</f>
        <v>1.4662186554108558E-2</v>
      </c>
      <c r="AH351" s="2">
        <f>(Table2[[#This Row],[Current Month High]]/Table2[[#This Row],[Close Price]])-1</f>
        <v>5.7746517419743348E-3</v>
      </c>
      <c r="AI351">
        <v>5.03845206491693</v>
      </c>
      <c r="AJ351">
        <v>64.578969889421799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0.12</v>
      </c>
      <c r="AM351" t="s">
        <v>10455</v>
      </c>
      <c r="AN351">
        <v>0.76</v>
      </c>
      <c r="AO351" t="s">
        <v>10455</v>
      </c>
      <c r="AP351">
        <v>-8.5271942775029998E-3</v>
      </c>
      <c r="AQ351">
        <f>(Table2[[#This Row],[Sharpe Ratio]]-AVERAGE(Table2[Sharpe Ratio]))/_xlfn.STDEV.P(Table2[Sharpe Ratio])</f>
        <v>-0.70819795377096362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-0.73440519456512188</v>
      </c>
      <c r="AS351">
        <f>_xlfn.RANK.AVG(Table2[[#This Row],[1Y Return vs Nifty Z-Score]],Table2[1Y Return vs Nifty Z-Score])</f>
        <v>320</v>
      </c>
      <c r="AT351">
        <f>_xlfn.RANK.AVG(Table2[[#This Row],[6M Return vs Nifty Z-Score]],Table2[6M Return vs Nifty Z-Score])</f>
        <v>187</v>
      </c>
      <c r="AU351">
        <f>_xlfn.RANK.AVG(Table2[[#This Row],[Sharpe Ratio Z-Score]],Table2[Sharpe Ratio Z-Score])</f>
        <v>558</v>
      </c>
      <c r="AV351">
        <f>(Table2[[#This Row],[Rank 1Y]]+Table2[[#This Row],[Rank 6M]]+Table2[[#This Row],[Rank Sharpe]])/3</f>
        <v>355</v>
      </c>
    </row>
    <row r="352" spans="1:48" x14ac:dyDescent="0.3">
      <c r="A352" t="s">
        <v>750</v>
      </c>
      <c r="B352" t="s">
        <v>751</v>
      </c>
      <c r="C352" t="s">
        <v>10417</v>
      </c>
      <c r="D352" t="s">
        <v>62</v>
      </c>
      <c r="E352">
        <v>20467.0224624</v>
      </c>
      <c r="F352">
        <v>824.1</v>
      </c>
      <c r="G352">
        <v>44.853720669420497</v>
      </c>
      <c r="H352">
        <f>(Table2[[#This Row],[1Y Return vs Nifty]]-AVERAGE(Table2[1Y Return vs Nifty]))/_xlfn.STDEV.P(Table2[1Y Return vs Nifty])</f>
        <v>-1.4393253568098653E-2</v>
      </c>
      <c r="I352">
        <v>23.1028969278447</v>
      </c>
      <c r="J352">
        <f>(Table2[[#This Row],[1M Return vs Nifty]]-AVERAGE(Table2[1M Return vs Nifty]))/_xlfn.STDEV.P(Table2[1M Return vs Nifty])</f>
        <v>2.2474070965929736</v>
      </c>
      <c r="K352">
        <v>3.45036622954767</v>
      </c>
      <c r="L352">
        <f>(Table2[[#This Row],[6M Return vs Nifty]]-AVERAGE(Table2[6M Return vs Nifty]))/_xlfn.STDEV.P(Table2[6M Return vs Nifty])</f>
        <v>-0.27109653322736882</v>
      </c>
      <c r="M352">
        <v>10.1184087856492</v>
      </c>
      <c r="N352">
        <f>(Table2[[#This Row],[1W Return vs Nifty]]-AVERAGE(Table2[1W Return vs Nifty]))/_xlfn.STDEV.P(Table2[1W Return vs Nifty])</f>
        <v>2.3969417451672119</v>
      </c>
      <c r="O352">
        <v>719.85</v>
      </c>
      <c r="P352">
        <v>683.81031787582594</v>
      </c>
      <c r="Q352">
        <v>635.23781474929604</v>
      </c>
      <c r="R352">
        <v>80.625191750987796</v>
      </c>
      <c r="S352" s="2">
        <f>(Table2[[#This Row],[Close Price]]-Table2[[#This Row],[20D EMA]])/Table2[[#This Row],[20D EMA]]</f>
        <v>0.14482183788289227</v>
      </c>
      <c r="T352" s="2">
        <f>(Table2[[#This Row],[Close Price]]-Table2[[#This Row],[50D EMA]])/Table2[[#This Row],[50D EMA]]</f>
        <v>0.20515876765353147</v>
      </c>
      <c r="U352" s="2">
        <f>(Table2[[#This Row],[Close Price]]-Table2[[#This Row],[200D EMA]])/Table2[[#This Row],[200D EMA]]</f>
        <v>0.29730941840299707</v>
      </c>
      <c r="V352">
        <v>2.91212947449096</v>
      </c>
      <c r="W352">
        <v>797.9</v>
      </c>
      <c r="X352">
        <v>828.3</v>
      </c>
      <c r="Y352">
        <v>797.9</v>
      </c>
      <c r="Z352">
        <v>828.3</v>
      </c>
      <c r="AA352">
        <v>797.9</v>
      </c>
      <c r="AB352">
        <v>828.3</v>
      </c>
      <c r="AC352" s="2">
        <f>(Table2[[#This Row],[Close Price]]/Table2[[#This Row],[Day Low]])-1</f>
        <v>3.2836195011906266E-2</v>
      </c>
      <c r="AD352" s="2">
        <f>(Table2[[#This Row],[Day High]]/Table2[[#This Row],[Close Price]])-1</f>
        <v>5.0964688751364839E-3</v>
      </c>
      <c r="AE352" s="2">
        <f>(Table2[[#This Row],[Close Price]]/Table2[[#This Row],[Current Week Low]])-1</f>
        <v>3.2836195011906266E-2</v>
      </c>
      <c r="AF352" s="2">
        <f>(Table2[[#This Row],[Current Week High]]/Table2[[#This Row],[Close Price]])-1</f>
        <v>5.0964688751364839E-3</v>
      </c>
      <c r="AG352" s="2">
        <f>(Table2[[#This Row],[Close Price]]/Table2[[#This Row],[Current Month Low]])-1</f>
        <v>3.2836195011906266E-2</v>
      </c>
      <c r="AH352" s="2">
        <f>(Table2[[#This Row],[Current Month High]]/Table2[[#This Row],[Close Price]])-1</f>
        <v>5.0964688751364839E-3</v>
      </c>
      <c r="AI352">
        <v>0.50964688751364795</v>
      </c>
      <c r="AJ352">
        <v>72.532188841201702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0.27</v>
      </c>
      <c r="AM352" t="s">
        <v>10455</v>
      </c>
      <c r="AN352">
        <v>22.66</v>
      </c>
      <c r="AO352" t="s">
        <v>10455</v>
      </c>
      <c r="AP352">
        <v>3.3753281492833999E-2</v>
      </c>
      <c r="AQ352">
        <f>(Table2[[#This Row],[Sharpe Ratio]]-AVERAGE(Table2[Sharpe Ratio]))/_xlfn.STDEV.P(Table2[Sharpe Ratio])</f>
        <v>-0.23017958183304807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4.1286794731316698</v>
      </c>
      <c r="AS352">
        <f>_xlfn.RANK.AVG(Table2[[#This Row],[1Y Return vs Nifty Z-Score]],Table2[1Y Return vs Nifty Z-Score])</f>
        <v>275</v>
      </c>
      <c r="AT352">
        <f>_xlfn.RANK.AVG(Table2[[#This Row],[6M Return vs Nifty Z-Score]],Table2[6M Return vs Nifty Z-Score])</f>
        <v>392</v>
      </c>
      <c r="AU352">
        <f>_xlfn.RANK.AVG(Table2[[#This Row],[Sharpe Ratio Z-Score]],Table2[Sharpe Ratio Z-Score])</f>
        <v>400</v>
      </c>
      <c r="AV352">
        <f>(Table2[[#This Row],[Rank 1Y]]+Table2[[#This Row],[Rank 6M]]+Table2[[#This Row],[Rank Sharpe]])/3</f>
        <v>355.66666666666669</v>
      </c>
    </row>
    <row r="353" spans="1:48" x14ac:dyDescent="0.3">
      <c r="A353" t="s">
        <v>318</v>
      </c>
      <c r="B353" t="s">
        <v>319</v>
      </c>
      <c r="C353" t="s">
        <v>10413</v>
      </c>
      <c r="D353" t="s">
        <v>184</v>
      </c>
      <c r="E353">
        <v>77329.595530709994</v>
      </c>
      <c r="F353">
        <v>2861.45</v>
      </c>
      <c r="G353">
        <v>44.100452302521298</v>
      </c>
      <c r="H353">
        <f>(Table2[[#This Row],[1Y Return vs Nifty]]-AVERAGE(Table2[1Y Return vs Nifty]))/_xlfn.STDEV.P(Table2[1Y Return vs Nifty])</f>
        <v>-2.3322046874653744E-2</v>
      </c>
      <c r="I353">
        <v>-0.84546539538232102</v>
      </c>
      <c r="J353">
        <f>(Table2[[#This Row],[1M Return vs Nifty]]-AVERAGE(Table2[1M Return vs Nifty]))/_xlfn.STDEV.P(Table2[1M Return vs Nifty])</f>
        <v>-5.1229209661741153E-2</v>
      </c>
      <c r="K353">
        <v>4.1455899018042697</v>
      </c>
      <c r="L353">
        <f>(Table2[[#This Row],[6M Return vs Nifty]]-AVERAGE(Table2[6M Return vs Nifty]))/_xlfn.STDEV.P(Table2[6M Return vs Nifty])</f>
        <v>-0.24991517830639726</v>
      </c>
      <c r="M353">
        <v>-1.5923661220888199</v>
      </c>
      <c r="N353">
        <f>(Table2[[#This Row],[1W Return vs Nifty]]-AVERAGE(Table2[1W Return vs Nifty]))/_xlfn.STDEV.P(Table2[1W Return vs Nifty])</f>
        <v>4.4154019283350554E-2</v>
      </c>
      <c r="O353">
        <v>2847.51</v>
      </c>
      <c r="P353">
        <v>2796.8542294331301</v>
      </c>
      <c r="Q353">
        <v>2494.2900800248299</v>
      </c>
      <c r="R353">
        <v>47.034136631685598</v>
      </c>
      <c r="S353" s="2">
        <f>(Table2[[#This Row],[Close Price]]-Table2[[#This Row],[20D EMA]])/Table2[[#This Row],[20D EMA]]</f>
        <v>4.8955051957673889E-3</v>
      </c>
      <c r="T353" s="2">
        <f>(Table2[[#This Row],[Close Price]]-Table2[[#This Row],[50D EMA]])/Table2[[#This Row],[50D EMA]]</f>
        <v>2.3095866022292522E-2</v>
      </c>
      <c r="U353" s="2">
        <f>(Table2[[#This Row],[Close Price]]-Table2[[#This Row],[200D EMA]])/Table2[[#This Row],[200D EMA]]</f>
        <v>0.14720016846297002</v>
      </c>
      <c r="V353">
        <v>1.00335560496617</v>
      </c>
      <c r="W353">
        <v>2832.2</v>
      </c>
      <c r="X353">
        <v>2894</v>
      </c>
      <c r="Y353">
        <v>2832.2</v>
      </c>
      <c r="Z353">
        <v>2894</v>
      </c>
      <c r="AA353">
        <v>2832.2</v>
      </c>
      <c r="AB353">
        <v>2894</v>
      </c>
      <c r="AC353" s="2">
        <f>(Table2[[#This Row],[Close Price]]/Table2[[#This Row],[Day Low]])-1</f>
        <v>1.0327660475955014E-2</v>
      </c>
      <c r="AD353" s="2">
        <f>(Table2[[#This Row],[Day High]]/Table2[[#This Row],[Close Price]])-1</f>
        <v>1.1375351657376465E-2</v>
      </c>
      <c r="AE353" s="2">
        <f>(Table2[[#This Row],[Close Price]]/Table2[[#This Row],[Current Week Low]])-1</f>
        <v>1.0327660475955014E-2</v>
      </c>
      <c r="AF353" s="2">
        <f>(Table2[[#This Row],[Current Week High]]/Table2[[#This Row],[Close Price]])-1</f>
        <v>1.1375351657376465E-2</v>
      </c>
      <c r="AG353" s="2">
        <f>(Table2[[#This Row],[Close Price]]/Table2[[#This Row],[Current Month Low]])-1</f>
        <v>1.0327660475955014E-2</v>
      </c>
      <c r="AH353" s="2">
        <f>(Table2[[#This Row],[Current Month High]]/Table2[[#This Row],[Close Price]])-1</f>
        <v>1.1375351657376465E-2</v>
      </c>
      <c r="AI353">
        <v>7.2550629925387504</v>
      </c>
      <c r="AJ353">
        <v>72.376506024096301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0.02</v>
      </c>
      <c r="AM353" t="s">
        <v>10455</v>
      </c>
      <c r="AN353">
        <v>-3.18</v>
      </c>
      <c r="AO353" t="s">
        <v>10456</v>
      </c>
      <c r="AP353">
        <v>3.2218170471454997E-2</v>
      </c>
      <c r="AQ353">
        <f>(Table2[[#This Row],[Sharpe Ratio]]-AVERAGE(Table2[Sharpe Ratio]))/_xlfn.STDEV.P(Table2[Sharpe Ratio])</f>
        <v>-0.24753537686169261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-0.52784779242113422</v>
      </c>
      <c r="AS353">
        <f>_xlfn.RANK.AVG(Table2[[#This Row],[1Y Return vs Nifty Z-Score]],Table2[1Y Return vs Nifty Z-Score])</f>
        <v>279</v>
      </c>
      <c r="AT353">
        <f>_xlfn.RANK.AVG(Table2[[#This Row],[6M Return vs Nifty Z-Score]],Table2[6M Return vs Nifty Z-Score])</f>
        <v>385</v>
      </c>
      <c r="AU353">
        <f>_xlfn.RANK.AVG(Table2[[#This Row],[Sharpe Ratio Z-Score]],Table2[Sharpe Ratio Z-Score])</f>
        <v>404</v>
      </c>
      <c r="AV353">
        <f>(Table2[[#This Row],[Rank 1Y]]+Table2[[#This Row],[Rank 6M]]+Table2[[#This Row],[Rank Sharpe]])/3</f>
        <v>356</v>
      </c>
    </row>
    <row r="354" spans="1:48" x14ac:dyDescent="0.3">
      <c r="A354" t="s">
        <v>133</v>
      </c>
      <c r="B354" t="s">
        <v>134</v>
      </c>
      <c r="C354" t="s">
        <v>10418</v>
      </c>
      <c r="D354" t="s">
        <v>129</v>
      </c>
      <c r="E354">
        <v>217225.93234494099</v>
      </c>
      <c r="F354">
        <v>174.07</v>
      </c>
      <c r="G354">
        <v>28.362936900138699</v>
      </c>
      <c r="H354">
        <f>(Table2[[#This Row],[1Y Return vs Nifty]]-AVERAGE(Table2[1Y Return vs Nifty]))/_xlfn.STDEV.P(Table2[1Y Return vs Nifty])</f>
        <v>-0.20986515469827632</v>
      </c>
      <c r="I354">
        <v>-5.1586877708769503</v>
      </c>
      <c r="J354">
        <f>(Table2[[#This Row],[1M Return vs Nifty]]-AVERAGE(Table2[1M Return vs Nifty]))/_xlfn.STDEV.P(Table2[1M Return vs Nifty])</f>
        <v>-0.46522534916587183</v>
      </c>
      <c r="K354">
        <v>13.5167193378505</v>
      </c>
      <c r="L354">
        <f>(Table2[[#This Row],[6M Return vs Nifty]]-AVERAGE(Table2[6M Return vs Nifty]))/_xlfn.STDEV.P(Table2[6M Return vs Nifty])</f>
        <v>3.5594689260364236E-2</v>
      </c>
      <c r="M354">
        <v>-4.2591424041747104</v>
      </c>
      <c r="N354">
        <f>(Table2[[#This Row],[1W Return vs Nifty]]-AVERAGE(Table2[1W Return vs Nifty]))/_xlfn.STDEV.P(Table2[1W Return vs Nifty])</f>
        <v>-0.49162252442120236</v>
      </c>
      <c r="O354">
        <v>175.73</v>
      </c>
      <c r="P354">
        <v>170.79299575111</v>
      </c>
      <c r="Q354">
        <v>149.339489864814</v>
      </c>
      <c r="R354">
        <v>41.109886035230602</v>
      </c>
      <c r="S354" s="2">
        <f>(Table2[[#This Row],[Close Price]]-Table2[[#This Row],[20D EMA]])/Table2[[#This Row],[20D EMA]]</f>
        <v>-9.4463096796221294E-3</v>
      </c>
      <c r="T354" s="2">
        <f>(Table2[[#This Row],[Close Price]]-Table2[[#This Row],[50D EMA]])/Table2[[#This Row],[50D EMA]]</f>
        <v>1.9186994375726307E-2</v>
      </c>
      <c r="U354" s="2">
        <f>(Table2[[#This Row],[Close Price]]-Table2[[#This Row],[200D EMA]])/Table2[[#This Row],[200D EMA]]</f>
        <v>0.16559926753180085</v>
      </c>
      <c r="V354">
        <v>0.76387023888416805</v>
      </c>
      <c r="W354">
        <v>173.51</v>
      </c>
      <c r="X354">
        <v>175.99</v>
      </c>
      <c r="Y354">
        <v>173.51</v>
      </c>
      <c r="Z354">
        <v>175.99</v>
      </c>
      <c r="AA354">
        <v>173.51</v>
      </c>
      <c r="AB354">
        <v>175.99</v>
      </c>
      <c r="AC354" s="2">
        <f>(Table2[[#This Row],[Close Price]]/Table2[[#This Row],[Day Low]])-1</f>
        <v>3.2274796841680331E-3</v>
      </c>
      <c r="AD354" s="2">
        <f>(Table2[[#This Row],[Day High]]/Table2[[#This Row],[Close Price]])-1</f>
        <v>1.1030045384041065E-2</v>
      </c>
      <c r="AE354" s="2">
        <f>(Table2[[#This Row],[Close Price]]/Table2[[#This Row],[Current Week Low]])-1</f>
        <v>3.2274796841680331E-3</v>
      </c>
      <c r="AF354" s="2">
        <f>(Table2[[#This Row],[Current Week High]]/Table2[[#This Row],[Close Price]])-1</f>
        <v>1.1030045384041065E-2</v>
      </c>
      <c r="AG354" s="2">
        <f>(Table2[[#This Row],[Close Price]]/Table2[[#This Row],[Current Month Low]])-1</f>
        <v>3.2274796841680331E-3</v>
      </c>
      <c r="AH354" s="2">
        <f>(Table2[[#This Row],[Current Month High]]/Table2[[#This Row],[Close Price]])-1</f>
        <v>1.1030045384041065E-2</v>
      </c>
      <c r="AI354">
        <v>6.0492905153099299</v>
      </c>
      <c r="AJ354">
        <v>56.467415730337002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-0.06</v>
      </c>
      <c r="AM354" t="s">
        <v>10456</v>
      </c>
      <c r="AN354">
        <v>-4.4800000000000004</v>
      </c>
      <c r="AO354" t="s">
        <v>10456</v>
      </c>
      <c r="AP354">
        <v>2.3315703585598001E-2</v>
      </c>
      <c r="AQ354">
        <f>(Table2[[#This Row],[Sharpe Ratio]]-AVERAGE(Table2[Sharpe Ratio]))/_xlfn.STDEV.P(Table2[Sharpe Ratio])</f>
        <v>-0.34818568056509031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-1.4793040195900766</v>
      </c>
      <c r="AS354">
        <f>_xlfn.RANK.AVG(Table2[[#This Row],[1Y Return vs Nifty Z-Score]],Table2[1Y Return vs Nifty Z-Score])</f>
        <v>350</v>
      </c>
      <c r="AT354">
        <f>_xlfn.RANK.AVG(Table2[[#This Row],[6M Return vs Nifty Z-Score]],Table2[6M Return vs Nifty Z-Score])</f>
        <v>287</v>
      </c>
      <c r="AU354">
        <f>_xlfn.RANK.AVG(Table2[[#This Row],[Sharpe Ratio Z-Score]],Table2[Sharpe Ratio Z-Score])</f>
        <v>434</v>
      </c>
      <c r="AV354">
        <f>(Table2[[#This Row],[Rank 1Y]]+Table2[[#This Row],[Rank 6M]]+Table2[[#This Row],[Rank Sharpe]])/3</f>
        <v>357</v>
      </c>
    </row>
    <row r="355" spans="1:48" x14ac:dyDescent="0.3">
      <c r="A355" t="s">
        <v>800</v>
      </c>
      <c r="B355" t="s">
        <v>801</v>
      </c>
      <c r="C355" t="s">
        <v>10410</v>
      </c>
      <c r="D355" t="s">
        <v>21</v>
      </c>
      <c r="E355">
        <v>19054.883880629899</v>
      </c>
      <c r="F355">
        <v>717.6</v>
      </c>
      <c r="G355">
        <v>76.629876119308193</v>
      </c>
      <c r="H355">
        <f>(Table2[[#This Row],[1Y Return vs Nifty]]-AVERAGE(Table2[1Y Return vs Nifty]))/_xlfn.STDEV.P(Table2[1Y Return vs Nifty])</f>
        <v>0.36226231376568602</v>
      </c>
      <c r="I355">
        <v>6.0126025920516604</v>
      </c>
      <c r="J355">
        <f>(Table2[[#This Row],[1M Return vs Nifty]]-AVERAGE(Table2[1M Return vs Nifty]))/_xlfn.STDEV.P(Table2[1M Return vs Nifty])</f>
        <v>0.60702891479420862</v>
      </c>
      <c r="K355">
        <v>-8.7810725457180308</v>
      </c>
      <c r="L355">
        <f>(Table2[[#This Row],[6M Return vs Nifty]]-AVERAGE(Table2[6M Return vs Nifty]))/_xlfn.STDEV.P(Table2[6M Return vs Nifty])</f>
        <v>-0.64375134380380372</v>
      </c>
      <c r="M355">
        <v>-1.26962443350353</v>
      </c>
      <c r="N355">
        <f>(Table2[[#This Row],[1W Return vs Nifty]]-AVERAGE(Table2[1W Return vs Nifty]))/_xlfn.STDEV.P(Table2[1W Return vs Nifty])</f>
        <v>0.10899538883548478</v>
      </c>
      <c r="O355">
        <v>675.85</v>
      </c>
      <c r="P355">
        <v>670.14991237506194</v>
      </c>
      <c r="Q355">
        <v>641.45088892139097</v>
      </c>
      <c r="R355">
        <v>63.403031651324497</v>
      </c>
      <c r="S355" s="2">
        <f>(Table2[[#This Row],[Close Price]]-Table2[[#This Row],[20D EMA]])/Table2[[#This Row],[20D EMA]]</f>
        <v>6.177406229192868E-2</v>
      </c>
      <c r="T355" s="2">
        <f>(Table2[[#This Row],[Close Price]]-Table2[[#This Row],[50D EMA]])/Table2[[#This Row],[50D EMA]]</f>
        <v>7.0805183659237353E-2</v>
      </c>
      <c r="U355" s="2">
        <f>(Table2[[#This Row],[Close Price]]-Table2[[#This Row],[200D EMA]])/Table2[[#This Row],[200D EMA]]</f>
        <v>0.11871386008468224</v>
      </c>
      <c r="V355">
        <v>1.3637532167890201</v>
      </c>
      <c r="W355">
        <v>691.1</v>
      </c>
      <c r="X355">
        <v>723.9</v>
      </c>
      <c r="Y355">
        <v>691.1</v>
      </c>
      <c r="Z355">
        <v>723.9</v>
      </c>
      <c r="AA355">
        <v>691.1</v>
      </c>
      <c r="AB355">
        <v>723.9</v>
      </c>
      <c r="AC355" s="2">
        <f>(Table2[[#This Row],[Close Price]]/Table2[[#This Row],[Day Low]])-1</f>
        <v>3.834466792070601E-2</v>
      </c>
      <c r="AD355" s="2">
        <f>(Table2[[#This Row],[Day High]]/Table2[[#This Row],[Close Price]])-1</f>
        <v>8.7792642140467336E-3</v>
      </c>
      <c r="AE355" s="2">
        <f>(Table2[[#This Row],[Close Price]]/Table2[[#This Row],[Current Week Low]])-1</f>
        <v>3.834466792070601E-2</v>
      </c>
      <c r="AF355" s="2">
        <f>(Table2[[#This Row],[Current Week High]]/Table2[[#This Row],[Close Price]])-1</f>
        <v>8.7792642140467336E-3</v>
      </c>
      <c r="AG355" s="2">
        <f>(Table2[[#This Row],[Close Price]]/Table2[[#This Row],[Current Month Low]])-1</f>
        <v>3.834466792070601E-2</v>
      </c>
      <c r="AH355" s="2">
        <f>(Table2[[#This Row],[Current Month High]]/Table2[[#This Row],[Close Price]])-1</f>
        <v>8.7792642140467336E-3</v>
      </c>
      <c r="AI355">
        <v>20.1017279821627</v>
      </c>
      <c r="AJ355">
        <v>108.84749708963901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-0.06</v>
      </c>
      <c r="AM355" t="s">
        <v>10456</v>
      </c>
      <c r="AN355">
        <v>6.75</v>
      </c>
      <c r="AO355" t="s">
        <v>10455</v>
      </c>
      <c r="AP355">
        <v>4.4374624905747999E-2</v>
      </c>
      <c r="AQ355">
        <f>(Table2[[#This Row],[Sharpe Ratio]]-AVERAGE(Table2[Sharpe Ratio]))/_xlfn.STDEV.P(Table2[Sharpe Ratio])</f>
        <v>-0.1100958506656543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0.32443942292592132</v>
      </c>
      <c r="AS355">
        <f>_xlfn.RANK.AVG(Table2[[#This Row],[1Y Return vs Nifty Z-Score]],Table2[1Y Return vs Nifty Z-Score])</f>
        <v>172</v>
      </c>
      <c r="AT355">
        <f>_xlfn.RANK.AVG(Table2[[#This Row],[6M Return vs Nifty Z-Score]],Table2[6M Return vs Nifty Z-Score])</f>
        <v>528</v>
      </c>
      <c r="AU355">
        <f>_xlfn.RANK.AVG(Table2[[#This Row],[Sharpe Ratio Z-Score]],Table2[Sharpe Ratio Z-Score])</f>
        <v>372</v>
      </c>
      <c r="AV355">
        <f>(Table2[[#This Row],[Rank 1Y]]+Table2[[#This Row],[Rank 6M]]+Table2[[#This Row],[Rank Sharpe]])/3</f>
        <v>357.33333333333331</v>
      </c>
    </row>
    <row r="356" spans="1:48" x14ac:dyDescent="0.3">
      <c r="A356" t="s">
        <v>990</v>
      </c>
      <c r="B356" t="s">
        <v>991</v>
      </c>
      <c r="C356" t="s">
        <v>10415</v>
      </c>
      <c r="D356" t="s">
        <v>230</v>
      </c>
      <c r="E356">
        <v>13219.690597364999</v>
      </c>
      <c r="F356">
        <v>5576</v>
      </c>
      <c r="G356">
        <v>14.248907230031</v>
      </c>
      <c r="H356">
        <f>(Table2[[#This Row],[1Y Return vs Nifty]]-AVERAGE(Table2[1Y Return vs Nifty]))/_xlfn.STDEV.P(Table2[1Y Return vs Nifty])</f>
        <v>-0.37716443233254004</v>
      </c>
      <c r="I356">
        <v>21.884814897805999</v>
      </c>
      <c r="J356">
        <f>(Table2[[#This Row],[1M Return vs Nifty]]-AVERAGE(Table2[1M Return vs Nifty]))/_xlfn.STDEV.P(Table2[1M Return vs Nifty])</f>
        <v>2.1304918962776762</v>
      </c>
      <c r="K356">
        <v>-6.5201672314691503</v>
      </c>
      <c r="L356">
        <f>(Table2[[#This Row],[6M Return vs Nifty]]-AVERAGE(Table2[6M Return vs Nifty]))/_xlfn.STDEV.P(Table2[6M Return vs Nifty])</f>
        <v>-0.57486842192576249</v>
      </c>
      <c r="M356">
        <v>11.652107474492199</v>
      </c>
      <c r="N356">
        <f>(Table2[[#This Row],[1W Return vs Nifty]]-AVERAGE(Table2[1W Return vs Nifty]))/_xlfn.STDEV.P(Table2[1W Return vs Nifty])</f>
        <v>2.705073997622141</v>
      </c>
      <c r="O356">
        <v>4931.93</v>
      </c>
      <c r="P356">
        <v>4636.0544258668497</v>
      </c>
      <c r="Q356">
        <v>4455.8824713295598</v>
      </c>
      <c r="R356">
        <v>89.208983957663904</v>
      </c>
      <c r="S356" s="2">
        <f>(Table2[[#This Row],[Close Price]]-Table2[[#This Row],[20D EMA]])/Table2[[#This Row],[20D EMA]]</f>
        <v>0.13059187782470547</v>
      </c>
      <c r="T356" s="2">
        <f>(Table2[[#This Row],[Close Price]]-Table2[[#This Row],[50D EMA]])/Table2[[#This Row],[50D EMA]]</f>
        <v>0.2027468808150153</v>
      </c>
      <c r="U356" s="2">
        <f>(Table2[[#This Row],[Close Price]]-Table2[[#This Row],[200D EMA]])/Table2[[#This Row],[200D EMA]]</f>
        <v>0.25137950470588066</v>
      </c>
      <c r="V356">
        <v>3.5344065518166401</v>
      </c>
      <c r="W356">
        <v>5500</v>
      </c>
      <c r="X356">
        <v>5627.95</v>
      </c>
      <c r="Y356">
        <v>5500</v>
      </c>
      <c r="Z356">
        <v>5627.95</v>
      </c>
      <c r="AA356">
        <v>5500</v>
      </c>
      <c r="AB356">
        <v>5627.95</v>
      </c>
      <c r="AC356" s="2">
        <f>(Table2[[#This Row],[Close Price]]/Table2[[#This Row],[Day Low]])-1</f>
        <v>1.381818181818173E-2</v>
      </c>
      <c r="AD356" s="2">
        <f>(Table2[[#This Row],[Day High]]/Table2[[#This Row],[Close Price]])-1</f>
        <v>9.3167144906742827E-3</v>
      </c>
      <c r="AE356" s="2">
        <f>(Table2[[#This Row],[Close Price]]/Table2[[#This Row],[Current Week Low]])-1</f>
        <v>1.381818181818173E-2</v>
      </c>
      <c r="AF356" s="2">
        <f>(Table2[[#This Row],[Current Week High]]/Table2[[#This Row],[Close Price]])-1</f>
        <v>9.3167144906742827E-3</v>
      </c>
      <c r="AG356" s="2">
        <f>(Table2[[#This Row],[Close Price]]/Table2[[#This Row],[Current Month Low]])-1</f>
        <v>1.381818181818173E-2</v>
      </c>
      <c r="AH356" s="2">
        <f>(Table2[[#This Row],[Current Month High]]/Table2[[#This Row],[Close Price]])-1</f>
        <v>9.3167144906742827E-3</v>
      </c>
      <c r="AI356">
        <v>2.0444763271162101</v>
      </c>
      <c r="AJ356">
        <v>47.433270316362801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0.11</v>
      </c>
      <c r="AM356" t="s">
        <v>10455</v>
      </c>
      <c r="AN356">
        <v>26.91</v>
      </c>
      <c r="AO356" t="s">
        <v>10455</v>
      </c>
      <c r="AP356">
        <v>0.12834319184637499</v>
      </c>
      <c r="AQ356">
        <f>(Table2[[#This Row],[Sharpe Ratio]]-AVERAGE(Table2[Sharpe Ratio]))/_xlfn.STDEV.P(Table2[Sharpe Ratio])</f>
        <v>0.8392434585925127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4.722776498234027</v>
      </c>
      <c r="AS356">
        <f>_xlfn.RANK.AVG(Table2[[#This Row],[1Y Return vs Nifty Z-Score]],Table2[1Y Return vs Nifty Z-Score])</f>
        <v>422</v>
      </c>
      <c r="AT356">
        <f>_xlfn.RANK.AVG(Table2[[#This Row],[6M Return vs Nifty Z-Score]],Table2[6M Return vs Nifty Z-Score])</f>
        <v>503</v>
      </c>
      <c r="AU356">
        <f>_xlfn.RANK.AVG(Table2[[#This Row],[Sharpe Ratio Z-Score]],Table2[Sharpe Ratio Z-Score])</f>
        <v>148</v>
      </c>
      <c r="AV356">
        <f>(Table2[[#This Row],[Rank 1Y]]+Table2[[#This Row],[Rank 6M]]+Table2[[#This Row],[Rank Sharpe]])/3</f>
        <v>357.66666666666669</v>
      </c>
    </row>
    <row r="357" spans="1:48" x14ac:dyDescent="0.3">
      <c r="A357" t="s">
        <v>1199</v>
      </c>
      <c r="B357" t="s">
        <v>1200</v>
      </c>
      <c r="C357" t="s">
        <v>10411</v>
      </c>
      <c r="D357" t="s">
        <v>477</v>
      </c>
      <c r="E357">
        <v>9206.6970826500001</v>
      </c>
      <c r="F357">
        <v>1126.3</v>
      </c>
      <c r="G357">
        <v>17.04739369707</v>
      </c>
      <c r="H357">
        <f>(Table2[[#This Row],[1Y Return vs Nifty]]-AVERAGE(Table2[1Y Return vs Nifty]))/_xlfn.STDEV.P(Table2[1Y Return vs Nifty])</f>
        <v>-0.34399284524168516</v>
      </c>
      <c r="I357">
        <v>17.932088217410001</v>
      </c>
      <c r="J357">
        <f>(Table2[[#This Row],[1M Return vs Nifty]]-AVERAGE(Table2[1M Return vs Nifty]))/_xlfn.STDEV.P(Table2[1M Return vs Nifty])</f>
        <v>1.751097224791196</v>
      </c>
      <c r="K357">
        <v>9.8499191541925999</v>
      </c>
      <c r="L357">
        <f>(Table2[[#This Row],[6M Return vs Nifty]]-AVERAGE(Table2[6M Return vs Nifty]))/_xlfn.STDEV.P(Table2[6M Return vs Nifty])</f>
        <v>-7.6121581651762249E-2</v>
      </c>
      <c r="M357">
        <v>0.24154137201711401</v>
      </c>
      <c r="N357">
        <f>(Table2[[#This Row],[1W Return vs Nifty]]-AVERAGE(Table2[1W Return vs Nifty]))/_xlfn.STDEV.P(Table2[1W Return vs Nifty])</f>
        <v>0.41260060599793463</v>
      </c>
      <c r="O357">
        <v>991.97</v>
      </c>
      <c r="P357">
        <v>933.86040317947402</v>
      </c>
      <c r="Q357">
        <v>897.15752532501597</v>
      </c>
      <c r="R357">
        <v>61.762511816899398</v>
      </c>
      <c r="S357" s="2">
        <f>(Table2[[#This Row],[Close Price]]-Table2[[#This Row],[20D EMA]])/Table2[[#This Row],[20D EMA]]</f>
        <v>0.13541740173593952</v>
      </c>
      <c r="T357" s="2">
        <f>(Table2[[#This Row],[Close Price]]-Table2[[#This Row],[50D EMA]])/Table2[[#This Row],[50D EMA]]</f>
        <v>0.2060689115475238</v>
      </c>
      <c r="U357" s="2">
        <f>(Table2[[#This Row],[Close Price]]-Table2[[#This Row],[200D EMA]])/Table2[[#This Row],[200D EMA]]</f>
        <v>0.25540941050678012</v>
      </c>
      <c r="V357">
        <v>1.1685284244304099</v>
      </c>
      <c r="W357">
        <v>1029.55</v>
      </c>
      <c r="X357">
        <v>1195</v>
      </c>
      <c r="Y357">
        <v>1029.55</v>
      </c>
      <c r="Z357">
        <v>1195</v>
      </c>
      <c r="AA357">
        <v>1029.55</v>
      </c>
      <c r="AB357">
        <v>1195</v>
      </c>
      <c r="AC357" s="2">
        <f>(Table2[[#This Row],[Close Price]]/Table2[[#This Row],[Day Low]])-1</f>
        <v>9.3973095041522958E-2</v>
      </c>
      <c r="AD357" s="2">
        <f>(Table2[[#This Row],[Day High]]/Table2[[#This Row],[Close Price]])-1</f>
        <v>6.0996182189470005E-2</v>
      </c>
      <c r="AE357" s="2">
        <f>(Table2[[#This Row],[Close Price]]/Table2[[#This Row],[Current Week Low]])-1</f>
        <v>9.3973095041522958E-2</v>
      </c>
      <c r="AF357" s="2">
        <f>(Table2[[#This Row],[Current Week High]]/Table2[[#This Row],[Close Price]])-1</f>
        <v>6.0996182189470005E-2</v>
      </c>
      <c r="AG357" s="2">
        <f>(Table2[[#This Row],[Close Price]]/Table2[[#This Row],[Current Month Low]])-1</f>
        <v>9.3973095041522958E-2</v>
      </c>
      <c r="AH357" s="2">
        <f>(Table2[[#This Row],[Current Month High]]/Table2[[#This Row],[Close Price]])-1</f>
        <v>6.0996182189470005E-2</v>
      </c>
      <c r="AI357">
        <v>6.0996182189469996</v>
      </c>
      <c r="AJ357">
        <v>46.083009079118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</v>
      </c>
      <c r="AM357" t="s">
        <v>10455</v>
      </c>
      <c r="AN357">
        <v>16.54</v>
      </c>
      <c r="AO357" t="s">
        <v>10455</v>
      </c>
      <c r="AP357">
        <v>5.2845090062534003E-2</v>
      </c>
      <c r="AQ357">
        <f>(Table2[[#This Row],[Sharpe Ratio]]-AVERAGE(Table2[Sharpe Ratio]))/_xlfn.STDEV.P(Table2[Sharpe Ratio])</f>
        <v>-1.4329710620361881E-2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1.7292536932753213</v>
      </c>
      <c r="AS357">
        <f>_xlfn.RANK.AVG(Table2[[#This Row],[1Y Return vs Nifty Z-Score]],Table2[1Y Return vs Nifty Z-Score])</f>
        <v>409</v>
      </c>
      <c r="AT357">
        <f>_xlfn.RANK.AVG(Table2[[#This Row],[6M Return vs Nifty Z-Score]],Table2[6M Return vs Nifty Z-Score])</f>
        <v>325</v>
      </c>
      <c r="AU357">
        <f>_xlfn.RANK.AVG(Table2[[#This Row],[Sharpe Ratio Z-Score]],Table2[Sharpe Ratio Z-Score])</f>
        <v>344</v>
      </c>
      <c r="AV357">
        <f>(Table2[[#This Row],[Rank 1Y]]+Table2[[#This Row],[Rank 6M]]+Table2[[#This Row],[Rank Sharpe]])/3</f>
        <v>359.33333333333331</v>
      </c>
    </row>
    <row r="358" spans="1:48" x14ac:dyDescent="0.3">
      <c r="A358" t="s">
        <v>1197</v>
      </c>
      <c r="B358" t="s">
        <v>1198</v>
      </c>
      <c r="C358" t="s">
        <v>10424</v>
      </c>
      <c r="D358" t="s">
        <v>140</v>
      </c>
      <c r="E358">
        <v>9250.3084996100006</v>
      </c>
      <c r="F358">
        <v>603.1</v>
      </c>
      <c r="G358">
        <v>3.23707973694553</v>
      </c>
      <c r="H358">
        <f>(Table2[[#This Row],[1Y Return vs Nifty]]-AVERAGE(Table2[1Y Return vs Nifty]))/_xlfn.STDEV.P(Table2[1Y Return vs Nifty])</f>
        <v>-0.5076920582541502</v>
      </c>
      <c r="I358">
        <v>-6.0093074465466199</v>
      </c>
      <c r="J358">
        <f>(Table2[[#This Row],[1M Return vs Nifty]]-AVERAGE(Table2[1M Return vs Nifty]))/_xlfn.STDEV.P(Table2[1M Return vs Nifty])</f>
        <v>-0.54687040041902335</v>
      </c>
      <c r="K358">
        <v>-0.31210517450962699</v>
      </c>
      <c r="L358">
        <f>(Table2[[#This Row],[6M Return vs Nifty]]-AVERAGE(Table2[6M Return vs Nifty]))/_xlfn.STDEV.P(Table2[6M Return vs Nifty])</f>
        <v>-0.38572761581215392</v>
      </c>
      <c r="M358">
        <v>-5.7378088432865697</v>
      </c>
      <c r="N358">
        <f>(Table2[[#This Row],[1W Return vs Nifty]]-AVERAGE(Table2[1W Return vs Nifty]))/_xlfn.STDEV.P(Table2[1W Return vs Nifty])</f>
        <v>-0.78869836065130527</v>
      </c>
      <c r="O358">
        <v>607.79999999999995</v>
      </c>
      <c r="P358">
        <v>604.38645762683996</v>
      </c>
      <c r="Q358">
        <v>565.880716426812</v>
      </c>
      <c r="R358">
        <v>35.6231873847535</v>
      </c>
      <c r="S358" s="2">
        <f>(Table2[[#This Row],[Close Price]]-Table2[[#This Row],[20D EMA]])/Table2[[#This Row],[20D EMA]]</f>
        <v>-7.7328068443565847E-3</v>
      </c>
      <c r="T358" s="2">
        <f>(Table2[[#This Row],[Close Price]]-Table2[[#This Row],[50D EMA]])/Table2[[#This Row],[50D EMA]]</f>
        <v>-2.1285348316560353E-3</v>
      </c>
      <c r="U358" s="2">
        <f>(Table2[[#This Row],[Close Price]]-Table2[[#This Row],[200D EMA]])/Table2[[#This Row],[200D EMA]]</f>
        <v>6.5772312949988573E-2</v>
      </c>
      <c r="V358">
        <v>0.63804366370347998</v>
      </c>
      <c r="W358">
        <v>598</v>
      </c>
      <c r="X358">
        <v>607.20000000000005</v>
      </c>
      <c r="Y358">
        <v>598</v>
      </c>
      <c r="Z358">
        <v>607.20000000000005</v>
      </c>
      <c r="AA358">
        <v>598</v>
      </c>
      <c r="AB358">
        <v>607.20000000000005</v>
      </c>
      <c r="AC358" s="2">
        <f>(Table2[[#This Row],[Close Price]]/Table2[[#This Row],[Day Low]])-1</f>
        <v>8.5284280936455126E-3</v>
      </c>
      <c r="AD358" s="2">
        <f>(Table2[[#This Row],[Day High]]/Table2[[#This Row],[Close Price]])-1</f>
        <v>6.798209252196985E-3</v>
      </c>
      <c r="AE358" s="2">
        <f>(Table2[[#This Row],[Close Price]]/Table2[[#This Row],[Current Week Low]])-1</f>
        <v>8.5284280936455126E-3</v>
      </c>
      <c r="AF358" s="2">
        <f>(Table2[[#This Row],[Current Week High]]/Table2[[#This Row],[Close Price]])-1</f>
        <v>6.798209252196985E-3</v>
      </c>
      <c r="AG358" s="2">
        <f>(Table2[[#This Row],[Close Price]]/Table2[[#This Row],[Current Month Low]])-1</f>
        <v>8.5284280936455126E-3</v>
      </c>
      <c r="AH358" s="2">
        <f>(Table2[[#This Row],[Current Month High]]/Table2[[#This Row],[Close Price]])-1</f>
        <v>6.798209252196985E-3</v>
      </c>
      <c r="AI358">
        <v>12.5518156193002</v>
      </c>
      <c r="AJ358">
        <v>29.671038486347001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-0.16</v>
      </c>
      <c r="AM358" t="s">
        <v>10456</v>
      </c>
      <c r="AN358">
        <v>-1.52</v>
      </c>
      <c r="AO358" t="s">
        <v>10456</v>
      </c>
      <c r="AP358">
        <v>0.12590667717665799</v>
      </c>
      <c r="AQ358">
        <f>(Table2[[#This Row],[Sharpe Ratio]]-AVERAGE(Table2[Sharpe Ratio]))/_xlfn.STDEV.P(Table2[Sharpe Ratio])</f>
        <v>0.81169649384340514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-1.4172919412932274</v>
      </c>
      <c r="AS358">
        <f>_xlfn.RANK.AVG(Table2[[#This Row],[1Y Return vs Nifty Z-Score]],Table2[1Y Return vs Nifty Z-Score])</f>
        <v>490</v>
      </c>
      <c r="AT358">
        <f>_xlfn.RANK.AVG(Table2[[#This Row],[6M Return vs Nifty Z-Score]],Table2[6M Return vs Nifty Z-Score])</f>
        <v>440</v>
      </c>
      <c r="AU358">
        <f>_xlfn.RANK.AVG(Table2[[#This Row],[Sharpe Ratio Z-Score]],Table2[Sharpe Ratio Z-Score])</f>
        <v>155</v>
      </c>
      <c r="AV358">
        <f>(Table2[[#This Row],[Rank 1Y]]+Table2[[#This Row],[Rank 6M]]+Table2[[#This Row],[Rank Sharpe]])/3</f>
        <v>361.66666666666669</v>
      </c>
    </row>
    <row r="359" spans="1:48" x14ac:dyDescent="0.3">
      <c r="A359" t="s">
        <v>910</v>
      </c>
      <c r="B359" t="s">
        <v>911</v>
      </c>
      <c r="C359" t="s">
        <v>10417</v>
      </c>
      <c r="D359" t="s">
        <v>62</v>
      </c>
      <c r="E359">
        <v>15626.875</v>
      </c>
      <c r="F359">
        <v>6393.4</v>
      </c>
      <c r="G359">
        <v>42.738181128726197</v>
      </c>
      <c r="H359">
        <f>(Table2[[#This Row],[1Y Return vs Nifty]]-AVERAGE(Table2[1Y Return vs Nifty]))/_xlfn.STDEV.P(Table2[1Y Return vs Nifty])</f>
        <v>-3.9469595706904559E-2</v>
      </c>
      <c r="I359">
        <v>-7.8496578143360098</v>
      </c>
      <c r="J359">
        <f>(Table2[[#This Row],[1M Return vs Nifty]]-AVERAGE(Table2[1M Return vs Nifty]))/_xlfn.STDEV.P(Table2[1M Return vs Nifty])</f>
        <v>-0.72351279936615431</v>
      </c>
      <c r="K359">
        <v>2.2973707701663399</v>
      </c>
      <c r="L359">
        <f>(Table2[[#This Row],[6M Return vs Nifty]]-AVERAGE(Table2[6M Return vs Nifty]))/_xlfn.STDEV.P(Table2[6M Return vs Nifty])</f>
        <v>-0.30622480492179222</v>
      </c>
      <c r="M359">
        <v>-3.7230054858580699</v>
      </c>
      <c r="N359">
        <f>(Table2[[#This Row],[1W Return vs Nifty]]-AVERAGE(Table2[1W Return vs Nifty]))/_xlfn.STDEV.P(Table2[1W Return vs Nifty])</f>
        <v>-0.38390835770324283</v>
      </c>
      <c r="O359">
        <v>6264.72</v>
      </c>
      <c r="P359">
        <v>5994.2103435898398</v>
      </c>
      <c r="Q359">
        <v>5323.2228084219596</v>
      </c>
      <c r="R359">
        <v>43.399987629474097</v>
      </c>
      <c r="S359" s="2">
        <f>(Table2[[#This Row],[Close Price]]-Table2[[#This Row],[20D EMA]])/Table2[[#This Row],[20D EMA]]</f>
        <v>2.0540423195290352E-2</v>
      </c>
      <c r="T359" s="2">
        <f>(Table2[[#This Row],[Close Price]]-Table2[[#This Row],[50D EMA]])/Table2[[#This Row],[50D EMA]]</f>
        <v>6.659587060321466E-2</v>
      </c>
      <c r="U359" s="2">
        <f>(Table2[[#This Row],[Close Price]]-Table2[[#This Row],[200D EMA]])/Table2[[#This Row],[200D EMA]]</f>
        <v>0.20103933840321223</v>
      </c>
      <c r="V359">
        <v>0.54818217261385405</v>
      </c>
      <c r="W359">
        <v>6150</v>
      </c>
      <c r="X359">
        <v>6482</v>
      </c>
      <c r="Y359">
        <v>6150</v>
      </c>
      <c r="Z359">
        <v>6482</v>
      </c>
      <c r="AA359">
        <v>6150</v>
      </c>
      <c r="AB359">
        <v>6482</v>
      </c>
      <c r="AC359" s="2">
        <f>(Table2[[#This Row],[Close Price]]/Table2[[#This Row],[Day Low]])-1</f>
        <v>3.9577235772357611E-2</v>
      </c>
      <c r="AD359" s="2">
        <f>(Table2[[#This Row],[Day High]]/Table2[[#This Row],[Close Price]])-1</f>
        <v>1.3858041104889418E-2</v>
      </c>
      <c r="AE359" s="2">
        <f>(Table2[[#This Row],[Close Price]]/Table2[[#This Row],[Current Week Low]])-1</f>
        <v>3.9577235772357611E-2</v>
      </c>
      <c r="AF359" s="2">
        <f>(Table2[[#This Row],[Current Week High]]/Table2[[#This Row],[Close Price]])-1</f>
        <v>1.3858041104889418E-2</v>
      </c>
      <c r="AG359" s="2">
        <f>(Table2[[#This Row],[Close Price]]/Table2[[#This Row],[Current Month Low]])-1</f>
        <v>3.9577235772357611E-2</v>
      </c>
      <c r="AH359" s="2">
        <f>(Table2[[#This Row],[Current Month High]]/Table2[[#This Row],[Close Price]])-1</f>
        <v>1.3858041104889418E-2</v>
      </c>
      <c r="AI359">
        <v>12.9438170613445</v>
      </c>
      <c r="AJ359">
        <v>72.885710036370497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0.16</v>
      </c>
      <c r="AM359" t="s">
        <v>10455</v>
      </c>
      <c r="AN359">
        <v>0.8</v>
      </c>
      <c r="AO359" t="s">
        <v>10455</v>
      </c>
      <c r="AP359">
        <v>3.8193868185158998E-2</v>
      </c>
      <c r="AQ359">
        <f>(Table2[[#This Row],[Sharpe Ratio]]-AVERAGE(Table2[Sharpe Ratio]))/_xlfn.STDEV.P(Table2[Sharpe Ratio])</f>
        <v>-0.17997480096339677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-1.6330903586614909</v>
      </c>
      <c r="AS359">
        <f>_xlfn.RANK.AVG(Table2[[#This Row],[1Y Return vs Nifty Z-Score]],Table2[1Y Return vs Nifty Z-Score])</f>
        <v>288</v>
      </c>
      <c r="AT359">
        <f>_xlfn.RANK.AVG(Table2[[#This Row],[6M Return vs Nifty Z-Score]],Table2[6M Return vs Nifty Z-Score])</f>
        <v>405</v>
      </c>
      <c r="AU359">
        <f>_xlfn.RANK.AVG(Table2[[#This Row],[Sharpe Ratio Z-Score]],Table2[Sharpe Ratio Z-Score])</f>
        <v>392</v>
      </c>
      <c r="AV359">
        <f>(Table2[[#This Row],[Rank 1Y]]+Table2[[#This Row],[Rank 6M]]+Table2[[#This Row],[Rank Sharpe]])/3</f>
        <v>361.66666666666669</v>
      </c>
    </row>
    <row r="360" spans="1:48" x14ac:dyDescent="0.3">
      <c r="A360" t="s">
        <v>926</v>
      </c>
      <c r="B360" t="s">
        <v>927</v>
      </c>
      <c r="C360" t="s">
        <v>10417</v>
      </c>
      <c r="D360" t="s">
        <v>62</v>
      </c>
      <c r="E360">
        <v>14969.9043</v>
      </c>
      <c r="F360">
        <v>6551.85</v>
      </c>
      <c r="G360">
        <v>26.263288918030799</v>
      </c>
      <c r="H360">
        <f>(Table2[[#This Row],[1Y Return vs Nifty]]-AVERAGE(Table2[1Y Return vs Nifty]))/_xlfn.STDEV.P(Table2[1Y Return vs Nifty])</f>
        <v>-0.23475312779336269</v>
      </c>
      <c r="I360">
        <v>13.4944658027401</v>
      </c>
      <c r="J360">
        <f>(Table2[[#This Row],[1M Return vs Nifty]]-AVERAGE(Table2[1M Return vs Nifty]))/_xlfn.STDEV.P(Table2[1M Return vs Nifty])</f>
        <v>1.3251607929744484</v>
      </c>
      <c r="K360">
        <v>17.9896899382776</v>
      </c>
      <c r="L360">
        <f>(Table2[[#This Row],[6M Return vs Nifty]]-AVERAGE(Table2[6M Return vs Nifty]))/_xlfn.STDEV.P(Table2[6M Return vs Nifty])</f>
        <v>0.17187252561653033</v>
      </c>
      <c r="M360">
        <v>-9.0958286334563301</v>
      </c>
      <c r="N360">
        <f>(Table2[[#This Row],[1W Return vs Nifty]]-AVERAGE(Table2[1W Return vs Nifty]))/_xlfn.STDEV.P(Table2[1W Return vs Nifty])</f>
        <v>-1.4633512173436523</v>
      </c>
      <c r="O360">
        <v>7448.04</v>
      </c>
      <c r="P360">
        <v>5962.4197927185396</v>
      </c>
      <c r="Q360">
        <v>5267.0142880831499</v>
      </c>
      <c r="R360">
        <v>46.563785542684897</v>
      </c>
      <c r="S360" s="2">
        <f>(Table2[[#This Row],[Close Price]]-Table2[[#This Row],[20D EMA]])/Table2[[#This Row],[20D EMA]]</f>
        <v>-0.12032561586672462</v>
      </c>
      <c r="T360" s="2">
        <f>(Table2[[#This Row],[Close Price]]-Table2[[#This Row],[50D EMA]])/Table2[[#This Row],[50D EMA]]</f>
        <v>9.8857549077857293E-2</v>
      </c>
      <c r="U360" s="2">
        <f>(Table2[[#This Row],[Close Price]]-Table2[[#This Row],[200D EMA]])/Table2[[#This Row],[200D EMA]]</f>
        <v>0.24394004679726186</v>
      </c>
      <c r="V360">
        <v>0.48995977220085102</v>
      </c>
      <c r="W360">
        <v>6511.1</v>
      </c>
      <c r="X360">
        <v>6624</v>
      </c>
      <c r="Y360">
        <v>6511.1</v>
      </c>
      <c r="Z360">
        <v>6624</v>
      </c>
      <c r="AA360">
        <v>6511.1</v>
      </c>
      <c r="AB360">
        <v>6624</v>
      </c>
      <c r="AC360" s="2">
        <f>(Table2[[#This Row],[Close Price]]/Table2[[#This Row],[Day Low]])-1</f>
        <v>6.2585431033159722E-3</v>
      </c>
      <c r="AD360" s="2">
        <f>(Table2[[#This Row],[Day High]]/Table2[[#This Row],[Close Price]])-1</f>
        <v>1.1012156871723189E-2</v>
      </c>
      <c r="AE360" s="2">
        <f>(Table2[[#This Row],[Close Price]]/Table2[[#This Row],[Current Week Low]])-1</f>
        <v>6.2585431033159722E-3</v>
      </c>
      <c r="AF360" s="2">
        <f>(Table2[[#This Row],[Current Week High]]/Table2[[#This Row],[Close Price]])-1</f>
        <v>1.1012156871723189E-2</v>
      </c>
      <c r="AG360" s="2">
        <f>(Table2[[#This Row],[Close Price]]/Table2[[#This Row],[Current Month Low]])-1</f>
        <v>6.2585431033159722E-3</v>
      </c>
      <c r="AH360" s="2">
        <f>(Table2[[#This Row],[Current Month High]]/Table2[[#This Row],[Close Price]])-1</f>
        <v>1.1012156871723189E-2</v>
      </c>
      <c r="AI360">
        <v>15.0758945946564</v>
      </c>
      <c r="AJ360">
        <v>52.924323722627697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-0.24</v>
      </c>
      <c r="AM360" t="s">
        <v>10456</v>
      </c>
      <c r="AN360">
        <v>-34.950000000000003</v>
      </c>
      <c r="AO360" t="s">
        <v>10456</v>
      </c>
      <c r="AP360">
        <v>9.6096834757539995E-3</v>
      </c>
      <c r="AQ360">
        <f>(Table2[[#This Row],[Sharpe Ratio]]-AVERAGE(Table2[Sharpe Ratio]))/_xlfn.STDEV.P(Table2[Sharpe Ratio])</f>
        <v>-0.50314442450743024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-0.70421545105346639</v>
      </c>
      <c r="AS360">
        <f>_xlfn.RANK.AVG(Table2[[#This Row],[1Y Return vs Nifty Z-Score]],Table2[1Y Return vs Nifty Z-Score])</f>
        <v>356</v>
      </c>
      <c r="AT360">
        <f>_xlfn.RANK.AVG(Table2[[#This Row],[6M Return vs Nifty Z-Score]],Table2[6M Return vs Nifty Z-Score])</f>
        <v>254</v>
      </c>
      <c r="AU360">
        <f>_xlfn.RANK.AVG(Table2[[#This Row],[Sharpe Ratio Z-Score]],Table2[Sharpe Ratio Z-Score])</f>
        <v>477</v>
      </c>
      <c r="AV360">
        <f>(Table2[[#This Row],[Rank 1Y]]+Table2[[#This Row],[Rank 6M]]+Table2[[#This Row],[Rank Sharpe]])/3</f>
        <v>362.33333333333331</v>
      </c>
    </row>
    <row r="361" spans="1:48" x14ac:dyDescent="0.3">
      <c r="A361" t="s">
        <v>483</v>
      </c>
      <c r="B361" t="s">
        <v>484</v>
      </c>
      <c r="C361" t="s">
        <v>10411</v>
      </c>
      <c r="D361" t="s">
        <v>24</v>
      </c>
      <c r="E361">
        <v>43381.270455074999</v>
      </c>
      <c r="F361">
        <v>177.74</v>
      </c>
      <c r="G361">
        <v>13.714573417917</v>
      </c>
      <c r="H361">
        <f>(Table2[[#This Row],[1Y Return vs Nifty]]-AVERAGE(Table2[1Y Return vs Nifty]))/_xlfn.STDEV.P(Table2[1Y Return vs Nifty])</f>
        <v>-0.38349810619263991</v>
      </c>
      <c r="I361">
        <v>0.45407790500480599</v>
      </c>
      <c r="J361">
        <f>(Table2[[#This Row],[1M Return vs Nifty]]-AVERAGE(Table2[1M Return vs Nifty]))/_xlfn.STDEV.P(Table2[1M Return vs Nifty])</f>
        <v>7.3504889960708822E-2</v>
      </c>
      <c r="K361">
        <v>2.58325695566365</v>
      </c>
      <c r="L361">
        <f>(Table2[[#This Row],[6M Return vs Nifty]]-AVERAGE(Table2[6M Return vs Nifty]))/_xlfn.STDEV.P(Table2[6M Return vs Nifty])</f>
        <v>-0.29751472066593532</v>
      </c>
      <c r="M361">
        <v>-1.6331481671460999</v>
      </c>
      <c r="N361">
        <f>(Table2[[#This Row],[1W Return vs Nifty]]-AVERAGE(Table2[1W Return vs Nifty]))/_xlfn.STDEV.P(Table2[1W Return vs Nifty])</f>
        <v>3.5960582401235265E-2</v>
      </c>
      <c r="O361">
        <v>172.66</v>
      </c>
      <c r="P361">
        <v>166.42303964616801</v>
      </c>
      <c r="Q361">
        <v>153.77429414102201</v>
      </c>
      <c r="R361">
        <v>67.189313018175397</v>
      </c>
      <c r="S361" s="2">
        <f>(Table2[[#This Row],[Close Price]]-Table2[[#This Row],[20D EMA]])/Table2[[#This Row],[20D EMA]]</f>
        <v>2.942198540484196E-2</v>
      </c>
      <c r="T361" s="2">
        <f>(Table2[[#This Row],[Close Price]]-Table2[[#This Row],[50D EMA]])/Table2[[#This Row],[50D EMA]]</f>
        <v>6.8001163648332516E-2</v>
      </c>
      <c r="U361" s="2">
        <f>(Table2[[#This Row],[Close Price]]-Table2[[#This Row],[200D EMA]])/Table2[[#This Row],[200D EMA]]</f>
        <v>0.15584988370682901</v>
      </c>
      <c r="V361">
        <v>0.79682515873005699</v>
      </c>
      <c r="W361">
        <v>176.72</v>
      </c>
      <c r="X361">
        <v>179.2</v>
      </c>
      <c r="Y361">
        <v>176.72</v>
      </c>
      <c r="Z361">
        <v>179.2</v>
      </c>
      <c r="AA361">
        <v>176.72</v>
      </c>
      <c r="AB361">
        <v>179.2</v>
      </c>
      <c r="AC361" s="2">
        <f>(Table2[[#This Row],[Close Price]]/Table2[[#This Row],[Day Low]])-1</f>
        <v>5.771842462652943E-3</v>
      </c>
      <c r="AD361" s="2">
        <f>(Table2[[#This Row],[Day High]]/Table2[[#This Row],[Close Price]])-1</f>
        <v>8.2142455271743131E-3</v>
      </c>
      <c r="AE361" s="2">
        <f>(Table2[[#This Row],[Close Price]]/Table2[[#This Row],[Current Week Low]])-1</f>
        <v>5.771842462652943E-3</v>
      </c>
      <c r="AF361" s="2">
        <f>(Table2[[#This Row],[Current Week High]]/Table2[[#This Row],[Close Price]])-1</f>
        <v>8.2142455271743131E-3</v>
      </c>
      <c r="AG361" s="2">
        <f>(Table2[[#This Row],[Close Price]]/Table2[[#This Row],[Current Month Low]])-1</f>
        <v>5.771842462652943E-3</v>
      </c>
      <c r="AH361" s="2">
        <f>(Table2[[#This Row],[Current Month High]]/Table2[[#This Row],[Close Price]])-1</f>
        <v>8.2142455271743131E-3</v>
      </c>
      <c r="AI361">
        <v>1.119612917745</v>
      </c>
      <c r="AJ361">
        <v>40.561486753657498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0.06</v>
      </c>
      <c r="AM361" t="s">
        <v>10455</v>
      </c>
      <c r="AN361">
        <v>2.23</v>
      </c>
      <c r="AO361" t="s">
        <v>10455</v>
      </c>
      <c r="AP361">
        <v>7.7066726945542993E-2</v>
      </c>
      <c r="AQ361">
        <f>(Table2[[#This Row],[Sharpe Ratio]]-AVERAGE(Table2[Sharpe Ratio]))/_xlfn.STDEV.P(Table2[Sharpe Ratio])</f>
        <v>0.25951743082099465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-0.31202992367563648</v>
      </c>
      <c r="AS361">
        <f>_xlfn.RANK.AVG(Table2[[#This Row],[1Y Return vs Nifty Z-Score]],Table2[1Y Return vs Nifty Z-Score])</f>
        <v>426</v>
      </c>
      <c r="AT361">
        <f>_xlfn.RANK.AVG(Table2[[#This Row],[6M Return vs Nifty Z-Score]],Table2[6M Return vs Nifty Z-Score])</f>
        <v>401</v>
      </c>
      <c r="AU361">
        <f>_xlfn.RANK.AVG(Table2[[#This Row],[Sharpe Ratio Z-Score]],Table2[Sharpe Ratio Z-Score])</f>
        <v>263</v>
      </c>
      <c r="AV361">
        <f>(Table2[[#This Row],[Rank 1Y]]+Table2[[#This Row],[Rank 6M]]+Table2[[#This Row],[Rank Sharpe]])/3</f>
        <v>363.33333333333331</v>
      </c>
    </row>
    <row r="362" spans="1:48" x14ac:dyDescent="0.3">
      <c r="A362" t="s">
        <v>1310</v>
      </c>
      <c r="B362" t="s">
        <v>1311</v>
      </c>
      <c r="C362" t="s">
        <v>10413</v>
      </c>
      <c r="D362" t="s">
        <v>414</v>
      </c>
      <c r="E362">
        <v>8141.3576206500002</v>
      </c>
      <c r="F362">
        <v>619.5</v>
      </c>
      <c r="G362">
        <v>32.242169562008797</v>
      </c>
      <c r="H362">
        <f>(Table2[[#This Row],[1Y Return vs Nifty]]-AVERAGE(Table2[1Y Return vs Nifty]))/_xlfn.STDEV.P(Table2[1Y Return vs Nifty])</f>
        <v>-0.16388304772562196</v>
      </c>
      <c r="I362">
        <v>7.2300989289631898</v>
      </c>
      <c r="J362">
        <f>(Table2[[#This Row],[1M Return vs Nifty]]-AVERAGE(Table2[1M Return vs Nifty]))/_xlfn.STDEV.P(Table2[1M Return vs Nifty])</f>
        <v>0.72388789851029667</v>
      </c>
      <c r="K362">
        <v>30.680018443839501</v>
      </c>
      <c r="L362">
        <f>(Table2[[#This Row],[6M Return vs Nifty]]-AVERAGE(Table2[6M Return vs Nifty]))/_xlfn.STDEV.P(Table2[6M Return vs Nifty])</f>
        <v>0.55850831330130113</v>
      </c>
      <c r="M362">
        <v>-6.0687227833963</v>
      </c>
      <c r="N362">
        <f>(Table2[[#This Row],[1W Return vs Nifty]]-AVERAGE(Table2[1W Return vs Nifty]))/_xlfn.STDEV.P(Table2[1W Return vs Nifty])</f>
        <v>-0.8551816004665963</v>
      </c>
      <c r="O362">
        <v>594.84</v>
      </c>
      <c r="P362">
        <v>564.42250493195104</v>
      </c>
      <c r="Q362">
        <v>499.25352736204297</v>
      </c>
      <c r="R362">
        <v>48.226488010996597</v>
      </c>
      <c r="S362" s="2">
        <f>(Table2[[#This Row],[Close Price]]-Table2[[#This Row],[20D EMA]])/Table2[[#This Row],[20D EMA]]</f>
        <v>4.1456526124672127E-2</v>
      </c>
      <c r="T362" s="2">
        <f>(Table2[[#This Row],[Close Price]]-Table2[[#This Row],[50D EMA]])/Table2[[#This Row],[50D EMA]]</f>
        <v>9.7582032230783072E-2</v>
      </c>
      <c r="U362" s="2">
        <f>(Table2[[#This Row],[Close Price]]-Table2[[#This Row],[200D EMA]])/Table2[[#This Row],[200D EMA]]</f>
        <v>0.24085252491517814</v>
      </c>
      <c r="V362">
        <v>1.50655817867355</v>
      </c>
      <c r="W362">
        <v>597.54999999999995</v>
      </c>
      <c r="X362">
        <v>623</v>
      </c>
      <c r="Y362">
        <v>597.54999999999995</v>
      </c>
      <c r="Z362">
        <v>623</v>
      </c>
      <c r="AA362">
        <v>597.54999999999995</v>
      </c>
      <c r="AB362">
        <v>623</v>
      </c>
      <c r="AC362" s="2">
        <f>(Table2[[#This Row],[Close Price]]/Table2[[#This Row],[Day Low]])-1</f>
        <v>3.6733327754999712E-2</v>
      </c>
      <c r="AD362" s="2">
        <f>(Table2[[#This Row],[Day High]]/Table2[[#This Row],[Close Price]])-1</f>
        <v>5.6497175141243527E-3</v>
      </c>
      <c r="AE362" s="2">
        <f>(Table2[[#This Row],[Close Price]]/Table2[[#This Row],[Current Week Low]])-1</f>
        <v>3.6733327754999712E-2</v>
      </c>
      <c r="AF362" s="2">
        <f>(Table2[[#This Row],[Current Week High]]/Table2[[#This Row],[Close Price]])-1</f>
        <v>5.6497175141243527E-3</v>
      </c>
      <c r="AG362" s="2">
        <f>(Table2[[#This Row],[Close Price]]/Table2[[#This Row],[Current Month Low]])-1</f>
        <v>3.6733327754999712E-2</v>
      </c>
      <c r="AH362" s="2">
        <f>(Table2[[#This Row],[Current Month High]]/Table2[[#This Row],[Close Price]])-1</f>
        <v>5.6497175141243527E-3</v>
      </c>
      <c r="AI362">
        <v>8.4745762711864394</v>
      </c>
      <c r="AJ362">
        <v>60.533817051049397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0.11</v>
      </c>
      <c r="AM362" t="s">
        <v>10455</v>
      </c>
      <c r="AN362">
        <v>0.72</v>
      </c>
      <c r="AO362" t="s">
        <v>10455</v>
      </c>
      <c r="AP362">
        <v>-3.0737178535503E-2</v>
      </c>
      <c r="AQ362">
        <f>(Table2[[#This Row],[Sharpe Ratio]]-AVERAGE(Table2[Sharpe Ratio]))/_xlfn.STDEV.P(Table2[Sharpe Ratio])</f>
        <v>-0.95930157364139979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-0.6959700100220203</v>
      </c>
      <c r="AS362">
        <f>_xlfn.RANK.AVG(Table2[[#This Row],[1Y Return vs Nifty Z-Score]],Table2[1Y Return vs Nifty Z-Score])</f>
        <v>329</v>
      </c>
      <c r="AT362">
        <f>_xlfn.RANK.AVG(Table2[[#This Row],[6M Return vs Nifty Z-Score]],Table2[6M Return vs Nifty Z-Score])</f>
        <v>163</v>
      </c>
      <c r="AU362">
        <f>_xlfn.RANK.AVG(Table2[[#This Row],[Sharpe Ratio Z-Score]],Table2[Sharpe Ratio Z-Score])</f>
        <v>600</v>
      </c>
      <c r="AV362">
        <f>(Table2[[#This Row],[Rank 1Y]]+Table2[[#This Row],[Rank 6M]]+Table2[[#This Row],[Rank Sharpe]])/3</f>
        <v>364</v>
      </c>
    </row>
    <row r="363" spans="1:48" x14ac:dyDescent="0.3">
      <c r="A363" t="s">
        <v>891</v>
      </c>
      <c r="B363" t="s">
        <v>892</v>
      </c>
      <c r="C363" t="s">
        <v>10415</v>
      </c>
      <c r="D363" t="s">
        <v>197</v>
      </c>
      <c r="E363">
        <v>16311.334370099999</v>
      </c>
      <c r="F363">
        <v>687.5</v>
      </c>
      <c r="G363">
        <v>9.2628477363781396</v>
      </c>
      <c r="H363">
        <f>(Table2[[#This Row],[1Y Return vs Nifty]]-AVERAGE(Table2[1Y Return vs Nifty]))/_xlfn.STDEV.P(Table2[1Y Return vs Nifty])</f>
        <v>-0.4362662034798882</v>
      </c>
      <c r="I363">
        <v>5.2239466392994096</v>
      </c>
      <c r="J363">
        <f>(Table2[[#This Row],[1M Return vs Nifty]]-AVERAGE(Table2[1M Return vs Nifty]))/_xlfn.STDEV.P(Table2[1M Return vs Nifty])</f>
        <v>0.5313313292277001</v>
      </c>
      <c r="K363">
        <v>9.7146045226132998</v>
      </c>
      <c r="L363">
        <f>(Table2[[#This Row],[6M Return vs Nifty]]-AVERAGE(Table2[6M Return vs Nifty]))/_xlfn.STDEV.P(Table2[6M Return vs Nifty])</f>
        <v>-8.0244207724287295E-2</v>
      </c>
      <c r="M363">
        <v>-5.0991150889223604</v>
      </c>
      <c r="N363">
        <f>(Table2[[#This Row],[1W Return vs Nifty]]-AVERAGE(Table2[1W Return vs Nifty]))/_xlfn.STDEV.P(Table2[1W Return vs Nifty])</f>
        <v>-0.66037971071518009</v>
      </c>
      <c r="O363">
        <v>653.38</v>
      </c>
      <c r="P363">
        <v>621.79329324457001</v>
      </c>
      <c r="Q363">
        <v>576.44033793822496</v>
      </c>
      <c r="R363">
        <v>57.405194230181202</v>
      </c>
      <c r="S363" s="2">
        <f>(Table2[[#This Row],[Close Price]]-Table2[[#This Row],[20D EMA]])/Table2[[#This Row],[20D EMA]]</f>
        <v>5.2220759741651114E-2</v>
      </c>
      <c r="T363" s="2">
        <f>(Table2[[#This Row],[Close Price]]-Table2[[#This Row],[50D EMA]])/Table2[[#This Row],[50D EMA]]</f>
        <v>0.10567291006399705</v>
      </c>
      <c r="U363" s="2">
        <f>(Table2[[#This Row],[Close Price]]-Table2[[#This Row],[200D EMA]])/Table2[[#This Row],[200D EMA]]</f>
        <v>0.19266462589867697</v>
      </c>
      <c r="V363">
        <v>1.7009889175480799</v>
      </c>
      <c r="W363">
        <v>674.5</v>
      </c>
      <c r="X363">
        <v>699.05</v>
      </c>
      <c r="Y363">
        <v>674.5</v>
      </c>
      <c r="Z363">
        <v>699.05</v>
      </c>
      <c r="AA363">
        <v>674.5</v>
      </c>
      <c r="AB363">
        <v>699.05</v>
      </c>
      <c r="AC363" s="2">
        <f>(Table2[[#This Row],[Close Price]]/Table2[[#This Row],[Day Low]])-1</f>
        <v>1.9273535952557541E-2</v>
      </c>
      <c r="AD363" s="2">
        <f>(Table2[[#This Row],[Day High]]/Table2[[#This Row],[Close Price]])-1</f>
        <v>1.6799999999999926E-2</v>
      </c>
      <c r="AE363" s="2">
        <f>(Table2[[#This Row],[Close Price]]/Table2[[#This Row],[Current Week Low]])-1</f>
        <v>1.9273535952557541E-2</v>
      </c>
      <c r="AF363" s="2">
        <f>(Table2[[#This Row],[Current Week High]]/Table2[[#This Row],[Close Price]])-1</f>
        <v>1.6799999999999926E-2</v>
      </c>
      <c r="AG363" s="2">
        <f>(Table2[[#This Row],[Close Price]]/Table2[[#This Row],[Current Month Low]])-1</f>
        <v>1.9273535952557541E-2</v>
      </c>
      <c r="AH363" s="2">
        <f>(Table2[[#This Row],[Current Month High]]/Table2[[#This Row],[Close Price]])-1</f>
        <v>1.6799999999999926E-2</v>
      </c>
      <c r="AI363">
        <v>5.0181818181818096</v>
      </c>
      <c r="AJ363">
        <v>40.593047034764801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7.0000000000000007E-2</v>
      </c>
      <c r="AM363" t="s">
        <v>10455</v>
      </c>
      <c r="AN363">
        <v>11.35</v>
      </c>
      <c r="AO363" t="s">
        <v>10455</v>
      </c>
      <c r="AP363">
        <v>5.7878612537071002E-2</v>
      </c>
      <c r="AQ363">
        <f>(Table2[[#This Row],[Sharpe Ratio]]-AVERAGE(Table2[Sharpe Ratio]))/_xlfn.STDEV.P(Table2[Sharpe Ratio])</f>
        <v>4.2578736471408057E-2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-0.60298005622024742</v>
      </c>
      <c r="AS363">
        <f>_xlfn.RANK.AVG(Table2[[#This Row],[1Y Return vs Nifty Z-Score]],Table2[1Y Return vs Nifty Z-Score])</f>
        <v>449</v>
      </c>
      <c r="AT363">
        <f>_xlfn.RANK.AVG(Table2[[#This Row],[6M Return vs Nifty Z-Score]],Table2[6M Return vs Nifty Z-Score])</f>
        <v>326</v>
      </c>
      <c r="AU363">
        <f>_xlfn.RANK.AVG(Table2[[#This Row],[Sharpe Ratio Z-Score]],Table2[Sharpe Ratio Z-Score])</f>
        <v>322</v>
      </c>
      <c r="AV363">
        <f>(Table2[[#This Row],[Rank 1Y]]+Table2[[#This Row],[Rank 6M]]+Table2[[#This Row],[Rank Sharpe]])/3</f>
        <v>365.66666666666669</v>
      </c>
    </row>
    <row r="364" spans="1:48" x14ac:dyDescent="0.3">
      <c r="A364" t="s">
        <v>1706</v>
      </c>
      <c r="B364" t="s">
        <v>1707</v>
      </c>
      <c r="C364" t="s">
        <v>10425</v>
      </c>
      <c r="D364" t="s">
        <v>542</v>
      </c>
      <c r="E364">
        <v>4280.0087536450001</v>
      </c>
      <c r="F364">
        <v>387.1</v>
      </c>
      <c r="G364">
        <v>3.7340334566773001</v>
      </c>
      <c r="H364">
        <f>(Table2[[#This Row],[1Y Return vs Nifty]]-AVERAGE(Table2[1Y Return vs Nifty]))/_xlfn.STDEV.P(Table2[1Y Return vs Nifty])</f>
        <v>-0.50180146568264183</v>
      </c>
      <c r="I364">
        <v>-3.2884482225791398</v>
      </c>
      <c r="J364">
        <f>(Table2[[#This Row],[1M Return vs Nifty]]-AVERAGE(Table2[1M Return vs Nifty]))/_xlfn.STDEV.P(Table2[1M Return vs Nifty])</f>
        <v>-0.28571409620051758</v>
      </c>
      <c r="K364">
        <v>-5.9476076199675498</v>
      </c>
      <c r="L364">
        <f>(Table2[[#This Row],[6M Return vs Nifty]]-AVERAGE(Table2[6M Return vs Nifty]))/_xlfn.STDEV.P(Table2[6M Return vs Nifty])</f>
        <v>-0.55742426858549354</v>
      </c>
      <c r="M364">
        <v>-4.2686845132087603</v>
      </c>
      <c r="N364">
        <f>(Table2[[#This Row],[1W Return vs Nifty]]-AVERAGE(Table2[1W Return vs Nifty]))/_xlfn.STDEV.P(Table2[1W Return vs Nifty])</f>
        <v>-0.49353960994212071</v>
      </c>
      <c r="O364">
        <v>374.54</v>
      </c>
      <c r="P364">
        <v>370.02842523244499</v>
      </c>
      <c r="Q364">
        <v>352.20494695540498</v>
      </c>
      <c r="R364">
        <v>58.235288707864797</v>
      </c>
      <c r="S364" s="2">
        <f>(Table2[[#This Row],[Close Price]]-Table2[[#This Row],[20D EMA]])/Table2[[#This Row],[20D EMA]]</f>
        <v>3.3534468948576923E-2</v>
      </c>
      <c r="T364" s="2">
        <f>(Table2[[#This Row],[Close Price]]-Table2[[#This Row],[50D EMA]])/Table2[[#This Row],[50D EMA]]</f>
        <v>4.6135846879414702E-2</v>
      </c>
      <c r="U364" s="2">
        <f>(Table2[[#This Row],[Close Price]]-Table2[[#This Row],[200D EMA]])/Table2[[#This Row],[200D EMA]]</f>
        <v>9.9075987848101801E-2</v>
      </c>
      <c r="V364">
        <v>1.4516275417808699</v>
      </c>
      <c r="W364">
        <v>383.05</v>
      </c>
      <c r="X364">
        <v>389.3</v>
      </c>
      <c r="Y364">
        <v>383.05</v>
      </c>
      <c r="Z364">
        <v>389.3</v>
      </c>
      <c r="AA364">
        <v>383.05</v>
      </c>
      <c r="AB364">
        <v>389.3</v>
      </c>
      <c r="AC364" s="2">
        <f>(Table2[[#This Row],[Close Price]]/Table2[[#This Row],[Day Low]])-1</f>
        <v>1.0573032241221858E-2</v>
      </c>
      <c r="AD364" s="2">
        <f>(Table2[[#This Row],[Day High]]/Table2[[#This Row],[Close Price]])-1</f>
        <v>5.6832859726168028E-3</v>
      </c>
      <c r="AE364" s="2">
        <f>(Table2[[#This Row],[Close Price]]/Table2[[#This Row],[Current Week Low]])-1</f>
        <v>1.0573032241221858E-2</v>
      </c>
      <c r="AF364" s="2">
        <f>(Table2[[#This Row],[Current Week High]]/Table2[[#This Row],[Close Price]])-1</f>
        <v>5.6832859726168028E-3</v>
      </c>
      <c r="AG364" s="2">
        <f>(Table2[[#This Row],[Close Price]]/Table2[[#This Row],[Current Month Low]])-1</f>
        <v>1.0573032241221858E-2</v>
      </c>
      <c r="AH364" s="2">
        <f>(Table2[[#This Row],[Current Month High]]/Table2[[#This Row],[Close Price]])-1</f>
        <v>5.6832859726168028E-3</v>
      </c>
      <c r="AI364">
        <v>18.5352622061482</v>
      </c>
      <c r="AJ364">
        <v>45.526315789473699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-0.05</v>
      </c>
      <c r="AM364" t="s">
        <v>10456</v>
      </c>
      <c r="AN364">
        <v>7.59</v>
      </c>
      <c r="AO364" t="s">
        <v>10455</v>
      </c>
      <c r="AP364">
        <v>0.14366597947627099</v>
      </c>
      <c r="AQ364">
        <f>(Table2[[#This Row],[Sharpe Ratio]]-AVERAGE(Table2[Sharpe Ratio]))/_xlfn.STDEV.P(Table2[Sharpe Ratio])</f>
        <v>1.0124811968852325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-0.82599824352554108</v>
      </c>
      <c r="AS364">
        <f>_xlfn.RANK.AVG(Table2[[#This Row],[1Y Return vs Nifty Z-Score]],Table2[1Y Return vs Nifty Z-Score])</f>
        <v>488</v>
      </c>
      <c r="AT364">
        <f>_xlfn.RANK.AVG(Table2[[#This Row],[6M Return vs Nifty Z-Score]],Table2[6M Return vs Nifty Z-Score])</f>
        <v>495</v>
      </c>
      <c r="AU364">
        <f>_xlfn.RANK.AVG(Table2[[#This Row],[Sharpe Ratio Z-Score]],Table2[Sharpe Ratio Z-Score])</f>
        <v>115</v>
      </c>
      <c r="AV364">
        <f>(Table2[[#This Row],[Rank 1Y]]+Table2[[#This Row],[Rank 6M]]+Table2[[#This Row],[Rank Sharpe]])/3</f>
        <v>366</v>
      </c>
    </row>
    <row r="365" spans="1:48" x14ac:dyDescent="0.3">
      <c r="A365" t="s">
        <v>1161</v>
      </c>
      <c r="B365" t="s">
        <v>1162</v>
      </c>
      <c r="C365" t="s">
        <v>10414</v>
      </c>
      <c r="D365" t="s">
        <v>46</v>
      </c>
      <c r="E365">
        <v>9806.6505020000004</v>
      </c>
      <c r="F365">
        <v>345.35</v>
      </c>
      <c r="G365">
        <v>14.0032100532512</v>
      </c>
      <c r="H365">
        <f>(Table2[[#This Row],[1Y Return vs Nifty]]-AVERAGE(Table2[1Y Return vs Nifty]))/_xlfn.STDEV.P(Table2[1Y Return vs Nifty])</f>
        <v>-0.3800767799152503</v>
      </c>
      <c r="I365">
        <v>-2.7760021071002301</v>
      </c>
      <c r="J365">
        <f>(Table2[[#This Row],[1M Return vs Nifty]]-AVERAGE(Table2[1M Return vs Nifty]))/_xlfn.STDEV.P(Table2[1M Return vs Nifty])</f>
        <v>-0.23652796688859501</v>
      </c>
      <c r="K365">
        <v>22.956136993420401</v>
      </c>
      <c r="L365">
        <f>(Table2[[#This Row],[6M Return vs Nifty]]-AVERAGE(Table2[6M Return vs Nifty]))/_xlfn.STDEV.P(Table2[6M Return vs Nifty])</f>
        <v>0.32318509158503633</v>
      </c>
      <c r="M365">
        <v>-2.85806180258606</v>
      </c>
      <c r="N365">
        <f>(Table2[[#This Row],[1W Return vs Nifty]]-AVERAGE(Table2[1W Return vs Nifty]))/_xlfn.STDEV.P(Table2[1W Return vs Nifty])</f>
        <v>-0.21013429940087586</v>
      </c>
      <c r="O365">
        <v>344.24</v>
      </c>
      <c r="P365">
        <v>315.93084838056501</v>
      </c>
      <c r="Q365">
        <v>280.711910275668</v>
      </c>
      <c r="R365">
        <v>47.893378082801398</v>
      </c>
      <c r="S365" s="2">
        <f>(Table2[[#This Row],[Close Price]]-Table2[[#This Row],[20D EMA]])/Table2[[#This Row],[20D EMA]]</f>
        <v>3.224494538693974E-3</v>
      </c>
      <c r="T365" s="2">
        <f>(Table2[[#This Row],[Close Price]]-Table2[[#This Row],[50D EMA]])/Table2[[#This Row],[50D EMA]]</f>
        <v>9.3118958690596734E-2</v>
      </c>
      <c r="U365" s="2">
        <f>(Table2[[#This Row],[Close Price]]-Table2[[#This Row],[200D EMA]])/Table2[[#This Row],[200D EMA]]</f>
        <v>0.23026486357794854</v>
      </c>
      <c r="V365">
        <v>0.87112659942210602</v>
      </c>
      <c r="W365">
        <v>344.3</v>
      </c>
      <c r="X365">
        <v>350.1</v>
      </c>
      <c r="Y365">
        <v>344.3</v>
      </c>
      <c r="Z365">
        <v>350.1</v>
      </c>
      <c r="AA365">
        <v>344.3</v>
      </c>
      <c r="AB365">
        <v>350.1</v>
      </c>
      <c r="AC365" s="2">
        <f>(Table2[[#This Row],[Close Price]]/Table2[[#This Row],[Day Low]])-1</f>
        <v>3.0496659889631683E-3</v>
      </c>
      <c r="AD365" s="2">
        <f>(Table2[[#This Row],[Day High]]/Table2[[#This Row],[Close Price]])-1</f>
        <v>1.3754162443897489E-2</v>
      </c>
      <c r="AE365" s="2">
        <f>(Table2[[#This Row],[Close Price]]/Table2[[#This Row],[Current Week Low]])-1</f>
        <v>3.0496659889631683E-3</v>
      </c>
      <c r="AF365" s="2">
        <f>(Table2[[#This Row],[Current Week High]]/Table2[[#This Row],[Close Price]])-1</f>
        <v>1.3754162443897489E-2</v>
      </c>
      <c r="AG365" s="2">
        <f>(Table2[[#This Row],[Close Price]]/Table2[[#This Row],[Current Month Low]])-1</f>
        <v>3.0496659889631683E-3</v>
      </c>
      <c r="AH365" s="2">
        <f>(Table2[[#This Row],[Current Month High]]/Table2[[#This Row],[Close Price]])-1</f>
        <v>1.3754162443897489E-2</v>
      </c>
      <c r="AI365">
        <v>17.851455045605899</v>
      </c>
      <c r="AJ365">
        <v>45.871172122492098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0.2</v>
      </c>
      <c r="AM365" t="s">
        <v>10455</v>
      </c>
      <c r="AN365">
        <v>-7.26</v>
      </c>
      <c r="AO365" t="s">
        <v>10456</v>
      </c>
      <c r="AP365">
        <v>1.5490525818135E-2</v>
      </c>
      <c r="AQ365">
        <f>(Table2[[#This Row],[Sharpe Ratio]]-AVERAGE(Table2[Sharpe Ratio]))/_xlfn.STDEV.P(Table2[Sharpe Ratio])</f>
        <v>-0.43665627292185222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-0.94021022754153716</v>
      </c>
      <c r="AS365">
        <f>_xlfn.RANK.AVG(Table2[[#This Row],[1Y Return vs Nifty Z-Score]],Table2[1Y Return vs Nifty Z-Score])</f>
        <v>424</v>
      </c>
      <c r="AT365">
        <f>_xlfn.RANK.AVG(Table2[[#This Row],[6M Return vs Nifty Z-Score]],Table2[6M Return vs Nifty Z-Score])</f>
        <v>218</v>
      </c>
      <c r="AU365">
        <f>_xlfn.RANK.AVG(Table2[[#This Row],[Sharpe Ratio Z-Score]],Table2[Sharpe Ratio Z-Score])</f>
        <v>459</v>
      </c>
      <c r="AV365">
        <f>(Table2[[#This Row],[Rank 1Y]]+Table2[[#This Row],[Rank 6M]]+Table2[[#This Row],[Rank Sharpe]])/3</f>
        <v>367</v>
      </c>
    </row>
    <row r="366" spans="1:48" x14ac:dyDescent="0.3">
      <c r="A366" t="s">
        <v>466</v>
      </c>
      <c r="B366" t="s">
        <v>467</v>
      </c>
      <c r="C366" t="s">
        <v>10411</v>
      </c>
      <c r="D366" t="s">
        <v>49</v>
      </c>
      <c r="E366">
        <v>45108.4197938219</v>
      </c>
      <c r="F366">
        <v>190.1</v>
      </c>
      <c r="G366">
        <v>12.364801163605</v>
      </c>
      <c r="H366">
        <f>(Table2[[#This Row],[1Y Return vs Nifty]]-AVERAGE(Table2[1Y Return vs Nifty]))/_xlfn.STDEV.P(Table2[1Y Return vs Nifty])</f>
        <v>-0.39949750029873476</v>
      </c>
      <c r="I366">
        <v>7.0549228630792999</v>
      </c>
      <c r="J366">
        <f>(Table2[[#This Row],[1M Return vs Nifty]]-AVERAGE(Table2[1M Return vs Nifty]))/_xlfn.STDEV.P(Table2[1M Return vs Nifty])</f>
        <v>0.70707396945774348</v>
      </c>
      <c r="K366">
        <v>5.3523256603612204</v>
      </c>
      <c r="L366">
        <f>(Table2[[#This Row],[6M Return vs Nifty]]-AVERAGE(Table2[6M Return vs Nifty]))/_xlfn.STDEV.P(Table2[6M Return vs Nifty])</f>
        <v>-0.21314960282641188</v>
      </c>
      <c r="M366">
        <v>-3.74562603691288</v>
      </c>
      <c r="N366">
        <f>(Table2[[#This Row],[1W Return vs Nifty]]-AVERAGE(Table2[1W Return vs Nifty]))/_xlfn.STDEV.P(Table2[1W Return vs Nifty])</f>
        <v>-0.38845300613972844</v>
      </c>
      <c r="O366">
        <v>175.85</v>
      </c>
      <c r="P366">
        <v>169.015413763998</v>
      </c>
      <c r="Q366">
        <v>154.48385048907701</v>
      </c>
      <c r="R366">
        <v>59.030941048255897</v>
      </c>
      <c r="S366" s="2">
        <f>(Table2[[#This Row],[Close Price]]-Table2[[#This Row],[20D EMA]])/Table2[[#This Row],[20D EMA]]</f>
        <v>8.1034972988342335E-2</v>
      </c>
      <c r="T366" s="2">
        <f>(Table2[[#This Row],[Close Price]]-Table2[[#This Row],[50D EMA]])/Table2[[#This Row],[50D EMA]]</f>
        <v>0.1247494874369454</v>
      </c>
      <c r="U366" s="2">
        <f>(Table2[[#This Row],[Close Price]]-Table2[[#This Row],[200D EMA]])/Table2[[#This Row],[200D EMA]]</f>
        <v>0.23054933831702537</v>
      </c>
      <c r="V366">
        <v>2.2126039386780798</v>
      </c>
      <c r="W366">
        <v>182.96</v>
      </c>
      <c r="X366">
        <v>191.65</v>
      </c>
      <c r="Y366">
        <v>182.96</v>
      </c>
      <c r="Z366">
        <v>191.65</v>
      </c>
      <c r="AA366">
        <v>182.96</v>
      </c>
      <c r="AB366">
        <v>191.65</v>
      </c>
      <c r="AC366" s="2">
        <f>(Table2[[#This Row],[Close Price]]/Table2[[#This Row],[Day Low]])-1</f>
        <v>3.9024923480542206E-2</v>
      </c>
      <c r="AD366" s="2">
        <f>(Table2[[#This Row],[Day High]]/Table2[[#This Row],[Close Price]])-1</f>
        <v>8.1536033666491647E-3</v>
      </c>
      <c r="AE366" s="2">
        <f>(Table2[[#This Row],[Close Price]]/Table2[[#This Row],[Current Week Low]])-1</f>
        <v>3.9024923480542206E-2</v>
      </c>
      <c r="AF366" s="2">
        <f>(Table2[[#This Row],[Current Week High]]/Table2[[#This Row],[Close Price]])-1</f>
        <v>8.1536033666491647E-3</v>
      </c>
      <c r="AG366" s="2">
        <f>(Table2[[#This Row],[Close Price]]/Table2[[#This Row],[Current Month Low]])-1</f>
        <v>3.9024923480542206E-2</v>
      </c>
      <c r="AH366" s="2">
        <f>(Table2[[#This Row],[Current Month High]]/Table2[[#This Row],[Close Price]])-1</f>
        <v>8.1536033666491647E-3</v>
      </c>
      <c r="AI366">
        <v>0.81536033666491603</v>
      </c>
      <c r="AJ366">
        <v>63.175965665235999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0.05</v>
      </c>
      <c r="AM366" t="s">
        <v>10455</v>
      </c>
      <c r="AN366">
        <v>11.42</v>
      </c>
      <c r="AO366" t="s">
        <v>10455</v>
      </c>
      <c r="AP366">
        <v>6.6152754863172E-2</v>
      </c>
      <c r="AQ366">
        <f>(Table2[[#This Row],[Sharpe Ratio]]-AVERAGE(Table2[Sharpe Ratio]))/_xlfn.STDEV.P(Table2[Sharpe Ratio])</f>
        <v>0.1361252723568975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-0.15790086745023407</v>
      </c>
      <c r="AS366">
        <f>_xlfn.RANK.AVG(Table2[[#This Row],[1Y Return vs Nifty Z-Score]],Table2[1Y Return vs Nifty Z-Score])</f>
        <v>432</v>
      </c>
      <c r="AT366">
        <f>_xlfn.RANK.AVG(Table2[[#This Row],[6M Return vs Nifty Z-Score]],Table2[6M Return vs Nifty Z-Score])</f>
        <v>375</v>
      </c>
      <c r="AU366">
        <f>_xlfn.RANK.AVG(Table2[[#This Row],[Sharpe Ratio Z-Score]],Table2[Sharpe Ratio Z-Score])</f>
        <v>295</v>
      </c>
      <c r="AV366">
        <f>(Table2[[#This Row],[Rank 1Y]]+Table2[[#This Row],[Rank 6M]]+Table2[[#This Row],[Rank Sharpe]])/3</f>
        <v>367.33333333333331</v>
      </c>
    </row>
    <row r="367" spans="1:48" x14ac:dyDescent="0.3">
      <c r="A367" t="s">
        <v>44</v>
      </c>
      <c r="B367" t="s">
        <v>45</v>
      </c>
      <c r="C367" t="s">
        <v>10414</v>
      </c>
      <c r="D367" t="s">
        <v>46</v>
      </c>
      <c r="E367">
        <v>487857.97546387999</v>
      </c>
      <c r="F367">
        <v>3526.55</v>
      </c>
      <c r="G367">
        <v>17.967752094840801</v>
      </c>
      <c r="H367">
        <f>(Table2[[#This Row],[1Y Return vs Nifty]]-AVERAGE(Table2[1Y Return vs Nifty]))/_xlfn.STDEV.P(Table2[1Y Return vs Nifty])</f>
        <v>-0.33308346650927473</v>
      </c>
      <c r="I367">
        <v>-14.5386741132592</v>
      </c>
      <c r="J367">
        <f>(Table2[[#This Row],[1M Return vs Nifty]]-AVERAGE(Table2[1M Return vs Nifty]))/_xlfn.STDEV.P(Table2[1M Return vs Nifty])</f>
        <v>-1.3655448310479987</v>
      </c>
      <c r="K367">
        <v>-10.921152979450699</v>
      </c>
      <c r="L367">
        <f>(Table2[[#This Row],[6M Return vs Nifty]]-AVERAGE(Table2[6M Return vs Nifty]))/_xlfn.STDEV.P(Table2[6M Return vs Nifty])</f>
        <v>-0.70895309834013043</v>
      </c>
      <c r="M367">
        <v>-1.6841220102041301</v>
      </c>
      <c r="N367">
        <f>(Table2[[#This Row],[1W Return vs Nifty]]-AVERAGE(Table2[1W Return vs Nifty]))/_xlfn.STDEV.P(Table2[1W Return vs Nifty])</f>
        <v>2.5719532322745726E-2</v>
      </c>
      <c r="O367">
        <v>3574.76</v>
      </c>
      <c r="P367">
        <v>3566.2760392484302</v>
      </c>
      <c r="Q367">
        <v>3326.6268163080499</v>
      </c>
      <c r="R367">
        <v>43.698917059842401</v>
      </c>
      <c r="S367" s="2">
        <f>(Table2[[#This Row],[Close Price]]-Table2[[#This Row],[20D EMA]])/Table2[[#This Row],[20D EMA]]</f>
        <v>-1.34862200539337E-2</v>
      </c>
      <c r="T367" s="2">
        <f>(Table2[[#This Row],[Close Price]]-Table2[[#This Row],[50D EMA]])/Table2[[#This Row],[50D EMA]]</f>
        <v>-1.1139361847267992E-2</v>
      </c>
      <c r="U367" s="2">
        <f>(Table2[[#This Row],[Close Price]]-Table2[[#This Row],[200D EMA]])/Table2[[#This Row],[200D EMA]]</f>
        <v>6.0097869322723915E-2</v>
      </c>
      <c r="V367">
        <v>0.90477747867277103</v>
      </c>
      <c r="W367">
        <v>3514</v>
      </c>
      <c r="X367">
        <v>3541.4</v>
      </c>
      <c r="Y367">
        <v>3514</v>
      </c>
      <c r="Z367">
        <v>3541.4</v>
      </c>
      <c r="AA367">
        <v>3514</v>
      </c>
      <c r="AB367">
        <v>3541.4</v>
      </c>
      <c r="AC367" s="2">
        <f>(Table2[[#This Row],[Close Price]]/Table2[[#This Row],[Day Low]])-1</f>
        <v>3.5714285714285587E-3</v>
      </c>
      <c r="AD367" s="2">
        <f>(Table2[[#This Row],[Day High]]/Table2[[#This Row],[Close Price]])-1</f>
        <v>4.2109143497184309E-3</v>
      </c>
      <c r="AE367" s="2">
        <f>(Table2[[#This Row],[Close Price]]/Table2[[#This Row],[Current Week Low]])-1</f>
        <v>3.5714285714285587E-3</v>
      </c>
      <c r="AF367" s="2">
        <f>(Table2[[#This Row],[Current Week High]]/Table2[[#This Row],[Close Price]])-1</f>
        <v>4.2109143497184309E-3</v>
      </c>
      <c r="AG367" s="2">
        <f>(Table2[[#This Row],[Close Price]]/Table2[[#This Row],[Current Month Low]])-1</f>
        <v>3.5714285714285587E-3</v>
      </c>
      <c r="AH367" s="2">
        <f>(Table2[[#This Row],[Current Month High]]/Table2[[#This Row],[Close Price]])-1</f>
        <v>4.2109143497184309E-3</v>
      </c>
      <c r="AI367">
        <v>11.153960669776399</v>
      </c>
      <c r="AJ367">
        <v>45.725206611570201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-0.14000000000000001</v>
      </c>
      <c r="AM367" t="s">
        <v>10456</v>
      </c>
      <c r="AN367">
        <v>-2.86</v>
      </c>
      <c r="AO367" t="s">
        <v>10456</v>
      </c>
      <c r="AP367">
        <v>0.12977471356268699</v>
      </c>
      <c r="AQ367">
        <f>(Table2[[#This Row],[Sharpe Ratio]]-AVERAGE(Table2[Sharpe Ratio]))/_xlfn.STDEV.P(Table2[Sharpe Ratio])</f>
        <v>0.85542808442175466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-1.5264337791529035</v>
      </c>
      <c r="AS367">
        <f>_xlfn.RANK.AVG(Table2[[#This Row],[1Y Return vs Nifty Z-Score]],Table2[1Y Return vs Nifty Z-Score])</f>
        <v>402</v>
      </c>
      <c r="AT367">
        <f>_xlfn.RANK.AVG(Table2[[#This Row],[6M Return vs Nifty Z-Score]],Table2[6M Return vs Nifty Z-Score])</f>
        <v>555</v>
      </c>
      <c r="AU367">
        <f>_xlfn.RANK.AVG(Table2[[#This Row],[Sharpe Ratio Z-Score]],Table2[Sharpe Ratio Z-Score])</f>
        <v>146</v>
      </c>
      <c r="AV367">
        <f>(Table2[[#This Row],[Rank 1Y]]+Table2[[#This Row],[Rank 6M]]+Table2[[#This Row],[Rank Sharpe]])/3</f>
        <v>367.66666666666669</v>
      </c>
    </row>
    <row r="368" spans="1:48" x14ac:dyDescent="0.3">
      <c r="A368" t="s">
        <v>1071</v>
      </c>
      <c r="B368" t="s">
        <v>1072</v>
      </c>
      <c r="C368" t="s">
        <v>10415</v>
      </c>
      <c r="D368" t="s">
        <v>388</v>
      </c>
      <c r="E368">
        <v>11414.40921102</v>
      </c>
      <c r="F368">
        <v>2837.3</v>
      </c>
      <c r="G368">
        <v>11.252704806194799</v>
      </c>
      <c r="H368">
        <f>(Table2[[#This Row],[1Y Return vs Nifty]]-AVERAGE(Table2[1Y Return vs Nifty]))/_xlfn.STDEV.P(Table2[1Y Return vs Nifty])</f>
        <v>-0.41267962628281618</v>
      </c>
      <c r="I368">
        <v>10.7570950025203</v>
      </c>
      <c r="J368">
        <f>(Table2[[#This Row],[1M Return vs Nifty]]-AVERAGE(Table2[1M Return vs Nifty]))/_xlfn.STDEV.P(Table2[1M Return vs Nifty])</f>
        <v>1.0624196576875458</v>
      </c>
      <c r="K368">
        <v>5.76093204327168</v>
      </c>
      <c r="L368">
        <f>(Table2[[#This Row],[6M Return vs Nifty]]-AVERAGE(Table2[6M Return vs Nifty]))/_xlfn.STDEV.P(Table2[6M Return vs Nifty])</f>
        <v>-0.20070060667628301</v>
      </c>
      <c r="M368">
        <v>8.6141975102102695</v>
      </c>
      <c r="N368">
        <f>(Table2[[#This Row],[1W Return vs Nifty]]-AVERAGE(Table2[1W Return vs Nifty]))/_xlfn.STDEV.P(Table2[1W Return vs Nifty])</f>
        <v>2.0947337483547779</v>
      </c>
      <c r="O368">
        <v>2548.2199999999998</v>
      </c>
      <c r="P368">
        <v>2509.00916874941</v>
      </c>
      <c r="Q368">
        <v>2412.37393896195</v>
      </c>
      <c r="R368">
        <v>85.883461449526095</v>
      </c>
      <c r="S368" s="2">
        <f>(Table2[[#This Row],[Close Price]]-Table2[[#This Row],[20D EMA]])/Table2[[#This Row],[20D EMA]]</f>
        <v>0.11344389416926341</v>
      </c>
      <c r="T368" s="2">
        <f>(Table2[[#This Row],[Close Price]]-Table2[[#This Row],[50D EMA]])/Table2[[#This Row],[50D EMA]]</f>
        <v>0.13084481130621908</v>
      </c>
      <c r="U368" s="2">
        <f>(Table2[[#This Row],[Close Price]]-Table2[[#This Row],[200D EMA]])/Table2[[#This Row],[200D EMA]]</f>
        <v>0.17614435895493749</v>
      </c>
      <c r="V368">
        <v>2.0409270299668298</v>
      </c>
      <c r="W368">
        <v>2776</v>
      </c>
      <c r="X368">
        <v>2907.35</v>
      </c>
      <c r="Y368">
        <v>2776</v>
      </c>
      <c r="Z368">
        <v>2907.35</v>
      </c>
      <c r="AA368">
        <v>2776</v>
      </c>
      <c r="AB368">
        <v>2907.35</v>
      </c>
      <c r="AC368" s="2">
        <f>(Table2[[#This Row],[Close Price]]/Table2[[#This Row],[Day Low]])-1</f>
        <v>2.2082132564841483E-2</v>
      </c>
      <c r="AD368" s="2">
        <f>(Table2[[#This Row],[Day High]]/Table2[[#This Row],[Close Price]])-1</f>
        <v>2.4688964860959173E-2</v>
      </c>
      <c r="AE368" s="2">
        <f>(Table2[[#This Row],[Close Price]]/Table2[[#This Row],[Current Week Low]])-1</f>
        <v>2.2082132564841483E-2</v>
      </c>
      <c r="AF368" s="2">
        <f>(Table2[[#This Row],[Current Week High]]/Table2[[#This Row],[Close Price]])-1</f>
        <v>2.4688964860959173E-2</v>
      </c>
      <c r="AG368" s="2">
        <f>(Table2[[#This Row],[Close Price]]/Table2[[#This Row],[Current Month Low]])-1</f>
        <v>2.2082132564841483E-2</v>
      </c>
      <c r="AH368" s="2">
        <f>(Table2[[#This Row],[Current Month High]]/Table2[[#This Row],[Close Price]])-1</f>
        <v>2.4688964860959173E-2</v>
      </c>
      <c r="AI368">
        <v>5.6796954851442996</v>
      </c>
      <c r="AJ368">
        <v>40.106661399437002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-7.0000000000000007E-2</v>
      </c>
      <c r="AM368" t="s">
        <v>10456</v>
      </c>
      <c r="AN368">
        <v>12.18</v>
      </c>
      <c r="AO368" t="s">
        <v>10455</v>
      </c>
      <c r="AP368">
        <v>6.4233189126194995E-2</v>
      </c>
      <c r="AQ368">
        <f>(Table2[[#This Row],[Sharpe Ratio]]-AVERAGE(Table2[Sharpe Ratio]))/_xlfn.STDEV.P(Table2[Sharpe Ratio])</f>
        <v>0.11442287493351487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2.6581960480167393</v>
      </c>
      <c r="AS368">
        <f>_xlfn.RANK.AVG(Table2[[#This Row],[1Y Return vs Nifty Z-Score]],Table2[1Y Return vs Nifty Z-Score])</f>
        <v>435</v>
      </c>
      <c r="AT368">
        <f>_xlfn.RANK.AVG(Table2[[#This Row],[6M Return vs Nifty Z-Score]],Table2[6M Return vs Nifty Z-Score])</f>
        <v>370</v>
      </c>
      <c r="AU368">
        <f>_xlfn.RANK.AVG(Table2[[#This Row],[Sharpe Ratio Z-Score]],Table2[Sharpe Ratio Z-Score])</f>
        <v>298</v>
      </c>
      <c r="AV368">
        <f>(Table2[[#This Row],[Rank 1Y]]+Table2[[#This Row],[Rank 6M]]+Table2[[#This Row],[Rank Sharpe]])/3</f>
        <v>367.66666666666669</v>
      </c>
    </row>
    <row r="369" spans="1:48" x14ac:dyDescent="0.3">
      <c r="A369" t="s">
        <v>379</v>
      </c>
      <c r="B369" t="s">
        <v>380</v>
      </c>
      <c r="C369" t="s">
        <v>10421</v>
      </c>
      <c r="D369" t="s">
        <v>381</v>
      </c>
      <c r="E369">
        <v>63512.842835519899</v>
      </c>
      <c r="F369">
        <v>1036.4000000000001</v>
      </c>
      <c r="G369">
        <v>32.227693978554498</v>
      </c>
      <c r="H369">
        <f>(Table2[[#This Row],[1Y Return vs Nifty]]-AVERAGE(Table2[1Y Return vs Nifty]))/_xlfn.STDEV.P(Table2[1Y Return vs Nifty])</f>
        <v>-0.16405463264586398</v>
      </c>
      <c r="I369">
        <v>-13.5371805129623</v>
      </c>
      <c r="J369">
        <f>(Table2[[#This Row],[1M Return vs Nifty]]-AVERAGE(Table2[1M Return vs Nifty]))/_xlfn.STDEV.P(Table2[1M Return vs Nifty])</f>
        <v>-1.2694184438214504</v>
      </c>
      <c r="K369">
        <v>9.39135178609272</v>
      </c>
      <c r="L369">
        <f>(Table2[[#This Row],[6M Return vs Nifty]]-AVERAGE(Table2[6M Return vs Nifty]))/_xlfn.STDEV.P(Table2[6M Return vs Nifty])</f>
        <v>-9.0092737362516551E-2</v>
      </c>
      <c r="M369">
        <v>-5.5912995260078198</v>
      </c>
      <c r="N369">
        <f>(Table2[[#This Row],[1W Return vs Nifty]]-AVERAGE(Table2[1W Return vs Nifty]))/_xlfn.STDEV.P(Table2[1W Return vs Nifty])</f>
        <v>-0.75926347473326927</v>
      </c>
      <c r="O369">
        <v>1068.1300000000001</v>
      </c>
      <c r="P369">
        <v>1044.9561385560401</v>
      </c>
      <c r="Q369">
        <v>914.57105662997401</v>
      </c>
      <c r="R369">
        <v>35.953350946462102</v>
      </c>
      <c r="S369" s="2">
        <f>(Table2[[#This Row],[Close Price]]-Table2[[#This Row],[20D EMA]])/Table2[[#This Row],[20D EMA]]</f>
        <v>-2.9706121913999246E-2</v>
      </c>
      <c r="T369" s="2">
        <f>(Table2[[#This Row],[Close Price]]-Table2[[#This Row],[50D EMA]])/Table2[[#This Row],[50D EMA]]</f>
        <v>-8.1880360718902187E-3</v>
      </c>
      <c r="U369" s="2">
        <f>(Table2[[#This Row],[Close Price]]-Table2[[#This Row],[200D EMA]])/Table2[[#This Row],[200D EMA]]</f>
        <v>0.13320883324139221</v>
      </c>
      <c r="V369">
        <v>0.68807984664329402</v>
      </c>
      <c r="W369">
        <v>1030.7</v>
      </c>
      <c r="X369">
        <v>1045.7</v>
      </c>
      <c r="Y369">
        <v>1030.7</v>
      </c>
      <c r="Z369">
        <v>1045.7</v>
      </c>
      <c r="AA369">
        <v>1030.7</v>
      </c>
      <c r="AB369">
        <v>1045.7</v>
      </c>
      <c r="AC369" s="2">
        <f>(Table2[[#This Row],[Close Price]]/Table2[[#This Row],[Day Low]])-1</f>
        <v>5.530222179101596E-3</v>
      </c>
      <c r="AD369" s="2">
        <f>(Table2[[#This Row],[Day High]]/Table2[[#This Row],[Close Price]])-1</f>
        <v>8.9733693554612248E-3</v>
      </c>
      <c r="AE369" s="2">
        <f>(Table2[[#This Row],[Close Price]]/Table2[[#This Row],[Current Week Low]])-1</f>
        <v>5.530222179101596E-3</v>
      </c>
      <c r="AF369" s="2">
        <f>(Table2[[#This Row],[Current Week High]]/Table2[[#This Row],[Close Price]])-1</f>
        <v>8.9733693554612248E-3</v>
      </c>
      <c r="AG369" s="2">
        <f>(Table2[[#This Row],[Close Price]]/Table2[[#This Row],[Current Month Low]])-1</f>
        <v>5.530222179101596E-3</v>
      </c>
      <c r="AH369" s="2">
        <f>(Table2[[#This Row],[Current Month High]]/Table2[[#This Row],[Close Price]])-1</f>
        <v>8.9733693554612248E-3</v>
      </c>
      <c r="AI369">
        <v>13.8556541875723</v>
      </c>
      <c r="AJ369">
        <v>60.458275274810298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0.04</v>
      </c>
      <c r="AM369" t="s">
        <v>10455</v>
      </c>
      <c r="AN369">
        <v>-9.1999999999999993</v>
      </c>
      <c r="AO369" t="s">
        <v>10456</v>
      </c>
      <c r="AP369">
        <v>2.2275668321306001E-2</v>
      </c>
      <c r="AQ369">
        <f>(Table2[[#This Row],[Sharpe Ratio]]-AVERAGE(Table2[Sharpe Ratio]))/_xlfn.STDEV.P(Table2[Sharpe Ratio])</f>
        <v>-0.35994420396713001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-2.6427734925302304</v>
      </c>
      <c r="AS369">
        <f>_xlfn.RANK.AVG(Table2[[#This Row],[1Y Return vs Nifty Z-Score]],Table2[1Y Return vs Nifty Z-Score])</f>
        <v>330</v>
      </c>
      <c r="AT369">
        <f>_xlfn.RANK.AVG(Table2[[#This Row],[6M Return vs Nifty Z-Score]],Table2[6M Return vs Nifty Z-Score])</f>
        <v>335</v>
      </c>
      <c r="AU369">
        <f>_xlfn.RANK.AVG(Table2[[#This Row],[Sharpe Ratio Z-Score]],Table2[Sharpe Ratio Z-Score])</f>
        <v>439</v>
      </c>
      <c r="AV369">
        <f>(Table2[[#This Row],[Rank 1Y]]+Table2[[#This Row],[Rank 6M]]+Table2[[#This Row],[Rank Sharpe]])/3</f>
        <v>368</v>
      </c>
    </row>
    <row r="370" spans="1:48" x14ac:dyDescent="0.3">
      <c r="A370" t="s">
        <v>1039</v>
      </c>
      <c r="B370" t="s">
        <v>1040</v>
      </c>
      <c r="C370" t="s">
        <v>10417</v>
      </c>
      <c r="D370" t="s">
        <v>62</v>
      </c>
      <c r="E370">
        <v>11943.930324479999</v>
      </c>
      <c r="F370">
        <v>494.65</v>
      </c>
      <c r="G370">
        <v>40.099722372873899</v>
      </c>
      <c r="H370">
        <f>(Table2[[#This Row],[1Y Return vs Nifty]]-AVERAGE(Table2[1Y Return vs Nifty]))/_xlfn.STDEV.P(Table2[1Y Return vs Nifty])</f>
        <v>-7.0744309891242779E-2</v>
      </c>
      <c r="I370">
        <v>9.4883796081384908</v>
      </c>
      <c r="J370">
        <f>(Table2[[#This Row],[1M Return vs Nifty]]-AVERAGE(Table2[1M Return vs Nifty]))/_xlfn.STDEV.P(Table2[1M Return vs Nifty])</f>
        <v>0.94064451379798553</v>
      </c>
      <c r="K370">
        <v>9.1666351308591594</v>
      </c>
      <c r="L370">
        <f>(Table2[[#This Row],[6M Return vs Nifty]]-AVERAGE(Table2[6M Return vs Nifty]))/_xlfn.STDEV.P(Table2[6M Return vs Nifty])</f>
        <v>-9.6939171713214062E-2</v>
      </c>
      <c r="M370">
        <v>-2.7295482109145701</v>
      </c>
      <c r="N370">
        <f>(Table2[[#This Row],[1W Return vs Nifty]]-AVERAGE(Table2[1W Return vs Nifty]))/_xlfn.STDEV.P(Table2[1W Return vs Nifty])</f>
        <v>-0.18431489774077386</v>
      </c>
      <c r="O370">
        <v>473.56</v>
      </c>
      <c r="P370">
        <v>451.70841487219201</v>
      </c>
      <c r="Q370">
        <v>408.87223141662002</v>
      </c>
      <c r="R370">
        <v>63.843516507310603</v>
      </c>
      <c r="S370" s="2">
        <f>(Table2[[#This Row],[Close Price]]-Table2[[#This Row],[20D EMA]])/Table2[[#This Row],[20D EMA]]</f>
        <v>4.4535011402990064E-2</v>
      </c>
      <c r="T370" s="2">
        <f>(Table2[[#This Row],[Close Price]]-Table2[[#This Row],[50D EMA]])/Table2[[#This Row],[50D EMA]]</f>
        <v>9.5064833228661494E-2</v>
      </c>
      <c r="U370" s="2">
        <f>(Table2[[#This Row],[Close Price]]-Table2[[#This Row],[200D EMA]])/Table2[[#This Row],[200D EMA]]</f>
        <v>0.20979113276092543</v>
      </c>
      <c r="V370">
        <v>1.7593345539349601</v>
      </c>
      <c r="W370">
        <v>491.75</v>
      </c>
      <c r="X370">
        <v>498.4</v>
      </c>
      <c r="Y370">
        <v>491.75</v>
      </c>
      <c r="Z370">
        <v>498.4</v>
      </c>
      <c r="AA370">
        <v>491.75</v>
      </c>
      <c r="AB370">
        <v>498.4</v>
      </c>
      <c r="AC370" s="2">
        <f>(Table2[[#This Row],[Close Price]]/Table2[[#This Row],[Day Low]])-1</f>
        <v>5.8973055414335285E-3</v>
      </c>
      <c r="AD370" s="2">
        <f>(Table2[[#This Row],[Day High]]/Table2[[#This Row],[Close Price]])-1</f>
        <v>7.581117962195405E-3</v>
      </c>
      <c r="AE370" s="2">
        <f>(Table2[[#This Row],[Close Price]]/Table2[[#This Row],[Current Week Low]])-1</f>
        <v>5.8973055414335285E-3</v>
      </c>
      <c r="AF370" s="2">
        <f>(Table2[[#This Row],[Current Week High]]/Table2[[#This Row],[Close Price]])-1</f>
        <v>7.581117962195405E-3</v>
      </c>
      <c r="AG370" s="2">
        <f>(Table2[[#This Row],[Close Price]]/Table2[[#This Row],[Current Month Low]])-1</f>
        <v>5.8973055414335285E-3</v>
      </c>
      <c r="AH370" s="2">
        <f>(Table2[[#This Row],[Current Month High]]/Table2[[#This Row],[Close Price]])-1</f>
        <v>7.581117962195405E-3</v>
      </c>
      <c r="AI370">
        <v>2.5674719498635499</v>
      </c>
      <c r="AJ370">
        <v>71.932568647897099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0.13</v>
      </c>
      <c r="AM370" t="s">
        <v>10455</v>
      </c>
      <c r="AN370">
        <v>4.78</v>
      </c>
      <c r="AO370" t="s">
        <v>10455</v>
      </c>
      <c r="AP370">
        <v>1.3026968327163E-2</v>
      </c>
      <c r="AQ370">
        <f>(Table2[[#This Row],[Sharpe Ratio]]-AVERAGE(Table2[Sharpe Ratio]))/_xlfn.STDEV.P(Table2[Sharpe Ratio])</f>
        <v>-0.46450898081016051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0.12413715364259431</v>
      </c>
      <c r="AS370">
        <f>_xlfn.RANK.AVG(Table2[[#This Row],[1Y Return vs Nifty Z-Score]],Table2[1Y Return vs Nifty Z-Score])</f>
        <v>299</v>
      </c>
      <c r="AT370">
        <f>_xlfn.RANK.AVG(Table2[[#This Row],[6M Return vs Nifty Z-Score]],Table2[6M Return vs Nifty Z-Score])</f>
        <v>336</v>
      </c>
      <c r="AU370">
        <f>_xlfn.RANK.AVG(Table2[[#This Row],[Sharpe Ratio Z-Score]],Table2[Sharpe Ratio Z-Score])</f>
        <v>469</v>
      </c>
      <c r="AV370">
        <f>(Table2[[#This Row],[Rank 1Y]]+Table2[[#This Row],[Rank 6M]]+Table2[[#This Row],[Rank Sharpe]])/3</f>
        <v>368</v>
      </c>
    </row>
    <row r="371" spans="1:48" x14ac:dyDescent="0.3">
      <c r="A371" t="s">
        <v>291</v>
      </c>
      <c r="B371" t="s">
        <v>292</v>
      </c>
      <c r="C371" t="s">
        <v>10422</v>
      </c>
      <c r="D371" t="s">
        <v>151</v>
      </c>
      <c r="E371">
        <v>87623.432897894905</v>
      </c>
      <c r="F371">
        <v>6937.35</v>
      </c>
      <c r="G371">
        <v>29.5455880152787</v>
      </c>
      <c r="H371">
        <f>(Table2[[#This Row],[1Y Return vs Nifty]]-AVERAGE(Table2[1Y Return vs Nifty]))/_xlfn.STDEV.P(Table2[1Y Return vs Nifty])</f>
        <v>-0.19584671475724927</v>
      </c>
      <c r="I371">
        <v>8.6940425325638202</v>
      </c>
      <c r="J371">
        <f>(Table2[[#This Row],[1M Return vs Nifty]]-AVERAGE(Table2[1M Return vs Nifty]))/_xlfn.STDEV.P(Table2[1M Return vs Nifty])</f>
        <v>0.86440163686651206</v>
      </c>
      <c r="K371">
        <v>23.7665500780187</v>
      </c>
      <c r="L371">
        <f>(Table2[[#This Row],[6M Return vs Nifty]]-AVERAGE(Table2[6M Return vs Nifty]))/_xlfn.STDEV.P(Table2[6M Return vs Nifty])</f>
        <v>0.34787591823908076</v>
      </c>
      <c r="M371">
        <v>4.8258306928080703</v>
      </c>
      <c r="N371">
        <f>(Table2[[#This Row],[1W Return vs Nifty]]-AVERAGE(Table2[1W Return vs Nifty]))/_xlfn.STDEV.P(Table2[1W Return vs Nifty])</f>
        <v>1.3336207546074474</v>
      </c>
      <c r="O371">
        <v>6430.8</v>
      </c>
      <c r="P371">
        <v>6154.5959442641597</v>
      </c>
      <c r="Q371">
        <v>5392.5887782671498</v>
      </c>
      <c r="R371">
        <v>84.349533011994296</v>
      </c>
      <c r="S371" s="2">
        <f>(Table2[[#This Row],[Close Price]]-Table2[[#This Row],[20D EMA]])/Table2[[#This Row],[20D EMA]]</f>
        <v>7.8769359955215557E-2</v>
      </c>
      <c r="T371" s="2">
        <f>(Table2[[#This Row],[Close Price]]-Table2[[#This Row],[50D EMA]])/Table2[[#This Row],[50D EMA]]</f>
        <v>0.12718203807763148</v>
      </c>
      <c r="U371" s="2">
        <f>(Table2[[#This Row],[Close Price]]-Table2[[#This Row],[200D EMA]])/Table2[[#This Row],[200D EMA]]</f>
        <v>0.28646004456309443</v>
      </c>
      <c r="V371">
        <v>0.86040702585157203</v>
      </c>
      <c r="W371">
        <v>6750.1</v>
      </c>
      <c r="X371">
        <v>6969</v>
      </c>
      <c r="Y371">
        <v>6750.1</v>
      </c>
      <c r="Z371">
        <v>6969</v>
      </c>
      <c r="AA371">
        <v>6750.1</v>
      </c>
      <c r="AB371">
        <v>6969</v>
      </c>
      <c r="AC371" s="2">
        <f>(Table2[[#This Row],[Close Price]]/Table2[[#This Row],[Day Low]])-1</f>
        <v>2.7740329772892203E-2</v>
      </c>
      <c r="AD371" s="2">
        <f>(Table2[[#This Row],[Day High]]/Table2[[#This Row],[Close Price]])-1</f>
        <v>4.5622608056390401E-3</v>
      </c>
      <c r="AE371" s="2">
        <f>(Table2[[#This Row],[Close Price]]/Table2[[#This Row],[Current Week Low]])-1</f>
        <v>2.7740329772892203E-2</v>
      </c>
      <c r="AF371" s="2">
        <f>(Table2[[#This Row],[Current Week High]]/Table2[[#This Row],[Close Price]])-1</f>
        <v>4.5622608056390401E-3</v>
      </c>
      <c r="AG371" s="2">
        <f>(Table2[[#This Row],[Close Price]]/Table2[[#This Row],[Current Month Low]])-1</f>
        <v>2.7740329772892203E-2</v>
      </c>
      <c r="AH371" s="2">
        <f>(Table2[[#This Row],[Current Month High]]/Table2[[#This Row],[Close Price]])-1</f>
        <v>4.5622608056390401E-3</v>
      </c>
      <c r="AI371">
        <v>0.45622608056390401</v>
      </c>
      <c r="AJ371">
        <v>74.654145844085505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0.06</v>
      </c>
      <c r="AM371" t="s">
        <v>10455</v>
      </c>
      <c r="AN371">
        <v>10.99</v>
      </c>
      <c r="AO371" t="s">
        <v>10455</v>
      </c>
      <c r="AP371">
        <v>-4.7113470998559996E-3</v>
      </c>
      <c r="AQ371">
        <f>(Table2[[#This Row],[Sharpe Ratio]]-AVERAGE(Table2[Sharpe Ratio]))/_xlfn.STDEV.P(Table2[Sharpe Ratio])</f>
        <v>-0.66505640859699899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1.684995186358792</v>
      </c>
      <c r="AS371">
        <f>_xlfn.RANK.AVG(Table2[[#This Row],[1Y Return vs Nifty Z-Score]],Table2[1Y Return vs Nifty Z-Score])</f>
        <v>343</v>
      </c>
      <c r="AT371">
        <f>_xlfn.RANK.AVG(Table2[[#This Row],[6M Return vs Nifty Z-Score]],Table2[6M Return vs Nifty Z-Score])</f>
        <v>212</v>
      </c>
      <c r="AU371">
        <f>_xlfn.RANK.AVG(Table2[[#This Row],[Sharpe Ratio Z-Score]],Table2[Sharpe Ratio Z-Score])</f>
        <v>549</v>
      </c>
      <c r="AV371">
        <f>(Table2[[#This Row],[Rank 1Y]]+Table2[[#This Row],[Rank 6M]]+Table2[[#This Row],[Rank Sharpe]])/3</f>
        <v>368</v>
      </c>
    </row>
    <row r="372" spans="1:48" x14ac:dyDescent="0.3">
      <c r="A372" t="s">
        <v>607</v>
      </c>
      <c r="B372" t="s">
        <v>608</v>
      </c>
      <c r="C372" t="s">
        <v>10419</v>
      </c>
      <c r="D372" t="s">
        <v>230</v>
      </c>
      <c r="E372">
        <v>30266.4192</v>
      </c>
      <c r="F372">
        <v>2832.8</v>
      </c>
      <c r="G372">
        <v>0.61991222275313596</v>
      </c>
      <c r="H372">
        <f>(Table2[[#This Row],[1Y Return vs Nifty]]-AVERAGE(Table2[1Y Return vs Nifty]))/_xlfn.STDEV.P(Table2[1Y Return vs Nifty])</f>
        <v>-0.53871439877675653</v>
      </c>
      <c r="I372">
        <v>-4.2023827980371102</v>
      </c>
      <c r="J372">
        <f>(Table2[[#This Row],[1M Return vs Nifty]]-AVERAGE(Table2[1M Return vs Nifty]))/_xlfn.STDEV.P(Table2[1M Return vs Nifty])</f>
        <v>-0.37343630318632276</v>
      </c>
      <c r="K372">
        <v>9.1018918124396198</v>
      </c>
      <c r="L372">
        <f>(Table2[[#This Row],[6M Return vs Nifty]]-AVERAGE(Table2[6M Return vs Nifty]))/_xlfn.STDEV.P(Table2[6M Return vs Nifty])</f>
        <v>-9.8911704095137318E-2</v>
      </c>
      <c r="M372">
        <v>-1.1314488630516</v>
      </c>
      <c r="N372">
        <f>(Table2[[#This Row],[1W Return vs Nifty]]-AVERAGE(Table2[1W Return vs Nifty]))/_xlfn.STDEV.P(Table2[1W Return vs Nifty])</f>
        <v>0.1367559588009693</v>
      </c>
      <c r="O372">
        <v>2664.9</v>
      </c>
      <c r="P372">
        <v>2483.8243010494998</v>
      </c>
      <c r="Q372">
        <v>2248.0126025180298</v>
      </c>
      <c r="R372">
        <v>60.7248794523518</v>
      </c>
      <c r="S372" s="2">
        <f>(Table2[[#This Row],[Close Price]]-Table2[[#This Row],[20D EMA]])/Table2[[#This Row],[20D EMA]]</f>
        <v>6.3004240309204887E-2</v>
      </c>
      <c r="T372" s="2">
        <f>(Table2[[#This Row],[Close Price]]-Table2[[#This Row],[50D EMA]])/Table2[[#This Row],[50D EMA]]</f>
        <v>0.14049934965329325</v>
      </c>
      <c r="U372" s="2">
        <f>(Table2[[#This Row],[Close Price]]-Table2[[#This Row],[200D EMA]])/Table2[[#This Row],[200D EMA]]</f>
        <v>0.26013528430709953</v>
      </c>
      <c r="V372">
        <v>0.65887716541625596</v>
      </c>
      <c r="W372">
        <v>2737.55</v>
      </c>
      <c r="X372">
        <v>2845</v>
      </c>
      <c r="Y372">
        <v>2737.55</v>
      </c>
      <c r="Z372">
        <v>2845</v>
      </c>
      <c r="AA372">
        <v>2737.55</v>
      </c>
      <c r="AB372">
        <v>2845</v>
      </c>
      <c r="AC372" s="2">
        <f>(Table2[[#This Row],[Close Price]]/Table2[[#This Row],[Day Low]])-1</f>
        <v>3.4793885043195472E-2</v>
      </c>
      <c r="AD372" s="2">
        <f>(Table2[[#This Row],[Day High]]/Table2[[#This Row],[Close Price]])-1</f>
        <v>4.3066930245692081E-3</v>
      </c>
      <c r="AE372" s="2">
        <f>(Table2[[#This Row],[Close Price]]/Table2[[#This Row],[Current Week Low]])-1</f>
        <v>3.4793885043195472E-2</v>
      </c>
      <c r="AF372" s="2">
        <f>(Table2[[#This Row],[Current Week High]]/Table2[[#This Row],[Close Price]])-1</f>
        <v>4.3066930245692081E-3</v>
      </c>
      <c r="AG372" s="2">
        <f>(Table2[[#This Row],[Close Price]]/Table2[[#This Row],[Current Month Low]])-1</f>
        <v>3.4793885043195472E-2</v>
      </c>
      <c r="AH372" s="2">
        <f>(Table2[[#This Row],[Current Month High]]/Table2[[#This Row],[Close Price]])-1</f>
        <v>4.3066930245692081E-3</v>
      </c>
      <c r="AI372">
        <v>0.78367692742162798</v>
      </c>
      <c r="AJ372">
        <v>51.066552901023798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0.26</v>
      </c>
      <c r="AM372" t="s">
        <v>10455</v>
      </c>
      <c r="AN372">
        <v>5.55</v>
      </c>
      <c r="AO372" t="s">
        <v>10455</v>
      </c>
      <c r="AP372">
        <v>7.6712751470710994E-2</v>
      </c>
      <c r="AQ372">
        <f>(Table2[[#This Row],[Sharpe Ratio]]-AVERAGE(Table2[Sharpe Ratio]))/_xlfn.STDEV.P(Table2[Sharpe Ratio])</f>
        <v>0.25551542334349475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-0.61879102391375262</v>
      </c>
      <c r="AS372">
        <f>_xlfn.RANK.AVG(Table2[[#This Row],[1Y Return vs Nifty Z-Score]],Table2[1Y Return vs Nifty Z-Score])</f>
        <v>505</v>
      </c>
      <c r="AT372">
        <f>_xlfn.RANK.AVG(Table2[[#This Row],[6M Return vs Nifty Z-Score]],Table2[6M Return vs Nifty Z-Score])</f>
        <v>337</v>
      </c>
      <c r="AU372">
        <f>_xlfn.RANK.AVG(Table2[[#This Row],[Sharpe Ratio Z-Score]],Table2[Sharpe Ratio Z-Score])</f>
        <v>265</v>
      </c>
      <c r="AV372">
        <f>(Table2[[#This Row],[Rank 1Y]]+Table2[[#This Row],[Rank 6M]]+Table2[[#This Row],[Rank Sharpe]])/3</f>
        <v>369</v>
      </c>
    </row>
    <row r="373" spans="1:48" x14ac:dyDescent="0.3">
      <c r="A373" t="s">
        <v>446</v>
      </c>
      <c r="B373" t="s">
        <v>447</v>
      </c>
      <c r="C373" t="s">
        <v>10419</v>
      </c>
      <c r="D373" t="s">
        <v>132</v>
      </c>
      <c r="E373">
        <v>50141.337915759999</v>
      </c>
      <c r="F373">
        <v>56672.15</v>
      </c>
      <c r="G373">
        <v>9.8563121899755703</v>
      </c>
      <c r="H373">
        <f>(Table2[[#This Row],[1Y Return vs Nifty]]-AVERAGE(Table2[1Y Return vs Nifty]))/_xlfn.STDEV.P(Table2[1Y Return vs Nifty])</f>
        <v>-0.42923163031339256</v>
      </c>
      <c r="I373">
        <v>1.5284652232696101</v>
      </c>
      <c r="J373">
        <f>(Table2[[#This Row],[1M Return vs Nifty]]-AVERAGE(Table2[1M Return vs Nifty]))/_xlfn.STDEV.P(Table2[1M Return vs Nifty])</f>
        <v>0.17662783688338329</v>
      </c>
      <c r="K373">
        <v>40.213689608459198</v>
      </c>
      <c r="L373">
        <f>(Table2[[#This Row],[6M Return vs Nifty]]-AVERAGE(Table2[6M Return vs Nifty]))/_xlfn.STDEV.P(Table2[6M Return vs Nifty])</f>
        <v>0.84897033393731558</v>
      </c>
      <c r="M373">
        <v>-1.0352889532607501</v>
      </c>
      <c r="N373">
        <f>(Table2[[#This Row],[1W Return vs Nifty]]-AVERAGE(Table2[1W Return vs Nifty]))/_xlfn.STDEV.P(Table2[1W Return vs Nifty])</f>
        <v>0.15607524870795211</v>
      </c>
      <c r="O373">
        <v>55127.65</v>
      </c>
      <c r="P373">
        <v>51323.452527636102</v>
      </c>
      <c r="Q373">
        <v>43695.313520975396</v>
      </c>
      <c r="R373">
        <v>58.7688628455196</v>
      </c>
      <c r="S373" s="2">
        <f>(Table2[[#This Row],[Close Price]]-Table2[[#This Row],[20D EMA]])/Table2[[#This Row],[20D EMA]]</f>
        <v>2.8016793750504511E-2</v>
      </c>
      <c r="T373" s="2">
        <f>(Table2[[#This Row],[Close Price]]-Table2[[#This Row],[50D EMA]])/Table2[[#This Row],[50D EMA]]</f>
        <v>0.10421546503489394</v>
      </c>
      <c r="U373" s="2">
        <f>(Table2[[#This Row],[Close Price]]-Table2[[#This Row],[200D EMA]])/Table2[[#This Row],[200D EMA]]</f>
        <v>0.29698462909060569</v>
      </c>
      <c r="V373">
        <v>0.91009238800442405</v>
      </c>
      <c r="W373">
        <v>56200.05</v>
      </c>
      <c r="X373">
        <v>57000</v>
      </c>
      <c r="Y373">
        <v>56200.05</v>
      </c>
      <c r="Z373">
        <v>57000</v>
      </c>
      <c r="AA373">
        <v>56200.05</v>
      </c>
      <c r="AB373">
        <v>57000</v>
      </c>
      <c r="AC373" s="2">
        <f>(Table2[[#This Row],[Close Price]]/Table2[[#This Row],[Day Low]])-1</f>
        <v>8.4003483982664218E-3</v>
      </c>
      <c r="AD373" s="2">
        <f>(Table2[[#This Row],[Day High]]/Table2[[#This Row],[Close Price]])-1</f>
        <v>5.785028448717755E-3</v>
      </c>
      <c r="AE373" s="2">
        <f>(Table2[[#This Row],[Close Price]]/Table2[[#This Row],[Current Week Low]])-1</f>
        <v>8.4003483982664218E-3</v>
      </c>
      <c r="AF373" s="2">
        <f>(Table2[[#This Row],[Current Week High]]/Table2[[#This Row],[Close Price]])-1</f>
        <v>5.785028448717755E-3</v>
      </c>
      <c r="AG373" s="2">
        <f>(Table2[[#This Row],[Close Price]]/Table2[[#This Row],[Current Month Low]])-1</f>
        <v>8.4003483982664218E-3</v>
      </c>
      <c r="AH373" s="2">
        <f>(Table2[[#This Row],[Current Month High]]/Table2[[#This Row],[Close Price]])-1</f>
        <v>5.785028448717755E-3</v>
      </c>
      <c r="AI373">
        <v>5.86152104693398</v>
      </c>
      <c r="AJ373">
        <v>62.023660789588803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0.2</v>
      </c>
      <c r="AM373" t="s">
        <v>10455</v>
      </c>
      <c r="AN373">
        <v>3.96</v>
      </c>
      <c r="AO373" t="s">
        <v>10455</v>
      </c>
      <c r="AP373">
        <v>-7.5976587889400003E-3</v>
      </c>
      <c r="AQ373">
        <f>(Table2[[#This Row],[Sharpe Ratio]]-AVERAGE(Table2[Sharpe Ratio]))/_xlfn.STDEV.P(Table2[Sharpe Ratio])</f>
        <v>-0.69768872858355124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5.4753060631707179E-2</v>
      </c>
      <c r="AS373">
        <f>_xlfn.RANK.AVG(Table2[[#This Row],[1Y Return vs Nifty Z-Score]],Table2[1Y Return vs Nifty Z-Score])</f>
        <v>443</v>
      </c>
      <c r="AT373">
        <f>_xlfn.RANK.AVG(Table2[[#This Row],[6M Return vs Nifty Z-Score]],Table2[6M Return vs Nifty Z-Score])</f>
        <v>113</v>
      </c>
      <c r="AU373">
        <f>_xlfn.RANK.AVG(Table2[[#This Row],[Sharpe Ratio Z-Score]],Table2[Sharpe Ratio Z-Score])</f>
        <v>556</v>
      </c>
      <c r="AV373">
        <f>(Table2[[#This Row],[Rank 1Y]]+Table2[[#This Row],[Rank 6M]]+Table2[[#This Row],[Rank Sharpe]])/3</f>
        <v>370.66666666666669</v>
      </c>
    </row>
    <row r="374" spans="1:48" x14ac:dyDescent="0.3">
      <c r="A374" t="s">
        <v>1054</v>
      </c>
      <c r="B374" t="s">
        <v>1055</v>
      </c>
      <c r="C374" t="s">
        <v>10417</v>
      </c>
      <c r="D374" t="s">
        <v>62</v>
      </c>
      <c r="E374">
        <v>11713.995769575</v>
      </c>
      <c r="F374">
        <v>732.6</v>
      </c>
      <c r="G374">
        <v>56.680739565920099</v>
      </c>
      <c r="H374">
        <f>(Table2[[#This Row],[1Y Return vs Nifty]]-AVERAGE(Table2[1Y Return vs Nifty]))/_xlfn.STDEV.P(Table2[1Y Return vs Nifty])</f>
        <v>0.12579716434931476</v>
      </c>
      <c r="I374">
        <v>-1.9375202527100599</v>
      </c>
      <c r="J374">
        <f>(Table2[[#This Row],[1M Return vs Nifty]]-AVERAGE(Table2[1M Return vs Nifty]))/_xlfn.STDEV.P(Table2[1M Return vs Nifty])</f>
        <v>-0.15604794046241582</v>
      </c>
      <c r="K374">
        <v>15.325332135121499</v>
      </c>
      <c r="L374">
        <f>(Table2[[#This Row],[6M Return vs Nifty]]-AVERAGE(Table2[6M Return vs Nifty]))/_xlfn.STDEV.P(Table2[6M Return vs Nifty])</f>
        <v>9.0697631093836287E-2</v>
      </c>
      <c r="M374">
        <v>0.19937454230170401</v>
      </c>
      <c r="N374">
        <f>(Table2[[#This Row],[1W Return vs Nifty]]-AVERAGE(Table2[1W Return vs Nifty]))/_xlfn.STDEV.P(Table2[1W Return vs Nifty])</f>
        <v>0.4041289548753178</v>
      </c>
      <c r="O374">
        <v>728.14</v>
      </c>
      <c r="P374">
        <v>701.42305215367799</v>
      </c>
      <c r="Q374">
        <v>585.58691480408004</v>
      </c>
      <c r="R374">
        <v>54.870538997009902</v>
      </c>
      <c r="S374" s="2">
        <f>(Table2[[#This Row],[Close Price]]-Table2[[#This Row],[20D EMA]])/Table2[[#This Row],[20D EMA]]</f>
        <v>6.1251957041228832E-3</v>
      </c>
      <c r="T374" s="2">
        <f>(Table2[[#This Row],[Close Price]]-Table2[[#This Row],[50D EMA]])/Table2[[#This Row],[50D EMA]]</f>
        <v>4.4448136899115392E-2</v>
      </c>
      <c r="U374" s="2">
        <f>(Table2[[#This Row],[Close Price]]-Table2[[#This Row],[200D EMA]])/Table2[[#This Row],[200D EMA]]</f>
        <v>0.25105254485596934</v>
      </c>
      <c r="V374">
        <v>0.54967486485222805</v>
      </c>
      <c r="W374">
        <v>728.35</v>
      </c>
      <c r="X374">
        <v>743.55</v>
      </c>
      <c r="Y374">
        <v>728.35</v>
      </c>
      <c r="Z374">
        <v>743.55</v>
      </c>
      <c r="AA374">
        <v>728.35</v>
      </c>
      <c r="AB374">
        <v>743.55</v>
      </c>
      <c r="AC374" s="2">
        <f>(Table2[[#This Row],[Close Price]]/Table2[[#This Row],[Day Low]])-1</f>
        <v>5.8351067481292596E-3</v>
      </c>
      <c r="AD374" s="2">
        <f>(Table2[[#This Row],[Day High]]/Table2[[#This Row],[Close Price]])-1</f>
        <v>1.4946764946764945E-2</v>
      </c>
      <c r="AE374" s="2">
        <f>(Table2[[#This Row],[Close Price]]/Table2[[#This Row],[Current Week Low]])-1</f>
        <v>5.8351067481292596E-3</v>
      </c>
      <c r="AF374" s="2">
        <f>(Table2[[#This Row],[Current Week High]]/Table2[[#This Row],[Close Price]])-1</f>
        <v>1.4946764946764945E-2</v>
      </c>
      <c r="AG374" s="2">
        <f>(Table2[[#This Row],[Close Price]]/Table2[[#This Row],[Current Month Low]])-1</f>
        <v>5.8351067481292596E-3</v>
      </c>
      <c r="AH374" s="2">
        <f>(Table2[[#This Row],[Current Month High]]/Table2[[#This Row],[Close Price]])-1</f>
        <v>1.4946764946764945E-2</v>
      </c>
      <c r="AI374">
        <v>5.78760578760577</v>
      </c>
      <c r="AJ374">
        <v>129.83529411764701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0.09</v>
      </c>
      <c r="AM374" t="s">
        <v>10455</v>
      </c>
      <c r="AN374">
        <v>-0.62</v>
      </c>
      <c r="AO374" t="s">
        <v>10456</v>
      </c>
      <c r="AP374">
        <v>-3.4206671160281997E-2</v>
      </c>
      <c r="AQ374">
        <f>(Table2[[#This Row],[Sharpe Ratio]]-AVERAGE(Table2[Sharpe Ratio]))/_xlfn.STDEV.P(Table2[Sharpe Ratio])</f>
        <v>-0.99852727263675067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-0.53395146278069761</v>
      </c>
      <c r="AS374">
        <f>_xlfn.RANK.AVG(Table2[[#This Row],[1Y Return vs Nifty Z-Score]],Table2[1Y Return vs Nifty Z-Score])</f>
        <v>238</v>
      </c>
      <c r="AT374">
        <f>_xlfn.RANK.AVG(Table2[[#This Row],[6M Return vs Nifty Z-Score]],Table2[6M Return vs Nifty Z-Score])</f>
        <v>270</v>
      </c>
      <c r="AU374">
        <f>_xlfn.RANK.AVG(Table2[[#This Row],[Sharpe Ratio Z-Score]],Table2[Sharpe Ratio Z-Score])</f>
        <v>606</v>
      </c>
      <c r="AV374">
        <f>(Table2[[#This Row],[Rank 1Y]]+Table2[[#This Row],[Rank 6M]]+Table2[[#This Row],[Rank Sharpe]])/3</f>
        <v>371.33333333333331</v>
      </c>
    </row>
    <row r="375" spans="1:48" x14ac:dyDescent="0.3">
      <c r="A375" t="s">
        <v>973</v>
      </c>
      <c r="B375" t="s">
        <v>974</v>
      </c>
      <c r="C375" t="s">
        <v>613</v>
      </c>
      <c r="D375" t="s">
        <v>613</v>
      </c>
      <c r="E375">
        <v>13891.957392</v>
      </c>
      <c r="F375">
        <v>491.25</v>
      </c>
      <c r="G375">
        <v>7.2647597675719497</v>
      </c>
      <c r="H375">
        <f>(Table2[[#This Row],[1Y Return vs Nifty]]-AVERAGE(Table2[1Y Return vs Nifty]))/_xlfn.STDEV.P(Table2[1Y Return vs Nifty])</f>
        <v>-0.45995034483740299</v>
      </c>
      <c r="I375">
        <v>-1.5666490176838701</v>
      </c>
      <c r="J375">
        <f>(Table2[[#This Row],[1M Return vs Nifty]]-AVERAGE(Table2[1M Return vs Nifty]))/_xlfn.STDEV.P(Table2[1M Return vs Nifty])</f>
        <v>-0.12045059671628815</v>
      </c>
      <c r="K375">
        <v>14.0794600411073</v>
      </c>
      <c r="L375">
        <f>(Table2[[#This Row],[6M Return vs Nifty]]-AVERAGE(Table2[6M Return vs Nifty]))/_xlfn.STDEV.P(Table2[6M Return vs Nifty])</f>
        <v>5.273969027200992E-2</v>
      </c>
      <c r="M375">
        <v>-1.3071892547463699</v>
      </c>
      <c r="N375">
        <f>(Table2[[#This Row],[1W Return vs Nifty]]-AVERAGE(Table2[1W Return vs Nifty]))/_xlfn.STDEV.P(Table2[1W Return vs Nifty])</f>
        <v>0.10144831777985586</v>
      </c>
      <c r="O375">
        <v>474.51</v>
      </c>
      <c r="P375">
        <v>461.28214363652597</v>
      </c>
      <c r="Q375">
        <v>422.70290712984399</v>
      </c>
      <c r="R375">
        <v>56.148963815441299</v>
      </c>
      <c r="S375" s="2">
        <f>(Table2[[#This Row],[Close Price]]-Table2[[#This Row],[20D EMA]])/Table2[[#This Row],[20D EMA]]</f>
        <v>3.5278497818802573E-2</v>
      </c>
      <c r="T375" s="2">
        <f>(Table2[[#This Row],[Close Price]]-Table2[[#This Row],[50D EMA]])/Table2[[#This Row],[50D EMA]]</f>
        <v>6.4966434918165047E-2</v>
      </c>
      <c r="U375" s="2">
        <f>(Table2[[#This Row],[Close Price]]-Table2[[#This Row],[200D EMA]])/Table2[[#This Row],[200D EMA]]</f>
        <v>0.1621637602059359</v>
      </c>
      <c r="V375">
        <v>0.77702784456145602</v>
      </c>
      <c r="W375">
        <v>480.4</v>
      </c>
      <c r="X375">
        <v>500</v>
      </c>
      <c r="Y375">
        <v>480.4</v>
      </c>
      <c r="Z375">
        <v>500</v>
      </c>
      <c r="AA375">
        <v>480.4</v>
      </c>
      <c r="AB375">
        <v>500</v>
      </c>
      <c r="AC375" s="2">
        <f>(Table2[[#This Row],[Close Price]]/Table2[[#This Row],[Day Low]])-1</f>
        <v>2.2585345545378832E-2</v>
      </c>
      <c r="AD375" s="2">
        <f>(Table2[[#This Row],[Day High]]/Table2[[#This Row],[Close Price]])-1</f>
        <v>1.7811704834605591E-2</v>
      </c>
      <c r="AE375" s="2">
        <f>(Table2[[#This Row],[Close Price]]/Table2[[#This Row],[Current Week Low]])-1</f>
        <v>2.2585345545378832E-2</v>
      </c>
      <c r="AF375" s="2">
        <f>(Table2[[#This Row],[Current Week High]]/Table2[[#This Row],[Close Price]])-1</f>
        <v>1.7811704834605591E-2</v>
      </c>
      <c r="AG375" s="2">
        <f>(Table2[[#This Row],[Close Price]]/Table2[[#This Row],[Current Month Low]])-1</f>
        <v>2.2585345545378832E-2</v>
      </c>
      <c r="AH375" s="2">
        <f>(Table2[[#This Row],[Current Month High]]/Table2[[#This Row],[Close Price]])-1</f>
        <v>1.7811704834605591E-2</v>
      </c>
      <c r="AI375">
        <v>2.7379134860050902</v>
      </c>
      <c r="AJ375">
        <v>46.904904306220097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-0.02</v>
      </c>
      <c r="AM375" t="s">
        <v>10456</v>
      </c>
      <c r="AN375">
        <v>2.86</v>
      </c>
      <c r="AO375" t="s">
        <v>10455</v>
      </c>
      <c r="AP375">
        <v>4.3804925484933997E-2</v>
      </c>
      <c r="AQ375">
        <f>(Table2[[#This Row],[Sharpe Ratio]]-AVERAGE(Table2[Sharpe Ratio]))/_xlfn.STDEV.P(Table2[Sharpe Ratio])</f>
        <v>-0.11653680916173964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-0.5427497426635649</v>
      </c>
      <c r="AS375">
        <f>_xlfn.RANK.AVG(Table2[[#This Row],[1Y Return vs Nifty Z-Score]],Table2[1Y Return vs Nifty Z-Score])</f>
        <v>463</v>
      </c>
      <c r="AT375">
        <f>_xlfn.RANK.AVG(Table2[[#This Row],[6M Return vs Nifty Z-Score]],Table2[6M Return vs Nifty Z-Score])</f>
        <v>281</v>
      </c>
      <c r="AU375">
        <f>_xlfn.RANK.AVG(Table2[[#This Row],[Sharpe Ratio Z-Score]],Table2[Sharpe Ratio Z-Score])</f>
        <v>375</v>
      </c>
      <c r="AV375">
        <f>(Table2[[#This Row],[Rank 1Y]]+Table2[[#This Row],[Rank 6M]]+Table2[[#This Row],[Rank Sharpe]])/3</f>
        <v>373</v>
      </c>
    </row>
    <row r="376" spans="1:48" x14ac:dyDescent="0.3">
      <c r="A376" t="s">
        <v>630</v>
      </c>
      <c r="B376" t="s">
        <v>631</v>
      </c>
      <c r="C376" t="s">
        <v>10426</v>
      </c>
      <c r="D376" t="s">
        <v>162</v>
      </c>
      <c r="E376">
        <v>28817.36052219</v>
      </c>
      <c r="F376">
        <v>886.15</v>
      </c>
      <c r="G376">
        <v>49.032677441670998</v>
      </c>
      <c r="H376">
        <f>(Table2[[#This Row],[1Y Return vs Nifty]]-AVERAGE(Table2[1Y Return vs Nifty]))/_xlfn.STDEV.P(Table2[1Y Return vs Nifty])</f>
        <v>3.5141603988778546E-2</v>
      </c>
      <c r="I376">
        <v>0.551854343400215</v>
      </c>
      <c r="J376">
        <f>(Table2[[#This Row],[1M Return vs Nifty]]-AVERAGE(Table2[1M Return vs Nifty]))/_xlfn.STDEV.P(Table2[1M Return vs Nifty])</f>
        <v>8.2889768482192594E-2</v>
      </c>
      <c r="K376">
        <v>2.6711868096618399</v>
      </c>
      <c r="L376">
        <f>(Table2[[#This Row],[6M Return vs Nifty]]-AVERAGE(Table2[6M Return vs Nifty]))/_xlfn.STDEV.P(Table2[6M Return vs Nifty])</f>
        <v>-0.29483576492836738</v>
      </c>
      <c r="M376">
        <v>3.7637547025523999</v>
      </c>
      <c r="N376">
        <f>(Table2[[#This Row],[1W Return vs Nifty]]-AVERAGE(Table2[1W Return vs Nifty]))/_xlfn.STDEV.P(Table2[1W Return vs Nifty])</f>
        <v>1.1202412495348706</v>
      </c>
      <c r="O376">
        <v>832.54</v>
      </c>
      <c r="P376">
        <v>825.79965467384397</v>
      </c>
      <c r="Q376">
        <v>750.23001419666798</v>
      </c>
      <c r="R376">
        <v>68.300750774880797</v>
      </c>
      <c r="S376" s="2">
        <f>(Table2[[#This Row],[Close Price]]-Table2[[#This Row],[20D EMA]])/Table2[[#This Row],[20D EMA]]</f>
        <v>6.4393302423907575E-2</v>
      </c>
      <c r="T376" s="2">
        <f>(Table2[[#This Row],[Close Price]]-Table2[[#This Row],[50D EMA]])/Table2[[#This Row],[50D EMA]]</f>
        <v>7.3081097799673755E-2</v>
      </c>
      <c r="U376" s="2">
        <f>(Table2[[#This Row],[Close Price]]-Table2[[#This Row],[200D EMA]])/Table2[[#This Row],[200D EMA]]</f>
        <v>0.18117108517562114</v>
      </c>
      <c r="V376">
        <v>1.13118283244829</v>
      </c>
      <c r="W376">
        <v>858.05</v>
      </c>
      <c r="X376">
        <v>893</v>
      </c>
      <c r="Y376">
        <v>858.05</v>
      </c>
      <c r="Z376">
        <v>893</v>
      </c>
      <c r="AA376">
        <v>858.05</v>
      </c>
      <c r="AB376">
        <v>893</v>
      </c>
      <c r="AC376" s="2">
        <f>(Table2[[#This Row],[Close Price]]/Table2[[#This Row],[Day Low]])-1</f>
        <v>3.2748674319678317E-2</v>
      </c>
      <c r="AD376" s="2">
        <f>(Table2[[#This Row],[Day High]]/Table2[[#This Row],[Close Price]])-1</f>
        <v>7.7300682728658199E-3</v>
      </c>
      <c r="AE376" s="2">
        <f>(Table2[[#This Row],[Close Price]]/Table2[[#This Row],[Current Week Low]])-1</f>
        <v>3.2748674319678317E-2</v>
      </c>
      <c r="AF376" s="2">
        <f>(Table2[[#This Row],[Current Week High]]/Table2[[#This Row],[Close Price]])-1</f>
        <v>7.7300682728658199E-3</v>
      </c>
      <c r="AG376" s="2">
        <f>(Table2[[#This Row],[Close Price]]/Table2[[#This Row],[Current Month Low]])-1</f>
        <v>3.2748674319678317E-2</v>
      </c>
      <c r="AH376" s="2">
        <f>(Table2[[#This Row],[Current Month High]]/Table2[[#This Row],[Close Price]])-1</f>
        <v>7.7300682728658199E-3</v>
      </c>
      <c r="AI376">
        <v>11.7192348925125</v>
      </c>
      <c r="AJ376">
        <v>89.146211312700103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-0.06</v>
      </c>
      <c r="AM376" t="s">
        <v>10456</v>
      </c>
      <c r="AN376">
        <v>10.75</v>
      </c>
      <c r="AO376" t="s">
        <v>10455</v>
      </c>
      <c r="AP376">
        <v>1.5716590244056E-2</v>
      </c>
      <c r="AQ376">
        <f>(Table2[[#This Row],[Sharpe Ratio]]-AVERAGE(Table2[Sharpe Ratio]))/_xlfn.STDEV.P(Table2[Sharpe Ratio])</f>
        <v>-0.43410041358339962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0.5093364434940747</v>
      </c>
      <c r="AS376">
        <f>_xlfn.RANK.AVG(Table2[[#This Row],[1Y Return vs Nifty Z-Score]],Table2[1Y Return vs Nifty Z-Score])</f>
        <v>267</v>
      </c>
      <c r="AT376">
        <f>_xlfn.RANK.AVG(Table2[[#This Row],[6M Return vs Nifty Z-Score]],Table2[6M Return vs Nifty Z-Score])</f>
        <v>400</v>
      </c>
      <c r="AU376">
        <f>_xlfn.RANK.AVG(Table2[[#This Row],[Sharpe Ratio Z-Score]],Table2[Sharpe Ratio Z-Score])</f>
        <v>458</v>
      </c>
      <c r="AV376">
        <f>(Table2[[#This Row],[Rank 1Y]]+Table2[[#This Row],[Rank 6M]]+Table2[[#This Row],[Rank Sharpe]])/3</f>
        <v>375</v>
      </c>
    </row>
    <row r="377" spans="1:48" x14ac:dyDescent="0.3">
      <c r="A377" t="s">
        <v>1869</v>
      </c>
      <c r="B377" t="s">
        <v>1870</v>
      </c>
      <c r="C377" t="s">
        <v>10417</v>
      </c>
      <c r="D377" t="s">
        <v>62</v>
      </c>
      <c r="E377">
        <v>3473.1114203099901</v>
      </c>
      <c r="F377">
        <v>354.95</v>
      </c>
      <c r="G377">
        <v>23.166479148345999</v>
      </c>
      <c r="H377">
        <f>(Table2[[#This Row],[1Y Return vs Nifty]]-AVERAGE(Table2[1Y Return vs Nifty]))/_xlfn.STDEV.P(Table2[1Y Return vs Nifty])</f>
        <v>-0.2714608611302336</v>
      </c>
      <c r="I377">
        <v>3.9061349972882602</v>
      </c>
      <c r="J377">
        <f>(Table2[[#This Row],[1M Return vs Nifty]]-AVERAGE(Table2[1M Return vs Nifty]))/_xlfn.STDEV.P(Table2[1M Return vs Nifty])</f>
        <v>0.40484377887883805</v>
      </c>
      <c r="K377">
        <v>1.8913903625711801</v>
      </c>
      <c r="L377">
        <f>(Table2[[#This Row],[6M Return vs Nifty]]-AVERAGE(Table2[6M Return vs Nifty]))/_xlfn.STDEV.P(Table2[6M Return vs Nifty])</f>
        <v>-0.31859379557529222</v>
      </c>
      <c r="M377">
        <v>-5.4698265084684001</v>
      </c>
      <c r="N377">
        <f>(Table2[[#This Row],[1W Return vs Nifty]]-AVERAGE(Table2[1W Return vs Nifty]))/_xlfn.STDEV.P(Table2[1W Return vs Nifty])</f>
        <v>-0.73485858035655505</v>
      </c>
      <c r="O377">
        <v>348.19</v>
      </c>
      <c r="P377">
        <v>336.14220653341403</v>
      </c>
      <c r="Q377">
        <v>309.19205131178501</v>
      </c>
      <c r="R377">
        <v>44.309423335368699</v>
      </c>
      <c r="S377" s="2">
        <f>(Table2[[#This Row],[Close Price]]-Table2[[#This Row],[20D EMA]])/Table2[[#This Row],[20D EMA]]</f>
        <v>1.941468738332517E-2</v>
      </c>
      <c r="T377" s="2">
        <f>(Table2[[#This Row],[Close Price]]-Table2[[#This Row],[50D EMA]])/Table2[[#This Row],[50D EMA]]</f>
        <v>5.5951895064139723E-2</v>
      </c>
      <c r="U377" s="2">
        <f>(Table2[[#This Row],[Close Price]]-Table2[[#This Row],[200D EMA]])/Table2[[#This Row],[200D EMA]]</f>
        <v>0.14799199557065357</v>
      </c>
      <c r="V377">
        <v>0.660001244462466</v>
      </c>
      <c r="W377">
        <v>347</v>
      </c>
      <c r="X377">
        <v>358</v>
      </c>
      <c r="Y377">
        <v>347</v>
      </c>
      <c r="Z377">
        <v>358</v>
      </c>
      <c r="AA377">
        <v>347</v>
      </c>
      <c r="AB377">
        <v>358</v>
      </c>
      <c r="AC377" s="2">
        <f>(Table2[[#This Row],[Close Price]]/Table2[[#This Row],[Day Low]])-1</f>
        <v>2.2910662824207506E-2</v>
      </c>
      <c r="AD377" s="2">
        <f>(Table2[[#This Row],[Day High]]/Table2[[#This Row],[Close Price]])-1</f>
        <v>8.5927595435977278E-3</v>
      </c>
      <c r="AE377" s="2">
        <f>(Table2[[#This Row],[Close Price]]/Table2[[#This Row],[Current Week Low]])-1</f>
        <v>2.2910662824207506E-2</v>
      </c>
      <c r="AF377" s="2">
        <f>(Table2[[#This Row],[Current Week High]]/Table2[[#This Row],[Close Price]])-1</f>
        <v>8.5927595435977278E-3</v>
      </c>
      <c r="AG377" s="2">
        <f>(Table2[[#This Row],[Close Price]]/Table2[[#This Row],[Current Month Low]])-1</f>
        <v>2.2910662824207506E-2</v>
      </c>
      <c r="AH377" s="2">
        <f>(Table2[[#This Row],[Current Month High]]/Table2[[#This Row],[Close Price]])-1</f>
        <v>8.5927595435977278E-3</v>
      </c>
      <c r="AI377">
        <v>9.01535427525004</v>
      </c>
      <c r="AJ377">
        <v>68.222748815165801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0.11</v>
      </c>
      <c r="AM377" t="s">
        <v>10455</v>
      </c>
      <c r="AN377">
        <v>-4.24</v>
      </c>
      <c r="AO377" t="s">
        <v>10456</v>
      </c>
      <c r="AP377">
        <v>5.3650728920775999E-2</v>
      </c>
      <c r="AQ377">
        <f>(Table2[[#This Row],[Sharpe Ratio]]-AVERAGE(Table2[Sharpe Ratio]))/_xlfn.STDEV.P(Table2[Sharpe Ratio])</f>
        <v>-5.2212470004481181E-3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-0.92529070518369094</v>
      </c>
      <c r="AS377">
        <f>_xlfn.RANK.AVG(Table2[[#This Row],[1Y Return vs Nifty Z-Score]],Table2[1Y Return vs Nifty Z-Score])</f>
        <v>377</v>
      </c>
      <c r="AT377">
        <f>_xlfn.RANK.AVG(Table2[[#This Row],[6M Return vs Nifty Z-Score]],Table2[6M Return vs Nifty Z-Score])</f>
        <v>409</v>
      </c>
      <c r="AU377">
        <f>_xlfn.RANK.AVG(Table2[[#This Row],[Sharpe Ratio Z-Score]],Table2[Sharpe Ratio Z-Score])</f>
        <v>340</v>
      </c>
      <c r="AV377">
        <f>(Table2[[#This Row],[Rank 1Y]]+Table2[[#This Row],[Rank 6M]]+Table2[[#This Row],[Rank Sharpe]])/3</f>
        <v>375.33333333333331</v>
      </c>
    </row>
    <row r="378" spans="1:48" x14ac:dyDescent="0.3">
      <c r="A378" t="s">
        <v>1405</v>
      </c>
      <c r="B378" t="s">
        <v>1406</v>
      </c>
      <c r="C378" t="s">
        <v>10411</v>
      </c>
      <c r="D378" t="s">
        <v>24</v>
      </c>
      <c r="E378">
        <v>7047.6279859619999</v>
      </c>
      <c r="F378">
        <v>27.05</v>
      </c>
      <c r="G378">
        <v>17.9840810951051</v>
      </c>
      <c r="H378">
        <f>(Table2[[#This Row],[1Y Return vs Nifty]]-AVERAGE(Table2[1Y Return vs Nifty]))/_xlfn.STDEV.P(Table2[1Y Return vs Nifty])</f>
        <v>-0.33288991229318199</v>
      </c>
      <c r="I378">
        <v>-10.3354162709203</v>
      </c>
      <c r="J378">
        <f>(Table2[[#This Row],[1M Return vs Nifty]]-AVERAGE(Table2[1M Return vs Nifty]))/_xlfn.STDEV.P(Table2[1M Return vs Nifty])</f>
        <v>-0.96210342029318874</v>
      </c>
      <c r="K378">
        <v>-1.2799658991527401</v>
      </c>
      <c r="L378">
        <f>(Table2[[#This Row],[6M Return vs Nifty]]-AVERAGE(Table2[6M Return vs Nifty]))/_xlfn.STDEV.P(Table2[6M Return vs Nifty])</f>
        <v>-0.41521539412124459</v>
      </c>
      <c r="M378">
        <v>-5.5801584110136</v>
      </c>
      <c r="N378">
        <f>(Table2[[#This Row],[1W Return vs Nifty]]-AVERAGE(Table2[1W Return vs Nifty]))/_xlfn.STDEV.P(Table2[1W Return vs Nifty])</f>
        <v>-0.75702513621019341</v>
      </c>
      <c r="O378">
        <v>27.43</v>
      </c>
      <c r="P378">
        <v>27.777899205895402</v>
      </c>
      <c r="Q378">
        <v>26.132199889931201</v>
      </c>
      <c r="R378">
        <v>37.676265855331501</v>
      </c>
      <c r="S378" s="2">
        <f>(Table2[[#This Row],[Close Price]]-Table2[[#This Row],[20D EMA]])/Table2[[#This Row],[20D EMA]]</f>
        <v>-1.385344513306595E-2</v>
      </c>
      <c r="T378" s="2">
        <f>(Table2[[#This Row],[Close Price]]-Table2[[#This Row],[50D EMA]])/Table2[[#This Row],[50D EMA]]</f>
        <v>-2.6204256862625393E-2</v>
      </c>
      <c r="U378" s="2">
        <f>(Table2[[#This Row],[Close Price]]-Table2[[#This Row],[200D EMA]])/Table2[[#This Row],[200D EMA]]</f>
        <v>3.512142544196712E-2</v>
      </c>
      <c r="V378">
        <v>0.73400911462174601</v>
      </c>
      <c r="W378">
        <v>26.9</v>
      </c>
      <c r="X378">
        <v>27.22</v>
      </c>
      <c r="Y378">
        <v>26.9</v>
      </c>
      <c r="Z378">
        <v>27.22</v>
      </c>
      <c r="AA378">
        <v>26.9</v>
      </c>
      <c r="AB378">
        <v>27.22</v>
      </c>
      <c r="AC378" s="2">
        <f>(Table2[[#This Row],[Close Price]]/Table2[[#This Row],[Day Low]])-1</f>
        <v>5.5762081784387352E-3</v>
      </c>
      <c r="AD378" s="2">
        <f>(Table2[[#This Row],[Day High]]/Table2[[#This Row],[Close Price]])-1</f>
        <v>6.2846580406654695E-3</v>
      </c>
      <c r="AE378" s="2">
        <f>(Table2[[#This Row],[Close Price]]/Table2[[#This Row],[Current Week Low]])-1</f>
        <v>5.5762081784387352E-3</v>
      </c>
      <c r="AF378" s="2">
        <f>(Table2[[#This Row],[Current Week High]]/Table2[[#This Row],[Close Price]])-1</f>
        <v>6.2846580406654695E-3</v>
      </c>
      <c r="AG378" s="2">
        <f>(Table2[[#This Row],[Close Price]]/Table2[[#This Row],[Current Month Low]])-1</f>
        <v>5.5762081784387352E-3</v>
      </c>
      <c r="AH378" s="2">
        <f>(Table2[[#This Row],[Current Month High]]/Table2[[#This Row],[Close Price]])-1</f>
        <v>6.2846580406654695E-3</v>
      </c>
      <c r="AI378">
        <v>36.346488234326898</v>
      </c>
      <c r="AJ378">
        <v>51.010442999879601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-0.13</v>
      </c>
      <c r="AM378" t="s">
        <v>10456</v>
      </c>
      <c r="AN378">
        <v>-1.35</v>
      </c>
      <c r="AO378" t="s">
        <v>10456</v>
      </c>
      <c r="AP378">
        <v>7.2675162497588E-2</v>
      </c>
      <c r="AQ378">
        <f>(Table2[[#This Row],[Sharpe Ratio]]-AVERAGE(Table2[Sharpe Ratio]))/_xlfn.STDEV.P(Table2[Sharpe Ratio])</f>
        <v>0.20986689001169134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400</v>
      </c>
      <c r="AT378">
        <f>_xlfn.RANK.AVG(Table2[[#This Row],[6M Return vs Nifty Z-Score]],Table2[6M Return vs Nifty Z-Score])</f>
        <v>450</v>
      </c>
      <c r="AU378">
        <f>_xlfn.RANK.AVG(Table2[[#This Row],[Sharpe Ratio Z-Score]],Table2[Sharpe Ratio Z-Score])</f>
        <v>279</v>
      </c>
      <c r="AV378">
        <f>(Table2[[#This Row],[Rank 1Y]]+Table2[[#This Row],[Rank 6M]]+Table2[[#This Row],[Rank Sharpe]])/3</f>
        <v>376.33333333333331</v>
      </c>
    </row>
    <row r="379" spans="1:48" x14ac:dyDescent="0.3">
      <c r="A379" t="s">
        <v>1302</v>
      </c>
      <c r="B379" t="s">
        <v>1303</v>
      </c>
      <c r="C379" t="s">
        <v>10418</v>
      </c>
      <c r="D379" t="s">
        <v>129</v>
      </c>
      <c r="E379">
        <v>8195.6835776600001</v>
      </c>
      <c r="F379">
        <v>231.83</v>
      </c>
      <c r="G379">
        <v>31.2044558684508</v>
      </c>
      <c r="H379">
        <f>(Table2[[#This Row],[1Y Return vs Nifty]]-AVERAGE(Table2[1Y Return vs Nifty]))/_xlfn.STDEV.P(Table2[1Y Return vs Nifty])</f>
        <v>-0.17618348603992742</v>
      </c>
      <c r="I379">
        <v>-6.0559682429591302</v>
      </c>
      <c r="J379">
        <f>(Table2[[#This Row],[1M Return vs Nifty]]-AVERAGE(Table2[1M Return vs Nifty]))/_xlfn.STDEV.P(Table2[1M Return vs Nifty])</f>
        <v>-0.55134904489854708</v>
      </c>
      <c r="K379">
        <v>-19.9851190412137</v>
      </c>
      <c r="L379">
        <f>(Table2[[#This Row],[6M Return vs Nifty]]-AVERAGE(Table2[6M Return vs Nifty]))/_xlfn.STDEV.P(Table2[6M Return vs Nifty])</f>
        <v>-0.98510463029628426</v>
      </c>
      <c r="M379">
        <v>0.42942500150767499</v>
      </c>
      <c r="N379">
        <f>(Table2[[#This Row],[1W Return vs Nifty]]-AVERAGE(Table2[1W Return vs Nifty]))/_xlfn.STDEV.P(Table2[1W Return vs Nifty])</f>
        <v>0.4503479199752371</v>
      </c>
      <c r="O379">
        <v>232.92</v>
      </c>
      <c r="P379">
        <v>234.99141319888099</v>
      </c>
      <c r="Q379">
        <v>220.22881271966901</v>
      </c>
      <c r="R379">
        <v>51.185860743457603</v>
      </c>
      <c r="S379" s="2">
        <f>(Table2[[#This Row],[Close Price]]-Table2[[#This Row],[20D EMA]])/Table2[[#This Row],[20D EMA]]</f>
        <v>-4.6797183582344797E-3</v>
      </c>
      <c r="T379" s="2">
        <f>(Table2[[#This Row],[Close Price]]-Table2[[#This Row],[50D EMA]])/Table2[[#This Row],[50D EMA]]</f>
        <v>-1.3453313701319676E-2</v>
      </c>
      <c r="U379" s="2">
        <f>(Table2[[#This Row],[Close Price]]-Table2[[#This Row],[200D EMA]])/Table2[[#This Row],[200D EMA]]</f>
        <v>5.2677881413719679E-2</v>
      </c>
      <c r="V379">
        <v>0.55624778099559002</v>
      </c>
      <c r="W379">
        <v>229.92</v>
      </c>
      <c r="X379">
        <v>234.73</v>
      </c>
      <c r="Y379">
        <v>229.92</v>
      </c>
      <c r="Z379">
        <v>234.73</v>
      </c>
      <c r="AA379">
        <v>229.92</v>
      </c>
      <c r="AB379">
        <v>234.73</v>
      </c>
      <c r="AC379" s="2">
        <f>(Table2[[#This Row],[Close Price]]/Table2[[#This Row],[Day Low]])-1</f>
        <v>8.3072372999304367E-3</v>
      </c>
      <c r="AD379" s="2">
        <f>(Table2[[#This Row],[Day High]]/Table2[[#This Row],[Close Price]])-1</f>
        <v>1.2509166199370148E-2</v>
      </c>
      <c r="AE379" s="2">
        <f>(Table2[[#This Row],[Close Price]]/Table2[[#This Row],[Current Week Low]])-1</f>
        <v>8.3072372999304367E-3</v>
      </c>
      <c r="AF379" s="2">
        <f>(Table2[[#This Row],[Current Week High]]/Table2[[#This Row],[Close Price]])-1</f>
        <v>1.2509166199370148E-2</v>
      </c>
      <c r="AG379" s="2">
        <f>(Table2[[#This Row],[Close Price]]/Table2[[#This Row],[Current Month Low]])-1</f>
        <v>8.3072372999304367E-3</v>
      </c>
      <c r="AH379" s="2">
        <f>(Table2[[#This Row],[Current Month High]]/Table2[[#This Row],[Close Price]])-1</f>
        <v>1.2509166199370148E-2</v>
      </c>
      <c r="AI379">
        <v>22.481991114178399</v>
      </c>
      <c r="AJ379">
        <v>62.118881118881099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-0.03</v>
      </c>
      <c r="AM379" t="s">
        <v>10456</v>
      </c>
      <c r="AN379">
        <v>1.34</v>
      </c>
      <c r="AO379" t="s">
        <v>10455</v>
      </c>
      <c r="AP379">
        <v>0.12504125425245499</v>
      </c>
      <c r="AQ379">
        <f>(Table2[[#This Row],[Sharpe Ratio]]-AVERAGE(Table2[Sharpe Ratio]))/_xlfn.STDEV.P(Table2[Sharpe Ratio])</f>
        <v>0.80191211820126773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336</v>
      </c>
      <c r="AT379">
        <f>_xlfn.RANK.AVG(Table2[[#This Row],[6M Return vs Nifty Z-Score]],Table2[6M Return vs Nifty Z-Score])</f>
        <v>638</v>
      </c>
      <c r="AU379">
        <f>_xlfn.RANK.AVG(Table2[[#This Row],[Sharpe Ratio Z-Score]],Table2[Sharpe Ratio Z-Score])</f>
        <v>158</v>
      </c>
      <c r="AV379">
        <f>(Table2[[#This Row],[Rank 1Y]]+Table2[[#This Row],[Rank 6M]]+Table2[[#This Row],[Rank Sharpe]])/3</f>
        <v>377.33333333333331</v>
      </c>
    </row>
    <row r="380" spans="1:48" x14ac:dyDescent="0.3">
      <c r="A380" t="s">
        <v>1388</v>
      </c>
      <c r="B380" t="s">
        <v>1389</v>
      </c>
      <c r="C380" t="s">
        <v>10417</v>
      </c>
      <c r="D380" t="s">
        <v>62</v>
      </c>
      <c r="E380">
        <v>7207.1162163839999</v>
      </c>
      <c r="F380">
        <v>163.77000000000001</v>
      </c>
      <c r="G380">
        <v>51.645388562551297</v>
      </c>
      <c r="H380">
        <f>(Table2[[#This Row],[1Y Return vs Nifty]]-AVERAGE(Table2[1Y Return vs Nifty]))/_xlfn.STDEV.P(Table2[1Y Return vs Nifty])</f>
        <v>6.6111121086792846E-2</v>
      </c>
      <c r="I380">
        <v>-1.7085212559255101</v>
      </c>
      <c r="J380">
        <f>(Table2[[#This Row],[1M Return vs Nifty]]-AVERAGE(Table2[1M Return vs Nifty]))/_xlfn.STDEV.P(Table2[1M Return vs Nifty])</f>
        <v>-0.13406792358275041</v>
      </c>
      <c r="K380">
        <v>-9.0102444926107399</v>
      </c>
      <c r="L380">
        <f>(Table2[[#This Row],[6M Return vs Nifty]]-AVERAGE(Table2[6M Return vs Nifty]))/_xlfn.STDEV.P(Table2[6M Return vs Nifty])</f>
        <v>-0.65073351736718177</v>
      </c>
      <c r="M380">
        <v>-3.2107281125557301</v>
      </c>
      <c r="N380">
        <f>(Table2[[#This Row],[1W Return vs Nifty]]-AVERAGE(Table2[1W Return vs Nifty]))/_xlfn.STDEV.P(Table2[1W Return vs Nifty])</f>
        <v>-0.28098776315254675</v>
      </c>
      <c r="O380">
        <v>160</v>
      </c>
      <c r="P380">
        <v>159.56893418035099</v>
      </c>
      <c r="Q380">
        <v>145.01447397773899</v>
      </c>
      <c r="R380">
        <v>46.968731927718302</v>
      </c>
      <c r="S380" s="2">
        <f>(Table2[[#This Row],[Close Price]]-Table2[[#This Row],[20D EMA]])/Table2[[#This Row],[20D EMA]]</f>
        <v>2.3562500000000063E-2</v>
      </c>
      <c r="T380" s="2">
        <f>(Table2[[#This Row],[Close Price]]-Table2[[#This Row],[50D EMA]])/Table2[[#This Row],[50D EMA]]</f>
        <v>2.6327592154628352E-2</v>
      </c>
      <c r="U380" s="2">
        <f>(Table2[[#This Row],[Close Price]]-Table2[[#This Row],[200D EMA]])/Table2[[#This Row],[200D EMA]]</f>
        <v>0.12933554498249714</v>
      </c>
      <c r="V380">
        <v>0.48003336063941099</v>
      </c>
      <c r="W380">
        <v>160</v>
      </c>
      <c r="X380">
        <v>166.5</v>
      </c>
      <c r="Y380">
        <v>160</v>
      </c>
      <c r="Z380">
        <v>166.5</v>
      </c>
      <c r="AA380">
        <v>160</v>
      </c>
      <c r="AB380">
        <v>166.5</v>
      </c>
      <c r="AC380" s="2">
        <f>(Table2[[#This Row],[Close Price]]/Table2[[#This Row],[Day Low]])-1</f>
        <v>2.3562500000000153E-2</v>
      </c>
      <c r="AD380" s="2">
        <f>(Table2[[#This Row],[Day High]]/Table2[[#This Row],[Close Price]])-1</f>
        <v>1.6669719728888088E-2</v>
      </c>
      <c r="AE380" s="2">
        <f>(Table2[[#This Row],[Close Price]]/Table2[[#This Row],[Current Week Low]])-1</f>
        <v>2.3562500000000153E-2</v>
      </c>
      <c r="AF380" s="2">
        <f>(Table2[[#This Row],[Current Week High]]/Table2[[#This Row],[Close Price]])-1</f>
        <v>1.6669719728888088E-2</v>
      </c>
      <c r="AG380" s="2">
        <f>(Table2[[#This Row],[Close Price]]/Table2[[#This Row],[Current Month Low]])-1</f>
        <v>2.3562500000000153E-2</v>
      </c>
      <c r="AH380" s="2">
        <f>(Table2[[#This Row],[Current Month High]]/Table2[[#This Row],[Close Price]])-1</f>
        <v>1.6669719728888088E-2</v>
      </c>
      <c r="AI380">
        <v>13.268608414239401</v>
      </c>
      <c r="AJ380">
        <v>80.761589403973502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-0.03</v>
      </c>
      <c r="AM380" t="s">
        <v>10456</v>
      </c>
      <c r="AN380">
        <v>4.58</v>
      </c>
      <c r="AO380" t="s">
        <v>10455</v>
      </c>
      <c r="AP380">
        <v>5.0318109638219997E-2</v>
      </c>
      <c r="AQ380">
        <f>(Table2[[#This Row],[Sharpe Ratio]]-AVERAGE(Table2[Sharpe Ratio]))/_xlfn.STDEV.P(Table2[Sharpe Ratio])</f>
        <v>-4.289947116210651E-2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-1.0425775541777926</v>
      </c>
      <c r="AS380">
        <f>_xlfn.RANK.AVG(Table2[[#This Row],[1Y Return vs Nifty Z-Score]],Table2[1Y Return vs Nifty Z-Score])</f>
        <v>254</v>
      </c>
      <c r="AT380">
        <f>_xlfn.RANK.AVG(Table2[[#This Row],[6M Return vs Nifty Z-Score]],Table2[6M Return vs Nifty Z-Score])</f>
        <v>529</v>
      </c>
      <c r="AU380">
        <f>_xlfn.RANK.AVG(Table2[[#This Row],[Sharpe Ratio Z-Score]],Table2[Sharpe Ratio Z-Score])</f>
        <v>354</v>
      </c>
      <c r="AV380">
        <f>(Table2[[#This Row],[Rank 1Y]]+Table2[[#This Row],[Rank 6M]]+Table2[[#This Row],[Rank Sharpe]])/3</f>
        <v>379</v>
      </c>
    </row>
    <row r="381" spans="1:48" x14ac:dyDescent="0.3">
      <c r="A381" t="s">
        <v>614</v>
      </c>
      <c r="B381" t="s">
        <v>615</v>
      </c>
      <c r="C381" t="s">
        <v>10413</v>
      </c>
      <c r="D381" t="s">
        <v>184</v>
      </c>
      <c r="E381">
        <v>30087.945</v>
      </c>
      <c r="F381">
        <v>721.1</v>
      </c>
      <c r="G381">
        <v>43.012136868571403</v>
      </c>
      <c r="H381">
        <f>(Table2[[#This Row],[1Y Return vs Nifty]]-AVERAGE(Table2[1Y Return vs Nifty]))/_xlfn.STDEV.P(Table2[1Y Return vs Nifty])</f>
        <v>-3.6222287995986764E-2</v>
      </c>
      <c r="I381">
        <v>1.09151078135164</v>
      </c>
      <c r="J381">
        <f>(Table2[[#This Row],[1M Return vs Nifty]]-AVERAGE(Table2[1M Return vs Nifty]))/_xlfn.STDEV.P(Table2[1M Return vs Nifty])</f>
        <v>0.13468762690928554</v>
      </c>
      <c r="K381">
        <v>14.959990362288</v>
      </c>
      <c r="L381">
        <f>(Table2[[#This Row],[6M Return vs Nifty]]-AVERAGE(Table2[6M Return vs Nifty]))/_xlfn.STDEV.P(Table2[6M Return vs Nifty])</f>
        <v>7.9566776281707358E-2</v>
      </c>
      <c r="M381">
        <v>-4.63030160140167</v>
      </c>
      <c r="N381">
        <f>(Table2[[#This Row],[1W Return vs Nifty]]-AVERAGE(Table2[1W Return vs Nifty]))/_xlfn.STDEV.P(Table2[1W Return vs Nifty])</f>
        <v>-0.56619135615645177</v>
      </c>
      <c r="O381">
        <v>683.6</v>
      </c>
      <c r="P381">
        <v>614.95075849150305</v>
      </c>
      <c r="Q381">
        <v>524.13652423726296</v>
      </c>
      <c r="R381">
        <v>46.954344649827597</v>
      </c>
      <c r="S381" s="2">
        <f>(Table2[[#This Row],[Close Price]]-Table2[[#This Row],[20D EMA]])/Table2[[#This Row],[20D EMA]]</f>
        <v>5.4856641310708013E-2</v>
      </c>
      <c r="T381" s="2">
        <f>(Table2[[#This Row],[Close Price]]-Table2[[#This Row],[50D EMA]])/Table2[[#This Row],[50D EMA]]</f>
        <v>0.17261421348415765</v>
      </c>
      <c r="U381" s="2">
        <f>(Table2[[#This Row],[Close Price]]-Table2[[#This Row],[200D EMA]])/Table2[[#This Row],[200D EMA]]</f>
        <v>0.37578658737694992</v>
      </c>
      <c r="V381">
        <v>0.91595219961571706</v>
      </c>
      <c r="W381">
        <v>690.1</v>
      </c>
      <c r="X381">
        <v>775</v>
      </c>
      <c r="Y381">
        <v>690.1</v>
      </c>
      <c r="Z381">
        <v>775</v>
      </c>
      <c r="AA381">
        <v>690.1</v>
      </c>
      <c r="AB381">
        <v>775</v>
      </c>
      <c r="AC381" s="2">
        <f>(Table2[[#This Row],[Close Price]]/Table2[[#This Row],[Day Low]])-1</f>
        <v>4.4921025938269743E-2</v>
      </c>
      <c r="AD381" s="2">
        <f>(Table2[[#This Row],[Day High]]/Table2[[#This Row],[Close Price]])-1</f>
        <v>7.4746914436277789E-2</v>
      </c>
      <c r="AE381" s="2">
        <f>(Table2[[#This Row],[Close Price]]/Table2[[#This Row],[Current Week Low]])-1</f>
        <v>4.4921025938269743E-2</v>
      </c>
      <c r="AF381" s="2">
        <f>(Table2[[#This Row],[Current Week High]]/Table2[[#This Row],[Close Price]])-1</f>
        <v>7.4746914436277789E-2</v>
      </c>
      <c r="AG381" s="2">
        <f>(Table2[[#This Row],[Close Price]]/Table2[[#This Row],[Current Month Low]])-1</f>
        <v>4.4921025938269743E-2</v>
      </c>
      <c r="AH381" s="2">
        <f>(Table2[[#This Row],[Current Month High]]/Table2[[#This Row],[Close Price]])-1</f>
        <v>7.4746914436277789E-2</v>
      </c>
      <c r="AI381">
        <v>7.47469144362777</v>
      </c>
      <c r="AJ381">
        <v>75.878048780487802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0.48</v>
      </c>
      <c r="AM381" t="s">
        <v>10455</v>
      </c>
      <c r="AN381">
        <v>0.64</v>
      </c>
      <c r="AO381" t="s">
        <v>10455</v>
      </c>
      <c r="AP381">
        <v>-1.7076457171814999E-2</v>
      </c>
      <c r="AQ381">
        <f>(Table2[[#This Row],[Sharpe Ratio]]-AVERAGE(Table2[Sharpe Ratio]))/_xlfn.STDEV.P(Table2[Sharpe Ratio])</f>
        <v>-0.80485497230137926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-1.193014213262825</v>
      </c>
      <c r="AS381">
        <f>_xlfn.RANK.AVG(Table2[[#This Row],[1Y Return vs Nifty Z-Score]],Table2[1Y Return vs Nifty Z-Score])</f>
        <v>286</v>
      </c>
      <c r="AT381">
        <f>_xlfn.RANK.AVG(Table2[[#This Row],[6M Return vs Nifty Z-Score]],Table2[6M Return vs Nifty Z-Score])</f>
        <v>272</v>
      </c>
      <c r="AU381">
        <f>_xlfn.RANK.AVG(Table2[[#This Row],[Sharpe Ratio Z-Score]],Table2[Sharpe Ratio Z-Score])</f>
        <v>580</v>
      </c>
      <c r="AV381">
        <f>(Table2[[#This Row],[Rank 1Y]]+Table2[[#This Row],[Rank 6M]]+Table2[[#This Row],[Rank Sharpe]])/3</f>
        <v>379.33333333333331</v>
      </c>
    </row>
    <row r="382" spans="1:48" x14ac:dyDescent="0.3">
      <c r="A382" t="s">
        <v>1246</v>
      </c>
      <c r="B382" t="s">
        <v>1247</v>
      </c>
      <c r="C382" t="s">
        <v>10413</v>
      </c>
      <c r="D382" t="s">
        <v>983</v>
      </c>
      <c r="E382">
        <v>8669.4540226399895</v>
      </c>
      <c r="F382">
        <v>396.9</v>
      </c>
      <c r="G382">
        <v>15.7842241997221</v>
      </c>
      <c r="H382">
        <f>(Table2[[#This Row],[1Y Return vs Nifty]]-AVERAGE(Table2[1Y Return vs Nifty]))/_xlfn.STDEV.P(Table2[1Y Return vs Nifty])</f>
        <v>-0.35896570199311406</v>
      </c>
      <c r="I382">
        <v>11.368093002099</v>
      </c>
      <c r="J382">
        <f>(Table2[[#This Row],[1M Return vs Nifty]]-AVERAGE(Table2[1M Return vs Nifty]))/_xlfn.STDEV.P(Table2[1M Return vs Nifty])</f>
        <v>1.1210650951468932</v>
      </c>
      <c r="K382">
        <v>4.0577873178145598</v>
      </c>
      <c r="L382">
        <f>(Table2[[#This Row],[6M Return vs Nifty]]-AVERAGE(Table2[6M Return vs Nifty]))/_xlfn.STDEV.P(Table2[6M Return vs Nifty])</f>
        <v>-0.25259025651313882</v>
      </c>
      <c r="M382">
        <v>-3.3626187148266098</v>
      </c>
      <c r="N382">
        <f>(Table2[[#This Row],[1W Return vs Nifty]]-AVERAGE(Table2[1W Return vs Nifty]))/_xlfn.STDEV.P(Table2[1W Return vs Nifty])</f>
        <v>-0.31150379198202238</v>
      </c>
      <c r="O382">
        <v>382.12</v>
      </c>
      <c r="P382">
        <v>362.54884360858199</v>
      </c>
      <c r="Q382">
        <v>342.19732386021201</v>
      </c>
      <c r="R382">
        <v>59.157764664422899</v>
      </c>
      <c r="S382" s="2">
        <f>(Table2[[#This Row],[Close Price]]-Table2[[#This Row],[20D EMA]])/Table2[[#This Row],[20D EMA]]</f>
        <v>3.8678949021249798E-2</v>
      </c>
      <c r="T382" s="2">
        <f>(Table2[[#This Row],[Close Price]]-Table2[[#This Row],[50D EMA]])/Table2[[#This Row],[50D EMA]]</f>
        <v>9.4749044155011758E-2</v>
      </c>
      <c r="U382" s="2">
        <f>(Table2[[#This Row],[Close Price]]-Table2[[#This Row],[200D EMA]])/Table2[[#This Row],[200D EMA]]</f>
        <v>0.15985711262351682</v>
      </c>
      <c r="V382">
        <v>1.8769111079106899</v>
      </c>
      <c r="W382">
        <v>395.5</v>
      </c>
      <c r="X382">
        <v>403.35</v>
      </c>
      <c r="Y382">
        <v>395.5</v>
      </c>
      <c r="Z382">
        <v>403.35</v>
      </c>
      <c r="AA382">
        <v>395.5</v>
      </c>
      <c r="AB382">
        <v>403.35</v>
      </c>
      <c r="AC382" s="2">
        <f>(Table2[[#This Row],[Close Price]]/Table2[[#This Row],[Day Low]])-1</f>
        <v>3.5398230088494742E-3</v>
      </c>
      <c r="AD382" s="2">
        <f>(Table2[[#This Row],[Day High]]/Table2[[#This Row],[Close Price]])-1</f>
        <v>1.6250944822373548E-2</v>
      </c>
      <c r="AE382" s="2">
        <f>(Table2[[#This Row],[Close Price]]/Table2[[#This Row],[Current Week Low]])-1</f>
        <v>3.5398230088494742E-3</v>
      </c>
      <c r="AF382" s="2">
        <f>(Table2[[#This Row],[Current Week High]]/Table2[[#This Row],[Close Price]])-1</f>
        <v>1.6250944822373548E-2</v>
      </c>
      <c r="AG382" s="2">
        <f>(Table2[[#This Row],[Close Price]]/Table2[[#This Row],[Current Month Low]])-1</f>
        <v>3.5398230088494742E-3</v>
      </c>
      <c r="AH382" s="2">
        <f>(Table2[[#This Row],[Current Month High]]/Table2[[#This Row],[Close Price]])-1</f>
        <v>1.6250944822373548E-2</v>
      </c>
      <c r="AI382">
        <v>7.5837742504409196</v>
      </c>
      <c r="AJ382">
        <v>48.3738317757009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</v>
      </c>
      <c r="AM382" t="s">
        <v>10455</v>
      </c>
      <c r="AN382">
        <v>6.65</v>
      </c>
      <c r="AO382" t="s">
        <v>10455</v>
      </c>
      <c r="AP382">
        <v>5.494072484609E-2</v>
      </c>
      <c r="AQ382">
        <f>(Table2[[#This Row],[Sharpe Ratio]]-AVERAGE(Table2[Sharpe Ratio]))/_xlfn.STDEV.P(Table2[Sharpe Ratio])</f>
        <v>9.3633039250115534E-3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0.20736864858362958</v>
      </c>
      <c r="AS382">
        <f>_xlfn.RANK.AVG(Table2[[#This Row],[1Y Return vs Nifty Z-Score]],Table2[1Y Return vs Nifty Z-Score])</f>
        <v>416</v>
      </c>
      <c r="AT382">
        <f>_xlfn.RANK.AVG(Table2[[#This Row],[6M Return vs Nifty Z-Score]],Table2[6M Return vs Nifty Z-Score])</f>
        <v>387</v>
      </c>
      <c r="AU382">
        <f>_xlfn.RANK.AVG(Table2[[#This Row],[Sharpe Ratio Z-Score]],Table2[Sharpe Ratio Z-Score])</f>
        <v>336</v>
      </c>
      <c r="AV382">
        <f>(Table2[[#This Row],[Rank 1Y]]+Table2[[#This Row],[Rank 6M]]+Table2[[#This Row],[Rank Sharpe]])/3</f>
        <v>379.66666666666669</v>
      </c>
    </row>
    <row r="383" spans="1:48" x14ac:dyDescent="0.3">
      <c r="A383" t="s">
        <v>1012</v>
      </c>
      <c r="B383" t="s">
        <v>1013</v>
      </c>
      <c r="C383" t="s">
        <v>10417</v>
      </c>
      <c r="D383" t="s">
        <v>275</v>
      </c>
      <c r="E383">
        <v>12645.587674895</v>
      </c>
      <c r="F383">
        <v>1256.3499999999999</v>
      </c>
      <c r="G383">
        <v>5.7310054941608097</v>
      </c>
      <c r="H383">
        <f>(Table2[[#This Row],[1Y Return vs Nifty]]-AVERAGE(Table2[1Y Return vs Nifty]))/_xlfn.STDEV.P(Table2[1Y Return vs Nifty])</f>
        <v>-0.47813055190849885</v>
      </c>
      <c r="I383">
        <v>-13.387935844549499</v>
      </c>
      <c r="J383">
        <f>(Table2[[#This Row],[1M Return vs Nifty]]-AVERAGE(Table2[1M Return vs Nifty]))/_xlfn.STDEV.P(Table2[1M Return vs Nifty])</f>
        <v>-1.2550934887911902</v>
      </c>
      <c r="K383">
        <v>-7.9981630777836203</v>
      </c>
      <c r="L383">
        <f>(Table2[[#This Row],[6M Return vs Nifty]]-AVERAGE(Table2[6M Return vs Nifty]))/_xlfn.STDEV.P(Table2[6M Return vs Nifty])</f>
        <v>-0.61989846886143973</v>
      </c>
      <c r="M383">
        <v>-6.8726654644652401</v>
      </c>
      <c r="N383">
        <f>(Table2[[#This Row],[1W Return vs Nifty]]-AVERAGE(Table2[1W Return vs Nifty]))/_xlfn.STDEV.P(Table2[1W Return vs Nifty])</f>
        <v>-1.0167000727483353</v>
      </c>
      <c r="O383">
        <v>1284.49</v>
      </c>
      <c r="P383">
        <v>1296.27402867144</v>
      </c>
      <c r="Q383">
        <v>1202.3582922855401</v>
      </c>
      <c r="R383">
        <v>29.904764835939702</v>
      </c>
      <c r="S383" s="2">
        <f>(Table2[[#This Row],[Close Price]]-Table2[[#This Row],[20D EMA]])/Table2[[#This Row],[20D EMA]]</f>
        <v>-2.190752750118732E-2</v>
      </c>
      <c r="T383" s="2">
        <f>(Table2[[#This Row],[Close Price]]-Table2[[#This Row],[50D EMA]])/Table2[[#This Row],[50D EMA]]</f>
        <v>-3.0799065466395607E-2</v>
      </c>
      <c r="U383" s="2">
        <f>(Table2[[#This Row],[Close Price]]-Table2[[#This Row],[200D EMA]])/Table2[[#This Row],[200D EMA]]</f>
        <v>4.4904840812323939E-2</v>
      </c>
      <c r="V383">
        <v>0.54502370013308499</v>
      </c>
      <c r="W383">
        <v>1243.05</v>
      </c>
      <c r="X383">
        <v>1266</v>
      </c>
      <c r="Y383">
        <v>1243.05</v>
      </c>
      <c r="Z383">
        <v>1266</v>
      </c>
      <c r="AA383">
        <v>1243.05</v>
      </c>
      <c r="AB383">
        <v>1266</v>
      </c>
      <c r="AC383" s="2">
        <f>(Table2[[#This Row],[Close Price]]/Table2[[#This Row],[Day Low]])-1</f>
        <v>1.0699489159728071E-2</v>
      </c>
      <c r="AD383" s="2">
        <f>(Table2[[#This Row],[Day High]]/Table2[[#This Row],[Close Price]])-1</f>
        <v>7.680980618458344E-3</v>
      </c>
      <c r="AE383" s="2">
        <f>(Table2[[#This Row],[Close Price]]/Table2[[#This Row],[Current Week Low]])-1</f>
        <v>1.0699489159728071E-2</v>
      </c>
      <c r="AF383" s="2">
        <f>(Table2[[#This Row],[Current Week High]]/Table2[[#This Row],[Close Price]])-1</f>
        <v>7.680980618458344E-3</v>
      </c>
      <c r="AG383" s="2">
        <f>(Table2[[#This Row],[Close Price]]/Table2[[#This Row],[Current Month Low]])-1</f>
        <v>1.0699489159728071E-2</v>
      </c>
      <c r="AH383" s="2">
        <f>(Table2[[#This Row],[Current Month High]]/Table2[[#This Row],[Close Price]])-1</f>
        <v>7.680980618458344E-3</v>
      </c>
      <c r="AI383">
        <v>31.253233573446799</v>
      </c>
      <c r="AJ383">
        <v>33.476759628153999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</v>
      </c>
      <c r="AM383" t="s">
        <v>10456</v>
      </c>
      <c r="AN383">
        <v>-5.52</v>
      </c>
      <c r="AO383" t="s">
        <v>10456</v>
      </c>
      <c r="AP383">
        <v>0.12974093809821799</v>
      </c>
      <c r="AQ383">
        <f>(Table2[[#This Row],[Sharpe Ratio]]-AVERAGE(Table2[Sharpe Ratio]))/_xlfn.STDEV.P(Table2[Sharpe Ratio])</f>
        <v>0.85504622276474251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472</v>
      </c>
      <c r="AT383">
        <f>_xlfn.RANK.AVG(Table2[[#This Row],[6M Return vs Nifty Z-Score]],Table2[6M Return vs Nifty Z-Score])</f>
        <v>521</v>
      </c>
      <c r="AU383">
        <f>_xlfn.RANK.AVG(Table2[[#This Row],[Sharpe Ratio Z-Score]],Table2[Sharpe Ratio Z-Score])</f>
        <v>147</v>
      </c>
      <c r="AV383">
        <f>(Table2[[#This Row],[Rank 1Y]]+Table2[[#This Row],[Rank 6M]]+Table2[[#This Row],[Rank Sharpe]])/3</f>
        <v>380</v>
      </c>
    </row>
    <row r="384" spans="1:48" x14ac:dyDescent="0.3">
      <c r="A384" t="s">
        <v>1841</v>
      </c>
      <c r="B384" t="s">
        <v>1842</v>
      </c>
      <c r="C384" t="s">
        <v>10419</v>
      </c>
      <c r="D384" t="s">
        <v>470</v>
      </c>
      <c r="E384">
        <v>3604.3678839599902</v>
      </c>
      <c r="F384">
        <v>4152.25</v>
      </c>
      <c r="G384">
        <v>18.404955490233899</v>
      </c>
      <c r="H384">
        <f>(Table2[[#This Row],[1Y Return vs Nifty]]-AVERAGE(Table2[1Y Return vs Nifty]))/_xlfn.STDEV.P(Table2[1Y Return vs Nifty])</f>
        <v>-0.32790111859460191</v>
      </c>
      <c r="I384">
        <v>16.670076116330399</v>
      </c>
      <c r="J384">
        <f>(Table2[[#This Row],[1M Return vs Nifty]]-AVERAGE(Table2[1M Return vs Nifty]))/_xlfn.STDEV.P(Table2[1M Return vs Nifty])</f>
        <v>1.6299654832833086</v>
      </c>
      <c r="K384">
        <v>1.24635912159758</v>
      </c>
      <c r="L384">
        <f>(Table2[[#This Row],[6M Return vs Nifty]]-AVERAGE(Table2[6M Return vs Nifty]))/_xlfn.STDEV.P(Table2[6M Return vs Nifty])</f>
        <v>-0.33824593947572862</v>
      </c>
      <c r="M384">
        <v>-1.3484514129756699</v>
      </c>
      <c r="N384">
        <f>(Table2[[#This Row],[1W Return vs Nifty]]-AVERAGE(Table2[1W Return vs Nifty]))/_xlfn.STDEV.P(Table2[1W Return vs Nifty])</f>
        <v>9.3158422346785286E-2</v>
      </c>
      <c r="O384">
        <v>3968.02</v>
      </c>
      <c r="P384">
        <v>3672.0580935837102</v>
      </c>
      <c r="Q384">
        <v>3411.4428081906799</v>
      </c>
      <c r="R384">
        <v>64.194598743272607</v>
      </c>
      <c r="S384" s="2">
        <f>(Table2[[#This Row],[Close Price]]-Table2[[#This Row],[20D EMA]])/Table2[[#This Row],[20D EMA]]</f>
        <v>4.6428697436000831E-2</v>
      </c>
      <c r="T384" s="2">
        <f>(Table2[[#This Row],[Close Price]]-Table2[[#This Row],[50D EMA]])/Table2[[#This Row],[50D EMA]]</f>
        <v>0.13076914748580437</v>
      </c>
      <c r="U384" s="2">
        <f>(Table2[[#This Row],[Close Price]]-Table2[[#This Row],[200D EMA]])/Table2[[#This Row],[200D EMA]]</f>
        <v>0.2171536307250071</v>
      </c>
      <c r="V384">
        <v>1.38950401236168</v>
      </c>
      <c r="W384">
        <v>3959.75</v>
      </c>
      <c r="X384">
        <v>4210</v>
      </c>
      <c r="Y384">
        <v>3959.75</v>
      </c>
      <c r="Z384">
        <v>4210</v>
      </c>
      <c r="AA384">
        <v>3959.75</v>
      </c>
      <c r="AB384">
        <v>4210</v>
      </c>
      <c r="AC384" s="2">
        <f>(Table2[[#This Row],[Close Price]]/Table2[[#This Row],[Day Low]])-1</f>
        <v>4.861418018814323E-2</v>
      </c>
      <c r="AD384" s="2">
        <f>(Table2[[#This Row],[Day High]]/Table2[[#This Row],[Close Price]])-1</f>
        <v>1.3908122102474607E-2</v>
      </c>
      <c r="AE384" s="2">
        <f>(Table2[[#This Row],[Close Price]]/Table2[[#This Row],[Current Week Low]])-1</f>
        <v>4.861418018814323E-2</v>
      </c>
      <c r="AF384" s="2">
        <f>(Table2[[#This Row],[Current Week High]]/Table2[[#This Row],[Close Price]])-1</f>
        <v>1.3908122102474607E-2</v>
      </c>
      <c r="AG384" s="2">
        <f>(Table2[[#This Row],[Close Price]]/Table2[[#This Row],[Current Month Low]])-1</f>
        <v>4.861418018814323E-2</v>
      </c>
      <c r="AH384" s="2">
        <f>(Table2[[#This Row],[Current Month High]]/Table2[[#This Row],[Close Price]])-1</f>
        <v>1.3908122102474607E-2</v>
      </c>
      <c r="AI384">
        <v>5.7739779637545796</v>
      </c>
      <c r="AJ384">
        <v>47.766903914590699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</v>
      </c>
      <c r="AM384" t="s">
        <v>10455</v>
      </c>
      <c r="AN384">
        <v>3.33</v>
      </c>
      <c r="AO384" t="s">
        <v>10455</v>
      </c>
      <c r="AP384">
        <v>5.6424924454907002E-2</v>
      </c>
      <c r="AQ384">
        <f>(Table2[[#This Row],[Sharpe Ratio]]-AVERAGE(Table2[Sharpe Ratio]))/_xlfn.STDEV.P(Table2[Sharpe Ratio])</f>
        <v>2.6143500167158513E-2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1.0831203477269216</v>
      </c>
      <c r="AS384">
        <f>_xlfn.RANK.AVG(Table2[[#This Row],[1Y Return vs Nifty Z-Score]],Table2[1Y Return vs Nifty Z-Score])</f>
        <v>398</v>
      </c>
      <c r="AT384">
        <f>_xlfn.RANK.AVG(Table2[[#This Row],[6M Return vs Nifty Z-Score]],Table2[6M Return vs Nifty Z-Score])</f>
        <v>417</v>
      </c>
      <c r="AU384">
        <f>_xlfn.RANK.AVG(Table2[[#This Row],[Sharpe Ratio Z-Score]],Table2[Sharpe Ratio Z-Score])</f>
        <v>328</v>
      </c>
      <c r="AV384">
        <f>(Table2[[#This Row],[Rank 1Y]]+Table2[[#This Row],[Rank 6M]]+Table2[[#This Row],[Rank Sharpe]])/3</f>
        <v>381</v>
      </c>
    </row>
    <row r="385" spans="1:48" x14ac:dyDescent="0.3">
      <c r="A385" t="s">
        <v>837</v>
      </c>
      <c r="B385" t="s">
        <v>838</v>
      </c>
      <c r="C385" t="s">
        <v>10411</v>
      </c>
      <c r="D385" t="s">
        <v>49</v>
      </c>
      <c r="E385">
        <v>17597.378015909999</v>
      </c>
      <c r="F385">
        <v>211.74</v>
      </c>
      <c r="G385">
        <v>38.689071909557001</v>
      </c>
      <c r="H385">
        <f>(Table2[[#This Row],[1Y Return vs Nifty]]-AVERAGE(Table2[1Y Return vs Nifty]))/_xlfn.STDEV.P(Table2[1Y Return vs Nifty])</f>
        <v>-8.7465317925339944E-2</v>
      </c>
      <c r="I385">
        <v>13.175003197167101</v>
      </c>
      <c r="J385">
        <f>(Table2[[#This Row],[1M Return vs Nifty]]-AVERAGE(Table2[1M Return vs Nifty]))/_xlfn.STDEV.P(Table2[1M Return vs Nifty])</f>
        <v>1.2944978050945375</v>
      </c>
      <c r="K385">
        <v>12.6192823302767</v>
      </c>
      <c r="L385">
        <f>(Table2[[#This Row],[6M Return vs Nifty]]-AVERAGE(Table2[6M Return vs Nifty]))/_xlfn.STDEV.P(Table2[6M Return vs Nifty])</f>
        <v>8.2525078370318874E-3</v>
      </c>
      <c r="M385">
        <v>8.3047336753173298</v>
      </c>
      <c r="N385">
        <f>(Table2[[#This Row],[1W Return vs Nifty]]-AVERAGE(Table2[1W Return vs Nifty]))/_xlfn.STDEV.P(Table2[1W Return vs Nifty])</f>
        <v>2.0325600051074413</v>
      </c>
      <c r="O385">
        <v>192.25</v>
      </c>
      <c r="P385">
        <v>186.09315731186399</v>
      </c>
      <c r="Q385">
        <v>170.35563640309999</v>
      </c>
      <c r="R385">
        <v>76.179477820022797</v>
      </c>
      <c r="S385" s="2">
        <f>(Table2[[#This Row],[Close Price]]-Table2[[#This Row],[20D EMA]])/Table2[[#This Row],[20D EMA]]</f>
        <v>0.10137841352405727</v>
      </c>
      <c r="T385" s="2">
        <f>(Table2[[#This Row],[Close Price]]-Table2[[#This Row],[50D EMA]])/Table2[[#This Row],[50D EMA]]</f>
        <v>0.13781722583789466</v>
      </c>
      <c r="U385" s="2">
        <f>(Table2[[#This Row],[Close Price]]-Table2[[#This Row],[200D EMA]])/Table2[[#This Row],[200D EMA]]</f>
        <v>0.24292923011349765</v>
      </c>
      <c r="V385">
        <v>1.2816533524970699</v>
      </c>
      <c r="W385">
        <v>209.6</v>
      </c>
      <c r="X385">
        <v>214.63</v>
      </c>
      <c r="Y385">
        <v>209.6</v>
      </c>
      <c r="Z385">
        <v>214.63</v>
      </c>
      <c r="AA385">
        <v>209.6</v>
      </c>
      <c r="AB385">
        <v>214.63</v>
      </c>
      <c r="AC385" s="2">
        <f>(Table2[[#This Row],[Close Price]]/Table2[[#This Row],[Day Low]])-1</f>
        <v>1.0209923664122211E-2</v>
      </c>
      <c r="AD385" s="2">
        <f>(Table2[[#This Row],[Day High]]/Table2[[#This Row],[Close Price]])-1</f>
        <v>1.364881458392353E-2</v>
      </c>
      <c r="AE385" s="2">
        <f>(Table2[[#This Row],[Close Price]]/Table2[[#This Row],[Current Week Low]])-1</f>
        <v>1.0209923664122211E-2</v>
      </c>
      <c r="AF385" s="2">
        <f>(Table2[[#This Row],[Current Week High]]/Table2[[#This Row],[Close Price]])-1</f>
        <v>1.364881458392353E-2</v>
      </c>
      <c r="AG385" s="2">
        <f>(Table2[[#This Row],[Close Price]]/Table2[[#This Row],[Current Month Low]])-1</f>
        <v>1.0209923664122211E-2</v>
      </c>
      <c r="AH385" s="2">
        <f>(Table2[[#This Row],[Current Month High]]/Table2[[#This Row],[Close Price]])-1</f>
        <v>1.364881458392353E-2</v>
      </c>
      <c r="AI385">
        <v>1.3648814583923501</v>
      </c>
      <c r="AJ385">
        <v>72.707993474714499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-0.01</v>
      </c>
      <c r="AM385" t="s">
        <v>10456</v>
      </c>
      <c r="AN385">
        <v>14.65</v>
      </c>
      <c r="AO385" t="s">
        <v>10455</v>
      </c>
      <c r="AP385">
        <v>-3.2513046944700002E-3</v>
      </c>
      <c r="AQ385">
        <f>(Table2[[#This Row],[Sharpe Ratio]]-AVERAGE(Table2[Sharpe Ratio]))/_xlfn.STDEV.P(Table2[Sharpe Ratio])</f>
        <v>-0.64854933101882795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2.5992956690948428</v>
      </c>
      <c r="AS385">
        <f>_xlfn.RANK.AVG(Table2[[#This Row],[1Y Return vs Nifty Z-Score]],Table2[1Y Return vs Nifty Z-Score])</f>
        <v>304</v>
      </c>
      <c r="AT385">
        <f>_xlfn.RANK.AVG(Table2[[#This Row],[6M Return vs Nifty Z-Score]],Table2[6M Return vs Nifty Z-Score])</f>
        <v>294</v>
      </c>
      <c r="AU385">
        <f>_xlfn.RANK.AVG(Table2[[#This Row],[Sharpe Ratio Z-Score]],Table2[Sharpe Ratio Z-Score])</f>
        <v>545</v>
      </c>
      <c r="AV385">
        <f>(Table2[[#This Row],[Rank 1Y]]+Table2[[#This Row],[Rank 6M]]+Table2[[#This Row],[Rank Sharpe]])/3</f>
        <v>381</v>
      </c>
    </row>
    <row r="386" spans="1:48" x14ac:dyDescent="0.3">
      <c r="A386" t="s">
        <v>571</v>
      </c>
      <c r="B386" t="s">
        <v>572</v>
      </c>
      <c r="C386" t="s">
        <v>10415</v>
      </c>
      <c r="D386" t="s">
        <v>507</v>
      </c>
      <c r="E386">
        <v>33295.363835892</v>
      </c>
      <c r="F386">
        <v>74.209999999999994</v>
      </c>
      <c r="G386">
        <v>2.37678563696304</v>
      </c>
      <c r="H386">
        <f>(Table2[[#This Row],[1Y Return vs Nifty]]-AVERAGE(Table2[1Y Return vs Nifty]))/_xlfn.STDEV.P(Table2[1Y Return vs Nifty])</f>
        <v>-0.51788947067598423</v>
      </c>
      <c r="I386">
        <v>2.2354263886727099</v>
      </c>
      <c r="J386">
        <f>(Table2[[#This Row],[1M Return vs Nifty]]-AVERAGE(Table2[1M Return vs Nifty]))/_xlfn.STDEV.P(Table2[1M Return vs Nifty])</f>
        <v>0.24448410947416546</v>
      </c>
      <c r="K386">
        <v>8.4523114603147995</v>
      </c>
      <c r="L386">
        <f>(Table2[[#This Row],[6M Return vs Nifty]]-AVERAGE(Table2[6M Return vs Nifty]))/_xlfn.STDEV.P(Table2[6M Return vs Nifty])</f>
        <v>-0.11870244560338564</v>
      </c>
      <c r="M386">
        <v>-3.3162355487766502</v>
      </c>
      <c r="N386">
        <f>(Table2[[#This Row],[1W Return vs Nifty]]-AVERAGE(Table2[1W Return vs Nifty]))/_xlfn.STDEV.P(Table2[1W Return vs Nifty])</f>
        <v>-0.30218504538926966</v>
      </c>
      <c r="O386">
        <v>73.040000000000006</v>
      </c>
      <c r="P386">
        <v>70.733255087193996</v>
      </c>
      <c r="Q386">
        <v>66.034854286207405</v>
      </c>
      <c r="R386">
        <v>60.6351009114005</v>
      </c>
      <c r="S386" s="2">
        <f>(Table2[[#This Row],[Close Price]]-Table2[[#This Row],[20D EMA]])/Table2[[#This Row],[20D EMA]]</f>
        <v>1.6018619934282413E-2</v>
      </c>
      <c r="T386" s="2">
        <f>(Table2[[#This Row],[Close Price]]-Table2[[#This Row],[50D EMA]])/Table2[[#This Row],[50D EMA]]</f>
        <v>4.9152904224754816E-2</v>
      </c>
      <c r="U386" s="2">
        <f>(Table2[[#This Row],[Close Price]]-Table2[[#This Row],[200D EMA]])/Table2[[#This Row],[200D EMA]]</f>
        <v>0.12380046571103161</v>
      </c>
      <c r="V386">
        <v>1.9952730933960801</v>
      </c>
      <c r="W386">
        <v>74.010000000000005</v>
      </c>
      <c r="X386">
        <v>76</v>
      </c>
      <c r="Y386">
        <v>74.010000000000005</v>
      </c>
      <c r="Z386">
        <v>76</v>
      </c>
      <c r="AA386">
        <v>74.010000000000005</v>
      </c>
      <c r="AB386">
        <v>76</v>
      </c>
      <c r="AC386" s="2">
        <f>(Table2[[#This Row],[Close Price]]/Table2[[#This Row],[Day Low]])-1</f>
        <v>2.7023375219563661E-3</v>
      </c>
      <c r="AD386" s="2">
        <f>(Table2[[#This Row],[Day High]]/Table2[[#This Row],[Close Price]])-1</f>
        <v>2.4120738444953549E-2</v>
      </c>
      <c r="AE386" s="2">
        <f>(Table2[[#This Row],[Close Price]]/Table2[[#This Row],[Current Week Low]])-1</f>
        <v>2.7023375219563661E-3</v>
      </c>
      <c r="AF386" s="2">
        <f>(Table2[[#This Row],[Current Week High]]/Table2[[#This Row],[Close Price]])-1</f>
        <v>2.4120738444953549E-2</v>
      </c>
      <c r="AG386" s="2">
        <f>(Table2[[#This Row],[Close Price]]/Table2[[#This Row],[Current Month Low]])-1</f>
        <v>2.7023375219563661E-3</v>
      </c>
      <c r="AH386" s="2">
        <f>(Table2[[#This Row],[Current Month High]]/Table2[[#This Row],[Close Price]])-1</f>
        <v>2.4120738444953549E-2</v>
      </c>
      <c r="AI386">
        <v>7.80218299420563</v>
      </c>
      <c r="AJ386">
        <v>29.398430688753201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-0.02</v>
      </c>
      <c r="AM386" t="s">
        <v>10456</v>
      </c>
      <c r="AN386">
        <v>7.52</v>
      </c>
      <c r="AO386" t="s">
        <v>10455</v>
      </c>
      <c r="AP386">
        <v>6.2174390790998998E-2</v>
      </c>
      <c r="AQ386">
        <f>(Table2[[#This Row],[Sharpe Ratio]]-AVERAGE(Table2[Sharpe Ratio]))/_xlfn.STDEV.P(Table2[Sharpe Ratio])</f>
        <v>9.1146329189691108E-2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-0.603146523004783</v>
      </c>
      <c r="AS386">
        <f>_xlfn.RANK.AVG(Table2[[#This Row],[1Y Return vs Nifty Z-Score]],Table2[1Y Return vs Nifty Z-Score])</f>
        <v>496</v>
      </c>
      <c r="AT386">
        <f>_xlfn.RANK.AVG(Table2[[#This Row],[6M Return vs Nifty Z-Score]],Table2[6M Return vs Nifty Z-Score])</f>
        <v>345</v>
      </c>
      <c r="AU386">
        <f>_xlfn.RANK.AVG(Table2[[#This Row],[Sharpe Ratio Z-Score]],Table2[Sharpe Ratio Z-Score])</f>
        <v>304</v>
      </c>
      <c r="AV386">
        <f>(Table2[[#This Row],[Rank 1Y]]+Table2[[#This Row],[Rank 6M]]+Table2[[#This Row],[Rank Sharpe]])/3</f>
        <v>381.66666666666669</v>
      </c>
    </row>
    <row r="387" spans="1:48" x14ac:dyDescent="0.3">
      <c r="A387" t="s">
        <v>1335</v>
      </c>
      <c r="B387" t="s">
        <v>1336</v>
      </c>
      <c r="C387" t="s">
        <v>10411</v>
      </c>
      <c r="D387" t="s">
        <v>535</v>
      </c>
      <c r="E387">
        <v>7891.9168444819998</v>
      </c>
      <c r="F387">
        <v>255.89</v>
      </c>
      <c r="G387">
        <v>19.363733511596099</v>
      </c>
      <c r="H387">
        <f>(Table2[[#This Row],[1Y Return vs Nifty]]-AVERAGE(Table2[1Y Return vs Nifty]))/_xlfn.STDEV.P(Table2[1Y Return vs Nifty])</f>
        <v>-0.31653633659154118</v>
      </c>
      <c r="I387">
        <v>6.0541317368045204</v>
      </c>
      <c r="J387">
        <f>(Table2[[#This Row],[1M Return vs Nifty]]-AVERAGE(Table2[1M Return vs Nifty]))/_xlfn.STDEV.P(Table2[1M Return vs Nifty])</f>
        <v>0.61101500781419127</v>
      </c>
      <c r="K387">
        <v>6.6711801495666503</v>
      </c>
      <c r="L387">
        <f>(Table2[[#This Row],[6M Return vs Nifty]]-AVERAGE(Table2[6M Return vs Nifty]))/_xlfn.STDEV.P(Table2[6M Return vs Nifty])</f>
        <v>-0.17296810996339795</v>
      </c>
      <c r="M387">
        <v>-1.79610691536802</v>
      </c>
      <c r="N387">
        <f>(Table2[[#This Row],[1W Return vs Nifty]]-AVERAGE(Table2[1W Return vs Nifty]))/_xlfn.STDEV.P(Table2[1W Return vs Nifty])</f>
        <v>3.2208751092274806E-3</v>
      </c>
      <c r="O387">
        <v>231.11</v>
      </c>
      <c r="P387">
        <v>224.91668156472701</v>
      </c>
      <c r="Q387">
        <v>217.684085795263</v>
      </c>
      <c r="R387">
        <v>70.769994040542102</v>
      </c>
      <c r="S387" s="2">
        <f>(Table2[[#This Row],[Close Price]]-Table2[[#This Row],[20D EMA]])/Table2[[#This Row],[20D EMA]]</f>
        <v>0.1072216693349486</v>
      </c>
      <c r="T387" s="2">
        <f>(Table2[[#This Row],[Close Price]]-Table2[[#This Row],[50D EMA]])/Table2[[#This Row],[50D EMA]]</f>
        <v>0.1377101877005926</v>
      </c>
      <c r="U387" s="2">
        <f>(Table2[[#This Row],[Close Price]]-Table2[[#This Row],[200D EMA]])/Table2[[#This Row],[200D EMA]]</f>
        <v>0.17551082829578338</v>
      </c>
      <c r="V387">
        <v>2.7968845405847702</v>
      </c>
      <c r="W387">
        <v>238.63</v>
      </c>
      <c r="X387">
        <v>264.85000000000002</v>
      </c>
      <c r="Y387">
        <v>238.63</v>
      </c>
      <c r="Z387">
        <v>264.85000000000002</v>
      </c>
      <c r="AA387">
        <v>238.63</v>
      </c>
      <c r="AB387">
        <v>264.85000000000002</v>
      </c>
      <c r="AC387" s="2">
        <f>(Table2[[#This Row],[Close Price]]/Table2[[#This Row],[Day Low]])-1</f>
        <v>7.2329547835561225E-2</v>
      </c>
      <c r="AD387" s="2">
        <f>(Table2[[#This Row],[Day High]]/Table2[[#This Row],[Close Price]])-1</f>
        <v>3.5015045527375221E-2</v>
      </c>
      <c r="AE387" s="2">
        <f>(Table2[[#This Row],[Close Price]]/Table2[[#This Row],[Current Week Low]])-1</f>
        <v>7.2329547835561225E-2</v>
      </c>
      <c r="AF387" s="2">
        <f>(Table2[[#This Row],[Current Week High]]/Table2[[#This Row],[Close Price]])-1</f>
        <v>3.5015045527375221E-2</v>
      </c>
      <c r="AG387" s="2">
        <f>(Table2[[#This Row],[Close Price]]/Table2[[#This Row],[Current Month Low]])-1</f>
        <v>7.2329547835561225E-2</v>
      </c>
      <c r="AH387" s="2">
        <f>(Table2[[#This Row],[Current Month High]]/Table2[[#This Row],[Close Price]])-1</f>
        <v>3.5015045527375221E-2</v>
      </c>
      <c r="AI387">
        <v>9.6564930243464104</v>
      </c>
      <c r="AJ387">
        <v>57.180589680589598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0.02</v>
      </c>
      <c r="AM387" t="s">
        <v>10455</v>
      </c>
      <c r="AN387">
        <v>16.75</v>
      </c>
      <c r="AO387" t="s">
        <v>10455</v>
      </c>
      <c r="AP387">
        <v>4.0204617944401999E-2</v>
      </c>
      <c r="AQ387">
        <f>(Table2[[#This Row],[Sharpe Ratio]]-AVERAGE(Table2[Sharpe Ratio]))/_xlfn.STDEV.P(Table2[Sharpe Ratio])</f>
        <v>-0.15724148709273703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-3.2510050724257437E-2</v>
      </c>
      <c r="AS387">
        <f>_xlfn.RANK.AVG(Table2[[#This Row],[1Y Return vs Nifty Z-Score]],Table2[1Y Return vs Nifty Z-Score])</f>
        <v>397</v>
      </c>
      <c r="AT387">
        <f>_xlfn.RANK.AVG(Table2[[#This Row],[6M Return vs Nifty Z-Score]],Table2[6M Return vs Nifty Z-Score])</f>
        <v>364</v>
      </c>
      <c r="AU387">
        <f>_xlfn.RANK.AVG(Table2[[#This Row],[Sharpe Ratio Z-Score]],Table2[Sharpe Ratio Z-Score])</f>
        <v>385</v>
      </c>
      <c r="AV387">
        <f>(Table2[[#This Row],[Rank 1Y]]+Table2[[#This Row],[Rank 6M]]+Table2[[#This Row],[Rank Sharpe]])/3</f>
        <v>382</v>
      </c>
    </row>
    <row r="388" spans="1:48" x14ac:dyDescent="0.3">
      <c r="A388" t="s">
        <v>1116</v>
      </c>
      <c r="B388" t="s">
        <v>1117</v>
      </c>
      <c r="C388" t="s">
        <v>10417</v>
      </c>
      <c r="D388" t="s">
        <v>62</v>
      </c>
      <c r="E388">
        <v>10648.223882660001</v>
      </c>
      <c r="F388">
        <v>887.4</v>
      </c>
      <c r="G388">
        <v>28.955887543551899</v>
      </c>
      <c r="H388">
        <f>(Table2[[#This Row],[1Y Return vs Nifty]]-AVERAGE(Table2[1Y Return vs Nifty]))/_xlfn.STDEV.P(Table2[1Y Return vs Nifty])</f>
        <v>-0.20283667193081426</v>
      </c>
      <c r="I388">
        <v>-2.9401859258921599</v>
      </c>
      <c r="J388">
        <f>(Table2[[#This Row],[1M Return vs Nifty]]-AVERAGE(Table2[1M Return vs Nifty]))/_xlfn.STDEV.P(Table2[1M Return vs Nifty])</f>
        <v>-0.25228682679229053</v>
      </c>
      <c r="K388">
        <v>24.487205769545302</v>
      </c>
      <c r="L388">
        <f>(Table2[[#This Row],[6M Return vs Nifty]]-AVERAGE(Table2[6M Return vs Nifty]))/_xlfn.STDEV.P(Table2[6M Return vs Nifty])</f>
        <v>0.3698321095875382</v>
      </c>
      <c r="M388">
        <v>1.60367698563493</v>
      </c>
      <c r="N388">
        <f>(Table2[[#This Row],[1W Return vs Nifty]]-AVERAGE(Table2[1W Return vs Nifty]))/_xlfn.STDEV.P(Table2[1W Return vs Nifty])</f>
        <v>0.68626447350098618</v>
      </c>
      <c r="O388">
        <v>847.61</v>
      </c>
      <c r="P388">
        <v>834.53717028722701</v>
      </c>
      <c r="Q388">
        <v>752.79706416671695</v>
      </c>
      <c r="R388">
        <v>64.548284981371395</v>
      </c>
      <c r="S388" s="2">
        <f>(Table2[[#This Row],[Close Price]]-Table2[[#This Row],[20D EMA]])/Table2[[#This Row],[20D EMA]]</f>
        <v>4.694375951203969E-2</v>
      </c>
      <c r="T388" s="2">
        <f>(Table2[[#This Row],[Close Price]]-Table2[[#This Row],[50D EMA]])/Table2[[#This Row],[50D EMA]]</f>
        <v>6.3343888798361003E-2</v>
      </c>
      <c r="U388" s="2">
        <f>(Table2[[#This Row],[Close Price]]-Table2[[#This Row],[200D EMA]])/Table2[[#This Row],[200D EMA]]</f>
        <v>0.17880374703941912</v>
      </c>
      <c r="V388">
        <v>0.62951842941315095</v>
      </c>
      <c r="W388">
        <v>865</v>
      </c>
      <c r="X388">
        <v>905</v>
      </c>
      <c r="Y388">
        <v>865</v>
      </c>
      <c r="Z388">
        <v>905</v>
      </c>
      <c r="AA388">
        <v>865</v>
      </c>
      <c r="AB388">
        <v>905</v>
      </c>
      <c r="AC388" s="2">
        <f>(Table2[[#This Row],[Close Price]]/Table2[[#This Row],[Day Low]])-1</f>
        <v>2.5895953757225421E-2</v>
      </c>
      <c r="AD388" s="2">
        <f>(Table2[[#This Row],[Day High]]/Table2[[#This Row],[Close Price]])-1</f>
        <v>1.9833220644579708E-2</v>
      </c>
      <c r="AE388" s="2">
        <f>(Table2[[#This Row],[Close Price]]/Table2[[#This Row],[Current Week Low]])-1</f>
        <v>2.5895953757225421E-2</v>
      </c>
      <c r="AF388" s="2">
        <f>(Table2[[#This Row],[Current Week High]]/Table2[[#This Row],[Close Price]])-1</f>
        <v>1.9833220644579708E-2</v>
      </c>
      <c r="AG388" s="2">
        <f>(Table2[[#This Row],[Close Price]]/Table2[[#This Row],[Current Month Low]])-1</f>
        <v>2.5895953757225421E-2</v>
      </c>
      <c r="AH388" s="2">
        <f>(Table2[[#This Row],[Current Month High]]/Table2[[#This Row],[Close Price]])-1</f>
        <v>1.9833220644579708E-2</v>
      </c>
      <c r="AI388">
        <v>2.0960108181203601</v>
      </c>
      <c r="AJ388">
        <v>57.256778309409803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0.06</v>
      </c>
      <c r="AM388" t="s">
        <v>10455</v>
      </c>
      <c r="AN388">
        <v>2.71</v>
      </c>
      <c r="AO388" t="s">
        <v>10455</v>
      </c>
      <c r="AP388">
        <v>-2.8382717509522998E-2</v>
      </c>
      <c r="AQ388">
        <f>(Table2[[#This Row],[Sharpe Ratio]]-AVERAGE(Table2[Sharpe Ratio]))/_xlfn.STDEV.P(Table2[Sharpe Ratio])</f>
        <v>-0.93268229829209448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-0.33170921392667485</v>
      </c>
      <c r="AS388">
        <f>_xlfn.RANK.AVG(Table2[[#This Row],[1Y Return vs Nifty Z-Score]],Table2[1Y Return vs Nifty Z-Score])</f>
        <v>347</v>
      </c>
      <c r="AT388">
        <f>_xlfn.RANK.AVG(Table2[[#This Row],[6M Return vs Nifty Z-Score]],Table2[6M Return vs Nifty Z-Score])</f>
        <v>207</v>
      </c>
      <c r="AU388">
        <f>_xlfn.RANK.AVG(Table2[[#This Row],[Sharpe Ratio Z-Score]],Table2[Sharpe Ratio Z-Score])</f>
        <v>597</v>
      </c>
      <c r="AV388">
        <f>(Table2[[#This Row],[Rank 1Y]]+Table2[[#This Row],[Rank 6M]]+Table2[[#This Row],[Rank Sharpe]])/3</f>
        <v>383.66666666666669</v>
      </c>
    </row>
    <row r="389" spans="1:48" x14ac:dyDescent="0.3">
      <c r="A389" t="s">
        <v>649</v>
      </c>
      <c r="B389" t="s">
        <v>650</v>
      </c>
      <c r="C389" t="s">
        <v>10417</v>
      </c>
      <c r="D389" t="s">
        <v>62</v>
      </c>
      <c r="E389">
        <v>27234.459221969999</v>
      </c>
      <c r="F389">
        <v>1792.8</v>
      </c>
      <c r="G389">
        <v>25.834118925269401</v>
      </c>
      <c r="H389">
        <f>(Table2[[#This Row],[1Y Return vs Nifty]]-AVERAGE(Table2[1Y Return vs Nifty]))/_xlfn.STDEV.P(Table2[1Y Return vs Nifty])</f>
        <v>-0.23984025255145711</v>
      </c>
      <c r="I389">
        <v>-8.3061973199777608</v>
      </c>
      <c r="J389">
        <f>(Table2[[#This Row],[1M Return vs Nifty]]-AVERAGE(Table2[1M Return vs Nifty]))/_xlfn.STDEV.P(Table2[1M Return vs Nifty])</f>
        <v>-0.7673328430394496</v>
      </c>
      <c r="K389">
        <v>1.5706731321928999E-2</v>
      </c>
      <c r="L389">
        <f>(Table2[[#This Row],[6M Return vs Nifty]]-AVERAGE(Table2[6M Return vs Nifty]))/_xlfn.STDEV.P(Table2[6M Return vs Nifty])</f>
        <v>-0.37574018212451687</v>
      </c>
      <c r="M389">
        <v>-2.4951812138335598</v>
      </c>
      <c r="N389">
        <f>(Table2[[#This Row],[1W Return vs Nifty]]-AVERAGE(Table2[1W Return vs Nifty]))/_xlfn.STDEV.P(Table2[1W Return vs Nifty])</f>
        <v>-0.13722870588509181</v>
      </c>
      <c r="O389">
        <v>1778.65</v>
      </c>
      <c r="P389">
        <v>1772.5338373253701</v>
      </c>
      <c r="Q389">
        <v>1610.1332419574301</v>
      </c>
      <c r="R389">
        <v>46.256609682307399</v>
      </c>
      <c r="S389" s="2">
        <f>(Table2[[#This Row],[Close Price]]-Table2[[#This Row],[20D EMA]])/Table2[[#This Row],[20D EMA]]</f>
        <v>7.9554718466251732E-3</v>
      </c>
      <c r="T389" s="2">
        <f>(Table2[[#This Row],[Close Price]]-Table2[[#This Row],[50D EMA]])/Table2[[#This Row],[50D EMA]]</f>
        <v>1.1433441916804303E-2</v>
      </c>
      <c r="U389" s="2">
        <f>(Table2[[#This Row],[Close Price]]-Table2[[#This Row],[200D EMA]])/Table2[[#This Row],[200D EMA]]</f>
        <v>0.11344822483169338</v>
      </c>
      <c r="V389">
        <v>1.35015818395954</v>
      </c>
      <c r="W389">
        <v>1757.7</v>
      </c>
      <c r="X389">
        <v>1906</v>
      </c>
      <c r="Y389">
        <v>1757.7</v>
      </c>
      <c r="Z389">
        <v>1906</v>
      </c>
      <c r="AA389">
        <v>1757.7</v>
      </c>
      <c r="AB389">
        <v>1906</v>
      </c>
      <c r="AC389" s="2">
        <f>(Table2[[#This Row],[Close Price]]/Table2[[#This Row],[Day Low]])-1</f>
        <v>1.9969278033794113E-2</v>
      </c>
      <c r="AD389" s="2">
        <f>(Table2[[#This Row],[Day High]]/Table2[[#This Row],[Close Price]])-1</f>
        <v>6.3141454707719813E-2</v>
      </c>
      <c r="AE389" s="2">
        <f>(Table2[[#This Row],[Close Price]]/Table2[[#This Row],[Current Week Low]])-1</f>
        <v>1.9969278033794113E-2</v>
      </c>
      <c r="AF389" s="2">
        <f>(Table2[[#This Row],[Current Week High]]/Table2[[#This Row],[Close Price]])-1</f>
        <v>6.3141454707719813E-2</v>
      </c>
      <c r="AG389" s="2">
        <f>(Table2[[#This Row],[Close Price]]/Table2[[#This Row],[Current Month Low]])-1</f>
        <v>1.9969278033794113E-2</v>
      </c>
      <c r="AH389" s="2">
        <f>(Table2[[#This Row],[Current Month High]]/Table2[[#This Row],[Close Price]])-1</f>
        <v>6.3141454707719813E-2</v>
      </c>
      <c r="AI389">
        <v>8.2106202588130195</v>
      </c>
      <c r="AJ389">
        <v>57.608791208791203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0.01</v>
      </c>
      <c r="AM389" t="s">
        <v>10455</v>
      </c>
      <c r="AN389">
        <v>-5.32</v>
      </c>
      <c r="AO389" t="s">
        <v>10456</v>
      </c>
      <c r="AP389">
        <v>5.0101997036604999E-2</v>
      </c>
      <c r="AQ389">
        <f>(Table2[[#This Row],[Sharpe Ratio]]-AVERAGE(Table2[Sharpe Ratio]))/_xlfn.STDEV.P(Table2[Sharpe Ratio])</f>
        <v>-4.5342816278193067E-2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-1.5654847998787085</v>
      </c>
      <c r="AS389">
        <f>_xlfn.RANK.AVG(Table2[[#This Row],[1Y Return vs Nifty Z-Score]],Table2[1Y Return vs Nifty Z-Score])</f>
        <v>362</v>
      </c>
      <c r="AT389">
        <f>_xlfn.RANK.AVG(Table2[[#This Row],[6M Return vs Nifty Z-Score]],Table2[6M Return vs Nifty Z-Score])</f>
        <v>434</v>
      </c>
      <c r="AU389">
        <f>_xlfn.RANK.AVG(Table2[[#This Row],[Sharpe Ratio Z-Score]],Table2[Sharpe Ratio Z-Score])</f>
        <v>356</v>
      </c>
      <c r="AV389">
        <f>(Table2[[#This Row],[Rank 1Y]]+Table2[[#This Row],[Rank 6M]]+Table2[[#This Row],[Rank Sharpe]])/3</f>
        <v>384</v>
      </c>
    </row>
    <row r="390" spans="1:48" x14ac:dyDescent="0.3">
      <c r="A390" t="s">
        <v>691</v>
      </c>
      <c r="B390" t="s">
        <v>692</v>
      </c>
      <c r="C390" t="s">
        <v>10413</v>
      </c>
      <c r="D390" t="s">
        <v>272</v>
      </c>
      <c r="E390">
        <v>23887.574234625001</v>
      </c>
      <c r="F390">
        <v>1780.05</v>
      </c>
      <c r="G390">
        <v>13.1688321174744</v>
      </c>
      <c r="H390">
        <f>(Table2[[#This Row],[1Y Return vs Nifty]]-AVERAGE(Table2[1Y Return vs Nifty]))/_xlfn.STDEV.P(Table2[1Y Return vs Nifty])</f>
        <v>-0.38996699760588388</v>
      </c>
      <c r="I390">
        <v>4.8895976963057599</v>
      </c>
      <c r="J390">
        <f>(Table2[[#This Row],[1M Return vs Nifty]]-AVERAGE(Table2[1M Return vs Nifty]))/_xlfn.STDEV.P(Table2[1M Return vs Nifty])</f>
        <v>0.49923950562197095</v>
      </c>
      <c r="K390">
        <v>-5.3771937910375396</v>
      </c>
      <c r="L390">
        <f>(Table2[[#This Row],[6M Return vs Nifty]]-AVERAGE(Table2[6M Return vs Nifty]))/_xlfn.STDEV.P(Table2[6M Return vs Nifty])</f>
        <v>-0.54004549072659247</v>
      </c>
      <c r="M390">
        <v>-2.2425391848076601</v>
      </c>
      <c r="N390">
        <f>(Table2[[#This Row],[1W Return vs Nifty]]-AVERAGE(Table2[1W Return vs Nifty]))/_xlfn.STDEV.P(Table2[1W Return vs Nifty])</f>
        <v>-8.6470914909042379E-2</v>
      </c>
      <c r="O390">
        <v>1754.22</v>
      </c>
      <c r="P390">
        <v>1715.34171197142</v>
      </c>
      <c r="Q390">
        <v>1577.78348939326</v>
      </c>
      <c r="R390">
        <v>55.889663041228403</v>
      </c>
      <c r="S390" s="2">
        <f>(Table2[[#This Row],[Close Price]]-Table2[[#This Row],[20D EMA]])/Table2[[#This Row],[20D EMA]]</f>
        <v>1.4724492937031802E-2</v>
      </c>
      <c r="T390" s="2">
        <f>(Table2[[#This Row],[Close Price]]-Table2[[#This Row],[50D EMA]])/Table2[[#This Row],[50D EMA]]</f>
        <v>3.7723263870387436E-2</v>
      </c>
      <c r="U390" s="2">
        <f>(Table2[[#This Row],[Close Price]]-Table2[[#This Row],[200D EMA]])/Table2[[#This Row],[200D EMA]]</f>
        <v>0.12819662011073649</v>
      </c>
      <c r="V390">
        <v>1.2351107273342901</v>
      </c>
      <c r="W390">
        <v>1756.95</v>
      </c>
      <c r="X390">
        <v>1791.8</v>
      </c>
      <c r="Y390">
        <v>1756.95</v>
      </c>
      <c r="Z390">
        <v>1791.8</v>
      </c>
      <c r="AA390">
        <v>1756.95</v>
      </c>
      <c r="AB390">
        <v>1791.8</v>
      </c>
      <c r="AC390" s="2">
        <f>(Table2[[#This Row],[Close Price]]/Table2[[#This Row],[Day Low]])-1</f>
        <v>1.3147784512934191E-2</v>
      </c>
      <c r="AD390" s="2">
        <f>(Table2[[#This Row],[Day High]]/Table2[[#This Row],[Close Price]])-1</f>
        <v>6.6009381758940222E-3</v>
      </c>
      <c r="AE390" s="2">
        <f>(Table2[[#This Row],[Close Price]]/Table2[[#This Row],[Current Week Low]])-1</f>
        <v>1.3147784512934191E-2</v>
      </c>
      <c r="AF390" s="2">
        <f>(Table2[[#This Row],[Current Week High]]/Table2[[#This Row],[Close Price]])-1</f>
        <v>6.6009381758940222E-3</v>
      </c>
      <c r="AG390" s="2">
        <f>(Table2[[#This Row],[Close Price]]/Table2[[#This Row],[Current Month Low]])-1</f>
        <v>1.3147784512934191E-2</v>
      </c>
      <c r="AH390" s="2">
        <f>(Table2[[#This Row],[Current Month High]]/Table2[[#This Row],[Close Price]])-1</f>
        <v>6.6009381758940222E-3</v>
      </c>
      <c r="AI390">
        <v>5.9015196202353701</v>
      </c>
      <c r="AJ390">
        <v>55.973713033953999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-0.02</v>
      </c>
      <c r="AM390" t="s">
        <v>10456</v>
      </c>
      <c r="AN390">
        <v>3.43</v>
      </c>
      <c r="AO390" t="s">
        <v>10455</v>
      </c>
      <c r="AP390">
        <v>8.9718404217459996E-2</v>
      </c>
      <c r="AQ390">
        <f>(Table2[[#This Row],[Sharpe Ratio]]-AVERAGE(Table2[Sharpe Ratio]))/_xlfn.STDEV.P(Table2[Sharpe Ratio])</f>
        <v>0.40255589151988402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-0.1146880060996637</v>
      </c>
      <c r="AS390">
        <f>_xlfn.RANK.AVG(Table2[[#This Row],[1Y Return vs Nifty Z-Score]],Table2[1Y Return vs Nifty Z-Score])</f>
        <v>430</v>
      </c>
      <c r="AT390">
        <f>_xlfn.RANK.AVG(Table2[[#This Row],[6M Return vs Nifty Z-Score]],Table2[6M Return vs Nifty Z-Score])</f>
        <v>488</v>
      </c>
      <c r="AU390">
        <f>_xlfn.RANK.AVG(Table2[[#This Row],[Sharpe Ratio Z-Score]],Table2[Sharpe Ratio Z-Score])</f>
        <v>237</v>
      </c>
      <c r="AV390">
        <f>(Table2[[#This Row],[Rank 1Y]]+Table2[[#This Row],[Rank 6M]]+Table2[[#This Row],[Rank Sharpe]])/3</f>
        <v>385</v>
      </c>
    </row>
    <row r="391" spans="1:48" x14ac:dyDescent="0.3">
      <c r="A391" t="s">
        <v>265</v>
      </c>
      <c r="B391" t="s">
        <v>266</v>
      </c>
      <c r="C391" t="s">
        <v>10411</v>
      </c>
      <c r="D391" t="s">
        <v>267</v>
      </c>
      <c r="E391">
        <v>95002.922473750004</v>
      </c>
      <c r="F391">
        <v>8756.4</v>
      </c>
      <c r="G391">
        <v>-0.64956801011538401</v>
      </c>
      <c r="H391">
        <f>(Table2[[#This Row],[1Y Return vs Nifty]]-AVERAGE(Table2[1Y Return vs Nifty]))/_xlfn.STDEV.P(Table2[1Y Return vs Nifty])</f>
        <v>-0.55376205921774946</v>
      </c>
      <c r="I391">
        <v>-1.91837124404695</v>
      </c>
      <c r="J391">
        <f>(Table2[[#This Row],[1M Return vs Nifty]]-AVERAGE(Table2[1M Return vs Nifty]))/_xlfn.STDEV.P(Table2[1M Return vs Nifty])</f>
        <v>-0.15420996064785791</v>
      </c>
      <c r="K391">
        <v>1.8348008560583899</v>
      </c>
      <c r="L391">
        <f>(Table2[[#This Row],[6M Return vs Nifty]]-AVERAGE(Table2[6M Return vs Nifty]))/_xlfn.STDEV.P(Table2[6M Return vs Nifty])</f>
        <v>-0.32031790605956184</v>
      </c>
      <c r="M391">
        <v>0.23660818425414701</v>
      </c>
      <c r="N391">
        <f>(Table2[[#This Row],[1W Return vs Nifty]]-AVERAGE(Table2[1W Return vs Nifty]))/_xlfn.STDEV.P(Table2[1W Return vs Nifty])</f>
        <v>0.41160948938015035</v>
      </c>
      <c r="O391">
        <v>8385.68</v>
      </c>
      <c r="P391">
        <v>8293.1803348454305</v>
      </c>
      <c r="Q391">
        <v>7937.6543916507899</v>
      </c>
      <c r="R391">
        <v>60.416995877809597</v>
      </c>
      <c r="S391" s="2">
        <f>(Table2[[#This Row],[Close Price]]-Table2[[#This Row],[20D EMA]])/Table2[[#This Row],[20D EMA]]</f>
        <v>4.4208698638631493E-2</v>
      </c>
      <c r="T391" s="2">
        <f>(Table2[[#This Row],[Close Price]]-Table2[[#This Row],[50D EMA]])/Table2[[#This Row],[50D EMA]]</f>
        <v>5.585549167528174E-2</v>
      </c>
      <c r="U391" s="2">
        <f>(Table2[[#This Row],[Close Price]]-Table2[[#This Row],[200D EMA]])/Table2[[#This Row],[200D EMA]]</f>
        <v>0.10314704671576608</v>
      </c>
      <c r="V391">
        <v>2.08188461015685</v>
      </c>
      <c r="W391">
        <v>8498.0499999999993</v>
      </c>
      <c r="X391">
        <v>8837.4500000000007</v>
      </c>
      <c r="Y391">
        <v>8498.0499999999993</v>
      </c>
      <c r="Z391">
        <v>8837.4500000000007</v>
      </c>
      <c r="AA391">
        <v>8498.0499999999993</v>
      </c>
      <c r="AB391">
        <v>8837.4500000000007</v>
      </c>
      <c r="AC391" s="2">
        <f>(Table2[[#This Row],[Close Price]]/Table2[[#This Row],[Day Low]])-1</f>
        <v>3.0401092015227116E-2</v>
      </c>
      <c r="AD391" s="2">
        <f>(Table2[[#This Row],[Day High]]/Table2[[#This Row],[Close Price]])-1</f>
        <v>9.2560869763831377E-3</v>
      </c>
      <c r="AE391" s="2">
        <f>(Table2[[#This Row],[Close Price]]/Table2[[#This Row],[Current Week Low]])-1</f>
        <v>3.0401092015227116E-2</v>
      </c>
      <c r="AF391" s="2">
        <f>(Table2[[#This Row],[Current Week High]]/Table2[[#This Row],[Close Price]])-1</f>
        <v>9.2560869763831377E-3</v>
      </c>
      <c r="AG391" s="2">
        <f>(Table2[[#This Row],[Close Price]]/Table2[[#This Row],[Current Month Low]])-1</f>
        <v>3.0401092015227116E-2</v>
      </c>
      <c r="AH391" s="2">
        <f>(Table2[[#This Row],[Current Month High]]/Table2[[#This Row],[Close Price]])-1</f>
        <v>9.2560869763831377E-3</v>
      </c>
      <c r="AI391">
        <v>6.7670503860034001</v>
      </c>
      <c r="AJ391">
        <v>32.114244330783499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-0.02</v>
      </c>
      <c r="AM391" t="s">
        <v>10456</v>
      </c>
      <c r="AN391">
        <v>4.8600000000000003</v>
      </c>
      <c r="AO391" t="s">
        <v>10455</v>
      </c>
      <c r="AP391">
        <v>9.0552046118655E-2</v>
      </c>
      <c r="AQ391">
        <f>(Table2[[#This Row],[Sharpe Ratio]]-AVERAGE(Table2[Sharpe Ratio]))/_xlfn.STDEV.P(Table2[Sharpe Ratio])</f>
        <v>0.41198095443906813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-0.20469948210595074</v>
      </c>
      <c r="AS391">
        <f>_xlfn.RANK.AVG(Table2[[#This Row],[1Y Return vs Nifty Z-Score]],Table2[1Y Return vs Nifty Z-Score])</f>
        <v>515</v>
      </c>
      <c r="AT391">
        <f>_xlfn.RANK.AVG(Table2[[#This Row],[6M Return vs Nifty Z-Score]],Table2[6M Return vs Nifty Z-Score])</f>
        <v>410</v>
      </c>
      <c r="AU391">
        <f>_xlfn.RANK.AVG(Table2[[#This Row],[Sharpe Ratio Z-Score]],Table2[Sharpe Ratio Z-Score])</f>
        <v>232</v>
      </c>
      <c r="AV391">
        <f>(Table2[[#This Row],[Rank 1Y]]+Table2[[#This Row],[Rank 6M]]+Table2[[#This Row],[Rank Sharpe]])/3</f>
        <v>385.66666666666669</v>
      </c>
    </row>
    <row r="392" spans="1:48" x14ac:dyDescent="0.3">
      <c r="A392" t="s">
        <v>772</v>
      </c>
      <c r="B392" t="s">
        <v>773</v>
      </c>
      <c r="C392" t="s">
        <v>10409</v>
      </c>
      <c r="D392" t="s">
        <v>278</v>
      </c>
      <c r="E392">
        <v>19842.784145424001</v>
      </c>
      <c r="F392">
        <v>216.98</v>
      </c>
      <c r="G392">
        <v>51.266489833248301</v>
      </c>
      <c r="H392">
        <f>(Table2[[#This Row],[1Y Return vs Nifty]]-AVERAGE(Table2[1Y Return vs Nifty]))/_xlfn.STDEV.P(Table2[1Y Return vs Nifty])</f>
        <v>6.1619881859544721E-2</v>
      </c>
      <c r="I392">
        <v>-5.64728488673558</v>
      </c>
      <c r="J392">
        <f>(Table2[[#This Row],[1M Return vs Nifty]]-AVERAGE(Table2[1M Return vs Nifty]))/_xlfn.STDEV.P(Table2[1M Return vs Nifty])</f>
        <v>-0.5121223793045343</v>
      </c>
      <c r="K392">
        <v>2.2349171088060298</v>
      </c>
      <c r="L392">
        <f>(Table2[[#This Row],[6M Return vs Nifty]]-AVERAGE(Table2[6M Return vs Nifty]))/_xlfn.STDEV.P(Table2[6M Return vs Nifty])</f>
        <v>-0.30812757840344468</v>
      </c>
      <c r="M392">
        <v>-6.5285350775173701</v>
      </c>
      <c r="N392">
        <f>(Table2[[#This Row],[1W Return vs Nifty]]-AVERAGE(Table2[1W Return vs Nifty]))/_xlfn.STDEV.P(Table2[1W Return vs Nifty])</f>
        <v>-0.94756154375316015</v>
      </c>
      <c r="O392">
        <v>203.34</v>
      </c>
      <c r="P392">
        <v>200.14897408992499</v>
      </c>
      <c r="Q392">
        <v>180.667225710846</v>
      </c>
      <c r="R392">
        <v>42.871247789075802</v>
      </c>
      <c r="S392" s="2">
        <f>(Table2[[#This Row],[Close Price]]-Table2[[#This Row],[20D EMA]])/Table2[[#This Row],[20D EMA]]</f>
        <v>6.7079767876462998E-2</v>
      </c>
      <c r="T392" s="2">
        <f>(Table2[[#This Row],[Close Price]]-Table2[[#This Row],[50D EMA]])/Table2[[#This Row],[50D EMA]]</f>
        <v>8.4092491538392711E-2</v>
      </c>
      <c r="U392" s="2">
        <f>(Table2[[#This Row],[Close Price]]-Table2[[#This Row],[200D EMA]])/Table2[[#This Row],[200D EMA]]</f>
        <v>0.20099259368310557</v>
      </c>
      <c r="V392">
        <v>1.2386067546752799</v>
      </c>
      <c r="W392">
        <v>202.01</v>
      </c>
      <c r="X392">
        <v>218</v>
      </c>
      <c r="Y392">
        <v>202.01</v>
      </c>
      <c r="Z392">
        <v>218</v>
      </c>
      <c r="AA392">
        <v>202.01</v>
      </c>
      <c r="AB392">
        <v>218</v>
      </c>
      <c r="AC392" s="2">
        <f>(Table2[[#This Row],[Close Price]]/Table2[[#This Row],[Day Low]])-1</f>
        <v>7.4105242314736808E-2</v>
      </c>
      <c r="AD392" s="2">
        <f>(Table2[[#This Row],[Day High]]/Table2[[#This Row],[Close Price]])-1</f>
        <v>4.7008940916213326E-3</v>
      </c>
      <c r="AE392" s="2">
        <f>(Table2[[#This Row],[Close Price]]/Table2[[#This Row],[Current Week Low]])-1</f>
        <v>7.4105242314736808E-2</v>
      </c>
      <c r="AF392" s="2">
        <f>(Table2[[#This Row],[Current Week High]]/Table2[[#This Row],[Close Price]])-1</f>
        <v>4.7008940916213326E-3</v>
      </c>
      <c r="AG392" s="2">
        <f>(Table2[[#This Row],[Close Price]]/Table2[[#This Row],[Current Month Low]])-1</f>
        <v>7.4105242314736808E-2</v>
      </c>
      <c r="AH392" s="2">
        <f>(Table2[[#This Row],[Current Month High]]/Table2[[#This Row],[Close Price]])-1</f>
        <v>4.7008940916213326E-3</v>
      </c>
      <c r="AI392">
        <v>6.18490183427045</v>
      </c>
      <c r="AJ392">
        <v>79.768019884009902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-0.16</v>
      </c>
      <c r="AM392" t="s">
        <v>10456</v>
      </c>
      <c r="AN392">
        <v>5.84</v>
      </c>
      <c r="AO392" t="s">
        <v>10455</v>
      </c>
      <c r="AP392">
        <v>1.463661935797E-3</v>
      </c>
      <c r="AQ392">
        <f>(Table2[[#This Row],[Sharpe Ratio]]-AVERAGE(Table2[Sharpe Ratio]))/_xlfn.STDEV.P(Table2[Sharpe Ratio])</f>
        <v>-0.59524244098796708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-2.3014340605895613</v>
      </c>
      <c r="AS392">
        <f>_xlfn.RANK.AVG(Table2[[#This Row],[1Y Return vs Nifty Z-Score]],Table2[1Y Return vs Nifty Z-Score])</f>
        <v>255</v>
      </c>
      <c r="AT392">
        <f>_xlfn.RANK.AVG(Table2[[#This Row],[6M Return vs Nifty Z-Score]],Table2[6M Return vs Nifty Z-Score])</f>
        <v>406</v>
      </c>
      <c r="AU392">
        <f>_xlfn.RANK.AVG(Table2[[#This Row],[Sharpe Ratio Z-Score]],Table2[Sharpe Ratio Z-Score])</f>
        <v>498</v>
      </c>
      <c r="AV392">
        <f>(Table2[[#This Row],[Rank 1Y]]+Table2[[#This Row],[Rank 6M]]+Table2[[#This Row],[Rank Sharpe]])/3</f>
        <v>386.33333333333331</v>
      </c>
    </row>
    <row r="393" spans="1:48" x14ac:dyDescent="0.3">
      <c r="A393" t="s">
        <v>1417</v>
      </c>
      <c r="B393" t="s">
        <v>1418</v>
      </c>
      <c r="C393" t="s">
        <v>613</v>
      </c>
      <c r="D393" t="s">
        <v>613</v>
      </c>
      <c r="E393">
        <v>6932.9928300000001</v>
      </c>
      <c r="F393">
        <v>344.2</v>
      </c>
      <c r="G393">
        <v>-14.4475451908146</v>
      </c>
      <c r="H393">
        <f>(Table2[[#This Row],[1Y Return vs Nifty]]-AVERAGE(Table2[1Y Return vs Nifty]))/_xlfn.STDEV.P(Table2[1Y Return vs Nifty])</f>
        <v>-0.71731503941546082</v>
      </c>
      <c r="I393">
        <v>-6.8214635367216001</v>
      </c>
      <c r="J393">
        <f>(Table2[[#This Row],[1M Return vs Nifty]]-AVERAGE(Table2[1M Return vs Nifty]))/_xlfn.STDEV.P(Table2[1M Return vs Nifty])</f>
        <v>-0.6248236003090829</v>
      </c>
      <c r="K393">
        <v>-0.27711351245877203</v>
      </c>
      <c r="L393">
        <f>(Table2[[#This Row],[6M Return vs Nifty]]-AVERAGE(Table2[6M Return vs Nifty]))/_xlfn.STDEV.P(Table2[6M Return vs Nifty])</f>
        <v>-0.38466152608772308</v>
      </c>
      <c r="M393">
        <v>-4.4571464151665499</v>
      </c>
      <c r="N393">
        <f>(Table2[[#This Row],[1W Return vs Nifty]]-AVERAGE(Table2[1W Return vs Nifty]))/_xlfn.STDEV.P(Table2[1W Return vs Nifty])</f>
        <v>-0.53140310345270181</v>
      </c>
      <c r="O393">
        <v>349.45</v>
      </c>
      <c r="P393">
        <v>345.93369361376801</v>
      </c>
      <c r="Q393">
        <v>340.65330483741701</v>
      </c>
      <c r="R393">
        <v>41.389580544452599</v>
      </c>
      <c r="S393" s="2">
        <f>(Table2[[#This Row],[Close Price]]-Table2[[#This Row],[20D EMA]])/Table2[[#This Row],[20D EMA]]</f>
        <v>-1.5023608527686364E-2</v>
      </c>
      <c r="T393" s="2">
        <f>(Table2[[#This Row],[Close Price]]-Table2[[#This Row],[50D EMA]])/Table2[[#This Row],[50D EMA]]</f>
        <v>-5.011635598883523E-3</v>
      </c>
      <c r="U393" s="2">
        <f>(Table2[[#This Row],[Close Price]]-Table2[[#This Row],[200D EMA]])/Table2[[#This Row],[200D EMA]]</f>
        <v>1.0411450915691843E-2</v>
      </c>
      <c r="V393">
        <v>0.91479005774737598</v>
      </c>
      <c r="W393">
        <v>342</v>
      </c>
      <c r="X393">
        <v>349</v>
      </c>
      <c r="Y393">
        <v>342</v>
      </c>
      <c r="Z393">
        <v>349</v>
      </c>
      <c r="AA393">
        <v>342</v>
      </c>
      <c r="AB393">
        <v>349</v>
      </c>
      <c r="AC393" s="2">
        <f>(Table2[[#This Row],[Close Price]]/Table2[[#This Row],[Day Low]])-1</f>
        <v>6.4327485380115679E-3</v>
      </c>
      <c r="AD393" s="2">
        <f>(Table2[[#This Row],[Day High]]/Table2[[#This Row],[Close Price]])-1</f>
        <v>1.3945380592678802E-2</v>
      </c>
      <c r="AE393" s="2">
        <f>(Table2[[#This Row],[Close Price]]/Table2[[#This Row],[Current Week Low]])-1</f>
        <v>6.4327485380115679E-3</v>
      </c>
      <c r="AF393" s="2">
        <f>(Table2[[#This Row],[Current Week High]]/Table2[[#This Row],[Close Price]])-1</f>
        <v>1.3945380592678802E-2</v>
      </c>
      <c r="AG393" s="2">
        <f>(Table2[[#This Row],[Close Price]]/Table2[[#This Row],[Current Month Low]])-1</f>
        <v>6.4327485380115679E-3</v>
      </c>
      <c r="AH393" s="2">
        <f>(Table2[[#This Row],[Current Month High]]/Table2[[#This Row],[Close Price]])-1</f>
        <v>1.3945380592678802E-2</v>
      </c>
      <c r="AI393">
        <v>26.946542707728</v>
      </c>
      <c r="AJ393">
        <v>28.5527544351073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-0.09</v>
      </c>
      <c r="AM393" t="s">
        <v>10456</v>
      </c>
      <c r="AN393">
        <v>-5.94</v>
      </c>
      <c r="AO393" t="s">
        <v>10456</v>
      </c>
      <c r="AP393">
        <v>0.138520558792493</v>
      </c>
      <c r="AQ393">
        <f>(Table2[[#This Row],[Sharpe Ratio]]-AVERAGE(Table2[Sharpe Ratio]))/_xlfn.STDEV.P(Table2[Sharpe Ratio])</f>
        <v>0.95430764104457577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-1.3038956282203928</v>
      </c>
      <c r="AS393">
        <f>_xlfn.RANK.AVG(Table2[[#This Row],[1Y Return vs Nifty Z-Score]],Table2[1Y Return vs Nifty Z-Score])</f>
        <v>596</v>
      </c>
      <c r="AT393">
        <f>_xlfn.RANK.AVG(Table2[[#This Row],[6M Return vs Nifty Z-Score]],Table2[6M Return vs Nifty Z-Score])</f>
        <v>439</v>
      </c>
      <c r="AU393">
        <f>_xlfn.RANK.AVG(Table2[[#This Row],[Sharpe Ratio Z-Score]],Table2[Sharpe Ratio Z-Score])</f>
        <v>125</v>
      </c>
      <c r="AV393">
        <f>(Table2[[#This Row],[Rank 1Y]]+Table2[[#This Row],[Rank 6M]]+Table2[[#This Row],[Rank Sharpe]])/3</f>
        <v>386.66666666666669</v>
      </c>
    </row>
    <row r="394" spans="1:48" x14ac:dyDescent="0.3">
      <c r="A394" t="s">
        <v>1398</v>
      </c>
      <c r="B394" t="s">
        <v>1399</v>
      </c>
      <c r="C394" t="s">
        <v>10415</v>
      </c>
      <c r="D394" t="s">
        <v>197</v>
      </c>
      <c r="E394">
        <v>7073.2788057050002</v>
      </c>
      <c r="F394">
        <v>517.45000000000005</v>
      </c>
      <c r="G394">
        <v>-2.74351345250248</v>
      </c>
      <c r="H394">
        <f>(Table2[[#This Row],[1Y Return vs Nifty]]-AVERAGE(Table2[1Y Return vs Nifty]))/_xlfn.STDEV.P(Table2[1Y Return vs Nifty])</f>
        <v>-0.57858243781301766</v>
      </c>
      <c r="I394">
        <v>4.5201179247057803</v>
      </c>
      <c r="J394">
        <f>(Table2[[#This Row],[1M Return vs Nifty]]-AVERAGE(Table2[1M Return vs Nifty]))/_xlfn.STDEV.P(Table2[1M Return vs Nifty])</f>
        <v>0.46377571874737977</v>
      </c>
      <c r="K394">
        <v>15.1012385090349</v>
      </c>
      <c r="L394">
        <f>(Table2[[#This Row],[6M Return vs Nifty]]-AVERAGE(Table2[6M Return vs Nifty]))/_xlfn.STDEV.P(Table2[6M Return vs Nifty])</f>
        <v>8.3870178550022684E-2</v>
      </c>
      <c r="M394">
        <v>-2.9930116516463401</v>
      </c>
      <c r="N394">
        <f>(Table2[[#This Row],[1W Return vs Nifty]]-AVERAGE(Table2[1W Return vs Nifty]))/_xlfn.STDEV.P(Table2[1W Return vs Nifty])</f>
        <v>-0.23724679630909581</v>
      </c>
      <c r="O394">
        <v>493.29</v>
      </c>
      <c r="P394">
        <v>461.42213517731199</v>
      </c>
      <c r="Q394">
        <v>418.07860631871102</v>
      </c>
      <c r="R394">
        <v>64.526504485478796</v>
      </c>
      <c r="S394" s="2">
        <f>(Table2[[#This Row],[Close Price]]-Table2[[#This Row],[20D EMA]])/Table2[[#This Row],[20D EMA]]</f>
        <v>4.8977275030914924E-2</v>
      </c>
      <c r="T394" s="2">
        <f>(Table2[[#This Row],[Close Price]]-Table2[[#This Row],[50D EMA]])/Table2[[#This Row],[50D EMA]]</f>
        <v>0.12142431095369552</v>
      </c>
      <c r="U394" s="2">
        <f>(Table2[[#This Row],[Close Price]]-Table2[[#This Row],[200D EMA]])/Table2[[#This Row],[200D EMA]]</f>
        <v>0.23768590925108449</v>
      </c>
      <c r="V394">
        <v>0.90669449359908805</v>
      </c>
      <c r="W394">
        <v>510.75</v>
      </c>
      <c r="X394">
        <v>524.95000000000005</v>
      </c>
      <c r="Y394">
        <v>510.75</v>
      </c>
      <c r="Z394">
        <v>524.95000000000005</v>
      </c>
      <c r="AA394">
        <v>510.75</v>
      </c>
      <c r="AB394">
        <v>524.95000000000005</v>
      </c>
      <c r="AC394" s="2">
        <f>(Table2[[#This Row],[Close Price]]/Table2[[#This Row],[Day Low]])-1</f>
        <v>1.3117963778756847E-2</v>
      </c>
      <c r="AD394" s="2">
        <f>(Table2[[#This Row],[Day High]]/Table2[[#This Row],[Close Price]])-1</f>
        <v>1.4494154024543349E-2</v>
      </c>
      <c r="AE394" s="2">
        <f>(Table2[[#This Row],[Close Price]]/Table2[[#This Row],[Current Week Low]])-1</f>
        <v>1.3117963778756847E-2</v>
      </c>
      <c r="AF394" s="2">
        <f>(Table2[[#This Row],[Current Week High]]/Table2[[#This Row],[Close Price]])-1</f>
        <v>1.4494154024543349E-2</v>
      </c>
      <c r="AG394" s="2">
        <f>(Table2[[#This Row],[Close Price]]/Table2[[#This Row],[Current Month Low]])-1</f>
        <v>1.3117963778756847E-2</v>
      </c>
      <c r="AH394" s="2">
        <f>(Table2[[#This Row],[Current Month High]]/Table2[[#This Row],[Close Price]])-1</f>
        <v>1.4494154024543349E-2</v>
      </c>
      <c r="AI394">
        <v>2.4253551067735901</v>
      </c>
      <c r="AJ394">
        <v>46.275618374558299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0.05</v>
      </c>
      <c r="AM394" t="s">
        <v>10455</v>
      </c>
      <c r="AN394">
        <v>3.83</v>
      </c>
      <c r="AO394" t="s">
        <v>10455</v>
      </c>
      <c r="AP394">
        <v>4.6331178280067997E-2</v>
      </c>
      <c r="AQ394">
        <f>(Table2[[#This Row],[Sharpe Ratio]]-AVERAGE(Table2[Sharpe Ratio]))/_xlfn.STDEV.P(Table2[Sharpe Ratio])</f>
        <v>-8.7975275114840767E-2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-0.35615861193955173</v>
      </c>
      <c r="AS394">
        <f>_xlfn.RANK.AVG(Table2[[#This Row],[1Y Return vs Nifty Z-Score]],Table2[1Y Return vs Nifty Z-Score])</f>
        <v>527</v>
      </c>
      <c r="AT394">
        <f>_xlfn.RANK.AVG(Table2[[#This Row],[6M Return vs Nifty Z-Score]],Table2[6M Return vs Nifty Z-Score])</f>
        <v>271</v>
      </c>
      <c r="AU394">
        <f>_xlfn.RANK.AVG(Table2[[#This Row],[Sharpe Ratio Z-Score]],Table2[Sharpe Ratio Z-Score])</f>
        <v>364</v>
      </c>
      <c r="AV394">
        <f>(Table2[[#This Row],[Rank 1Y]]+Table2[[#This Row],[Rank 6M]]+Table2[[#This Row],[Rank Sharpe]])/3</f>
        <v>387.33333333333331</v>
      </c>
    </row>
    <row r="395" spans="1:48" x14ac:dyDescent="0.3">
      <c r="A395" t="s">
        <v>860</v>
      </c>
      <c r="B395" t="s">
        <v>861</v>
      </c>
      <c r="C395" t="s">
        <v>10414</v>
      </c>
      <c r="D395" t="s">
        <v>46</v>
      </c>
      <c r="E395">
        <v>16824.37118505</v>
      </c>
      <c r="F395">
        <v>1722.7</v>
      </c>
      <c r="G395">
        <v>8.5016259843636099</v>
      </c>
      <c r="H395">
        <f>(Table2[[#This Row],[1Y Return vs Nifty]]-AVERAGE(Table2[1Y Return vs Nifty]))/_xlfn.STDEV.P(Table2[1Y Return vs Nifty])</f>
        <v>-0.44528927146317571</v>
      </c>
      <c r="I395">
        <v>-1.2737181361391501</v>
      </c>
      <c r="J395">
        <f>(Table2[[#This Row],[1M Return vs Nifty]]-AVERAGE(Table2[1M Return vs Nifty]))/_xlfn.STDEV.P(Table2[1M Return vs Nifty])</f>
        <v>-9.2334204018786975E-2</v>
      </c>
      <c r="K395">
        <v>41.055057312690302</v>
      </c>
      <c r="L395">
        <f>(Table2[[#This Row],[6M Return vs Nifty]]-AVERAGE(Table2[6M Return vs Nifty]))/_xlfn.STDEV.P(Table2[6M Return vs Nifty])</f>
        <v>0.87460425388787855</v>
      </c>
      <c r="M395">
        <v>-3.3384850830093402</v>
      </c>
      <c r="N395">
        <f>(Table2[[#This Row],[1W Return vs Nifty]]-AVERAGE(Table2[1W Return vs Nifty]))/_xlfn.STDEV.P(Table2[1W Return vs Nifty])</f>
        <v>-0.30665515359831019</v>
      </c>
      <c r="O395">
        <v>1689.35</v>
      </c>
      <c r="P395">
        <v>1571.10754656372</v>
      </c>
      <c r="Q395">
        <v>1354.7605573528599</v>
      </c>
      <c r="R395">
        <v>54.982469435914801</v>
      </c>
      <c r="S395" s="2">
        <f>(Table2[[#This Row],[Close Price]]-Table2[[#This Row],[20D EMA]])/Table2[[#This Row],[20D EMA]]</f>
        <v>1.9741320626276461E-2</v>
      </c>
      <c r="T395" s="2">
        <f>(Table2[[#This Row],[Close Price]]-Table2[[#This Row],[50D EMA]])/Table2[[#This Row],[50D EMA]]</f>
        <v>9.6487636233330162E-2</v>
      </c>
      <c r="U395" s="2">
        <f>(Table2[[#This Row],[Close Price]]-Table2[[#This Row],[200D EMA]])/Table2[[#This Row],[200D EMA]]</f>
        <v>0.27159001688540224</v>
      </c>
      <c r="V395">
        <v>0.66786185382059304</v>
      </c>
      <c r="W395">
        <v>1718</v>
      </c>
      <c r="X395">
        <v>1780</v>
      </c>
      <c r="Y395">
        <v>1718</v>
      </c>
      <c r="Z395">
        <v>1780</v>
      </c>
      <c r="AA395">
        <v>1718</v>
      </c>
      <c r="AB395">
        <v>1780</v>
      </c>
      <c r="AC395" s="2">
        <f>(Table2[[#This Row],[Close Price]]/Table2[[#This Row],[Day Low]])-1</f>
        <v>2.7357392316647022E-3</v>
      </c>
      <c r="AD395" s="2">
        <f>(Table2[[#This Row],[Day High]]/Table2[[#This Row],[Close Price]])-1</f>
        <v>3.3261740291403052E-2</v>
      </c>
      <c r="AE395" s="2">
        <f>(Table2[[#This Row],[Close Price]]/Table2[[#This Row],[Current Week Low]])-1</f>
        <v>2.7357392316647022E-3</v>
      </c>
      <c r="AF395" s="2">
        <f>(Table2[[#This Row],[Current Week High]]/Table2[[#This Row],[Close Price]])-1</f>
        <v>3.3261740291403052E-2</v>
      </c>
      <c r="AG395" s="2">
        <f>(Table2[[#This Row],[Close Price]]/Table2[[#This Row],[Current Month Low]])-1</f>
        <v>2.7357392316647022E-3</v>
      </c>
      <c r="AH395" s="2">
        <f>(Table2[[#This Row],[Current Month High]]/Table2[[#This Row],[Close Price]])-1</f>
        <v>3.3261740291403052E-2</v>
      </c>
      <c r="AI395">
        <v>7.9700470192140198</v>
      </c>
      <c r="AJ395">
        <v>68.076491536172497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0.19</v>
      </c>
      <c r="AM395" t="s">
        <v>10455</v>
      </c>
      <c r="AN395">
        <v>0.51</v>
      </c>
      <c r="AO395" t="s">
        <v>10455</v>
      </c>
      <c r="AP395">
        <v>-3.4143214825121997E-2</v>
      </c>
      <c r="AQ395">
        <f>(Table2[[#This Row],[Sharpe Ratio]]-AVERAGE(Table2[Sharpe Ratio]))/_xlfn.STDEV.P(Table2[Sharpe Ratio])</f>
        <v>-0.99780984234606285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-0.96748421753845715</v>
      </c>
      <c r="AS395">
        <f>_xlfn.RANK.AVG(Table2[[#This Row],[1Y Return vs Nifty Z-Score]],Table2[1Y Return vs Nifty Z-Score])</f>
        <v>453</v>
      </c>
      <c r="AT395">
        <f>_xlfn.RANK.AVG(Table2[[#This Row],[6M Return vs Nifty Z-Score]],Table2[6M Return vs Nifty Z-Score])</f>
        <v>110</v>
      </c>
      <c r="AU395">
        <f>_xlfn.RANK.AVG(Table2[[#This Row],[Sharpe Ratio Z-Score]],Table2[Sharpe Ratio Z-Score])</f>
        <v>605</v>
      </c>
      <c r="AV395">
        <f>(Table2[[#This Row],[Rank 1Y]]+Table2[[#This Row],[Rank 6M]]+Table2[[#This Row],[Rank Sharpe]])/3</f>
        <v>389.33333333333331</v>
      </c>
    </row>
    <row r="396" spans="1:48" x14ac:dyDescent="0.3">
      <c r="A396" t="s">
        <v>508</v>
      </c>
      <c r="B396" t="s">
        <v>509</v>
      </c>
      <c r="C396" t="s">
        <v>10419</v>
      </c>
      <c r="D396" t="s">
        <v>230</v>
      </c>
      <c r="E396">
        <v>39412.238206349997</v>
      </c>
      <c r="F396">
        <v>4212.5</v>
      </c>
      <c r="G396">
        <v>8.3236868172750693</v>
      </c>
      <c r="H396">
        <f>(Table2[[#This Row],[1Y Return vs Nifty]]-AVERAGE(Table2[1Y Return vs Nifty]))/_xlfn.STDEV.P(Table2[1Y Return vs Nifty])</f>
        <v>-0.44739845606973816</v>
      </c>
      <c r="I396">
        <v>5.4825919075463201</v>
      </c>
      <c r="J396">
        <f>(Table2[[#This Row],[1M Return vs Nifty]]-AVERAGE(Table2[1M Return vs Nifty]))/_xlfn.STDEV.P(Table2[1M Return vs Nifty])</f>
        <v>0.55615688498007465</v>
      </c>
      <c r="K396">
        <v>3.39036132575055</v>
      </c>
      <c r="L396">
        <f>(Table2[[#This Row],[6M Return vs Nifty]]-AVERAGE(Table2[6M Return vs Nifty]))/_xlfn.STDEV.P(Table2[6M Return vs Nifty])</f>
        <v>-0.27292470049934925</v>
      </c>
      <c r="M396">
        <v>-4.0520042558924603</v>
      </c>
      <c r="N396">
        <f>(Table2[[#This Row],[1W Return vs Nifty]]-AVERAGE(Table2[1W Return vs Nifty]))/_xlfn.STDEV.P(Table2[1W Return vs Nifty])</f>
        <v>-0.45000682463358488</v>
      </c>
      <c r="O396">
        <v>4044.27</v>
      </c>
      <c r="P396">
        <v>3917.9886096410501</v>
      </c>
      <c r="Q396">
        <v>3702.48439881587</v>
      </c>
      <c r="R396">
        <v>61.740753084982103</v>
      </c>
      <c r="S396" s="2">
        <f>(Table2[[#This Row],[Close Price]]-Table2[[#This Row],[20D EMA]])/Table2[[#This Row],[20D EMA]]</f>
        <v>4.1597123831989463E-2</v>
      </c>
      <c r="T396" s="2">
        <f>(Table2[[#This Row],[Close Price]]-Table2[[#This Row],[50D EMA]])/Table2[[#This Row],[50D EMA]]</f>
        <v>7.5169026687377696E-2</v>
      </c>
      <c r="U396" s="2">
        <f>(Table2[[#This Row],[Close Price]]-Table2[[#This Row],[200D EMA]])/Table2[[#This Row],[200D EMA]]</f>
        <v>0.13774956117228837</v>
      </c>
      <c r="V396">
        <v>0.89645556004645499</v>
      </c>
      <c r="W396">
        <v>4171</v>
      </c>
      <c r="X396">
        <v>4327.2</v>
      </c>
      <c r="Y396">
        <v>4171</v>
      </c>
      <c r="Z396">
        <v>4327.2</v>
      </c>
      <c r="AA396">
        <v>4171</v>
      </c>
      <c r="AB396">
        <v>4327.2</v>
      </c>
      <c r="AC396" s="2">
        <f>(Table2[[#This Row],[Close Price]]/Table2[[#This Row],[Day Low]])-1</f>
        <v>9.9496523615441035E-3</v>
      </c>
      <c r="AD396" s="2">
        <f>(Table2[[#This Row],[Day High]]/Table2[[#This Row],[Close Price]])-1</f>
        <v>2.7228486646884154E-2</v>
      </c>
      <c r="AE396" s="2">
        <f>(Table2[[#This Row],[Close Price]]/Table2[[#This Row],[Current Week Low]])-1</f>
        <v>9.9496523615441035E-3</v>
      </c>
      <c r="AF396" s="2">
        <f>(Table2[[#This Row],[Current Week High]]/Table2[[#This Row],[Close Price]])-1</f>
        <v>2.7228486646884154E-2</v>
      </c>
      <c r="AG396" s="2">
        <f>(Table2[[#This Row],[Close Price]]/Table2[[#This Row],[Current Month Low]])-1</f>
        <v>9.9496523615441035E-3</v>
      </c>
      <c r="AH396" s="2">
        <f>(Table2[[#This Row],[Current Month High]]/Table2[[#This Row],[Close Price]])-1</f>
        <v>2.7228486646884154E-2</v>
      </c>
      <c r="AI396">
        <v>9.9109792284866494</v>
      </c>
      <c r="AJ396">
        <v>35.854228815609098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-0.11</v>
      </c>
      <c r="AM396" t="s">
        <v>10456</v>
      </c>
      <c r="AN396">
        <v>10.11</v>
      </c>
      <c r="AO396" t="s">
        <v>10455</v>
      </c>
      <c r="AP396">
        <v>5.6503683749277001E-2</v>
      </c>
      <c r="AQ396">
        <f>(Table2[[#This Row],[Sharpe Ratio]]-AVERAGE(Table2[Sharpe Ratio]))/_xlfn.STDEV.P(Table2[Sharpe Ratio])</f>
        <v>2.7033944018221772E-2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-0.58713915220437585</v>
      </c>
      <c r="AS396">
        <f>_xlfn.RANK.AVG(Table2[[#This Row],[1Y Return vs Nifty Z-Score]],Table2[1Y Return vs Nifty Z-Score])</f>
        <v>455</v>
      </c>
      <c r="AT396">
        <f>_xlfn.RANK.AVG(Table2[[#This Row],[6M Return vs Nifty Z-Score]],Table2[6M Return vs Nifty Z-Score])</f>
        <v>394</v>
      </c>
      <c r="AU396">
        <f>_xlfn.RANK.AVG(Table2[[#This Row],[Sharpe Ratio Z-Score]],Table2[Sharpe Ratio Z-Score])</f>
        <v>325</v>
      </c>
      <c r="AV396">
        <f>(Table2[[#This Row],[Rank 1Y]]+Table2[[#This Row],[Rank 6M]]+Table2[[#This Row],[Rank Sharpe]])/3</f>
        <v>391.33333333333331</v>
      </c>
    </row>
    <row r="397" spans="1:48" x14ac:dyDescent="0.3">
      <c r="A397" t="s">
        <v>737</v>
      </c>
      <c r="B397" t="s">
        <v>738</v>
      </c>
      <c r="C397" t="s">
        <v>10417</v>
      </c>
      <c r="D397" t="s">
        <v>62</v>
      </c>
      <c r="E397">
        <v>20768.515878576</v>
      </c>
      <c r="F397">
        <v>158.31</v>
      </c>
      <c r="G397">
        <v>49.993385453903699</v>
      </c>
      <c r="H397">
        <f>(Table2[[#This Row],[1Y Return vs Nifty]]-AVERAGE(Table2[1Y Return vs Nifty]))/_xlfn.STDEV.P(Table2[1Y Return vs Nifty])</f>
        <v>4.6529262950866714E-2</v>
      </c>
      <c r="I397">
        <v>-2.9354614514641399</v>
      </c>
      <c r="J397">
        <f>(Table2[[#This Row],[1M Return vs Nifty]]-AVERAGE(Table2[1M Return vs Nifty]))/_xlfn.STDEV.P(Table2[1M Return vs Nifty])</f>
        <v>-0.25183335743594604</v>
      </c>
      <c r="K397">
        <v>3.30964460822385</v>
      </c>
      <c r="L397">
        <f>(Table2[[#This Row],[6M Return vs Nifty]]-AVERAGE(Table2[6M Return vs Nifty]))/_xlfn.STDEV.P(Table2[6M Return vs Nifty])</f>
        <v>-0.27538389386432688</v>
      </c>
      <c r="M397">
        <v>-1.40016585732271</v>
      </c>
      <c r="N397">
        <f>(Table2[[#This Row],[1W Return vs Nifty]]-AVERAGE(Table2[1W Return vs Nifty]))/_xlfn.STDEV.P(Table2[1W Return vs Nifty])</f>
        <v>8.2768579584952068E-2</v>
      </c>
      <c r="O397">
        <v>154.78</v>
      </c>
      <c r="P397">
        <v>149.72048210281099</v>
      </c>
      <c r="Q397">
        <v>133.08847183751999</v>
      </c>
      <c r="R397">
        <v>57.6661813117924</v>
      </c>
      <c r="S397" s="2">
        <f>(Table2[[#This Row],[Close Price]]-Table2[[#This Row],[20D EMA]])/Table2[[#This Row],[20D EMA]]</f>
        <v>2.2806564155575661E-2</v>
      </c>
      <c r="T397" s="2">
        <f>(Table2[[#This Row],[Close Price]]-Table2[[#This Row],[50D EMA]])/Table2[[#This Row],[50D EMA]]</f>
        <v>5.7370359596429221E-2</v>
      </c>
      <c r="U397" s="2">
        <f>(Table2[[#This Row],[Close Price]]-Table2[[#This Row],[200D EMA]])/Table2[[#This Row],[200D EMA]]</f>
        <v>0.18950948804394957</v>
      </c>
      <c r="V397">
        <v>0.73039563541223995</v>
      </c>
      <c r="W397">
        <v>156.27000000000001</v>
      </c>
      <c r="X397">
        <v>159.09</v>
      </c>
      <c r="Y397">
        <v>156.27000000000001</v>
      </c>
      <c r="Z397">
        <v>159.09</v>
      </c>
      <c r="AA397">
        <v>156.27000000000001</v>
      </c>
      <c r="AB397">
        <v>159.09</v>
      </c>
      <c r="AC397" s="2">
        <f>(Table2[[#This Row],[Close Price]]/Table2[[#This Row],[Day Low]])-1</f>
        <v>1.3054329045881996E-2</v>
      </c>
      <c r="AD397" s="2">
        <f>(Table2[[#This Row],[Day High]]/Table2[[#This Row],[Close Price]])-1</f>
        <v>4.9270418798559312E-3</v>
      </c>
      <c r="AE397" s="2">
        <f>(Table2[[#This Row],[Close Price]]/Table2[[#This Row],[Current Week Low]])-1</f>
        <v>1.3054329045881996E-2</v>
      </c>
      <c r="AF397" s="2">
        <f>(Table2[[#This Row],[Current Week High]]/Table2[[#This Row],[Close Price]])-1</f>
        <v>4.9270418798559312E-3</v>
      </c>
      <c r="AG397" s="2">
        <f>(Table2[[#This Row],[Close Price]]/Table2[[#This Row],[Current Month Low]])-1</f>
        <v>1.3054329045881996E-2</v>
      </c>
      <c r="AH397" s="2">
        <f>(Table2[[#This Row],[Current Month High]]/Table2[[#This Row],[Close Price]])-1</f>
        <v>4.9270418798559312E-3</v>
      </c>
      <c r="AI397">
        <v>5.2997283810245701</v>
      </c>
      <c r="AJ397">
        <v>80.925714285714207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0.09</v>
      </c>
      <c r="AM397" t="s">
        <v>10455</v>
      </c>
      <c r="AN397">
        <v>2.85</v>
      </c>
      <c r="AO397" t="s">
        <v>10455</v>
      </c>
      <c r="AQ397">
        <f>(Table2[[#This Row],[Sharpe Ratio]]-AVERAGE(Table2[Sharpe Ratio]))/_xlfn.STDEV.P(Table2[Sharpe Ratio])</f>
        <v>-0.61179044057571164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-1.0097098493401659</v>
      </c>
      <c r="AS397">
        <f>_xlfn.RANK.AVG(Table2[[#This Row],[1Y Return vs Nifty Z-Score]],Table2[1Y Return vs Nifty Z-Score])</f>
        <v>262</v>
      </c>
      <c r="AT397">
        <f>_xlfn.RANK.AVG(Table2[[#This Row],[6M Return vs Nifty Z-Score]],Table2[6M Return vs Nifty Z-Score])</f>
        <v>395</v>
      </c>
      <c r="AU397">
        <f>_xlfn.RANK.AVG(Table2[[#This Row],[Sharpe Ratio Z-Score]],Table2[Sharpe Ratio Z-Score])</f>
        <v>519.5</v>
      </c>
      <c r="AV397">
        <f>(Table2[[#This Row],[Rank 1Y]]+Table2[[#This Row],[Rank 6M]]+Table2[[#This Row],[Rank Sharpe]])/3</f>
        <v>392.16666666666669</v>
      </c>
    </row>
    <row r="398" spans="1:48" x14ac:dyDescent="0.3">
      <c r="A398" t="s">
        <v>1356</v>
      </c>
      <c r="B398" t="s">
        <v>1357</v>
      </c>
      <c r="C398" t="s">
        <v>10417</v>
      </c>
      <c r="D398" t="s">
        <v>275</v>
      </c>
      <c r="E398">
        <v>7683.5230304999995</v>
      </c>
      <c r="F398">
        <v>779.35</v>
      </c>
      <c r="G398">
        <v>38.066837333403001</v>
      </c>
      <c r="H398">
        <f>(Table2[[#This Row],[1Y Return vs Nifty]]-AVERAGE(Table2[1Y Return vs Nifty]))/_xlfn.STDEV.P(Table2[1Y Return vs Nifty])</f>
        <v>-9.4840914940705442E-2</v>
      </c>
      <c r="I398">
        <v>-15.9220467549017</v>
      </c>
      <c r="J398">
        <f>(Table2[[#This Row],[1M Return vs Nifty]]-AVERAGE(Table2[1M Return vs Nifty]))/_xlfn.STDEV.P(Table2[1M Return vs Nifty])</f>
        <v>-1.4983251245912803</v>
      </c>
      <c r="K398">
        <v>4.4214425172536496</v>
      </c>
      <c r="L398">
        <f>(Table2[[#This Row],[6M Return vs Nifty]]-AVERAGE(Table2[6M Return vs Nifty]))/_xlfn.STDEV.P(Table2[6M Return vs Nifty])</f>
        <v>-0.2415107864726925</v>
      </c>
      <c r="M398">
        <v>-6.47381271833697</v>
      </c>
      <c r="N398">
        <f>(Table2[[#This Row],[1W Return vs Nifty]]-AVERAGE(Table2[1W Return vs Nifty]))/_xlfn.STDEV.P(Table2[1W Return vs Nifty])</f>
        <v>-0.93656738700218567</v>
      </c>
      <c r="O398">
        <v>777.26</v>
      </c>
      <c r="P398">
        <v>755.64985389128606</v>
      </c>
      <c r="Q398">
        <v>652.64555069149003</v>
      </c>
      <c r="R398">
        <v>27.6937505356169</v>
      </c>
      <c r="S398" s="2">
        <f>(Table2[[#This Row],[Close Price]]-Table2[[#This Row],[20D EMA]])/Table2[[#This Row],[20D EMA]]</f>
        <v>2.688932918199871E-3</v>
      </c>
      <c r="T398" s="2">
        <f>(Table2[[#This Row],[Close Price]]-Table2[[#This Row],[50D EMA]])/Table2[[#This Row],[50D EMA]]</f>
        <v>3.1363926012382533E-2</v>
      </c>
      <c r="U398" s="2">
        <f>(Table2[[#This Row],[Close Price]]-Table2[[#This Row],[200D EMA]])/Table2[[#This Row],[200D EMA]]</f>
        <v>0.19413975805743913</v>
      </c>
      <c r="V398">
        <v>0.37828176175041101</v>
      </c>
      <c r="W398">
        <v>745</v>
      </c>
      <c r="X398">
        <v>797.75</v>
      </c>
      <c r="Y398">
        <v>745</v>
      </c>
      <c r="Z398">
        <v>797.75</v>
      </c>
      <c r="AA398">
        <v>745</v>
      </c>
      <c r="AB398">
        <v>797.75</v>
      </c>
      <c r="AC398" s="2">
        <f>(Table2[[#This Row],[Close Price]]/Table2[[#This Row],[Day Low]])-1</f>
        <v>4.6107382550335529E-2</v>
      </c>
      <c r="AD398" s="2">
        <f>(Table2[[#This Row],[Day High]]/Table2[[#This Row],[Close Price]])-1</f>
        <v>2.360941810483097E-2</v>
      </c>
      <c r="AE398" s="2">
        <f>(Table2[[#This Row],[Close Price]]/Table2[[#This Row],[Current Week Low]])-1</f>
        <v>4.6107382550335529E-2</v>
      </c>
      <c r="AF398" s="2">
        <f>(Table2[[#This Row],[Current Week High]]/Table2[[#This Row],[Close Price]])-1</f>
        <v>2.360941810483097E-2</v>
      </c>
      <c r="AG398" s="2">
        <f>(Table2[[#This Row],[Close Price]]/Table2[[#This Row],[Current Month Low]])-1</f>
        <v>4.6107382550335529E-2</v>
      </c>
      <c r="AH398" s="2">
        <f>(Table2[[#This Row],[Current Month High]]/Table2[[#This Row],[Close Price]])-1</f>
        <v>2.360941810483097E-2</v>
      </c>
      <c r="AI398">
        <v>12.914608327452299</v>
      </c>
      <c r="AJ398">
        <v>78.238993710691801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0.13</v>
      </c>
      <c r="AM398" t="s">
        <v>10455</v>
      </c>
      <c r="AN398">
        <v>-5.18</v>
      </c>
      <c r="AO398" t="s">
        <v>10456</v>
      </c>
      <c r="AP398">
        <v>4.8786680271620001E-3</v>
      </c>
      <c r="AQ398">
        <f>(Table2[[#This Row],[Sharpe Ratio]]-AVERAGE(Table2[Sharpe Ratio]))/_xlfn.STDEV.P(Table2[Sharpe Ratio])</f>
        <v>-0.55663276069913648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-3.3278769737060006</v>
      </c>
      <c r="AS398">
        <f>_xlfn.RANK.AVG(Table2[[#This Row],[1Y Return vs Nifty Z-Score]],Table2[1Y Return vs Nifty Z-Score])</f>
        <v>307</v>
      </c>
      <c r="AT398">
        <f>_xlfn.RANK.AVG(Table2[[#This Row],[6M Return vs Nifty Z-Score]],Table2[6M Return vs Nifty Z-Score])</f>
        <v>382</v>
      </c>
      <c r="AU398">
        <f>_xlfn.RANK.AVG(Table2[[#This Row],[Sharpe Ratio Z-Score]],Table2[Sharpe Ratio Z-Score])</f>
        <v>488</v>
      </c>
      <c r="AV398">
        <f>(Table2[[#This Row],[Rank 1Y]]+Table2[[#This Row],[Rank 6M]]+Table2[[#This Row],[Rank Sharpe]])/3</f>
        <v>392.33333333333331</v>
      </c>
    </row>
    <row r="399" spans="1:48" x14ac:dyDescent="0.3">
      <c r="A399" t="s">
        <v>392</v>
      </c>
      <c r="B399" t="s">
        <v>393</v>
      </c>
      <c r="C399" t="s">
        <v>10418</v>
      </c>
      <c r="D399" t="s">
        <v>129</v>
      </c>
      <c r="E399">
        <v>61400.258420984901</v>
      </c>
      <c r="F399">
        <v>149.06</v>
      </c>
      <c r="G399">
        <v>45.144040853656399</v>
      </c>
      <c r="H399">
        <f>(Table2[[#This Row],[1Y Return vs Nifty]]-AVERAGE(Table2[1Y Return vs Nifty]))/_xlfn.STDEV.P(Table2[1Y Return vs Nifty])</f>
        <v>-1.0951971507584021E-2</v>
      </c>
      <c r="I399">
        <v>-17.276308037497799</v>
      </c>
      <c r="J399">
        <f>(Table2[[#This Row],[1M Return vs Nifty]]-AVERAGE(Table2[1M Return vs Nifty]))/_xlfn.STDEV.P(Table2[1M Return vs Nifty])</f>
        <v>-1.6283112217746887</v>
      </c>
      <c r="K399">
        <v>8.5825290509151895</v>
      </c>
      <c r="L399">
        <f>(Table2[[#This Row],[6M Return vs Nifty]]-AVERAGE(Table2[6M Return vs Nifty]))/_xlfn.STDEV.P(Table2[6M Return vs Nifty])</f>
        <v>-0.11473511089726444</v>
      </c>
      <c r="M399">
        <v>-2.8886432814087399</v>
      </c>
      <c r="N399">
        <f>(Table2[[#This Row],[1W Return vs Nifty]]-AVERAGE(Table2[1W Return vs Nifty]))/_xlfn.STDEV.P(Table2[1W Return vs Nifty])</f>
        <v>-0.21627836147876925</v>
      </c>
      <c r="O399">
        <v>151</v>
      </c>
      <c r="P399">
        <v>151.76713669380601</v>
      </c>
      <c r="Q399">
        <v>129.63144338973501</v>
      </c>
      <c r="R399">
        <v>47.467048988764198</v>
      </c>
      <c r="S399" s="2">
        <f>(Table2[[#This Row],[Close Price]]-Table2[[#This Row],[20D EMA]])/Table2[[#This Row],[20D EMA]]</f>
        <v>-1.2847682119205284E-2</v>
      </c>
      <c r="T399" s="2">
        <f>(Table2[[#This Row],[Close Price]]-Table2[[#This Row],[50D EMA]])/Table2[[#This Row],[50D EMA]]</f>
        <v>-1.7837436699275171E-2</v>
      </c>
      <c r="U399" s="2">
        <f>(Table2[[#This Row],[Close Price]]-Table2[[#This Row],[200D EMA]])/Table2[[#This Row],[200D EMA]]</f>
        <v>0.1498753396724383</v>
      </c>
      <c r="V399">
        <v>0.8767826911405</v>
      </c>
      <c r="W399">
        <v>147.72</v>
      </c>
      <c r="X399">
        <v>150.44999999999999</v>
      </c>
      <c r="Y399">
        <v>147.72</v>
      </c>
      <c r="Z399">
        <v>150.44999999999999</v>
      </c>
      <c r="AA399">
        <v>147.72</v>
      </c>
      <c r="AB399">
        <v>150.44999999999999</v>
      </c>
      <c r="AC399" s="2">
        <f>(Table2[[#This Row],[Close Price]]/Table2[[#This Row],[Day Low]])-1</f>
        <v>9.0712158137016274E-3</v>
      </c>
      <c r="AD399" s="2">
        <f>(Table2[[#This Row],[Day High]]/Table2[[#This Row],[Close Price]])-1</f>
        <v>9.3251039849724382E-3</v>
      </c>
      <c r="AE399" s="2">
        <f>(Table2[[#This Row],[Close Price]]/Table2[[#This Row],[Current Week Low]])-1</f>
        <v>9.0712158137016274E-3</v>
      </c>
      <c r="AF399" s="2">
        <f>(Table2[[#This Row],[Current Week High]]/Table2[[#This Row],[Close Price]])-1</f>
        <v>9.3251039849724382E-3</v>
      </c>
      <c r="AG399" s="2">
        <f>(Table2[[#This Row],[Close Price]]/Table2[[#This Row],[Current Month Low]])-1</f>
        <v>9.0712158137016274E-3</v>
      </c>
      <c r="AH399" s="2">
        <f>(Table2[[#This Row],[Current Month High]]/Table2[[#This Row],[Close Price]])-1</f>
        <v>9.3251039849724382E-3</v>
      </c>
      <c r="AI399">
        <v>17.6371930766134</v>
      </c>
      <c r="AJ399">
        <v>82.224938875305597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-0.11</v>
      </c>
      <c r="AM399" t="s">
        <v>10456</v>
      </c>
      <c r="AN399">
        <v>-1.29</v>
      </c>
      <c r="AO399" t="s">
        <v>10456</v>
      </c>
      <c r="AP399">
        <v>-9.4369419361170007E-3</v>
      </c>
      <c r="AQ399">
        <f>(Table2[[#This Row],[Sharpe Ratio]]-AVERAGE(Table2[Sharpe Ratio]))/_xlfn.STDEV.P(Table2[Sharpe Ratio])</f>
        <v>-0.71848345994660823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274</v>
      </c>
      <c r="AT399">
        <f>_xlfn.RANK.AVG(Table2[[#This Row],[6M Return vs Nifty Z-Score]],Table2[6M Return vs Nifty Z-Score])</f>
        <v>344</v>
      </c>
      <c r="AU399">
        <f>_xlfn.RANK.AVG(Table2[[#This Row],[Sharpe Ratio Z-Score]],Table2[Sharpe Ratio Z-Score])</f>
        <v>559</v>
      </c>
      <c r="AV399">
        <f>(Table2[[#This Row],[Rank 1Y]]+Table2[[#This Row],[Rank 6M]]+Table2[[#This Row],[Rank Sharpe]])/3</f>
        <v>392.33333333333331</v>
      </c>
    </row>
    <row r="400" spans="1:48" x14ac:dyDescent="0.3">
      <c r="A400" t="s">
        <v>1169</v>
      </c>
      <c r="B400" t="s">
        <v>1170</v>
      </c>
      <c r="C400" t="s">
        <v>10425</v>
      </c>
      <c r="D400" t="s">
        <v>278</v>
      </c>
      <c r="E400">
        <v>9670.9693770840004</v>
      </c>
      <c r="F400">
        <v>257.39999999999998</v>
      </c>
      <c r="G400">
        <v>30.292949433729898</v>
      </c>
      <c r="H400">
        <f>(Table2[[#This Row],[1Y Return vs Nifty]]-AVERAGE(Table2[1Y Return vs Nifty]))/_xlfn.STDEV.P(Table2[1Y Return vs Nifty])</f>
        <v>-0.18698793888947471</v>
      </c>
      <c r="I400">
        <v>-2.38340721241403E-2</v>
      </c>
      <c r="J400">
        <f>(Table2[[#This Row],[1M Return vs Nifty]]-AVERAGE(Table2[1M Return vs Nifty]))/_xlfn.STDEV.P(Table2[1M Return vs Nifty])</f>
        <v>2.7633451780691307E-2</v>
      </c>
      <c r="K400">
        <v>-10.248129317902301</v>
      </c>
      <c r="L400">
        <f>(Table2[[#This Row],[6M Return vs Nifty]]-AVERAGE(Table2[6M Return vs Nifty]))/_xlfn.STDEV.P(Table2[6M Return vs Nifty])</f>
        <v>-0.68844811035662734</v>
      </c>
      <c r="M400">
        <v>-5.82185300101224</v>
      </c>
      <c r="N400">
        <f>(Table2[[#This Row],[1W Return vs Nifty]]-AVERAGE(Table2[1W Return vs Nifty]))/_xlfn.STDEV.P(Table2[1W Return vs Nifty])</f>
        <v>-0.80558349970376419</v>
      </c>
      <c r="O400">
        <v>255</v>
      </c>
      <c r="P400">
        <v>256.39163163306398</v>
      </c>
      <c r="Q400">
        <v>243.394030655074</v>
      </c>
      <c r="R400">
        <v>49.773203895503201</v>
      </c>
      <c r="S400" s="2">
        <f>(Table2[[#This Row],[Close Price]]-Table2[[#This Row],[20D EMA]])/Table2[[#This Row],[20D EMA]]</f>
        <v>9.4117647058822636E-3</v>
      </c>
      <c r="T400" s="2">
        <f>(Table2[[#This Row],[Close Price]]-Table2[[#This Row],[50D EMA]])/Table2[[#This Row],[50D EMA]]</f>
        <v>3.9329223052768274E-3</v>
      </c>
      <c r="U400" s="2">
        <f>(Table2[[#This Row],[Close Price]]-Table2[[#This Row],[200D EMA]])/Table2[[#This Row],[200D EMA]]</f>
        <v>5.7544424188342318E-2</v>
      </c>
      <c r="V400">
        <v>1.3650788265412599</v>
      </c>
      <c r="W400">
        <v>254.55</v>
      </c>
      <c r="X400">
        <v>258.89999999999998</v>
      </c>
      <c r="Y400">
        <v>254.55</v>
      </c>
      <c r="Z400">
        <v>258.89999999999998</v>
      </c>
      <c r="AA400">
        <v>254.55</v>
      </c>
      <c r="AB400">
        <v>258.89999999999998</v>
      </c>
      <c r="AC400" s="2">
        <f>(Table2[[#This Row],[Close Price]]/Table2[[#This Row],[Day Low]])-1</f>
        <v>1.1196228638774119E-2</v>
      </c>
      <c r="AD400" s="2">
        <f>(Table2[[#This Row],[Day High]]/Table2[[#This Row],[Close Price]])-1</f>
        <v>5.8275058275059077E-3</v>
      </c>
      <c r="AE400" s="2">
        <f>(Table2[[#This Row],[Close Price]]/Table2[[#This Row],[Current Week Low]])-1</f>
        <v>1.1196228638774119E-2</v>
      </c>
      <c r="AF400" s="2">
        <f>(Table2[[#This Row],[Current Week High]]/Table2[[#This Row],[Close Price]])-1</f>
        <v>5.8275058275059077E-3</v>
      </c>
      <c r="AG400" s="2">
        <f>(Table2[[#This Row],[Close Price]]/Table2[[#This Row],[Current Month Low]])-1</f>
        <v>1.1196228638774119E-2</v>
      </c>
      <c r="AH400" s="2">
        <f>(Table2[[#This Row],[Current Month High]]/Table2[[#This Row],[Close Price]])-1</f>
        <v>5.8275058275059077E-3</v>
      </c>
      <c r="AI400">
        <v>33.449883449883401</v>
      </c>
      <c r="AJ400">
        <v>70.181818181818102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-0.15</v>
      </c>
      <c r="AM400" t="s">
        <v>10456</v>
      </c>
      <c r="AN400">
        <v>5.49</v>
      </c>
      <c r="AO400" t="s">
        <v>10455</v>
      </c>
      <c r="AP400">
        <v>6.8614313242317995E-2</v>
      </c>
      <c r="AQ400">
        <f>(Table2[[#This Row],[Sharpe Ratio]]-AVERAGE(Table2[Sharpe Ratio]))/_xlfn.STDEV.P(Table2[Sharpe Ratio])</f>
        <v>0.16395537850851813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340</v>
      </c>
      <c r="AT400">
        <f>_xlfn.RANK.AVG(Table2[[#This Row],[6M Return vs Nifty Z-Score]],Table2[6M Return vs Nifty Z-Score])</f>
        <v>547</v>
      </c>
      <c r="AU400">
        <f>_xlfn.RANK.AVG(Table2[[#This Row],[Sharpe Ratio Z-Score]],Table2[Sharpe Ratio Z-Score])</f>
        <v>291</v>
      </c>
      <c r="AV400">
        <f>(Table2[[#This Row],[Rank 1Y]]+Table2[[#This Row],[Rank 6M]]+Table2[[#This Row],[Rank Sharpe]])/3</f>
        <v>392.66666666666669</v>
      </c>
    </row>
    <row r="401" spans="1:48" x14ac:dyDescent="0.3">
      <c r="A401" t="s">
        <v>78</v>
      </c>
      <c r="B401" t="s">
        <v>79</v>
      </c>
      <c r="C401" t="s">
        <v>10420</v>
      </c>
      <c r="D401" t="s">
        <v>80</v>
      </c>
      <c r="E401">
        <v>336250.80792326998</v>
      </c>
      <c r="F401">
        <v>11904.65</v>
      </c>
      <c r="G401">
        <v>14.7657609186053</v>
      </c>
      <c r="H401">
        <f>(Table2[[#This Row],[1Y Return vs Nifty]]-AVERAGE(Table2[1Y Return vs Nifty]))/_xlfn.STDEV.P(Table2[1Y Return vs Nifty])</f>
        <v>-0.37103795741629275</v>
      </c>
      <c r="I401">
        <v>6.5906129233496697</v>
      </c>
      <c r="J401">
        <f>(Table2[[#This Row],[1M Return vs Nifty]]-AVERAGE(Table2[1M Return vs Nifty]))/_xlfn.STDEV.P(Table2[1M Return vs Nifty])</f>
        <v>0.66250809599998584</v>
      </c>
      <c r="K401">
        <v>2.8153249935935198</v>
      </c>
      <c r="L401">
        <f>(Table2[[#This Row],[6M Return vs Nifty]]-AVERAGE(Table2[6M Return vs Nifty]))/_xlfn.STDEV.P(Table2[6M Return vs Nifty])</f>
        <v>-0.2904443119998279</v>
      </c>
      <c r="M401">
        <v>6.6366693014825104</v>
      </c>
      <c r="N401">
        <f>(Table2[[#This Row],[1W Return vs Nifty]]-AVERAGE(Table2[1W Return vs Nifty]))/_xlfn.STDEV.P(Table2[1W Return vs Nifty])</f>
        <v>1.6974326189470692</v>
      </c>
      <c r="O401">
        <v>10959.36</v>
      </c>
      <c r="P401">
        <v>10414.9658036565</v>
      </c>
      <c r="Q401">
        <v>9571.8158142751308</v>
      </c>
      <c r="R401">
        <v>75.366749056081105</v>
      </c>
      <c r="S401" s="2">
        <f>(Table2[[#This Row],[Close Price]]-Table2[[#This Row],[20D EMA]])/Table2[[#This Row],[20D EMA]]</f>
        <v>8.6254124328427842E-2</v>
      </c>
      <c r="T401" s="2">
        <f>(Table2[[#This Row],[Close Price]]-Table2[[#This Row],[50D EMA]])/Table2[[#This Row],[50D EMA]]</f>
        <v>0.14303303769086786</v>
      </c>
      <c r="U401" s="2">
        <f>(Table2[[#This Row],[Close Price]]-Table2[[#This Row],[200D EMA]])/Table2[[#This Row],[200D EMA]]</f>
        <v>0.24371908433985398</v>
      </c>
      <c r="V401">
        <v>1.5855667378737699</v>
      </c>
      <c r="W401">
        <v>11667.9</v>
      </c>
      <c r="X401">
        <v>12031.6</v>
      </c>
      <c r="Y401">
        <v>11667.9</v>
      </c>
      <c r="Z401">
        <v>12031.6</v>
      </c>
      <c r="AA401">
        <v>11667.9</v>
      </c>
      <c r="AB401">
        <v>12031.6</v>
      </c>
      <c r="AC401" s="2">
        <f>(Table2[[#This Row],[Close Price]]/Table2[[#This Row],[Day Low]])-1</f>
        <v>2.0290712124718224E-2</v>
      </c>
      <c r="AD401" s="2">
        <f>(Table2[[#This Row],[Day High]]/Table2[[#This Row],[Close Price]])-1</f>
        <v>1.0663900240662327E-2</v>
      </c>
      <c r="AE401" s="2">
        <f>(Table2[[#This Row],[Close Price]]/Table2[[#This Row],[Current Week Low]])-1</f>
        <v>2.0290712124718224E-2</v>
      </c>
      <c r="AF401" s="2">
        <f>(Table2[[#This Row],[Current Week High]]/Table2[[#This Row],[Close Price]])-1</f>
        <v>1.0663900240662327E-2</v>
      </c>
      <c r="AG401" s="2">
        <f>(Table2[[#This Row],[Close Price]]/Table2[[#This Row],[Current Month Low]])-1</f>
        <v>2.0290712124718224E-2</v>
      </c>
      <c r="AH401" s="2">
        <f>(Table2[[#This Row],[Current Month High]]/Table2[[#This Row],[Close Price]])-1</f>
        <v>1.0663900240662327E-2</v>
      </c>
      <c r="AI401">
        <v>1.0663900240662301</v>
      </c>
      <c r="AJ401">
        <v>49.038202725457403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0.13</v>
      </c>
      <c r="AM401" t="s">
        <v>10455</v>
      </c>
      <c r="AN401">
        <v>7.79</v>
      </c>
      <c r="AO401" t="s">
        <v>10455</v>
      </c>
      <c r="AP401">
        <v>4.8281570914424997E-2</v>
      </c>
      <c r="AQ401">
        <f>(Table2[[#This Row],[Sharpe Ratio]]-AVERAGE(Table2[Sharpe Ratio]))/_xlfn.STDEV.P(Table2[Sharpe Ratio])</f>
        <v>-6.5924352207082676E-2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1.6325340933238517</v>
      </c>
      <c r="AS401">
        <f>_xlfn.RANK.AVG(Table2[[#This Row],[1Y Return vs Nifty Z-Score]],Table2[1Y Return vs Nifty Z-Score])</f>
        <v>419</v>
      </c>
      <c r="AT401">
        <f>_xlfn.RANK.AVG(Table2[[#This Row],[6M Return vs Nifty Z-Score]],Table2[6M Return vs Nifty Z-Score])</f>
        <v>399</v>
      </c>
      <c r="AU401">
        <f>_xlfn.RANK.AVG(Table2[[#This Row],[Sharpe Ratio Z-Score]],Table2[Sharpe Ratio Z-Score])</f>
        <v>361</v>
      </c>
      <c r="AV401">
        <f>(Table2[[#This Row],[Rank 1Y]]+Table2[[#This Row],[Rank 6M]]+Table2[[#This Row],[Rank Sharpe]])/3</f>
        <v>393</v>
      </c>
    </row>
    <row r="402" spans="1:48" x14ac:dyDescent="0.3">
      <c r="A402" t="s">
        <v>531</v>
      </c>
      <c r="B402" t="s">
        <v>532</v>
      </c>
      <c r="C402" t="s">
        <v>10417</v>
      </c>
      <c r="D402" t="s">
        <v>275</v>
      </c>
      <c r="E402">
        <v>35886.93556518</v>
      </c>
      <c r="F402">
        <v>471.55</v>
      </c>
      <c r="G402">
        <v>24.4861011837646</v>
      </c>
      <c r="H402">
        <f>(Table2[[#This Row],[1Y Return vs Nifty]]-AVERAGE(Table2[1Y Return vs Nifty]))/_xlfn.STDEV.P(Table2[1Y Return vs Nifty])</f>
        <v>-0.25581884971067675</v>
      </c>
      <c r="I402">
        <v>-7.28831480525999</v>
      </c>
      <c r="J402">
        <f>(Table2[[#This Row],[1M Return vs Nifty]]-AVERAGE(Table2[1M Return vs Nifty]))/_xlfn.STDEV.P(Table2[1M Return vs Nifty])</f>
        <v>-0.66963339819837797</v>
      </c>
      <c r="K402">
        <v>-3.68438378739447</v>
      </c>
      <c r="L402">
        <f>(Table2[[#This Row],[6M Return vs Nifty]]-AVERAGE(Table2[6M Return vs Nifty]))/_xlfn.STDEV.P(Table2[6M Return vs Nifty])</f>
        <v>-0.48847070849204721</v>
      </c>
      <c r="M402">
        <v>-5.1287223248594804</v>
      </c>
      <c r="N402">
        <f>(Table2[[#This Row],[1W Return vs Nifty]]-AVERAGE(Table2[1W Return vs Nifty]))/_xlfn.STDEV.P(Table2[1W Return vs Nifty])</f>
        <v>-0.66632803965660437</v>
      </c>
      <c r="O402">
        <v>475.25</v>
      </c>
      <c r="P402">
        <v>461.62296888810403</v>
      </c>
      <c r="Q402">
        <v>411.97387638843799</v>
      </c>
      <c r="R402">
        <v>44.625877916737203</v>
      </c>
      <c r="S402" s="2">
        <f>(Table2[[#This Row],[Close Price]]-Table2[[#This Row],[20D EMA]])/Table2[[#This Row],[20D EMA]]</f>
        <v>-7.785376117832696E-3</v>
      </c>
      <c r="T402" s="2">
        <f>(Table2[[#This Row],[Close Price]]-Table2[[#This Row],[50D EMA]])/Table2[[#This Row],[50D EMA]]</f>
        <v>2.15046299273342E-2</v>
      </c>
      <c r="U402" s="2">
        <f>(Table2[[#This Row],[Close Price]]-Table2[[#This Row],[200D EMA]])/Table2[[#This Row],[200D EMA]]</f>
        <v>0.14461141112595563</v>
      </c>
      <c r="V402">
        <v>1.4357507244004899</v>
      </c>
      <c r="W402">
        <v>470.2</v>
      </c>
      <c r="X402">
        <v>482.45</v>
      </c>
      <c r="Y402">
        <v>470.2</v>
      </c>
      <c r="Z402">
        <v>482.45</v>
      </c>
      <c r="AA402">
        <v>470.2</v>
      </c>
      <c r="AB402">
        <v>482.45</v>
      </c>
      <c r="AC402" s="2">
        <f>(Table2[[#This Row],[Close Price]]/Table2[[#This Row],[Day Low]])-1</f>
        <v>2.8711186729051263E-3</v>
      </c>
      <c r="AD402" s="2">
        <f>(Table2[[#This Row],[Day High]]/Table2[[#This Row],[Close Price]])-1</f>
        <v>2.3115258191071852E-2</v>
      </c>
      <c r="AE402" s="2">
        <f>(Table2[[#This Row],[Close Price]]/Table2[[#This Row],[Current Week Low]])-1</f>
        <v>2.8711186729051263E-3</v>
      </c>
      <c r="AF402" s="2">
        <f>(Table2[[#This Row],[Current Week High]]/Table2[[#This Row],[Close Price]])-1</f>
        <v>2.3115258191071852E-2</v>
      </c>
      <c r="AG402" s="2">
        <f>(Table2[[#This Row],[Close Price]]/Table2[[#This Row],[Current Month Low]])-1</f>
        <v>2.8711186729051263E-3</v>
      </c>
      <c r="AH402" s="2">
        <f>(Table2[[#This Row],[Current Month High]]/Table2[[#This Row],[Close Price]])-1</f>
        <v>2.3115258191071852E-2</v>
      </c>
      <c r="AI402">
        <v>8.1221503552115308</v>
      </c>
      <c r="AJ402">
        <v>52.852512155591498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0.05</v>
      </c>
      <c r="AM402" t="s">
        <v>10455</v>
      </c>
      <c r="AN402">
        <v>0.74</v>
      </c>
      <c r="AO402" t="s">
        <v>10455</v>
      </c>
      <c r="AP402">
        <v>5.3601501031804999E-2</v>
      </c>
      <c r="AQ402">
        <f>(Table2[[#This Row],[Sharpe Ratio]]-AVERAGE(Table2[Sharpe Ratio]))/_xlfn.STDEV.P(Table2[Sharpe Ratio])</f>
        <v>-5.7778120558576226E-3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-2.0860288081135638</v>
      </c>
      <c r="AS402">
        <f>_xlfn.RANK.AVG(Table2[[#This Row],[1Y Return vs Nifty Z-Score]],Table2[1Y Return vs Nifty Z-Score])</f>
        <v>368</v>
      </c>
      <c r="AT402">
        <f>_xlfn.RANK.AVG(Table2[[#This Row],[6M Return vs Nifty Z-Score]],Table2[6M Return vs Nifty Z-Score])</f>
        <v>472</v>
      </c>
      <c r="AU402">
        <f>_xlfn.RANK.AVG(Table2[[#This Row],[Sharpe Ratio Z-Score]],Table2[Sharpe Ratio Z-Score])</f>
        <v>341</v>
      </c>
      <c r="AV402">
        <f>(Table2[[#This Row],[Rank 1Y]]+Table2[[#This Row],[Rank 6M]]+Table2[[#This Row],[Rank Sharpe]])/3</f>
        <v>393.66666666666669</v>
      </c>
    </row>
    <row r="403" spans="1:48" x14ac:dyDescent="0.3">
      <c r="A403" t="s">
        <v>723</v>
      </c>
      <c r="B403" t="s">
        <v>724</v>
      </c>
      <c r="C403" t="s">
        <v>10415</v>
      </c>
      <c r="D403" t="s">
        <v>197</v>
      </c>
      <c r="E403">
        <v>21710.908835710001</v>
      </c>
      <c r="F403">
        <v>586.1</v>
      </c>
      <c r="G403">
        <v>-11.5712965017428</v>
      </c>
      <c r="H403">
        <f>(Table2[[#This Row],[1Y Return vs Nifty]]-AVERAGE(Table2[1Y Return vs Nifty]))/_xlfn.STDEV.P(Table2[1Y Return vs Nifty])</f>
        <v>-0.68322170539071103</v>
      </c>
      <c r="I403">
        <v>-1.0668004656794401</v>
      </c>
      <c r="J403">
        <f>(Table2[[#This Row],[1M Return vs Nifty]]-AVERAGE(Table2[1M Return vs Nifty]))/_xlfn.STDEV.P(Table2[1M Return vs Nifty])</f>
        <v>-7.247361967882833E-2</v>
      </c>
      <c r="K403">
        <v>7.2606344384964601</v>
      </c>
      <c r="L403">
        <f>(Table2[[#This Row],[6M Return vs Nifty]]-AVERAGE(Table2[6M Return vs Nifty]))/_xlfn.STDEV.P(Table2[6M Return vs Nifty])</f>
        <v>-0.15500922708620074</v>
      </c>
      <c r="M403">
        <v>-1.0509721180770299</v>
      </c>
      <c r="N403">
        <f>(Table2[[#This Row],[1W Return vs Nifty]]-AVERAGE(Table2[1W Return vs Nifty]))/_xlfn.STDEV.P(Table2[1W Return vs Nifty])</f>
        <v>0.1529243762871719</v>
      </c>
      <c r="O403">
        <v>563.94000000000005</v>
      </c>
      <c r="P403">
        <v>535.66850883558902</v>
      </c>
      <c r="Q403">
        <v>489.739489541696</v>
      </c>
      <c r="R403">
        <v>54.639146718257599</v>
      </c>
      <c r="S403" s="2">
        <f>(Table2[[#This Row],[Close Price]]-Table2[[#This Row],[20D EMA]])/Table2[[#This Row],[20D EMA]]</f>
        <v>3.929496045678612E-2</v>
      </c>
      <c r="T403" s="2">
        <f>(Table2[[#This Row],[Close Price]]-Table2[[#This Row],[50D EMA]])/Table2[[#This Row],[50D EMA]]</f>
        <v>9.414682836972553E-2</v>
      </c>
      <c r="U403" s="2">
        <f>(Table2[[#This Row],[Close Price]]-Table2[[#This Row],[200D EMA]])/Table2[[#This Row],[200D EMA]]</f>
        <v>0.19675871053093824</v>
      </c>
      <c r="V403">
        <v>0.57783917421921005</v>
      </c>
      <c r="W403">
        <v>572.45000000000005</v>
      </c>
      <c r="X403">
        <v>605</v>
      </c>
      <c r="Y403">
        <v>572.45000000000005</v>
      </c>
      <c r="Z403">
        <v>605</v>
      </c>
      <c r="AA403">
        <v>572.45000000000005</v>
      </c>
      <c r="AB403">
        <v>605</v>
      </c>
      <c r="AC403" s="2">
        <f>(Table2[[#This Row],[Close Price]]/Table2[[#This Row],[Day Low]])-1</f>
        <v>2.384487728185869E-2</v>
      </c>
      <c r="AD403" s="2">
        <f>(Table2[[#This Row],[Day High]]/Table2[[#This Row],[Close Price]])-1</f>
        <v>3.2247056816242958E-2</v>
      </c>
      <c r="AE403" s="2">
        <f>(Table2[[#This Row],[Close Price]]/Table2[[#This Row],[Current Week Low]])-1</f>
        <v>2.384487728185869E-2</v>
      </c>
      <c r="AF403" s="2">
        <f>(Table2[[#This Row],[Current Week High]]/Table2[[#This Row],[Close Price]])-1</f>
        <v>3.2247056816242958E-2</v>
      </c>
      <c r="AG403" s="2">
        <f>(Table2[[#This Row],[Close Price]]/Table2[[#This Row],[Current Month Low]])-1</f>
        <v>2.384487728185869E-2</v>
      </c>
      <c r="AH403" s="2">
        <f>(Table2[[#This Row],[Current Month High]]/Table2[[#This Row],[Close Price]])-1</f>
        <v>3.2247056816242958E-2</v>
      </c>
      <c r="AI403">
        <v>3.2247056816242901</v>
      </c>
      <c r="AJ403">
        <v>44.075712881022604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7.0000000000000007E-2</v>
      </c>
      <c r="AM403" t="s">
        <v>10455</v>
      </c>
      <c r="AN403">
        <v>0.88</v>
      </c>
      <c r="AO403" t="s">
        <v>10455</v>
      </c>
      <c r="AP403">
        <v>8.4600087604662005E-2</v>
      </c>
      <c r="AQ403">
        <f>(Table2[[#This Row],[Sharpe Ratio]]-AVERAGE(Table2[Sharpe Ratio]))/_xlfn.STDEV.P(Table2[Sharpe Ratio])</f>
        <v>0.34468877130102893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-0.41309140456753923</v>
      </c>
      <c r="AS403">
        <f>_xlfn.RANK.AVG(Table2[[#This Row],[1Y Return vs Nifty Z-Score]],Table2[1Y Return vs Nifty Z-Score])</f>
        <v>581</v>
      </c>
      <c r="AT403">
        <f>_xlfn.RANK.AVG(Table2[[#This Row],[6M Return vs Nifty Z-Score]],Table2[6M Return vs Nifty Z-Score])</f>
        <v>357</v>
      </c>
      <c r="AU403">
        <f>_xlfn.RANK.AVG(Table2[[#This Row],[Sharpe Ratio Z-Score]],Table2[Sharpe Ratio Z-Score])</f>
        <v>244</v>
      </c>
      <c r="AV403">
        <f>(Table2[[#This Row],[Rank 1Y]]+Table2[[#This Row],[Rank 6M]]+Table2[[#This Row],[Rank Sharpe]])/3</f>
        <v>394</v>
      </c>
    </row>
    <row r="404" spans="1:48" x14ac:dyDescent="0.3">
      <c r="A404" t="s">
        <v>996</v>
      </c>
      <c r="B404" t="s">
        <v>997</v>
      </c>
      <c r="C404" t="s">
        <v>10413</v>
      </c>
      <c r="D404" t="s">
        <v>998</v>
      </c>
      <c r="E404">
        <v>12983.364260639901</v>
      </c>
      <c r="F404">
        <v>750.75</v>
      </c>
      <c r="G404">
        <v>32.9382033553551</v>
      </c>
      <c r="H404">
        <f>(Table2[[#This Row],[1Y Return vs Nifty]]-AVERAGE(Table2[1Y Return vs Nifty]))/_xlfn.STDEV.P(Table2[1Y Return vs Nifty])</f>
        <v>-0.15563267886870399</v>
      </c>
      <c r="I404">
        <v>20.8298154901372</v>
      </c>
      <c r="J404">
        <f>(Table2[[#This Row],[1M Return vs Nifty]]-AVERAGE(Table2[1M Return vs Nifty]))/_xlfn.STDEV.P(Table2[1M Return vs Nifty])</f>
        <v>2.029229859700223</v>
      </c>
      <c r="K404">
        <v>23.759649636462601</v>
      </c>
      <c r="L404">
        <f>(Table2[[#This Row],[6M Return vs Nifty]]-AVERAGE(Table2[6M Return vs Nifty]))/_xlfn.STDEV.P(Table2[6M Return vs Nifty])</f>
        <v>0.34766568273136755</v>
      </c>
      <c r="M404">
        <v>6.43272160755218</v>
      </c>
      <c r="N404">
        <f>(Table2[[#This Row],[1W Return vs Nifty]]-AVERAGE(Table2[1W Return vs Nifty]))/_xlfn.STDEV.P(Table2[1W Return vs Nifty])</f>
        <v>1.6564579067882235</v>
      </c>
      <c r="O404">
        <v>626.32000000000005</v>
      </c>
      <c r="P404">
        <v>584.54198632143402</v>
      </c>
      <c r="Q404">
        <v>534.44490260442603</v>
      </c>
      <c r="R404">
        <v>77.093208702341599</v>
      </c>
      <c r="S404" s="2">
        <f>(Table2[[#This Row],[Close Price]]-Table2[[#This Row],[20D EMA]])/Table2[[#This Row],[20D EMA]]</f>
        <v>0.19866841231319443</v>
      </c>
      <c r="T404" s="2">
        <f>(Table2[[#This Row],[Close Price]]-Table2[[#This Row],[50D EMA]])/Table2[[#This Row],[50D EMA]]</f>
        <v>0.28433887995715296</v>
      </c>
      <c r="U404" s="2">
        <f>(Table2[[#This Row],[Close Price]]-Table2[[#This Row],[200D EMA]])/Table2[[#This Row],[200D EMA]]</f>
        <v>0.40472852550653671</v>
      </c>
      <c r="V404">
        <v>2.9380510090040399</v>
      </c>
      <c r="W404">
        <v>675</v>
      </c>
      <c r="X404">
        <v>764.8</v>
      </c>
      <c r="Y404">
        <v>675</v>
      </c>
      <c r="Z404">
        <v>764.8</v>
      </c>
      <c r="AA404">
        <v>675</v>
      </c>
      <c r="AB404">
        <v>764.8</v>
      </c>
      <c r="AC404" s="2">
        <f>(Table2[[#This Row],[Close Price]]/Table2[[#This Row],[Day Low]])-1</f>
        <v>0.11222222222222222</v>
      </c>
      <c r="AD404" s="2">
        <f>(Table2[[#This Row],[Day High]]/Table2[[#This Row],[Close Price]])-1</f>
        <v>1.8714618714618547E-2</v>
      </c>
      <c r="AE404" s="2">
        <f>(Table2[[#This Row],[Close Price]]/Table2[[#This Row],[Current Week Low]])-1</f>
        <v>0.11222222222222222</v>
      </c>
      <c r="AF404" s="2">
        <f>(Table2[[#This Row],[Current Week High]]/Table2[[#This Row],[Close Price]])-1</f>
        <v>1.8714618714618547E-2</v>
      </c>
      <c r="AG404" s="2">
        <f>(Table2[[#This Row],[Close Price]]/Table2[[#This Row],[Current Month Low]])-1</f>
        <v>0.11222222222222222</v>
      </c>
      <c r="AH404" s="2">
        <f>(Table2[[#This Row],[Current Month High]]/Table2[[#This Row],[Close Price]])-1</f>
        <v>1.8714618714618547E-2</v>
      </c>
      <c r="AI404">
        <v>1.8714618714618501</v>
      </c>
      <c r="AJ404">
        <v>68.197602778088907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0.3</v>
      </c>
      <c r="AM404" t="s">
        <v>10455</v>
      </c>
      <c r="AN404">
        <v>28.61</v>
      </c>
      <c r="AO404" t="s">
        <v>10455</v>
      </c>
      <c r="AP404">
        <v>-6.1520677272497999E-2</v>
      </c>
      <c r="AQ404">
        <f>(Table2[[#This Row],[Sharpe Ratio]]-AVERAGE(Table2[Sharpe Ratio]))/_xlfn.STDEV.P(Table2[Sharpe Ratio])</f>
        <v>-1.3073363977701999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2.5703843725809099</v>
      </c>
      <c r="AS404">
        <f>_xlfn.RANK.AVG(Table2[[#This Row],[1Y Return vs Nifty Z-Score]],Table2[1Y Return vs Nifty Z-Score])</f>
        <v>322</v>
      </c>
      <c r="AT404">
        <f>_xlfn.RANK.AVG(Table2[[#This Row],[6M Return vs Nifty Z-Score]],Table2[6M Return vs Nifty Z-Score])</f>
        <v>213</v>
      </c>
      <c r="AU404">
        <f>_xlfn.RANK.AVG(Table2[[#This Row],[Sharpe Ratio Z-Score]],Table2[Sharpe Ratio Z-Score])</f>
        <v>648</v>
      </c>
      <c r="AV404">
        <f>(Table2[[#This Row],[Rank 1Y]]+Table2[[#This Row],[Rank 6M]]+Table2[[#This Row],[Rank Sharpe]])/3</f>
        <v>394.33333333333331</v>
      </c>
    </row>
    <row r="405" spans="1:48" x14ac:dyDescent="0.3">
      <c r="A405" t="s">
        <v>65</v>
      </c>
      <c r="B405" t="s">
        <v>66</v>
      </c>
      <c r="C405" t="s">
        <v>10418</v>
      </c>
      <c r="D405" t="s">
        <v>67</v>
      </c>
      <c r="E405">
        <v>362195.45615851501</v>
      </c>
      <c r="F405">
        <v>3183.8</v>
      </c>
      <c r="G405">
        <v>7.5922847078948799</v>
      </c>
      <c r="H405">
        <f>(Table2[[#This Row],[1Y Return vs Nifty]]-AVERAGE(Table2[1Y Return vs Nifty]))/_xlfn.STDEV.P(Table2[1Y Return vs Nifty])</f>
        <v>-0.45606805982001486</v>
      </c>
      <c r="I405">
        <v>-19.5479404311492</v>
      </c>
      <c r="J405">
        <f>(Table2[[#This Row],[1M Return vs Nifty]]-AVERAGE(Table2[1M Return vs Nifty]))/_xlfn.STDEV.P(Table2[1M Return vs Nifty])</f>
        <v>-1.8463493750327524</v>
      </c>
      <c r="K405">
        <v>-1.81345435464412</v>
      </c>
      <c r="L405">
        <f>(Table2[[#This Row],[6M Return vs Nifty]]-AVERAGE(Table2[6M Return vs Nifty]))/_xlfn.STDEV.P(Table2[6M Return vs Nifty])</f>
        <v>-0.4314691679395693</v>
      </c>
      <c r="M405">
        <v>-1.8674921113196301</v>
      </c>
      <c r="N405">
        <f>(Table2[[#This Row],[1W Return vs Nifty]]-AVERAGE(Table2[1W Return vs Nifty]))/_xlfn.STDEV.P(Table2[1W Return vs Nifty])</f>
        <v>-1.1120977942169225E-2</v>
      </c>
      <c r="O405">
        <v>3200.61</v>
      </c>
      <c r="P405">
        <v>3170.3361781316198</v>
      </c>
      <c r="Q405">
        <v>2955.02151323917</v>
      </c>
      <c r="R405">
        <v>43.937630708284203</v>
      </c>
      <c r="S405" s="2">
        <f>(Table2[[#This Row],[Close Price]]-Table2[[#This Row],[20D EMA]])/Table2[[#This Row],[20D EMA]]</f>
        <v>-5.2521238138979586E-3</v>
      </c>
      <c r="T405" s="2">
        <f>(Table2[[#This Row],[Close Price]]-Table2[[#This Row],[50D EMA]])/Table2[[#This Row],[50D EMA]]</f>
        <v>4.2468120451235629E-3</v>
      </c>
      <c r="U405" s="2">
        <f>(Table2[[#This Row],[Close Price]]-Table2[[#This Row],[200D EMA]])/Table2[[#This Row],[200D EMA]]</f>
        <v>7.7420244061117818E-2</v>
      </c>
      <c r="V405">
        <v>0.91071068948576095</v>
      </c>
      <c r="W405">
        <v>3157.55</v>
      </c>
      <c r="X405">
        <v>3193.15</v>
      </c>
      <c r="Y405">
        <v>3157.55</v>
      </c>
      <c r="Z405">
        <v>3193.15</v>
      </c>
      <c r="AA405">
        <v>3157.55</v>
      </c>
      <c r="AB405">
        <v>3193.15</v>
      </c>
      <c r="AC405" s="2">
        <f>(Table2[[#This Row],[Close Price]]/Table2[[#This Row],[Day Low]])-1</f>
        <v>8.3134075469906143E-3</v>
      </c>
      <c r="AD405" s="2">
        <f>(Table2[[#This Row],[Day High]]/Table2[[#This Row],[Close Price]])-1</f>
        <v>2.93674225767937E-3</v>
      </c>
      <c r="AE405" s="2">
        <f>(Table2[[#This Row],[Close Price]]/Table2[[#This Row],[Current Week Low]])-1</f>
        <v>8.3134075469906143E-3</v>
      </c>
      <c r="AF405" s="2">
        <f>(Table2[[#This Row],[Current Week High]]/Table2[[#This Row],[Close Price]])-1</f>
        <v>2.93674225767937E-3</v>
      </c>
      <c r="AG405" s="2">
        <f>(Table2[[#This Row],[Close Price]]/Table2[[#This Row],[Current Month Low]])-1</f>
        <v>8.3134075469906143E-3</v>
      </c>
      <c r="AH405" s="2">
        <f>(Table2[[#This Row],[Current Month High]]/Table2[[#This Row],[Close Price]])-1</f>
        <v>2.93674225767937E-3</v>
      </c>
      <c r="AI405">
        <v>17.592185438783801</v>
      </c>
      <c r="AJ405">
        <v>48.636788048552702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-7.0000000000000007E-2</v>
      </c>
      <c r="AM405" t="s">
        <v>10456</v>
      </c>
      <c r="AN405">
        <v>-1.1000000000000001</v>
      </c>
      <c r="AO405" t="s">
        <v>10456</v>
      </c>
      <c r="AP405">
        <v>7.4559428323165006E-2</v>
      </c>
      <c r="AQ405">
        <f>(Table2[[#This Row],[Sharpe Ratio]]-AVERAGE(Table2[Sharpe Ratio]))/_xlfn.STDEV.P(Table2[Sharpe Ratio])</f>
        <v>0.23117019055005691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-2.5138373901844489</v>
      </c>
      <c r="AS405">
        <f>_xlfn.RANK.AVG(Table2[[#This Row],[1Y Return vs Nifty Z-Score]],Table2[1Y Return vs Nifty Z-Score])</f>
        <v>458</v>
      </c>
      <c r="AT405">
        <f>_xlfn.RANK.AVG(Table2[[#This Row],[6M Return vs Nifty Z-Score]],Table2[6M Return vs Nifty Z-Score])</f>
        <v>459</v>
      </c>
      <c r="AU405">
        <f>_xlfn.RANK.AVG(Table2[[#This Row],[Sharpe Ratio Z-Score]],Table2[Sharpe Ratio Z-Score])</f>
        <v>270</v>
      </c>
      <c r="AV405">
        <f>(Table2[[#This Row],[Rank 1Y]]+Table2[[#This Row],[Rank 6M]]+Table2[[#This Row],[Rank Sharpe]])/3</f>
        <v>395.66666666666669</v>
      </c>
    </row>
    <row r="406" spans="1:48" x14ac:dyDescent="0.3">
      <c r="A406" t="s">
        <v>2008</v>
      </c>
      <c r="B406" t="s">
        <v>2009</v>
      </c>
      <c r="C406" t="s">
        <v>10411</v>
      </c>
      <c r="D406" t="s">
        <v>535</v>
      </c>
      <c r="E406">
        <v>2911.0746541799999</v>
      </c>
      <c r="F406">
        <v>52.52</v>
      </c>
      <c r="G406">
        <v>34.681435174055302</v>
      </c>
      <c r="H406">
        <f>(Table2[[#This Row],[1Y Return vs Nifty]]-AVERAGE(Table2[1Y Return vs Nifty]))/_xlfn.STDEV.P(Table2[1Y Return vs Nifty])</f>
        <v>-0.13496945009320557</v>
      </c>
      <c r="I406">
        <v>-1.1780812741154101</v>
      </c>
      <c r="J406">
        <f>(Table2[[#This Row],[1M Return vs Nifty]]-AVERAGE(Table2[1M Return vs Nifty]))/_xlfn.STDEV.P(Table2[1M Return vs Nifty])</f>
        <v>-8.3154688513844541E-2</v>
      </c>
      <c r="K406">
        <v>22.5165144532378</v>
      </c>
      <c r="L406">
        <f>(Table2[[#This Row],[6M Return vs Nifty]]-AVERAGE(Table2[6M Return vs Nifty]))/_xlfn.STDEV.P(Table2[6M Return vs Nifty])</f>
        <v>0.30979112727331787</v>
      </c>
      <c r="M406">
        <v>-2.3263125898749202</v>
      </c>
      <c r="N406">
        <f>(Table2[[#This Row],[1W Return vs Nifty]]-AVERAGE(Table2[1W Return vs Nifty]))/_xlfn.STDEV.P(Table2[1W Return vs Nifty])</f>
        <v>-0.10330165760118563</v>
      </c>
      <c r="O406">
        <v>48.74</v>
      </c>
      <c r="P406">
        <v>47.005193712381903</v>
      </c>
      <c r="Q406">
        <v>43.5492350520502</v>
      </c>
      <c r="R406">
        <v>56.620366201872201</v>
      </c>
      <c r="S406" s="2">
        <f>(Table2[[#This Row],[Close Price]]-Table2[[#This Row],[20D EMA]])/Table2[[#This Row],[20D EMA]]</f>
        <v>7.7554370127205605E-2</v>
      </c>
      <c r="T406" s="2">
        <f>(Table2[[#This Row],[Close Price]]-Table2[[#This Row],[50D EMA]])/Table2[[#This Row],[50D EMA]]</f>
        <v>0.11732333923273279</v>
      </c>
      <c r="U406" s="2">
        <f>(Table2[[#This Row],[Close Price]]-Table2[[#This Row],[200D EMA]])/Table2[[#This Row],[200D EMA]]</f>
        <v>0.20599133227547883</v>
      </c>
      <c r="V406">
        <v>0.98886596006695804</v>
      </c>
      <c r="W406">
        <v>49.8</v>
      </c>
      <c r="X406">
        <v>53.19</v>
      </c>
      <c r="Y406">
        <v>49.8</v>
      </c>
      <c r="Z406">
        <v>53.19</v>
      </c>
      <c r="AA406">
        <v>49.8</v>
      </c>
      <c r="AB406">
        <v>53.19</v>
      </c>
      <c r="AC406" s="2">
        <f>(Table2[[#This Row],[Close Price]]/Table2[[#This Row],[Day Low]])-1</f>
        <v>5.4618473895582387E-2</v>
      </c>
      <c r="AD406" s="2">
        <f>(Table2[[#This Row],[Day High]]/Table2[[#This Row],[Close Price]])-1</f>
        <v>1.2757044935262751E-2</v>
      </c>
      <c r="AE406" s="2">
        <f>(Table2[[#This Row],[Close Price]]/Table2[[#This Row],[Current Week Low]])-1</f>
        <v>5.4618473895582387E-2</v>
      </c>
      <c r="AF406" s="2">
        <f>(Table2[[#This Row],[Current Week High]]/Table2[[#This Row],[Close Price]])-1</f>
        <v>1.2757044935262751E-2</v>
      </c>
      <c r="AG406" s="2">
        <f>(Table2[[#This Row],[Close Price]]/Table2[[#This Row],[Current Month Low]])-1</f>
        <v>5.4618473895582387E-2</v>
      </c>
      <c r="AH406" s="2">
        <f>(Table2[[#This Row],[Current Month High]]/Table2[[#This Row],[Close Price]])-1</f>
        <v>1.2757044935262751E-2</v>
      </c>
      <c r="AI406">
        <v>8.1492764661081392</v>
      </c>
      <c r="AJ406">
        <v>75.652173913043498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0.16</v>
      </c>
      <c r="AM406" t="s">
        <v>10455</v>
      </c>
      <c r="AN406">
        <v>12.73</v>
      </c>
      <c r="AO406" t="s">
        <v>10455</v>
      </c>
      <c r="AP406">
        <v>-5.6259916937027997E-2</v>
      </c>
      <c r="AQ406">
        <f>(Table2[[#This Row],[Sharpe Ratio]]-AVERAGE(Table2[Sharpe Ratio]))/_xlfn.STDEV.P(Table2[Sharpe Ratio])</f>
        <v>-1.247858824613816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-1.2594934935487339</v>
      </c>
      <c r="AS406">
        <f>_xlfn.RANK.AVG(Table2[[#This Row],[1Y Return vs Nifty Z-Score]],Table2[1Y Return vs Nifty Z-Score])</f>
        <v>317</v>
      </c>
      <c r="AT406">
        <f>_xlfn.RANK.AVG(Table2[[#This Row],[6M Return vs Nifty Z-Score]],Table2[6M Return vs Nifty Z-Score])</f>
        <v>228</v>
      </c>
      <c r="AU406">
        <f>_xlfn.RANK.AVG(Table2[[#This Row],[Sharpe Ratio Z-Score]],Table2[Sharpe Ratio Z-Score])</f>
        <v>642</v>
      </c>
      <c r="AV406">
        <f>(Table2[[#This Row],[Rank 1Y]]+Table2[[#This Row],[Rank 6M]]+Table2[[#This Row],[Rank Sharpe]])/3</f>
        <v>395.66666666666669</v>
      </c>
    </row>
    <row r="407" spans="1:48" x14ac:dyDescent="0.3">
      <c r="A407" t="s">
        <v>1798</v>
      </c>
      <c r="B407" t="s">
        <v>1799</v>
      </c>
      <c r="C407" t="s">
        <v>10418</v>
      </c>
      <c r="D407" t="s">
        <v>129</v>
      </c>
      <c r="E407">
        <v>3838.13358405599</v>
      </c>
      <c r="F407">
        <v>225.01</v>
      </c>
      <c r="G407">
        <v>7.8377731077565604</v>
      </c>
      <c r="H407">
        <f>(Table2[[#This Row],[1Y Return vs Nifty]]-AVERAGE(Table2[1Y Return vs Nifty]))/_xlfn.STDEV.P(Table2[1Y Return vs Nifty])</f>
        <v>-0.45315818695419302</v>
      </c>
      <c r="I407">
        <v>-9.4424247323951604</v>
      </c>
      <c r="J407">
        <f>(Table2[[#This Row],[1M Return vs Nifty]]-AVERAGE(Table2[1M Return vs Nifty]))/_xlfn.STDEV.P(Table2[1M Return vs Nifty])</f>
        <v>-0.87639138938570138</v>
      </c>
      <c r="K407">
        <v>-5.11510161263028</v>
      </c>
      <c r="L407">
        <f>(Table2[[#This Row],[6M Return vs Nifty]]-AVERAGE(Table2[6M Return vs Nifty]))/_xlfn.STDEV.P(Table2[6M Return vs Nifty])</f>
        <v>-0.53206033763933436</v>
      </c>
      <c r="M407">
        <v>-2.7955786039983801</v>
      </c>
      <c r="N407">
        <f>(Table2[[#This Row],[1W Return vs Nifty]]-AVERAGE(Table2[1W Return vs Nifty]))/_xlfn.STDEV.P(Table2[1W Return vs Nifty])</f>
        <v>-0.19758092834992014</v>
      </c>
      <c r="O407">
        <v>213.4</v>
      </c>
      <c r="P407">
        <v>211.091017126389</v>
      </c>
      <c r="Q407">
        <v>201.53076274158499</v>
      </c>
      <c r="R407">
        <v>51.000720070024698</v>
      </c>
      <c r="S407" s="2">
        <f>(Table2[[#This Row],[Close Price]]-Table2[[#This Row],[20D EMA]])/Table2[[#This Row],[20D EMA]]</f>
        <v>5.4404873477038353E-2</v>
      </c>
      <c r="T407" s="2">
        <f>(Table2[[#This Row],[Close Price]]-Table2[[#This Row],[50D EMA]])/Table2[[#This Row],[50D EMA]]</f>
        <v>6.593830027962351E-2</v>
      </c>
      <c r="U407" s="2">
        <f>(Table2[[#This Row],[Close Price]]-Table2[[#This Row],[200D EMA]])/Table2[[#This Row],[200D EMA]]</f>
        <v>0.11650448268546229</v>
      </c>
      <c r="V407">
        <v>0.98363871989403395</v>
      </c>
      <c r="W407">
        <v>213.01</v>
      </c>
      <c r="X407">
        <v>231.35</v>
      </c>
      <c r="Y407">
        <v>213.01</v>
      </c>
      <c r="Z407">
        <v>231.35</v>
      </c>
      <c r="AA407">
        <v>213.01</v>
      </c>
      <c r="AB407">
        <v>231.35</v>
      </c>
      <c r="AC407" s="2">
        <f>(Table2[[#This Row],[Close Price]]/Table2[[#This Row],[Day Low]])-1</f>
        <v>5.6335383315337273E-2</v>
      </c>
      <c r="AD407" s="2">
        <f>(Table2[[#This Row],[Day High]]/Table2[[#This Row],[Close Price]])-1</f>
        <v>2.8176525487756177E-2</v>
      </c>
      <c r="AE407" s="2">
        <f>(Table2[[#This Row],[Close Price]]/Table2[[#This Row],[Current Week Low]])-1</f>
        <v>5.6335383315337273E-2</v>
      </c>
      <c r="AF407" s="2">
        <f>(Table2[[#This Row],[Current Week High]]/Table2[[#This Row],[Close Price]])-1</f>
        <v>2.8176525487756177E-2</v>
      </c>
      <c r="AG407" s="2">
        <f>(Table2[[#This Row],[Close Price]]/Table2[[#This Row],[Current Month Low]])-1</f>
        <v>5.6335383315337273E-2</v>
      </c>
      <c r="AH407" s="2">
        <f>(Table2[[#This Row],[Current Month High]]/Table2[[#This Row],[Close Price]])-1</f>
        <v>2.8176525487756177E-2</v>
      </c>
      <c r="AI407">
        <v>10.572863428292001</v>
      </c>
      <c r="AJ407">
        <v>41.4712354605469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-0.01</v>
      </c>
      <c r="AM407" t="s">
        <v>10456</v>
      </c>
      <c r="AN407">
        <v>5.98</v>
      </c>
      <c r="AO407" t="s">
        <v>10455</v>
      </c>
      <c r="AP407">
        <v>8.0229841797654994E-2</v>
      </c>
      <c r="AQ407">
        <f>(Table2[[#This Row],[Sharpe Ratio]]-AVERAGE(Table2[Sharpe Ratio]))/_xlfn.STDEV.P(Table2[Sharpe Ratio])</f>
        <v>0.29527925668294541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-1.7639115856462035</v>
      </c>
      <c r="AS407">
        <f>_xlfn.RANK.AVG(Table2[[#This Row],[1Y Return vs Nifty Z-Score]],Table2[1Y Return vs Nifty Z-Score])</f>
        <v>456</v>
      </c>
      <c r="AT407">
        <f>_xlfn.RANK.AVG(Table2[[#This Row],[6M Return vs Nifty Z-Score]],Table2[6M Return vs Nifty Z-Score])</f>
        <v>484</v>
      </c>
      <c r="AU407">
        <f>_xlfn.RANK.AVG(Table2[[#This Row],[Sharpe Ratio Z-Score]],Table2[Sharpe Ratio Z-Score])</f>
        <v>256</v>
      </c>
      <c r="AV407">
        <f>(Table2[[#This Row],[Rank 1Y]]+Table2[[#This Row],[Rank 6M]]+Table2[[#This Row],[Rank Sharpe]])/3</f>
        <v>398.66666666666669</v>
      </c>
    </row>
    <row r="408" spans="1:48" x14ac:dyDescent="0.3">
      <c r="A408" t="s">
        <v>621</v>
      </c>
      <c r="B408" t="s">
        <v>622</v>
      </c>
      <c r="C408" t="s">
        <v>10427</v>
      </c>
      <c r="D408" t="s">
        <v>623</v>
      </c>
      <c r="E408">
        <v>29643.045116400001</v>
      </c>
      <c r="F408">
        <v>778.15</v>
      </c>
      <c r="G408">
        <v>50.857742218760997</v>
      </c>
      <c r="H408">
        <f>(Table2[[#This Row],[1Y Return vs Nifty]]-AVERAGE(Table2[1Y Return vs Nifty]))/_xlfn.STDEV.P(Table2[1Y Return vs Nifty])</f>
        <v>5.6774831775564513E-2</v>
      </c>
      <c r="I408">
        <v>6.9190559397922096</v>
      </c>
      <c r="J408">
        <f>(Table2[[#This Row],[1M Return vs Nifty]]-AVERAGE(Table2[1M Return vs Nifty]))/_xlfn.STDEV.P(Table2[1M Return vs Nifty])</f>
        <v>0.69403305089840095</v>
      </c>
      <c r="K408">
        <v>-1.40005282572389</v>
      </c>
      <c r="L408">
        <f>(Table2[[#This Row],[6M Return vs Nifty]]-AVERAGE(Table2[6M Return vs Nifty]))/_xlfn.STDEV.P(Table2[6M Return vs Nifty])</f>
        <v>-0.41887407824633482</v>
      </c>
      <c r="M408">
        <v>-4.6712886277764598</v>
      </c>
      <c r="N408">
        <f>(Table2[[#This Row],[1W Return vs Nifty]]-AVERAGE(Table2[1W Return vs Nifty]))/_xlfn.STDEV.P(Table2[1W Return vs Nifty])</f>
        <v>-0.5744259754139156</v>
      </c>
      <c r="O408">
        <v>743.02</v>
      </c>
      <c r="P408">
        <v>704.00602259194204</v>
      </c>
      <c r="Q408">
        <v>641.97033884961604</v>
      </c>
      <c r="R408">
        <v>52.319380613200103</v>
      </c>
      <c r="S408" s="2">
        <f>(Table2[[#This Row],[Close Price]]-Table2[[#This Row],[20D EMA]])/Table2[[#This Row],[20D EMA]]</f>
        <v>4.7280019380366606E-2</v>
      </c>
      <c r="T408" s="2">
        <f>(Table2[[#This Row],[Close Price]]-Table2[[#This Row],[50D EMA]])/Table2[[#This Row],[50D EMA]]</f>
        <v>0.10531724875744916</v>
      </c>
      <c r="U408" s="2">
        <f>(Table2[[#This Row],[Close Price]]-Table2[[#This Row],[200D EMA]])/Table2[[#This Row],[200D EMA]]</f>
        <v>0.21212765280466414</v>
      </c>
      <c r="V408">
        <v>0.92933400628308904</v>
      </c>
      <c r="W408">
        <v>753.55</v>
      </c>
      <c r="X408">
        <v>784.75</v>
      </c>
      <c r="Y408">
        <v>753.55</v>
      </c>
      <c r="Z408">
        <v>784.75</v>
      </c>
      <c r="AA408">
        <v>753.55</v>
      </c>
      <c r="AB408">
        <v>784.75</v>
      </c>
      <c r="AC408" s="2">
        <f>(Table2[[#This Row],[Close Price]]/Table2[[#This Row],[Day Low]])-1</f>
        <v>3.2645478070466583E-2</v>
      </c>
      <c r="AD408" s="2">
        <f>(Table2[[#This Row],[Day High]]/Table2[[#This Row],[Close Price]])-1</f>
        <v>8.4816552078648133E-3</v>
      </c>
      <c r="AE408" s="2">
        <f>(Table2[[#This Row],[Close Price]]/Table2[[#This Row],[Current Week Low]])-1</f>
        <v>3.2645478070466583E-2</v>
      </c>
      <c r="AF408" s="2">
        <f>(Table2[[#This Row],[Current Week High]]/Table2[[#This Row],[Close Price]])-1</f>
        <v>8.4816552078648133E-3</v>
      </c>
      <c r="AG408" s="2">
        <f>(Table2[[#This Row],[Close Price]]/Table2[[#This Row],[Current Month Low]])-1</f>
        <v>3.2645478070466583E-2</v>
      </c>
      <c r="AH408" s="2">
        <f>(Table2[[#This Row],[Current Month High]]/Table2[[#This Row],[Close Price]])-1</f>
        <v>8.4816552078648133E-3</v>
      </c>
      <c r="AI408">
        <v>1.8569684508128199</v>
      </c>
      <c r="AJ408">
        <v>78.290754954748493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0.2</v>
      </c>
      <c r="AM408" t="s">
        <v>10455</v>
      </c>
      <c r="AN408">
        <v>-0.1</v>
      </c>
      <c r="AO408" t="s">
        <v>10456</v>
      </c>
      <c r="AP408">
        <v>5.1234354446650001E-3</v>
      </c>
      <c r="AQ408">
        <f>(Table2[[#This Row],[Sharpe Ratio]]-AVERAGE(Table2[Sharpe Ratio]))/_xlfn.STDEV.P(Table2[Sharpe Ratio])</f>
        <v>-0.55386544741123067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-0.79635761839751562</v>
      </c>
      <c r="AS408">
        <f>_xlfn.RANK.AVG(Table2[[#This Row],[1Y Return vs Nifty Z-Score]],Table2[1Y Return vs Nifty Z-Score])</f>
        <v>257</v>
      </c>
      <c r="AT408">
        <f>_xlfn.RANK.AVG(Table2[[#This Row],[6M Return vs Nifty Z-Score]],Table2[6M Return vs Nifty Z-Score])</f>
        <v>453</v>
      </c>
      <c r="AU408">
        <f>_xlfn.RANK.AVG(Table2[[#This Row],[Sharpe Ratio Z-Score]],Table2[Sharpe Ratio Z-Score])</f>
        <v>486</v>
      </c>
      <c r="AV408">
        <f>(Table2[[#This Row],[Rank 1Y]]+Table2[[#This Row],[Rank 6M]]+Table2[[#This Row],[Rank Sharpe]])/3</f>
        <v>398.66666666666669</v>
      </c>
    </row>
    <row r="409" spans="1:48" x14ac:dyDescent="0.3">
      <c r="A409" t="s">
        <v>2064</v>
      </c>
      <c r="B409" t="s">
        <v>2065</v>
      </c>
      <c r="C409" t="s">
        <v>10412</v>
      </c>
      <c r="D409" t="s">
        <v>866</v>
      </c>
      <c r="E409">
        <v>2718.5935708799998</v>
      </c>
      <c r="F409">
        <v>322.75</v>
      </c>
      <c r="G409">
        <v>25.867832399533899</v>
      </c>
      <c r="H409">
        <f>(Table2[[#This Row],[1Y Return vs Nifty]]-AVERAGE(Table2[1Y Return vs Nifty]))/_xlfn.STDEV.P(Table2[1Y Return vs Nifty])</f>
        <v>-0.23944063316402325</v>
      </c>
      <c r="I409">
        <v>13.2282720032463</v>
      </c>
      <c r="J409">
        <f>(Table2[[#This Row],[1M Return vs Nifty]]-AVERAGE(Table2[1M Return vs Nifty]))/_xlfn.STDEV.P(Table2[1M Return vs Nifty])</f>
        <v>1.2996107063439784</v>
      </c>
      <c r="K409">
        <v>-9.0259374901634608</v>
      </c>
      <c r="L409">
        <f>(Table2[[#This Row],[6M Return vs Nifty]]-AVERAGE(Table2[6M Return vs Nifty]))/_xlfn.STDEV.P(Table2[6M Return vs Nifty])</f>
        <v>-0.65121163536603976</v>
      </c>
      <c r="M409">
        <v>-3.14514687179717</v>
      </c>
      <c r="N409">
        <f>(Table2[[#This Row],[1W Return vs Nifty]]-AVERAGE(Table2[1W Return vs Nifty]))/_xlfn.STDEV.P(Table2[1W Return vs Nifty])</f>
        <v>-0.26781197081424302</v>
      </c>
      <c r="O409">
        <v>296.79000000000002</v>
      </c>
      <c r="P409">
        <v>284.12301417562003</v>
      </c>
      <c r="Q409">
        <v>283.54573324779602</v>
      </c>
      <c r="R409">
        <v>65.798834856568902</v>
      </c>
      <c r="S409" s="2">
        <f>(Table2[[#This Row],[Close Price]]-Table2[[#This Row],[20D EMA]])/Table2[[#This Row],[20D EMA]]</f>
        <v>8.7469254354931025E-2</v>
      </c>
      <c r="T409" s="2">
        <f>(Table2[[#This Row],[Close Price]]-Table2[[#This Row],[50D EMA]])/Table2[[#This Row],[50D EMA]]</f>
        <v>0.13595162622238036</v>
      </c>
      <c r="U409" s="2">
        <f>(Table2[[#This Row],[Close Price]]-Table2[[#This Row],[200D EMA]])/Table2[[#This Row],[200D EMA]]</f>
        <v>0.13826435087966082</v>
      </c>
      <c r="V409">
        <v>2.3170285265002799</v>
      </c>
      <c r="W409">
        <v>314.05</v>
      </c>
      <c r="X409">
        <v>324.14999999999998</v>
      </c>
      <c r="Y409">
        <v>314.05</v>
      </c>
      <c r="Z409">
        <v>324.14999999999998</v>
      </c>
      <c r="AA409">
        <v>314.05</v>
      </c>
      <c r="AB409">
        <v>324.14999999999998</v>
      </c>
      <c r="AC409" s="2">
        <f>(Table2[[#This Row],[Close Price]]/Table2[[#This Row],[Day Low]])-1</f>
        <v>2.7702595128164198E-2</v>
      </c>
      <c r="AD409" s="2">
        <f>(Table2[[#This Row],[Day High]]/Table2[[#This Row],[Close Price]])-1</f>
        <v>4.3377226955847448E-3</v>
      </c>
      <c r="AE409" s="2">
        <f>(Table2[[#This Row],[Close Price]]/Table2[[#This Row],[Current Week Low]])-1</f>
        <v>2.7702595128164198E-2</v>
      </c>
      <c r="AF409" s="2">
        <f>(Table2[[#This Row],[Current Week High]]/Table2[[#This Row],[Close Price]])-1</f>
        <v>4.3377226955847448E-3</v>
      </c>
      <c r="AG409" s="2">
        <f>(Table2[[#This Row],[Close Price]]/Table2[[#This Row],[Current Month Low]])-1</f>
        <v>2.7702595128164198E-2</v>
      </c>
      <c r="AH409" s="2">
        <f>(Table2[[#This Row],[Current Month High]]/Table2[[#This Row],[Close Price]])-1</f>
        <v>4.3377226955847448E-3</v>
      </c>
      <c r="AI409">
        <v>18.1874515879163</v>
      </c>
      <c r="AJ409">
        <v>59.816786333250803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0.05</v>
      </c>
      <c r="AM409" t="s">
        <v>10455</v>
      </c>
      <c r="AN409">
        <v>21.02</v>
      </c>
      <c r="AO409" t="s">
        <v>10455</v>
      </c>
      <c r="AP409">
        <v>6.1318104123346998E-2</v>
      </c>
      <c r="AQ409">
        <f>(Table2[[#This Row],[Sharpe Ratio]]-AVERAGE(Table2[Sharpe Ratio]))/_xlfn.STDEV.P(Table2[Sharpe Ratio])</f>
        <v>8.1465247051293738E-2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0.22261171405096603</v>
      </c>
      <c r="AS409">
        <f>_xlfn.RANK.AVG(Table2[[#This Row],[1Y Return vs Nifty Z-Score]],Table2[1Y Return vs Nifty Z-Score])</f>
        <v>361</v>
      </c>
      <c r="AT409">
        <f>_xlfn.RANK.AVG(Table2[[#This Row],[6M Return vs Nifty Z-Score]],Table2[6M Return vs Nifty Z-Score])</f>
        <v>530</v>
      </c>
      <c r="AU409">
        <f>_xlfn.RANK.AVG(Table2[[#This Row],[Sharpe Ratio Z-Score]],Table2[Sharpe Ratio Z-Score])</f>
        <v>307</v>
      </c>
      <c r="AV409">
        <f>(Table2[[#This Row],[Rank 1Y]]+Table2[[#This Row],[Rank 6M]]+Table2[[#This Row],[Rank Sharpe]])/3</f>
        <v>399.33333333333331</v>
      </c>
    </row>
    <row r="410" spans="1:48" x14ac:dyDescent="0.3">
      <c r="A410" t="s">
        <v>1943</v>
      </c>
      <c r="B410" t="s">
        <v>1944</v>
      </c>
      <c r="C410" t="s">
        <v>10411</v>
      </c>
      <c r="D410" t="s">
        <v>545</v>
      </c>
      <c r="E410">
        <v>3175.80186357</v>
      </c>
      <c r="F410">
        <v>1089.1500000000001</v>
      </c>
      <c r="G410">
        <v>29.215474501381799</v>
      </c>
      <c r="H410">
        <f>(Table2[[#This Row],[1Y Return vs Nifty]]-AVERAGE(Table2[1Y Return vs Nifty]))/_xlfn.STDEV.P(Table2[1Y Return vs Nifty])</f>
        <v>-0.19975968317967135</v>
      </c>
      <c r="I410">
        <v>-6.5002406533974897</v>
      </c>
      <c r="J410">
        <f>(Table2[[#This Row],[1M Return vs Nifty]]-AVERAGE(Table2[1M Return vs Nifty]))/_xlfn.STDEV.P(Table2[1M Return vs Nifty])</f>
        <v>-0.59399165564234935</v>
      </c>
      <c r="K410">
        <v>5.5405059107646801</v>
      </c>
      <c r="L410">
        <f>(Table2[[#This Row],[6M Return vs Nifty]]-AVERAGE(Table2[6M Return vs Nifty]))/_xlfn.STDEV.P(Table2[6M Return vs Nifty])</f>
        <v>-0.20741632182351497</v>
      </c>
      <c r="M410">
        <v>-3.85528870113985</v>
      </c>
      <c r="N410">
        <f>(Table2[[#This Row],[1W Return vs Nifty]]-AVERAGE(Table2[1W Return vs Nifty]))/_xlfn.STDEV.P(Table2[1W Return vs Nifty])</f>
        <v>-0.41048510669786087</v>
      </c>
      <c r="O410">
        <v>1065.6300000000001</v>
      </c>
      <c r="P410">
        <v>1078.9572520716199</v>
      </c>
      <c r="Q410">
        <v>1006.22791834903</v>
      </c>
      <c r="R410">
        <v>51.466457473815701</v>
      </c>
      <c r="S410" s="2">
        <f>(Table2[[#This Row],[Close Price]]-Table2[[#This Row],[20D EMA]])/Table2[[#This Row],[20D EMA]]</f>
        <v>2.2071450691140432E-2</v>
      </c>
      <c r="T410" s="2">
        <f>(Table2[[#This Row],[Close Price]]-Table2[[#This Row],[50D EMA]])/Table2[[#This Row],[50D EMA]]</f>
        <v>9.4468505668875227E-3</v>
      </c>
      <c r="U410" s="2">
        <f>(Table2[[#This Row],[Close Price]]-Table2[[#This Row],[200D EMA]])/Table2[[#This Row],[200D EMA]]</f>
        <v>8.2408846086306789E-2</v>
      </c>
      <c r="V410">
        <v>0.85552912234465806</v>
      </c>
      <c r="W410">
        <v>1065.25</v>
      </c>
      <c r="X410">
        <v>1099.4000000000001</v>
      </c>
      <c r="Y410">
        <v>1065.25</v>
      </c>
      <c r="Z410">
        <v>1099.4000000000001</v>
      </c>
      <c r="AA410">
        <v>1065.25</v>
      </c>
      <c r="AB410">
        <v>1099.4000000000001</v>
      </c>
      <c r="AC410" s="2">
        <f>(Table2[[#This Row],[Close Price]]/Table2[[#This Row],[Day Low]])-1</f>
        <v>2.2436047876085441E-2</v>
      </c>
      <c r="AD410" s="2">
        <f>(Table2[[#This Row],[Day High]]/Table2[[#This Row],[Close Price]])-1</f>
        <v>9.4110085846761393E-3</v>
      </c>
      <c r="AE410" s="2">
        <f>(Table2[[#This Row],[Close Price]]/Table2[[#This Row],[Current Week Low]])-1</f>
        <v>2.2436047876085441E-2</v>
      </c>
      <c r="AF410" s="2">
        <f>(Table2[[#This Row],[Current Week High]]/Table2[[#This Row],[Close Price]])-1</f>
        <v>9.4110085846761393E-3</v>
      </c>
      <c r="AG410" s="2">
        <f>(Table2[[#This Row],[Close Price]]/Table2[[#This Row],[Current Month Low]])-1</f>
        <v>2.2436047876085441E-2</v>
      </c>
      <c r="AH410" s="2">
        <f>(Table2[[#This Row],[Current Month High]]/Table2[[#This Row],[Close Price]])-1</f>
        <v>9.4110085846761393E-3</v>
      </c>
      <c r="AI410">
        <v>16.049212688794</v>
      </c>
      <c r="AJ410">
        <v>57.790655559579797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-0.13</v>
      </c>
      <c r="AM410" t="s">
        <v>10456</v>
      </c>
      <c r="AN410">
        <v>-0.1</v>
      </c>
      <c r="AO410" t="s">
        <v>10456</v>
      </c>
      <c r="AP410">
        <v>6.2683960083299997E-3</v>
      </c>
      <c r="AQ410">
        <f>(Table2[[#This Row],[Sharpe Ratio]]-AVERAGE(Table2[Sharpe Ratio]))/_xlfn.STDEV.P(Table2[Sharpe Ratio])</f>
        <v>-0.54092065020627011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345</v>
      </c>
      <c r="AT410">
        <f>_xlfn.RANK.AVG(Table2[[#This Row],[6M Return vs Nifty Z-Score]],Table2[6M Return vs Nifty Z-Score])</f>
        <v>373</v>
      </c>
      <c r="AU410">
        <f>_xlfn.RANK.AVG(Table2[[#This Row],[Sharpe Ratio Z-Score]],Table2[Sharpe Ratio Z-Score])</f>
        <v>483</v>
      </c>
      <c r="AV410">
        <f>(Table2[[#This Row],[Rank 1Y]]+Table2[[#This Row],[Rank 6M]]+Table2[[#This Row],[Rank Sharpe]])/3</f>
        <v>400.33333333333331</v>
      </c>
    </row>
    <row r="411" spans="1:48" x14ac:dyDescent="0.3">
      <c r="A411" t="s">
        <v>16</v>
      </c>
      <c r="B411" t="s">
        <v>17</v>
      </c>
      <c r="C411" t="s">
        <v>10409</v>
      </c>
      <c r="D411" t="s">
        <v>18</v>
      </c>
      <c r="E411">
        <v>2118240.2944756802</v>
      </c>
      <c r="F411">
        <v>3120.3</v>
      </c>
      <c r="G411">
        <v>5.7989326601858497</v>
      </c>
      <c r="H411">
        <f>(Table2[[#This Row],[1Y Return vs Nifty]]-AVERAGE(Table2[1Y Return vs Nifty]))/_xlfn.STDEV.P(Table2[1Y Return vs Nifty])</f>
        <v>-0.47732538385420464</v>
      </c>
      <c r="I411">
        <v>-0.52194367014973497</v>
      </c>
      <c r="J411">
        <f>(Table2[[#This Row],[1M Return vs Nifty]]-AVERAGE(Table2[1M Return vs Nifty]))/_xlfn.STDEV.P(Table2[1M Return vs Nifty])</f>
        <v>-2.0176615190154883E-2</v>
      </c>
      <c r="K411">
        <v>9.5109210755693692</v>
      </c>
      <c r="L411">
        <f>(Table2[[#This Row],[6M Return vs Nifty]]-AVERAGE(Table2[6M Return vs Nifty]))/_xlfn.STDEV.P(Table2[6M Return vs Nifty])</f>
        <v>-8.6449824068392522E-2</v>
      </c>
      <c r="M411">
        <v>5.9862987740395699</v>
      </c>
      <c r="N411">
        <f>(Table2[[#This Row],[1W Return vs Nifty]]-AVERAGE(Table2[1W Return vs Nifty]))/_xlfn.STDEV.P(Table2[1W Return vs Nifty])</f>
        <v>1.5667680125226662</v>
      </c>
      <c r="O411">
        <v>2970.23</v>
      </c>
      <c r="P411">
        <v>2927.9770086449798</v>
      </c>
      <c r="Q411">
        <v>2745.35706442745</v>
      </c>
      <c r="R411">
        <v>76.417879795567302</v>
      </c>
      <c r="S411" s="2">
        <f>(Table2[[#This Row],[Close Price]]-Table2[[#This Row],[20D EMA]])/Table2[[#This Row],[20D EMA]]</f>
        <v>5.0524706840884434E-2</v>
      </c>
      <c r="T411" s="2">
        <f>(Table2[[#This Row],[Close Price]]-Table2[[#This Row],[50D EMA]])/Table2[[#This Row],[50D EMA]]</f>
        <v>6.5684597518074192E-2</v>
      </c>
      <c r="U411" s="2">
        <f>(Table2[[#This Row],[Close Price]]-Table2[[#This Row],[200D EMA]])/Table2[[#This Row],[200D EMA]]</f>
        <v>0.13657346814038024</v>
      </c>
      <c r="V411">
        <v>1.2473890396265199</v>
      </c>
      <c r="W411">
        <v>3111.35</v>
      </c>
      <c r="X411">
        <v>3158.8</v>
      </c>
      <c r="Y411">
        <v>3111.35</v>
      </c>
      <c r="Z411">
        <v>3158.8</v>
      </c>
      <c r="AA411">
        <v>3111.35</v>
      </c>
      <c r="AB411">
        <v>3158.8</v>
      </c>
      <c r="AC411" s="2">
        <f>(Table2[[#This Row],[Close Price]]/Table2[[#This Row],[Day Low]])-1</f>
        <v>2.8765648352002682E-3</v>
      </c>
      <c r="AD411" s="2">
        <f>(Table2[[#This Row],[Day High]]/Table2[[#This Row],[Close Price]])-1</f>
        <v>1.2338557190013866E-2</v>
      </c>
      <c r="AE411" s="2">
        <f>(Table2[[#This Row],[Close Price]]/Table2[[#This Row],[Current Week Low]])-1</f>
        <v>2.8765648352002682E-3</v>
      </c>
      <c r="AF411" s="2">
        <f>(Table2[[#This Row],[Current Week High]]/Table2[[#This Row],[Close Price]])-1</f>
        <v>1.2338557190013866E-2</v>
      </c>
      <c r="AG411" s="2">
        <f>(Table2[[#This Row],[Close Price]]/Table2[[#This Row],[Current Month Low]])-1</f>
        <v>2.8765648352002682E-3</v>
      </c>
      <c r="AH411" s="2">
        <f>(Table2[[#This Row],[Current Month High]]/Table2[[#This Row],[Close Price]])-1</f>
        <v>1.2338557190013866E-2</v>
      </c>
      <c r="AI411">
        <v>1.3364099605807001</v>
      </c>
      <c r="AJ411">
        <v>40.535062829347297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0.02</v>
      </c>
      <c r="AM411" t="s">
        <v>10455</v>
      </c>
      <c r="AN411">
        <v>6.62</v>
      </c>
      <c r="AO411" t="s">
        <v>10455</v>
      </c>
      <c r="AP411">
        <v>3.1810378965290001E-2</v>
      </c>
      <c r="AQ411">
        <f>(Table2[[#This Row],[Sharpe Ratio]]-AVERAGE(Table2[Sharpe Ratio]))/_xlfn.STDEV.P(Table2[Sharpe Ratio])</f>
        <v>-0.2521458224235153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0.73067036698639876</v>
      </c>
      <c r="AS411">
        <f>_xlfn.RANK.AVG(Table2[[#This Row],[1Y Return vs Nifty Z-Score]],Table2[1Y Return vs Nifty Z-Score])</f>
        <v>469</v>
      </c>
      <c r="AT411">
        <f>_xlfn.RANK.AVG(Table2[[#This Row],[6M Return vs Nifty Z-Score]],Table2[6M Return vs Nifty Z-Score])</f>
        <v>332</v>
      </c>
      <c r="AU411">
        <f>_xlfn.RANK.AVG(Table2[[#This Row],[Sharpe Ratio Z-Score]],Table2[Sharpe Ratio Z-Score])</f>
        <v>405</v>
      </c>
      <c r="AV411">
        <f>(Table2[[#This Row],[Rank 1Y]]+Table2[[#This Row],[Rank 6M]]+Table2[[#This Row],[Rank Sharpe]])/3</f>
        <v>402</v>
      </c>
    </row>
    <row r="412" spans="1:48" x14ac:dyDescent="0.3">
      <c r="A412" t="s">
        <v>933</v>
      </c>
      <c r="B412" t="s">
        <v>934</v>
      </c>
      <c r="C412" t="s">
        <v>613</v>
      </c>
      <c r="D412" t="s">
        <v>613</v>
      </c>
      <c r="E412">
        <v>14782.705379988</v>
      </c>
      <c r="F412">
        <v>154.88</v>
      </c>
      <c r="G412">
        <v>38.800971283820999</v>
      </c>
      <c r="H412">
        <f>(Table2[[#This Row],[1Y Return vs Nifty]]-AVERAGE(Table2[1Y Return vs Nifty]))/_xlfn.STDEV.P(Table2[1Y Return vs Nifty])</f>
        <v>-8.6138929578449763E-2</v>
      </c>
      <c r="I412">
        <v>3.08262585181861</v>
      </c>
      <c r="J412">
        <f>(Table2[[#This Row],[1M Return vs Nifty]]-AVERAGE(Table2[1M Return vs Nifty]))/_xlfn.STDEV.P(Table2[1M Return vs Nifty])</f>
        <v>0.3258008783764767</v>
      </c>
      <c r="K412">
        <v>-4.6152451609178904</v>
      </c>
      <c r="L412">
        <f>(Table2[[#This Row],[6M Return vs Nifty]]-AVERAGE(Table2[6M Return vs Nifty]))/_xlfn.STDEV.P(Table2[6M Return vs Nifty])</f>
        <v>-0.51683122888518096</v>
      </c>
      <c r="M412">
        <v>3.9261091511139701</v>
      </c>
      <c r="N412">
        <f>(Table2[[#This Row],[1W Return vs Nifty]]-AVERAGE(Table2[1W Return vs Nifty]))/_xlfn.STDEV.P(Table2[1W Return vs Nifty])</f>
        <v>1.152859548223705</v>
      </c>
      <c r="O412">
        <v>145.91</v>
      </c>
      <c r="P412">
        <v>144.93744900089899</v>
      </c>
      <c r="Q412">
        <v>139.129094711509</v>
      </c>
      <c r="R412">
        <v>74.249926293132802</v>
      </c>
      <c r="S412" s="2">
        <f>(Table2[[#This Row],[Close Price]]-Table2[[#This Row],[20D EMA]])/Table2[[#This Row],[20D EMA]]</f>
        <v>6.1476252484408189E-2</v>
      </c>
      <c r="T412" s="2">
        <f>(Table2[[#This Row],[Close Price]]-Table2[[#This Row],[50D EMA]])/Table2[[#This Row],[50D EMA]]</f>
        <v>6.8598909858275006E-2</v>
      </c>
      <c r="U412" s="2">
        <f>(Table2[[#This Row],[Close Price]]-Table2[[#This Row],[200D EMA]])/Table2[[#This Row],[200D EMA]]</f>
        <v>0.11321072217965102</v>
      </c>
      <c r="V412">
        <v>1.5888999272897</v>
      </c>
      <c r="W412">
        <v>153.1</v>
      </c>
      <c r="X412">
        <v>156.5</v>
      </c>
      <c r="Y412">
        <v>153.1</v>
      </c>
      <c r="Z412">
        <v>156.5</v>
      </c>
      <c r="AA412">
        <v>153.1</v>
      </c>
      <c r="AB412">
        <v>156.5</v>
      </c>
      <c r="AC412" s="2">
        <f>(Table2[[#This Row],[Close Price]]/Table2[[#This Row],[Day Low]])-1</f>
        <v>1.1626387981711339E-2</v>
      </c>
      <c r="AD412" s="2">
        <f>(Table2[[#This Row],[Day High]]/Table2[[#This Row],[Close Price]])-1</f>
        <v>1.0459710743801587E-2</v>
      </c>
      <c r="AE412" s="2">
        <f>(Table2[[#This Row],[Close Price]]/Table2[[#This Row],[Current Week Low]])-1</f>
        <v>1.1626387981711339E-2</v>
      </c>
      <c r="AF412" s="2">
        <f>(Table2[[#This Row],[Current Week High]]/Table2[[#This Row],[Close Price]])-1</f>
        <v>1.0459710743801587E-2</v>
      </c>
      <c r="AG412" s="2">
        <f>(Table2[[#This Row],[Close Price]]/Table2[[#This Row],[Current Month Low]])-1</f>
        <v>1.1626387981711339E-2</v>
      </c>
      <c r="AH412" s="2">
        <f>(Table2[[#This Row],[Current Month High]]/Table2[[#This Row],[Close Price]])-1</f>
        <v>1.0459710743801587E-2</v>
      </c>
      <c r="AI412">
        <v>10.5694731404958</v>
      </c>
      <c r="AJ412">
        <v>67.437837837837804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-0.08</v>
      </c>
      <c r="AM412" t="s">
        <v>10456</v>
      </c>
      <c r="AN412">
        <v>11.83</v>
      </c>
      <c r="AO412" t="s">
        <v>10455</v>
      </c>
      <c r="AP412">
        <v>2.5070209000562001E-2</v>
      </c>
      <c r="AQ412">
        <f>(Table2[[#This Row],[Sharpe Ratio]]-AVERAGE(Table2[Sharpe Ratio]))/_xlfn.STDEV.P(Table2[Sharpe Ratio])</f>
        <v>-0.32834943684415868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0.54734083129239219</v>
      </c>
      <c r="AS412">
        <f>_xlfn.RANK.AVG(Table2[[#This Row],[1Y Return vs Nifty Z-Score]],Table2[1Y Return vs Nifty Z-Score])</f>
        <v>303</v>
      </c>
      <c r="AT412">
        <f>_xlfn.RANK.AVG(Table2[[#This Row],[6M Return vs Nifty Z-Score]],Table2[6M Return vs Nifty Z-Score])</f>
        <v>481</v>
      </c>
      <c r="AU412">
        <f>_xlfn.RANK.AVG(Table2[[#This Row],[Sharpe Ratio Z-Score]],Table2[Sharpe Ratio Z-Score])</f>
        <v>424</v>
      </c>
      <c r="AV412">
        <f>(Table2[[#This Row],[Rank 1Y]]+Table2[[#This Row],[Rank 6M]]+Table2[[#This Row],[Rank Sharpe]])/3</f>
        <v>402.66666666666669</v>
      </c>
    </row>
    <row r="413" spans="1:48" x14ac:dyDescent="0.3">
      <c r="A413" t="s">
        <v>1531</v>
      </c>
      <c r="B413" t="s">
        <v>1532</v>
      </c>
      <c r="C413" t="s">
        <v>10419</v>
      </c>
      <c r="D413" t="s">
        <v>230</v>
      </c>
      <c r="E413">
        <v>5926.1501158999999</v>
      </c>
      <c r="F413">
        <v>749.25</v>
      </c>
      <c r="G413">
        <v>52.128077264226398</v>
      </c>
      <c r="H413">
        <f>(Table2[[#This Row],[1Y Return vs Nifty]]-AVERAGE(Table2[1Y Return vs Nifty]))/_xlfn.STDEV.P(Table2[1Y Return vs Nifty])</f>
        <v>7.1832624654515551E-2</v>
      </c>
      <c r="I413">
        <v>9.2536946931260804</v>
      </c>
      <c r="J413">
        <f>(Table2[[#This Row],[1M Return vs Nifty]]-AVERAGE(Table2[1M Return vs Nifty]))/_xlfn.STDEV.P(Table2[1M Return vs Nifty])</f>
        <v>0.9181187452758256</v>
      </c>
      <c r="K413">
        <v>-3.45160319691473E-2</v>
      </c>
      <c r="L413">
        <f>(Table2[[#This Row],[6M Return vs Nifty]]-AVERAGE(Table2[6M Return vs Nifty]))/_xlfn.STDEV.P(Table2[6M Return vs Nifty])</f>
        <v>-0.37727031726926435</v>
      </c>
      <c r="M413">
        <v>-0.91669983439250902</v>
      </c>
      <c r="N413">
        <f>(Table2[[#This Row],[1W Return vs Nifty]]-AVERAGE(Table2[1W Return vs Nifty]))/_xlfn.STDEV.P(Table2[1W Return vs Nifty])</f>
        <v>0.17990074492786645</v>
      </c>
      <c r="O413">
        <v>712.89</v>
      </c>
      <c r="P413">
        <v>697.18856199995503</v>
      </c>
      <c r="Q413">
        <v>666.45364841949902</v>
      </c>
      <c r="R413">
        <v>71.213094033591005</v>
      </c>
      <c r="S413" s="2">
        <f>(Table2[[#This Row],[Close Price]]-Table2[[#This Row],[20D EMA]])/Table2[[#This Row],[20D EMA]]</f>
        <v>5.1003661153894729E-2</v>
      </c>
      <c r="T413" s="2">
        <f>(Table2[[#This Row],[Close Price]]-Table2[[#This Row],[50D EMA]])/Table2[[#This Row],[50D EMA]]</f>
        <v>7.4673396606940223E-2</v>
      </c>
      <c r="U413" s="2">
        <f>(Table2[[#This Row],[Close Price]]-Table2[[#This Row],[200D EMA]])/Table2[[#This Row],[200D EMA]]</f>
        <v>0.12423422360557751</v>
      </c>
      <c r="V413">
        <v>1.60682315627491</v>
      </c>
      <c r="W413">
        <v>735.4</v>
      </c>
      <c r="X413">
        <v>751</v>
      </c>
      <c r="Y413">
        <v>735.4</v>
      </c>
      <c r="Z413">
        <v>751</v>
      </c>
      <c r="AA413">
        <v>735.4</v>
      </c>
      <c r="AB413">
        <v>751</v>
      </c>
      <c r="AC413" s="2">
        <f>(Table2[[#This Row],[Close Price]]/Table2[[#This Row],[Day Low]])-1</f>
        <v>1.8833288006527171E-2</v>
      </c>
      <c r="AD413" s="2">
        <f>(Table2[[#This Row],[Day High]]/Table2[[#This Row],[Close Price]])-1</f>
        <v>2.3356690023357274E-3</v>
      </c>
      <c r="AE413" s="2">
        <f>(Table2[[#This Row],[Close Price]]/Table2[[#This Row],[Current Week Low]])-1</f>
        <v>1.8833288006527171E-2</v>
      </c>
      <c r="AF413" s="2">
        <f>(Table2[[#This Row],[Current Week High]]/Table2[[#This Row],[Close Price]])-1</f>
        <v>2.3356690023357274E-3</v>
      </c>
      <c r="AG413" s="2">
        <f>(Table2[[#This Row],[Close Price]]/Table2[[#This Row],[Current Month Low]])-1</f>
        <v>1.8833288006527171E-2</v>
      </c>
      <c r="AH413" s="2">
        <f>(Table2[[#This Row],[Current Month High]]/Table2[[#This Row],[Close Price]])-1</f>
        <v>2.3356690023357274E-3</v>
      </c>
      <c r="AI413">
        <v>17.957957957957898</v>
      </c>
      <c r="AJ413">
        <v>85.918114143920505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-0.01</v>
      </c>
      <c r="AM413" t="s">
        <v>10456</v>
      </c>
      <c r="AN413">
        <v>10.7</v>
      </c>
      <c r="AO413" t="s">
        <v>10455</v>
      </c>
      <c r="AQ413">
        <f>(Table2[[#This Row],[Sharpe Ratio]]-AVERAGE(Table2[Sharpe Ratio]))/_xlfn.STDEV.P(Table2[Sharpe Ratio])</f>
        <v>-0.61179044057571164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0.18079135701323162</v>
      </c>
      <c r="AS413">
        <f>_xlfn.RANK.AVG(Table2[[#This Row],[1Y Return vs Nifty Z-Score]],Table2[1Y Return vs Nifty Z-Score])</f>
        <v>253</v>
      </c>
      <c r="AT413">
        <f>_xlfn.RANK.AVG(Table2[[#This Row],[6M Return vs Nifty Z-Score]],Table2[6M Return vs Nifty Z-Score])</f>
        <v>436</v>
      </c>
      <c r="AU413">
        <f>_xlfn.RANK.AVG(Table2[[#This Row],[Sharpe Ratio Z-Score]],Table2[Sharpe Ratio Z-Score])</f>
        <v>519.5</v>
      </c>
      <c r="AV413">
        <f>(Table2[[#This Row],[Rank 1Y]]+Table2[[#This Row],[Rank 6M]]+Table2[[#This Row],[Rank Sharpe]])/3</f>
        <v>402.83333333333331</v>
      </c>
    </row>
    <row r="414" spans="1:48" x14ac:dyDescent="0.3">
      <c r="A414" t="s">
        <v>566</v>
      </c>
      <c r="B414" t="s">
        <v>567</v>
      </c>
      <c r="C414" t="s">
        <v>10423</v>
      </c>
      <c r="D414" t="s">
        <v>568</v>
      </c>
      <c r="E414">
        <v>33405.741409950002</v>
      </c>
      <c r="F414">
        <v>1237.45</v>
      </c>
      <c r="G414">
        <v>4.6329169464167803</v>
      </c>
      <c r="H414">
        <f>(Table2[[#This Row],[1Y Return vs Nifty]]-AVERAGE(Table2[1Y Return vs Nifty]))/_xlfn.STDEV.P(Table2[1Y Return vs Nifty])</f>
        <v>-0.49114663768342925</v>
      </c>
      <c r="I414">
        <v>-1.17186833805932</v>
      </c>
      <c r="J414">
        <f>(Table2[[#This Row],[1M Return vs Nifty]]-AVERAGE(Table2[1M Return vs Nifty]))/_xlfn.STDEV.P(Table2[1M Return vs Nifty])</f>
        <v>-8.2558352104940433E-2</v>
      </c>
      <c r="K414">
        <v>-11.5627719223342</v>
      </c>
      <c r="L414">
        <f>(Table2[[#This Row],[6M Return vs Nifty]]-AVERAGE(Table2[6M Return vs Nifty]))/_xlfn.STDEV.P(Table2[6M Return vs Nifty])</f>
        <v>-0.72850127987589663</v>
      </c>
      <c r="M414">
        <v>-4.2066332311574799</v>
      </c>
      <c r="N414">
        <f>(Table2[[#This Row],[1W Return vs Nifty]]-AVERAGE(Table2[1W Return vs Nifty]))/_xlfn.STDEV.P(Table2[1W Return vs Nifty])</f>
        <v>-0.48107301435508198</v>
      </c>
      <c r="O414">
        <v>1202.25</v>
      </c>
      <c r="P414">
        <v>1161.4672193276599</v>
      </c>
      <c r="Q414">
        <v>1125.03337925507</v>
      </c>
      <c r="R414">
        <v>56.866347675469001</v>
      </c>
      <c r="S414" s="2">
        <f>(Table2[[#This Row],[Close Price]]-Table2[[#This Row],[20D EMA]])/Table2[[#This Row],[20D EMA]]</f>
        <v>2.9278436265335866E-2</v>
      </c>
      <c r="T414" s="2">
        <f>(Table2[[#This Row],[Close Price]]-Table2[[#This Row],[50D EMA]])/Table2[[#This Row],[50D EMA]]</f>
        <v>6.5419651461471634E-2</v>
      </c>
      <c r="U414" s="2">
        <f>(Table2[[#This Row],[Close Price]]-Table2[[#This Row],[200D EMA]])/Table2[[#This Row],[200D EMA]]</f>
        <v>9.9922920348697208E-2</v>
      </c>
      <c r="V414">
        <v>1.4907026462905</v>
      </c>
      <c r="W414">
        <v>1215.05</v>
      </c>
      <c r="X414">
        <v>1255</v>
      </c>
      <c r="Y414">
        <v>1215.05</v>
      </c>
      <c r="Z414">
        <v>1255</v>
      </c>
      <c r="AA414">
        <v>1215.05</v>
      </c>
      <c r="AB414">
        <v>1255</v>
      </c>
      <c r="AC414" s="2">
        <f>(Table2[[#This Row],[Close Price]]/Table2[[#This Row],[Day Low]])-1</f>
        <v>1.8435455331056394E-2</v>
      </c>
      <c r="AD414" s="2">
        <f>(Table2[[#This Row],[Day High]]/Table2[[#This Row],[Close Price]])-1</f>
        <v>1.4182391207725464E-2</v>
      </c>
      <c r="AE414" s="2">
        <f>(Table2[[#This Row],[Close Price]]/Table2[[#This Row],[Current Week Low]])-1</f>
        <v>1.8435455331056394E-2</v>
      </c>
      <c r="AF414" s="2">
        <f>(Table2[[#This Row],[Current Week High]]/Table2[[#This Row],[Close Price]])-1</f>
        <v>1.4182391207725464E-2</v>
      </c>
      <c r="AG414" s="2">
        <f>(Table2[[#This Row],[Close Price]]/Table2[[#This Row],[Current Month Low]])-1</f>
        <v>1.8435455331056394E-2</v>
      </c>
      <c r="AH414" s="2">
        <f>(Table2[[#This Row],[Current Month High]]/Table2[[#This Row],[Close Price]])-1</f>
        <v>1.4182391207725464E-2</v>
      </c>
      <c r="AI414">
        <v>16.4653117297668</v>
      </c>
      <c r="AJ414">
        <v>31.643617021276601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0.09</v>
      </c>
      <c r="AM414" t="s">
        <v>10455</v>
      </c>
      <c r="AN414">
        <v>10.039999999999999</v>
      </c>
      <c r="AO414" t="s">
        <v>10455</v>
      </c>
      <c r="AP414">
        <v>0.11970469504313699</v>
      </c>
      <c r="AQ414">
        <f>(Table2[[#This Row],[Sharpe Ratio]]-AVERAGE(Table2[Sharpe Ratio]))/_xlfn.STDEV.P(Table2[Sharpe Ratio])</f>
        <v>0.74157757138005664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-1.0417017126392918</v>
      </c>
      <c r="AS414">
        <f>_xlfn.RANK.AVG(Table2[[#This Row],[1Y Return vs Nifty Z-Score]],Table2[1Y Return vs Nifty Z-Score])</f>
        <v>479</v>
      </c>
      <c r="AT414">
        <f>_xlfn.RANK.AVG(Table2[[#This Row],[6M Return vs Nifty Z-Score]],Table2[6M Return vs Nifty Z-Score])</f>
        <v>565</v>
      </c>
      <c r="AU414">
        <f>_xlfn.RANK.AVG(Table2[[#This Row],[Sharpe Ratio Z-Score]],Table2[Sharpe Ratio Z-Score])</f>
        <v>166</v>
      </c>
      <c r="AV414">
        <f>(Table2[[#This Row],[Rank 1Y]]+Table2[[#This Row],[Rank 6M]]+Table2[[#This Row],[Rank Sharpe]])/3</f>
        <v>403.33333333333331</v>
      </c>
    </row>
    <row r="415" spans="1:48" x14ac:dyDescent="0.3">
      <c r="A415" t="s">
        <v>1959</v>
      </c>
      <c r="B415" t="s">
        <v>1960</v>
      </c>
      <c r="C415" t="s">
        <v>10417</v>
      </c>
      <c r="D415" t="s">
        <v>62</v>
      </c>
      <c r="E415">
        <v>3119.513328</v>
      </c>
      <c r="F415">
        <v>398</v>
      </c>
      <c r="G415">
        <v>37.558060119899501</v>
      </c>
      <c r="H415">
        <f>(Table2[[#This Row],[1Y Return vs Nifty]]-AVERAGE(Table2[1Y Return vs Nifty]))/_xlfn.STDEV.P(Table2[1Y Return vs Nifty])</f>
        <v>-0.10087165614540773</v>
      </c>
      <c r="I415">
        <v>-2.87436339549319</v>
      </c>
      <c r="J415">
        <f>(Table2[[#This Row],[1M Return vs Nifty]]-AVERAGE(Table2[1M Return vs Nifty]))/_xlfn.STDEV.P(Table2[1M Return vs Nifty])</f>
        <v>-0.24596898108315485</v>
      </c>
      <c r="K415">
        <v>15.4972084753384</v>
      </c>
      <c r="L415">
        <f>(Table2[[#This Row],[6M Return vs Nifty]]-AVERAGE(Table2[6M Return vs Nifty]))/_xlfn.STDEV.P(Table2[6M Return vs Nifty])</f>
        <v>9.5934181444365982E-2</v>
      </c>
      <c r="M415">
        <v>-5.5260328559229599</v>
      </c>
      <c r="N415">
        <f>(Table2[[#This Row],[1W Return vs Nifty]]-AVERAGE(Table2[1W Return vs Nifty]))/_xlfn.STDEV.P(Table2[1W Return vs Nifty])</f>
        <v>-0.7461508821427052</v>
      </c>
      <c r="O415">
        <v>385.01</v>
      </c>
      <c r="P415">
        <v>376.66118998202501</v>
      </c>
      <c r="Q415">
        <v>334.864932209453</v>
      </c>
      <c r="R415">
        <v>51.883748328728402</v>
      </c>
      <c r="S415" s="2">
        <f>(Table2[[#This Row],[Close Price]]-Table2[[#This Row],[20D EMA]])/Table2[[#This Row],[20D EMA]]</f>
        <v>3.3739383392639176E-2</v>
      </c>
      <c r="T415" s="2">
        <f>(Table2[[#This Row],[Close Price]]-Table2[[#This Row],[50D EMA]])/Table2[[#This Row],[50D EMA]]</f>
        <v>5.6652531732810915E-2</v>
      </c>
      <c r="U415" s="2">
        <f>(Table2[[#This Row],[Close Price]]-Table2[[#This Row],[200D EMA]])/Table2[[#This Row],[200D EMA]]</f>
        <v>0.18853890544458971</v>
      </c>
      <c r="V415">
        <v>0.80533813513220398</v>
      </c>
      <c r="W415">
        <v>388</v>
      </c>
      <c r="X415">
        <v>403.4</v>
      </c>
      <c r="Y415">
        <v>388</v>
      </c>
      <c r="Z415">
        <v>403.4</v>
      </c>
      <c r="AA415">
        <v>388</v>
      </c>
      <c r="AB415">
        <v>403.4</v>
      </c>
      <c r="AC415" s="2">
        <f>(Table2[[#This Row],[Close Price]]/Table2[[#This Row],[Day Low]])-1</f>
        <v>2.5773195876288568E-2</v>
      </c>
      <c r="AD415" s="2">
        <f>(Table2[[#This Row],[Day High]]/Table2[[#This Row],[Close Price]])-1</f>
        <v>1.3567839195979925E-2</v>
      </c>
      <c r="AE415" s="2">
        <f>(Table2[[#This Row],[Close Price]]/Table2[[#This Row],[Current Week Low]])-1</f>
        <v>2.5773195876288568E-2</v>
      </c>
      <c r="AF415" s="2">
        <f>(Table2[[#This Row],[Current Week High]]/Table2[[#This Row],[Close Price]])-1</f>
        <v>1.3567839195979925E-2</v>
      </c>
      <c r="AG415" s="2">
        <f>(Table2[[#This Row],[Close Price]]/Table2[[#This Row],[Current Month Low]])-1</f>
        <v>2.5773195876288568E-2</v>
      </c>
      <c r="AH415" s="2">
        <f>(Table2[[#This Row],[Current Month High]]/Table2[[#This Row],[Close Price]])-1</f>
        <v>1.3567839195979925E-2</v>
      </c>
      <c r="AI415">
        <v>6.5326633165828998</v>
      </c>
      <c r="AJ415">
        <v>70.595799399914199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0.02</v>
      </c>
      <c r="AM415" t="s">
        <v>10455</v>
      </c>
      <c r="AN415">
        <v>4.68</v>
      </c>
      <c r="AO415" t="s">
        <v>10455</v>
      </c>
      <c r="AP415">
        <v>-5.0681459267041998E-2</v>
      </c>
      <c r="AQ415">
        <f>(Table2[[#This Row],[Sharpe Ratio]]-AVERAGE(Table2[Sharpe Ratio]))/_xlfn.STDEV.P(Table2[Sharpe Ratio])</f>
        <v>-1.1847894006126294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-2.181846738539531</v>
      </c>
      <c r="AS415">
        <f>_xlfn.RANK.AVG(Table2[[#This Row],[1Y Return vs Nifty Z-Score]],Table2[1Y Return vs Nifty Z-Score])</f>
        <v>308</v>
      </c>
      <c r="AT415">
        <f>_xlfn.RANK.AVG(Table2[[#This Row],[6M Return vs Nifty Z-Score]],Table2[6M Return vs Nifty Z-Score])</f>
        <v>267</v>
      </c>
      <c r="AU415">
        <f>_xlfn.RANK.AVG(Table2[[#This Row],[Sharpe Ratio Z-Score]],Table2[Sharpe Ratio Z-Score])</f>
        <v>637</v>
      </c>
      <c r="AV415">
        <f>(Table2[[#This Row],[Rank 1Y]]+Table2[[#This Row],[Rank 6M]]+Table2[[#This Row],[Rank Sharpe]])/3</f>
        <v>404</v>
      </c>
    </row>
    <row r="416" spans="1:48" x14ac:dyDescent="0.3">
      <c r="A416" t="s">
        <v>1238</v>
      </c>
      <c r="B416" t="s">
        <v>1239</v>
      </c>
      <c r="C416" t="s">
        <v>10419</v>
      </c>
      <c r="D416" t="s">
        <v>375</v>
      </c>
      <c r="E416">
        <v>8787.6709461600003</v>
      </c>
      <c r="F416">
        <v>657.25</v>
      </c>
      <c r="G416">
        <v>17.971971807339202</v>
      </c>
      <c r="H416">
        <f>(Table2[[#This Row],[1Y Return vs Nifty]]-AVERAGE(Table2[1Y Return vs Nifty]))/_xlfn.STDEV.P(Table2[1Y Return vs Nifty])</f>
        <v>-0.33303344855768274</v>
      </c>
      <c r="I416">
        <v>-8.4661977546242699</v>
      </c>
      <c r="J416">
        <f>(Table2[[#This Row],[1M Return vs Nifty]]-AVERAGE(Table2[1M Return vs Nifty]))/_xlfn.STDEV.P(Table2[1M Return vs Nifty])</f>
        <v>-0.78269016906997724</v>
      </c>
      <c r="K416">
        <v>-38.838025067206097</v>
      </c>
      <c r="L416">
        <f>(Table2[[#This Row],[6M Return vs Nifty]]-AVERAGE(Table2[6M Return vs Nifty]))/_xlfn.STDEV.P(Table2[6M Return vs Nifty])</f>
        <v>-1.5594954483363239</v>
      </c>
      <c r="M416">
        <v>-6.7494069537852299</v>
      </c>
      <c r="N416">
        <f>(Table2[[#This Row],[1W Return vs Nifty]]-AVERAGE(Table2[1W Return vs Nifty]))/_xlfn.STDEV.P(Table2[1W Return vs Nifty])</f>
        <v>-0.99193645861319968</v>
      </c>
      <c r="O416">
        <v>681.85</v>
      </c>
      <c r="P416">
        <v>739.80912762299602</v>
      </c>
      <c r="Q416">
        <v>770.85615724171203</v>
      </c>
      <c r="R416">
        <v>34.6092124654892</v>
      </c>
      <c r="S416" s="2">
        <f>(Table2[[#This Row],[Close Price]]-Table2[[#This Row],[20D EMA]])/Table2[[#This Row],[20D EMA]]</f>
        <v>-3.6078316345237255E-2</v>
      </c>
      <c r="T416" s="2">
        <f>(Table2[[#This Row],[Close Price]]-Table2[[#This Row],[50D EMA]])/Table2[[#This Row],[50D EMA]]</f>
        <v>-0.11159517305261991</v>
      </c>
      <c r="U416" s="2">
        <f>(Table2[[#This Row],[Close Price]]-Table2[[#This Row],[200D EMA]])/Table2[[#This Row],[200D EMA]]</f>
        <v>-0.14737659701418113</v>
      </c>
      <c r="V416">
        <v>0.98790946802039104</v>
      </c>
      <c r="W416">
        <v>654.20000000000005</v>
      </c>
      <c r="X416">
        <v>667</v>
      </c>
      <c r="Y416">
        <v>654.20000000000005</v>
      </c>
      <c r="Z416">
        <v>667</v>
      </c>
      <c r="AA416">
        <v>654.20000000000005</v>
      </c>
      <c r="AB416">
        <v>667</v>
      </c>
      <c r="AC416" s="2">
        <f>(Table2[[#This Row],[Close Price]]/Table2[[#This Row],[Day Low]])-1</f>
        <v>4.6621828187098924E-3</v>
      </c>
      <c r="AD416" s="2">
        <f>(Table2[[#This Row],[Day High]]/Table2[[#This Row],[Close Price]])-1</f>
        <v>1.4834537847090212E-2</v>
      </c>
      <c r="AE416" s="2">
        <f>(Table2[[#This Row],[Close Price]]/Table2[[#This Row],[Current Week Low]])-1</f>
        <v>4.6621828187098924E-3</v>
      </c>
      <c r="AF416" s="2">
        <f>(Table2[[#This Row],[Current Week High]]/Table2[[#This Row],[Close Price]])-1</f>
        <v>1.4834537847090212E-2</v>
      </c>
      <c r="AG416" s="2">
        <f>(Table2[[#This Row],[Close Price]]/Table2[[#This Row],[Current Month Low]])-1</f>
        <v>4.6621828187098924E-3</v>
      </c>
      <c r="AH416" s="2">
        <f>(Table2[[#This Row],[Current Month High]]/Table2[[#This Row],[Close Price]])-1</f>
        <v>1.4834537847090212E-2</v>
      </c>
      <c r="AI416">
        <v>66.907569418029595</v>
      </c>
      <c r="AJ416">
        <v>47.896039603960403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-0.34</v>
      </c>
      <c r="AM416" t="s">
        <v>10456</v>
      </c>
      <c r="AN416">
        <v>-4.4800000000000004</v>
      </c>
      <c r="AO416" t="s">
        <v>10456</v>
      </c>
      <c r="AP416">
        <v>0.154738955646294</v>
      </c>
      <c r="AQ416">
        <f>(Table2[[#This Row],[Sharpe Ratio]]-AVERAGE(Table2[Sharpe Ratio]))/_xlfn.STDEV.P(Table2[Sharpe Ratio])</f>
        <v>1.1376710379374761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401</v>
      </c>
      <c r="AT416">
        <f>_xlfn.RANK.AVG(Table2[[#This Row],[6M Return vs Nifty Z-Score]],Table2[6M Return vs Nifty Z-Score])</f>
        <v>716</v>
      </c>
      <c r="AU416">
        <f>_xlfn.RANK.AVG(Table2[[#This Row],[Sharpe Ratio Z-Score]],Table2[Sharpe Ratio Z-Score])</f>
        <v>96</v>
      </c>
      <c r="AV416">
        <f>(Table2[[#This Row],[Rank 1Y]]+Table2[[#This Row],[Rank 6M]]+Table2[[#This Row],[Rank Sharpe]])/3</f>
        <v>404.33333333333331</v>
      </c>
    </row>
    <row r="417" spans="1:48" x14ac:dyDescent="0.3">
      <c r="A417" t="s">
        <v>421</v>
      </c>
      <c r="B417" t="s">
        <v>422</v>
      </c>
      <c r="C417" t="s">
        <v>10411</v>
      </c>
      <c r="D417" t="s">
        <v>32</v>
      </c>
      <c r="E417">
        <v>54864.200453165999</v>
      </c>
      <c r="F417">
        <v>121.01</v>
      </c>
      <c r="G417">
        <v>30.871632795996099</v>
      </c>
      <c r="H417">
        <f>(Table2[[#This Row],[1Y Return vs Nifty]]-AVERAGE(Table2[1Y Return vs Nifty]))/_xlfn.STDEV.P(Table2[1Y Return vs Nifty])</f>
        <v>-0.18012857195111942</v>
      </c>
      <c r="I417">
        <v>-18.097812114815799</v>
      </c>
      <c r="J417">
        <f>(Table2[[#This Row],[1M Return vs Nifty]]-AVERAGE(Table2[1M Return vs Nifty]))/_xlfn.STDEV.P(Table2[1M Return vs Nifty])</f>
        <v>-1.7071616697666157</v>
      </c>
      <c r="K417">
        <v>-3.9112224276443901</v>
      </c>
      <c r="L417">
        <f>(Table2[[#This Row],[6M Return vs Nifty]]-AVERAGE(Table2[6M Return vs Nifty]))/_xlfn.STDEV.P(Table2[6M Return vs Nifty])</f>
        <v>-0.49538179328484283</v>
      </c>
      <c r="M417">
        <v>-2.3370445998934501</v>
      </c>
      <c r="N417">
        <f>(Table2[[#This Row],[1W Return vs Nifty]]-AVERAGE(Table2[1W Return vs Nifty]))/_xlfn.STDEV.P(Table2[1W Return vs Nifty])</f>
        <v>-0.10545780368413832</v>
      </c>
      <c r="O417">
        <v>123.39</v>
      </c>
      <c r="P417">
        <v>127.826502605903</v>
      </c>
      <c r="Q417">
        <v>121.125560367784</v>
      </c>
      <c r="R417">
        <v>40.056371030342902</v>
      </c>
      <c r="S417" s="2">
        <f>(Table2[[#This Row],[Close Price]]-Table2[[#This Row],[20D EMA]])/Table2[[#This Row],[20D EMA]]</f>
        <v>-1.9288435043358421E-2</v>
      </c>
      <c r="T417" s="2">
        <f>(Table2[[#This Row],[Close Price]]-Table2[[#This Row],[50D EMA]])/Table2[[#This Row],[50D EMA]]</f>
        <v>-5.3326207530833378E-2</v>
      </c>
      <c r="U417" s="2">
        <f>(Table2[[#This Row],[Close Price]]-Table2[[#This Row],[200D EMA]])/Table2[[#This Row],[200D EMA]]</f>
        <v>-9.5405435015626105E-4</v>
      </c>
      <c r="V417">
        <v>0.69980867944578795</v>
      </c>
      <c r="W417">
        <v>119.91</v>
      </c>
      <c r="X417">
        <v>121.4</v>
      </c>
      <c r="Y417">
        <v>119.91</v>
      </c>
      <c r="Z417">
        <v>121.4</v>
      </c>
      <c r="AA417">
        <v>119.91</v>
      </c>
      <c r="AB417">
        <v>121.4</v>
      </c>
      <c r="AC417" s="2">
        <f>(Table2[[#This Row],[Close Price]]/Table2[[#This Row],[Day Low]])-1</f>
        <v>9.1735468267868381E-3</v>
      </c>
      <c r="AD417" s="2">
        <f>(Table2[[#This Row],[Day High]]/Table2[[#This Row],[Close Price]])-1</f>
        <v>3.2228741426327812E-3</v>
      </c>
      <c r="AE417" s="2">
        <f>(Table2[[#This Row],[Close Price]]/Table2[[#This Row],[Current Week Low]])-1</f>
        <v>9.1735468267868381E-3</v>
      </c>
      <c r="AF417" s="2">
        <f>(Table2[[#This Row],[Current Week High]]/Table2[[#This Row],[Close Price]])-1</f>
        <v>3.2228741426327812E-3</v>
      </c>
      <c r="AG417" s="2">
        <f>(Table2[[#This Row],[Close Price]]/Table2[[#This Row],[Current Month Low]])-1</f>
        <v>9.1735468267868381E-3</v>
      </c>
      <c r="AH417" s="2">
        <f>(Table2[[#This Row],[Current Month High]]/Table2[[#This Row],[Close Price]])-1</f>
        <v>3.2228741426327812E-3</v>
      </c>
      <c r="AI417">
        <v>30.52640277663</v>
      </c>
      <c r="AJ417">
        <v>63.527027027027003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-0.21</v>
      </c>
      <c r="AM417" t="s">
        <v>10456</v>
      </c>
      <c r="AN417">
        <v>-2.46</v>
      </c>
      <c r="AO417" t="s">
        <v>10456</v>
      </c>
      <c r="AP417">
        <v>3.2473699751417E-2</v>
      </c>
      <c r="AQ417">
        <f>(Table2[[#This Row],[Sharpe Ratio]]-AVERAGE(Table2[Sharpe Ratio]))/_xlfn.STDEV.P(Table2[Sharpe Ratio])</f>
        <v>-0.24464639114986197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337</v>
      </c>
      <c r="AT417">
        <f>_xlfn.RANK.AVG(Table2[[#This Row],[6M Return vs Nifty Z-Score]],Table2[6M Return vs Nifty Z-Score])</f>
        <v>476</v>
      </c>
      <c r="AU417">
        <f>_xlfn.RANK.AVG(Table2[[#This Row],[Sharpe Ratio Z-Score]],Table2[Sharpe Ratio Z-Score])</f>
        <v>403</v>
      </c>
      <c r="AV417">
        <f>(Table2[[#This Row],[Rank 1Y]]+Table2[[#This Row],[Rank 6M]]+Table2[[#This Row],[Rank Sharpe]])/3</f>
        <v>405.33333333333331</v>
      </c>
    </row>
    <row r="418" spans="1:48" x14ac:dyDescent="0.3">
      <c r="A418" t="s">
        <v>214</v>
      </c>
      <c r="B418" t="s">
        <v>215</v>
      </c>
      <c r="C418" t="s">
        <v>10417</v>
      </c>
      <c r="D418" t="s">
        <v>62</v>
      </c>
      <c r="E418">
        <v>119577.265291919</v>
      </c>
      <c r="F418">
        <v>1479.1</v>
      </c>
      <c r="G418">
        <v>21.7963809272383</v>
      </c>
      <c r="H418">
        <f>(Table2[[#This Row],[1Y Return vs Nifty]]-AVERAGE(Table2[1Y Return vs Nifty]))/_xlfn.STDEV.P(Table2[1Y Return vs Nifty])</f>
        <v>-0.28770118710636278</v>
      </c>
      <c r="I418">
        <v>-6.1891053243843803</v>
      </c>
      <c r="J418">
        <f>(Table2[[#This Row],[1M Return vs Nifty]]-AVERAGE(Table2[1M Return vs Nifty]))/_xlfn.STDEV.P(Table2[1M Return vs Nifty])</f>
        <v>-0.56412794497289809</v>
      </c>
      <c r="K418">
        <v>7.2810585993694401</v>
      </c>
      <c r="L418">
        <f>(Table2[[#This Row],[6M Return vs Nifty]]-AVERAGE(Table2[6M Return vs Nifty]))/_xlfn.STDEV.P(Table2[6M Return vs Nifty])</f>
        <v>-0.15438696490256507</v>
      </c>
      <c r="M418">
        <v>-4.5242093094850802</v>
      </c>
      <c r="N418">
        <f>(Table2[[#This Row],[1W Return vs Nifty]]-AVERAGE(Table2[1W Return vs Nifty]))/_xlfn.STDEV.P(Table2[1W Return vs Nifty])</f>
        <v>-0.54487657176355009</v>
      </c>
      <c r="O418">
        <v>1500.29</v>
      </c>
      <c r="P418">
        <v>1474.1208398792501</v>
      </c>
      <c r="Q418">
        <v>1355.98461580854</v>
      </c>
      <c r="R418">
        <v>33.824287428624501</v>
      </c>
      <c r="S418" s="2">
        <f>(Table2[[#This Row],[Close Price]]-Table2[[#This Row],[20D EMA]])/Table2[[#This Row],[20D EMA]]</f>
        <v>-1.4123936039032491E-2</v>
      </c>
      <c r="T418" s="2">
        <f>(Table2[[#This Row],[Close Price]]-Table2[[#This Row],[50D EMA]])/Table2[[#This Row],[50D EMA]]</f>
        <v>3.3777150326140819E-3</v>
      </c>
      <c r="U418" s="2">
        <f>(Table2[[#This Row],[Close Price]]-Table2[[#This Row],[200D EMA]])/Table2[[#This Row],[200D EMA]]</f>
        <v>9.0794086272173016E-2</v>
      </c>
      <c r="V418">
        <v>0.92199028907968705</v>
      </c>
      <c r="W418">
        <v>1472.2</v>
      </c>
      <c r="X418">
        <v>1493.7</v>
      </c>
      <c r="Y418">
        <v>1472.2</v>
      </c>
      <c r="Z418">
        <v>1493.7</v>
      </c>
      <c r="AA418">
        <v>1472.2</v>
      </c>
      <c r="AB418">
        <v>1493.7</v>
      </c>
      <c r="AC418" s="2">
        <f>(Table2[[#This Row],[Close Price]]/Table2[[#This Row],[Day Low]])-1</f>
        <v>4.6868631979348763E-3</v>
      </c>
      <c r="AD418" s="2">
        <f>(Table2[[#This Row],[Day High]]/Table2[[#This Row],[Close Price]])-1</f>
        <v>9.8708674193768164E-3</v>
      </c>
      <c r="AE418" s="2">
        <f>(Table2[[#This Row],[Close Price]]/Table2[[#This Row],[Current Week Low]])-1</f>
        <v>4.6868631979348763E-3</v>
      </c>
      <c r="AF418" s="2">
        <f>(Table2[[#This Row],[Current Week High]]/Table2[[#This Row],[Close Price]])-1</f>
        <v>9.8708674193768164E-3</v>
      </c>
      <c r="AG418" s="2">
        <f>(Table2[[#This Row],[Close Price]]/Table2[[#This Row],[Current Month Low]])-1</f>
        <v>4.6868631979348763E-3</v>
      </c>
      <c r="AH418" s="2">
        <f>(Table2[[#This Row],[Current Month High]]/Table2[[#This Row],[Close Price]])-1</f>
        <v>9.8708674193768164E-3</v>
      </c>
      <c r="AI418">
        <v>6.9569332702319002</v>
      </c>
      <c r="AJ418">
        <v>48.429503261414901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-0.01</v>
      </c>
      <c r="AM418" t="s">
        <v>10456</v>
      </c>
      <c r="AN418">
        <v>-4.01</v>
      </c>
      <c r="AO418" t="s">
        <v>10456</v>
      </c>
      <c r="AP418">
        <v>9.6833924384180006E-3</v>
      </c>
      <c r="AQ418">
        <f>(Table2[[#This Row],[Sharpe Ratio]]-AVERAGE(Table2[Sharpe Ratio]))/_xlfn.STDEV.P(Table2[Sharpe Ratio])</f>
        <v>-0.5023110791467662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-2.0534037478921423</v>
      </c>
      <c r="AS418">
        <f>_xlfn.RANK.AVG(Table2[[#This Row],[1Y Return vs Nifty Z-Score]],Table2[1Y Return vs Nifty Z-Score])</f>
        <v>384</v>
      </c>
      <c r="AT418">
        <f>_xlfn.RANK.AVG(Table2[[#This Row],[6M Return vs Nifty Z-Score]],Table2[6M Return vs Nifty Z-Score])</f>
        <v>356</v>
      </c>
      <c r="AU418">
        <f>_xlfn.RANK.AVG(Table2[[#This Row],[Sharpe Ratio Z-Score]],Table2[Sharpe Ratio Z-Score])</f>
        <v>476</v>
      </c>
      <c r="AV418">
        <f>(Table2[[#This Row],[Rank 1Y]]+Table2[[#This Row],[Rank 6M]]+Table2[[#This Row],[Rank Sharpe]])/3</f>
        <v>405.33333333333331</v>
      </c>
    </row>
    <row r="419" spans="1:48" x14ac:dyDescent="0.3">
      <c r="A419" t="s">
        <v>386</v>
      </c>
      <c r="B419" t="s">
        <v>387</v>
      </c>
      <c r="C419" t="s">
        <v>10415</v>
      </c>
      <c r="D419" t="s">
        <v>388</v>
      </c>
      <c r="E419">
        <v>62422.120650999997</v>
      </c>
      <c r="F419">
        <v>3190.9</v>
      </c>
      <c r="G419">
        <v>10.2315494068382</v>
      </c>
      <c r="H419">
        <f>(Table2[[#This Row],[1Y Return vs Nifty]]-AVERAGE(Table2[1Y Return vs Nifty]))/_xlfn.STDEV.P(Table2[1Y Return vs Nifty])</f>
        <v>-0.42478379246765208</v>
      </c>
      <c r="I419">
        <v>-1.94183537165739</v>
      </c>
      <c r="J419">
        <f>(Table2[[#This Row],[1M Return vs Nifty]]-AVERAGE(Table2[1M Return vs Nifty]))/_xlfn.STDEV.P(Table2[1M Return vs Nifty])</f>
        <v>-0.15646211864062554</v>
      </c>
      <c r="K419">
        <v>12.9059665332843</v>
      </c>
      <c r="L419">
        <f>(Table2[[#This Row],[6M Return vs Nifty]]-AVERAGE(Table2[6M Return vs Nifty]))/_xlfn.STDEV.P(Table2[6M Return vs Nifty])</f>
        <v>1.6986905264020802E-2</v>
      </c>
      <c r="M419">
        <v>-1.36550082479396</v>
      </c>
      <c r="N419">
        <f>(Table2[[#This Row],[1W Return vs Nifty]]-AVERAGE(Table2[1W Return vs Nifty]))/_xlfn.STDEV.P(Table2[1W Return vs Nifty])</f>
        <v>8.9733060047907307E-2</v>
      </c>
      <c r="O419">
        <v>3161.26</v>
      </c>
      <c r="P419">
        <v>2943.6622826821799</v>
      </c>
      <c r="Q419">
        <v>2598.7762387470598</v>
      </c>
      <c r="R419">
        <v>55.816145508439398</v>
      </c>
      <c r="S419" s="2">
        <f>(Table2[[#This Row],[Close Price]]-Table2[[#This Row],[20D EMA]])/Table2[[#This Row],[20D EMA]]</f>
        <v>9.3760083004877388E-3</v>
      </c>
      <c r="T419" s="2">
        <f>(Table2[[#This Row],[Close Price]]-Table2[[#This Row],[50D EMA]])/Table2[[#This Row],[50D EMA]]</f>
        <v>8.3989837683602867E-2</v>
      </c>
      <c r="U419" s="2">
        <f>(Table2[[#This Row],[Close Price]]-Table2[[#This Row],[200D EMA]])/Table2[[#This Row],[200D EMA]]</f>
        <v>0.2278471506798212</v>
      </c>
      <c r="V419">
        <v>0.698286175868989</v>
      </c>
      <c r="W419">
        <v>3184</v>
      </c>
      <c r="X419">
        <v>3248.85</v>
      </c>
      <c r="Y419">
        <v>3184</v>
      </c>
      <c r="Z419">
        <v>3248.85</v>
      </c>
      <c r="AA419">
        <v>3184</v>
      </c>
      <c r="AB419">
        <v>3248.85</v>
      </c>
      <c r="AC419" s="2">
        <f>(Table2[[#This Row],[Close Price]]/Table2[[#This Row],[Day Low]])-1</f>
        <v>2.1670854271356177E-3</v>
      </c>
      <c r="AD419" s="2">
        <f>(Table2[[#This Row],[Day High]]/Table2[[#This Row],[Close Price]])-1</f>
        <v>1.816102040176748E-2</v>
      </c>
      <c r="AE419" s="2">
        <f>(Table2[[#This Row],[Close Price]]/Table2[[#This Row],[Current Week Low]])-1</f>
        <v>2.1670854271356177E-3</v>
      </c>
      <c r="AF419" s="2">
        <f>(Table2[[#This Row],[Current Week High]]/Table2[[#This Row],[Close Price]])-1</f>
        <v>1.816102040176748E-2</v>
      </c>
      <c r="AG419" s="2">
        <f>(Table2[[#This Row],[Close Price]]/Table2[[#This Row],[Current Month Low]])-1</f>
        <v>2.1670854271356177E-3</v>
      </c>
      <c r="AH419" s="2">
        <f>(Table2[[#This Row],[Current Month High]]/Table2[[#This Row],[Close Price]])-1</f>
        <v>1.816102040176748E-2</v>
      </c>
      <c r="AI419">
        <v>5.4232348240308204</v>
      </c>
      <c r="AJ419">
        <v>45.450815935819101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0.14000000000000001</v>
      </c>
      <c r="AM419" t="s">
        <v>10455</v>
      </c>
      <c r="AN419">
        <v>-0.56999999999999995</v>
      </c>
      <c r="AO419" t="s">
        <v>10456</v>
      </c>
      <c r="AP419">
        <v>6.0010695016259998E-3</v>
      </c>
      <c r="AQ419">
        <f>(Table2[[#This Row],[Sharpe Ratio]]-AVERAGE(Table2[Sharpe Ratio]))/_xlfn.STDEV.P(Table2[Sharpe Ratio])</f>
        <v>-0.5439430140558309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-1.0184689598521803</v>
      </c>
      <c r="AS419">
        <f>_xlfn.RANK.AVG(Table2[[#This Row],[1Y Return vs Nifty Z-Score]],Table2[1Y Return vs Nifty Z-Score])</f>
        <v>439</v>
      </c>
      <c r="AT419">
        <f>_xlfn.RANK.AVG(Table2[[#This Row],[6M Return vs Nifty Z-Score]],Table2[6M Return vs Nifty Z-Score])</f>
        <v>293</v>
      </c>
      <c r="AU419">
        <f>_xlfn.RANK.AVG(Table2[[#This Row],[Sharpe Ratio Z-Score]],Table2[Sharpe Ratio Z-Score])</f>
        <v>484</v>
      </c>
      <c r="AV419">
        <f>(Table2[[#This Row],[Rank 1Y]]+Table2[[#This Row],[Rank 6M]]+Table2[[#This Row],[Rank Sharpe]])/3</f>
        <v>405.33333333333331</v>
      </c>
    </row>
    <row r="420" spans="1:48" x14ac:dyDescent="0.3">
      <c r="A420" t="s">
        <v>1539</v>
      </c>
      <c r="B420" t="s">
        <v>1540</v>
      </c>
      <c r="C420" t="s">
        <v>10422</v>
      </c>
      <c r="D420" t="s">
        <v>89</v>
      </c>
      <c r="E420">
        <v>5779.4947733899999</v>
      </c>
      <c r="F420">
        <v>2991</v>
      </c>
      <c r="G420">
        <v>4.0773858386913098</v>
      </c>
      <c r="H420">
        <f>(Table2[[#This Row],[1Y Return vs Nifty]]-AVERAGE(Table2[1Y Return vs Nifty]))/_xlfn.STDEV.P(Table2[1Y Return vs Nifty])</f>
        <v>-0.49773157162491527</v>
      </c>
      <c r="I420">
        <v>31.5766465246497</v>
      </c>
      <c r="J420">
        <f>(Table2[[#This Row],[1M Return vs Nifty]]-AVERAGE(Table2[1M Return vs Nifty]))/_xlfn.STDEV.P(Table2[1M Return vs Nifty])</f>
        <v>3.0607432325021855</v>
      </c>
      <c r="K420">
        <v>36.798775322328098</v>
      </c>
      <c r="L420">
        <f>(Table2[[#This Row],[6M Return vs Nifty]]-AVERAGE(Table2[6M Return vs Nifty]))/_xlfn.STDEV.P(Table2[6M Return vs Nifty])</f>
        <v>0.74492826171549698</v>
      </c>
      <c r="M420">
        <v>-0.12761396670915501</v>
      </c>
      <c r="N420">
        <f>(Table2[[#This Row],[1W Return vs Nifty]]-AVERAGE(Table2[1W Return vs Nifty]))/_xlfn.STDEV.P(Table2[1W Return vs Nifty])</f>
        <v>0.33843436535695315</v>
      </c>
      <c r="O420">
        <v>2730.36</v>
      </c>
      <c r="P420">
        <v>2451.8555566365599</v>
      </c>
      <c r="Q420">
        <v>2201.9116512873102</v>
      </c>
      <c r="R420">
        <v>80.210227496507997</v>
      </c>
      <c r="S420" s="2">
        <f>(Table2[[#This Row],[Close Price]]-Table2[[#This Row],[20D EMA]])/Table2[[#This Row],[20D EMA]]</f>
        <v>9.5459939348657263E-2</v>
      </c>
      <c r="T420" s="2">
        <f>(Table2[[#This Row],[Close Price]]-Table2[[#This Row],[50D EMA]])/Table2[[#This Row],[50D EMA]]</f>
        <v>0.21989241654309977</v>
      </c>
      <c r="U420" s="2">
        <f>(Table2[[#This Row],[Close Price]]-Table2[[#This Row],[200D EMA]])/Table2[[#This Row],[200D EMA]]</f>
        <v>0.35836512707099882</v>
      </c>
      <c r="V420">
        <v>0.68967137042109194</v>
      </c>
      <c r="W420">
        <v>2911.05</v>
      </c>
      <c r="X420">
        <v>3000</v>
      </c>
      <c r="Y420">
        <v>2911.05</v>
      </c>
      <c r="Z420">
        <v>3000</v>
      </c>
      <c r="AA420">
        <v>2911.05</v>
      </c>
      <c r="AB420">
        <v>3000</v>
      </c>
      <c r="AC420" s="2">
        <f>(Table2[[#This Row],[Close Price]]/Table2[[#This Row],[Day Low]])-1</f>
        <v>2.7464316999020966E-2</v>
      </c>
      <c r="AD420" s="2">
        <f>(Table2[[#This Row],[Day High]]/Table2[[#This Row],[Close Price]])-1</f>
        <v>3.0090270812437314E-3</v>
      </c>
      <c r="AE420" s="2">
        <f>(Table2[[#This Row],[Close Price]]/Table2[[#This Row],[Current Week Low]])-1</f>
        <v>2.7464316999020966E-2</v>
      </c>
      <c r="AF420" s="2">
        <f>(Table2[[#This Row],[Current Week High]]/Table2[[#This Row],[Close Price]])-1</f>
        <v>3.0090270812437314E-3</v>
      </c>
      <c r="AG420" s="2">
        <f>(Table2[[#This Row],[Close Price]]/Table2[[#This Row],[Current Month Low]])-1</f>
        <v>2.7464316999020966E-2</v>
      </c>
      <c r="AH420" s="2">
        <f>(Table2[[#This Row],[Current Month High]]/Table2[[#This Row],[Close Price]])-1</f>
        <v>3.0090270812437314E-3</v>
      </c>
      <c r="AI420">
        <v>0.30090270812437298</v>
      </c>
      <c r="AJ420">
        <v>87.523510971786806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0.28000000000000003</v>
      </c>
      <c r="AM420" t="s">
        <v>10455</v>
      </c>
      <c r="AN420">
        <v>6.47</v>
      </c>
      <c r="AO420" t="s">
        <v>10455</v>
      </c>
      <c r="AP420">
        <v>-3.1665006977638001E-2</v>
      </c>
      <c r="AQ420">
        <f>(Table2[[#This Row],[Sharpe Ratio]]-AVERAGE(Table2[Sharpe Ratio]))/_xlfn.STDEV.P(Table2[Sharpe Ratio])</f>
        <v>-0.9697914991511366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2.6765827887985836</v>
      </c>
      <c r="AS420">
        <f>_xlfn.RANK.AVG(Table2[[#This Row],[1Y Return vs Nifty Z-Score]],Table2[1Y Return vs Nifty Z-Score])</f>
        <v>486</v>
      </c>
      <c r="AT420">
        <f>_xlfn.RANK.AVG(Table2[[#This Row],[6M Return vs Nifty Z-Score]],Table2[6M Return vs Nifty Z-Score])</f>
        <v>130</v>
      </c>
      <c r="AU420">
        <f>_xlfn.RANK.AVG(Table2[[#This Row],[Sharpe Ratio Z-Score]],Table2[Sharpe Ratio Z-Score])</f>
        <v>602</v>
      </c>
      <c r="AV420">
        <f>(Table2[[#This Row],[Rank 1Y]]+Table2[[#This Row],[Rank 6M]]+Table2[[#This Row],[Rank Sharpe]])/3</f>
        <v>406</v>
      </c>
    </row>
    <row r="421" spans="1:48" x14ac:dyDescent="0.3">
      <c r="A421" t="s">
        <v>1806</v>
      </c>
      <c r="B421" t="s">
        <v>1807</v>
      </c>
      <c r="C421" t="s">
        <v>10421</v>
      </c>
      <c r="D421" t="s">
        <v>381</v>
      </c>
      <c r="E421">
        <v>3783.0031542050001</v>
      </c>
      <c r="F421">
        <v>537.9</v>
      </c>
      <c r="G421">
        <v>16.3935436492585</v>
      </c>
      <c r="H421">
        <f>(Table2[[#This Row],[1Y Return vs Nifty]]-AVERAGE(Table2[1Y Return vs Nifty]))/_xlfn.STDEV.P(Table2[1Y Return vs Nifty])</f>
        <v>-0.35174319317468328</v>
      </c>
      <c r="I421">
        <v>13.536199851727201</v>
      </c>
      <c r="J421">
        <f>(Table2[[#This Row],[1M Return vs Nifty]]-AVERAGE(Table2[1M Return vs Nifty]))/_xlfn.STDEV.P(Table2[1M Return vs Nifty])</f>
        <v>1.3291665533230683</v>
      </c>
      <c r="K421">
        <v>26.477384727021199</v>
      </c>
      <c r="L421">
        <f>(Table2[[#This Row],[6M Return vs Nifty]]-AVERAGE(Table2[6M Return vs Nifty]))/_xlfn.STDEV.P(Table2[6M Return vs Nifty])</f>
        <v>0.43046682117282981</v>
      </c>
      <c r="M421">
        <v>8.0502088741056497</v>
      </c>
      <c r="N421">
        <f>(Table2[[#This Row],[1W Return vs Nifty]]-AVERAGE(Table2[1W Return vs Nifty]))/_xlfn.STDEV.P(Table2[1W Return vs Nifty])</f>
        <v>1.9814239502398696</v>
      </c>
      <c r="O421">
        <v>478.93</v>
      </c>
      <c r="P421">
        <v>459.34587282205598</v>
      </c>
      <c r="Q421">
        <v>427.17188596917498</v>
      </c>
      <c r="R421">
        <v>83.927796061733503</v>
      </c>
      <c r="S421" s="2">
        <f>(Table2[[#This Row],[Close Price]]-Table2[[#This Row],[20D EMA]])/Table2[[#This Row],[20D EMA]]</f>
        <v>0.12312864092873692</v>
      </c>
      <c r="T421" s="2">
        <f>(Table2[[#This Row],[Close Price]]-Table2[[#This Row],[50D EMA]])/Table2[[#This Row],[50D EMA]]</f>
        <v>0.17101302488108941</v>
      </c>
      <c r="U421" s="2">
        <f>(Table2[[#This Row],[Close Price]]-Table2[[#This Row],[200D EMA]])/Table2[[#This Row],[200D EMA]]</f>
        <v>0.25921208222681402</v>
      </c>
      <c r="V421">
        <v>1.69839981809019</v>
      </c>
      <c r="W421">
        <v>530.75</v>
      </c>
      <c r="X421">
        <v>552.5</v>
      </c>
      <c r="Y421">
        <v>530.75</v>
      </c>
      <c r="Z421">
        <v>552.5</v>
      </c>
      <c r="AA421">
        <v>530.75</v>
      </c>
      <c r="AB421">
        <v>552.5</v>
      </c>
      <c r="AC421" s="2">
        <f>(Table2[[#This Row],[Close Price]]/Table2[[#This Row],[Day Low]])-1</f>
        <v>1.3471502590673534E-2</v>
      </c>
      <c r="AD421" s="2">
        <f>(Table2[[#This Row],[Day High]]/Table2[[#This Row],[Close Price]])-1</f>
        <v>2.7142591559769613E-2</v>
      </c>
      <c r="AE421" s="2">
        <f>(Table2[[#This Row],[Close Price]]/Table2[[#This Row],[Current Week Low]])-1</f>
        <v>1.3471502590673534E-2</v>
      </c>
      <c r="AF421" s="2">
        <f>(Table2[[#This Row],[Current Week High]]/Table2[[#This Row],[Close Price]])-1</f>
        <v>2.7142591559769613E-2</v>
      </c>
      <c r="AG421" s="2">
        <f>(Table2[[#This Row],[Close Price]]/Table2[[#This Row],[Current Month Low]])-1</f>
        <v>1.3471502590673534E-2</v>
      </c>
      <c r="AH421" s="2">
        <f>(Table2[[#This Row],[Current Month High]]/Table2[[#This Row],[Close Price]])-1</f>
        <v>2.7142591559769613E-2</v>
      </c>
      <c r="AI421">
        <v>2.71425915597696</v>
      </c>
      <c r="AJ421">
        <v>54.546760522913303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0.05</v>
      </c>
      <c r="AM421" t="s">
        <v>10455</v>
      </c>
      <c r="AN421">
        <v>15.68</v>
      </c>
      <c r="AO421" t="s">
        <v>10455</v>
      </c>
      <c r="AP421">
        <v>-3.7889588860137997E-2</v>
      </c>
      <c r="AQ421">
        <f>(Table2[[#This Row],[Sharpe Ratio]]-AVERAGE(Table2[Sharpe Ratio]))/_xlfn.STDEV.P(Table2[Sharpe Ratio])</f>
        <v>-1.0401659318710827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2.3491481996900019</v>
      </c>
      <c r="AS421">
        <f>_xlfn.RANK.AVG(Table2[[#This Row],[1Y Return vs Nifty Z-Score]],Table2[1Y Return vs Nifty Z-Score])</f>
        <v>411</v>
      </c>
      <c r="AT421">
        <f>_xlfn.RANK.AVG(Table2[[#This Row],[6M Return vs Nifty Z-Score]],Table2[6M Return vs Nifty Z-Score])</f>
        <v>193</v>
      </c>
      <c r="AU421">
        <f>_xlfn.RANK.AVG(Table2[[#This Row],[Sharpe Ratio Z-Score]],Table2[Sharpe Ratio Z-Score])</f>
        <v>614</v>
      </c>
      <c r="AV421">
        <f>(Table2[[#This Row],[Rank 1Y]]+Table2[[#This Row],[Rank 6M]]+Table2[[#This Row],[Rank Sharpe]])/3</f>
        <v>406</v>
      </c>
    </row>
    <row r="422" spans="1:48" x14ac:dyDescent="0.3">
      <c r="A422" t="s">
        <v>1928</v>
      </c>
      <c r="B422" t="s">
        <v>1929</v>
      </c>
      <c r="C422" t="s">
        <v>10425</v>
      </c>
      <c r="D422" t="s">
        <v>278</v>
      </c>
      <c r="E422">
        <v>3227.9430846599998</v>
      </c>
      <c r="F422">
        <v>128.5</v>
      </c>
      <c r="G422">
        <v>21.334187500550499</v>
      </c>
      <c r="H422">
        <f>(Table2[[#This Row],[1Y Return vs Nifty]]-AVERAGE(Table2[1Y Return vs Nifty]))/_xlfn.STDEV.P(Table2[1Y Return vs Nifty])</f>
        <v>-0.29317975192587292</v>
      </c>
      <c r="I422">
        <v>28.046671550743302</v>
      </c>
      <c r="J422">
        <f>(Table2[[#This Row],[1M Return vs Nifty]]-AVERAGE(Table2[1M Return vs Nifty]))/_xlfn.STDEV.P(Table2[1M Return vs Nifty])</f>
        <v>2.7219255494524321</v>
      </c>
      <c r="K422">
        <v>13.082394364734</v>
      </c>
      <c r="L422">
        <f>(Table2[[#This Row],[6M Return vs Nifty]]-AVERAGE(Table2[6M Return vs Nifty]))/_xlfn.STDEV.P(Table2[6M Return vs Nifty])</f>
        <v>2.2362125736223273E-2</v>
      </c>
      <c r="M422">
        <v>-5.8827753328928001</v>
      </c>
      <c r="N422">
        <f>(Table2[[#This Row],[1W Return vs Nifty]]-AVERAGE(Table2[1W Return vs Nifty]))/_xlfn.STDEV.P(Table2[1W Return vs Nifty])</f>
        <v>-0.81782328023153206</v>
      </c>
      <c r="O422">
        <v>116.15</v>
      </c>
      <c r="P422">
        <v>107.01918329370601</v>
      </c>
      <c r="Q422">
        <v>98.566553222774303</v>
      </c>
      <c r="R422">
        <v>68.829127415678599</v>
      </c>
      <c r="S422" s="2">
        <f>(Table2[[#This Row],[Close Price]]-Table2[[#This Row],[20D EMA]])/Table2[[#This Row],[20D EMA]]</f>
        <v>0.10632802410675844</v>
      </c>
      <c r="T422" s="2">
        <f>(Table2[[#This Row],[Close Price]]-Table2[[#This Row],[50D EMA]])/Table2[[#This Row],[50D EMA]]</f>
        <v>0.20071931073648289</v>
      </c>
      <c r="U422" s="2">
        <f>(Table2[[#This Row],[Close Price]]-Table2[[#This Row],[200D EMA]])/Table2[[#This Row],[200D EMA]]</f>
        <v>0.30368766887457138</v>
      </c>
      <c r="V422">
        <v>3.3816634401073302</v>
      </c>
      <c r="W422">
        <v>125.35</v>
      </c>
      <c r="X422">
        <v>132.4</v>
      </c>
      <c r="Y422">
        <v>125.35</v>
      </c>
      <c r="Z422">
        <v>132.4</v>
      </c>
      <c r="AA422">
        <v>125.35</v>
      </c>
      <c r="AB422">
        <v>132.4</v>
      </c>
      <c r="AC422" s="2">
        <f>(Table2[[#This Row],[Close Price]]/Table2[[#This Row],[Day Low]])-1</f>
        <v>2.5129637016354289E-2</v>
      </c>
      <c r="AD422" s="2">
        <f>(Table2[[#This Row],[Day High]]/Table2[[#This Row],[Close Price]])-1</f>
        <v>3.0350194552529297E-2</v>
      </c>
      <c r="AE422" s="2">
        <f>(Table2[[#This Row],[Close Price]]/Table2[[#This Row],[Current Week Low]])-1</f>
        <v>2.5129637016354289E-2</v>
      </c>
      <c r="AF422" s="2">
        <f>(Table2[[#This Row],[Current Week High]]/Table2[[#This Row],[Close Price]])-1</f>
        <v>3.0350194552529297E-2</v>
      </c>
      <c r="AG422" s="2">
        <f>(Table2[[#This Row],[Close Price]]/Table2[[#This Row],[Current Month Low]])-1</f>
        <v>2.5129637016354289E-2</v>
      </c>
      <c r="AH422" s="2">
        <f>(Table2[[#This Row],[Current Month High]]/Table2[[#This Row],[Close Price]])-1</f>
        <v>3.0350194552529297E-2</v>
      </c>
      <c r="AI422">
        <v>7.0817120622568002</v>
      </c>
      <c r="AJ422">
        <v>57.475490196078397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0.14000000000000001</v>
      </c>
      <c r="AM422" t="s">
        <v>10455</v>
      </c>
      <c r="AN422">
        <v>27.57</v>
      </c>
      <c r="AO422" t="s">
        <v>10455</v>
      </c>
      <c r="AP422">
        <v>-1.100527050846E-3</v>
      </c>
      <c r="AQ422">
        <f>(Table2[[#This Row],[Sharpe Ratio]]-AVERAGE(Table2[Sharpe Ratio]))/_xlfn.STDEV.P(Table2[Sharpe Ratio])</f>
        <v>-0.62423287741054312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1.0090517656207072</v>
      </c>
      <c r="AS422">
        <f>_xlfn.RANK.AVG(Table2[[#This Row],[1Y Return vs Nifty Z-Score]],Table2[1Y Return vs Nifty Z-Score])</f>
        <v>387</v>
      </c>
      <c r="AT422">
        <f>_xlfn.RANK.AVG(Table2[[#This Row],[6M Return vs Nifty Z-Score]],Table2[6M Return vs Nifty Z-Score])</f>
        <v>292</v>
      </c>
      <c r="AU422">
        <f>_xlfn.RANK.AVG(Table2[[#This Row],[Sharpe Ratio Z-Score]],Table2[Sharpe Ratio Z-Score])</f>
        <v>540</v>
      </c>
      <c r="AV422">
        <f>(Table2[[#This Row],[Rank 1Y]]+Table2[[#This Row],[Rank 6M]]+Table2[[#This Row],[Rank Sharpe]])/3</f>
        <v>406.33333333333331</v>
      </c>
    </row>
    <row r="423" spans="1:48" x14ac:dyDescent="0.3">
      <c r="A423" t="s">
        <v>453</v>
      </c>
      <c r="B423" t="s">
        <v>454</v>
      </c>
      <c r="C423" t="s">
        <v>10420</v>
      </c>
      <c r="D423" t="s">
        <v>80</v>
      </c>
      <c r="E423">
        <v>49182.423116015001</v>
      </c>
      <c r="F423">
        <v>2749.6</v>
      </c>
      <c r="G423">
        <v>25.034802220939699</v>
      </c>
      <c r="H423">
        <f>(Table2[[#This Row],[1Y Return vs Nifty]]-AVERAGE(Table2[1Y Return vs Nifty]))/_xlfn.STDEV.P(Table2[1Y Return vs Nifty])</f>
        <v>-0.24931487534600727</v>
      </c>
      <c r="I423">
        <v>-7.54480796742049</v>
      </c>
      <c r="J423">
        <f>(Table2[[#This Row],[1M Return vs Nifty]]-AVERAGE(Table2[1M Return vs Nifty]))/_xlfn.STDEV.P(Table2[1M Return vs Nifty])</f>
        <v>-0.6942523882942635</v>
      </c>
      <c r="K423">
        <v>11.61707429624</v>
      </c>
      <c r="L423">
        <f>(Table2[[#This Row],[6M Return vs Nifty]]-AVERAGE(Table2[6M Return vs Nifty]))/_xlfn.STDEV.P(Table2[6M Return vs Nifty])</f>
        <v>-2.2281728726974852E-2</v>
      </c>
      <c r="M423">
        <v>-9.6000290073001704E-2</v>
      </c>
      <c r="N423">
        <f>(Table2[[#This Row],[1W Return vs Nifty]]-AVERAGE(Table2[1W Return vs Nifty]))/_xlfn.STDEV.P(Table2[1W Return vs Nifty])</f>
        <v>0.34478580417680915</v>
      </c>
      <c r="O423">
        <v>2598.36</v>
      </c>
      <c r="P423">
        <v>2554.5955942020501</v>
      </c>
      <c r="Q423">
        <v>2369.1446829443698</v>
      </c>
      <c r="R423">
        <v>56.0747748301741</v>
      </c>
      <c r="S423" s="2">
        <f>(Table2[[#This Row],[Close Price]]-Table2[[#This Row],[20D EMA]])/Table2[[#This Row],[20D EMA]]</f>
        <v>5.8205945288566548E-2</v>
      </c>
      <c r="T423" s="2">
        <f>(Table2[[#This Row],[Close Price]]-Table2[[#This Row],[50D EMA]])/Table2[[#This Row],[50D EMA]]</f>
        <v>7.6334745992882355E-2</v>
      </c>
      <c r="U423" s="2">
        <f>(Table2[[#This Row],[Close Price]]-Table2[[#This Row],[200D EMA]])/Table2[[#This Row],[200D EMA]]</f>
        <v>0.16058762463709084</v>
      </c>
      <c r="V423">
        <v>1.03520330031312</v>
      </c>
      <c r="W423">
        <v>2619.1</v>
      </c>
      <c r="X423">
        <v>2769</v>
      </c>
      <c r="Y423">
        <v>2619.1</v>
      </c>
      <c r="Z423">
        <v>2769</v>
      </c>
      <c r="AA423">
        <v>2619.1</v>
      </c>
      <c r="AB423">
        <v>2769</v>
      </c>
      <c r="AC423" s="2">
        <f>(Table2[[#This Row],[Close Price]]/Table2[[#This Row],[Day Low]])-1</f>
        <v>4.9826276201748732E-2</v>
      </c>
      <c r="AD423" s="2">
        <f>(Table2[[#This Row],[Day High]]/Table2[[#This Row],[Close Price]])-1</f>
        <v>7.0555717195228684E-3</v>
      </c>
      <c r="AE423" s="2">
        <f>(Table2[[#This Row],[Close Price]]/Table2[[#This Row],[Current Week Low]])-1</f>
        <v>4.9826276201748732E-2</v>
      </c>
      <c r="AF423" s="2">
        <f>(Table2[[#This Row],[Current Week High]]/Table2[[#This Row],[Close Price]])-1</f>
        <v>7.0555717195228684E-3</v>
      </c>
      <c r="AG423" s="2">
        <f>(Table2[[#This Row],[Close Price]]/Table2[[#This Row],[Current Month Low]])-1</f>
        <v>4.9826276201748732E-2</v>
      </c>
      <c r="AH423" s="2">
        <f>(Table2[[#This Row],[Current Month High]]/Table2[[#This Row],[Close Price]])-1</f>
        <v>7.0555717195228684E-3</v>
      </c>
      <c r="AI423">
        <v>0.70555717195228596</v>
      </c>
      <c r="AJ423">
        <v>55.992397810115399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0.01</v>
      </c>
      <c r="AM423" t="s">
        <v>10455</v>
      </c>
      <c r="AN423">
        <v>4.7699999999999996</v>
      </c>
      <c r="AO423" t="s">
        <v>10455</v>
      </c>
      <c r="AP423">
        <v>-4.136610615696E-3</v>
      </c>
      <c r="AQ423">
        <f>(Table2[[#This Row],[Sharpe Ratio]]-AVERAGE(Table2[Sharpe Ratio]))/_xlfn.STDEV.P(Table2[Sharpe Ratio])</f>
        <v>-0.65855850162112162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-1.2796216898115582</v>
      </c>
      <c r="AS423">
        <f>_xlfn.RANK.AVG(Table2[[#This Row],[1Y Return vs Nifty Z-Score]],Table2[1Y Return vs Nifty Z-Score])</f>
        <v>366</v>
      </c>
      <c r="AT423">
        <f>_xlfn.RANK.AVG(Table2[[#This Row],[6M Return vs Nifty Z-Score]],Table2[6M Return vs Nifty Z-Score])</f>
        <v>306</v>
      </c>
      <c r="AU423">
        <f>_xlfn.RANK.AVG(Table2[[#This Row],[Sharpe Ratio Z-Score]],Table2[Sharpe Ratio Z-Score])</f>
        <v>547</v>
      </c>
      <c r="AV423">
        <f>(Table2[[#This Row],[Rank 1Y]]+Table2[[#This Row],[Rank 6M]]+Table2[[#This Row],[Rank Sharpe]])/3</f>
        <v>406.33333333333331</v>
      </c>
    </row>
    <row r="424" spans="1:48" x14ac:dyDescent="0.3">
      <c r="A424" t="s">
        <v>1900</v>
      </c>
      <c r="B424" t="s">
        <v>1901</v>
      </c>
      <c r="C424" t="s">
        <v>613</v>
      </c>
      <c r="D424" t="s">
        <v>480</v>
      </c>
      <c r="E424">
        <v>3362.93152461</v>
      </c>
      <c r="F424">
        <v>545</v>
      </c>
      <c r="G424">
        <v>5.3595290691446902</v>
      </c>
      <c r="H424">
        <f>(Table2[[#This Row],[1Y Return vs Nifty]]-AVERAGE(Table2[1Y Return vs Nifty]))/_xlfn.STDEV.P(Table2[1Y Return vs Nifty])</f>
        <v>-0.48253381157394926</v>
      </c>
      <c r="I424">
        <v>-0.77791178258997096</v>
      </c>
      <c r="J424">
        <f>(Table2[[#This Row],[1M Return vs Nifty]]-AVERAGE(Table2[1M Return vs Nifty]))/_xlfn.STDEV.P(Table2[1M Return vs Nifty])</f>
        <v>-4.4745209424590711E-2</v>
      </c>
      <c r="K424">
        <v>33.609979547491498</v>
      </c>
      <c r="L424">
        <f>(Table2[[#This Row],[6M Return vs Nifty]]-AVERAGE(Table2[6M Return vs Nifty]))/_xlfn.STDEV.P(Table2[6M Return vs Nifty])</f>
        <v>0.6477753341431759</v>
      </c>
      <c r="M424">
        <v>-0.28471015423440299</v>
      </c>
      <c r="N424">
        <f>(Table2[[#This Row],[1W Return vs Nifty]]-AVERAGE(Table2[1W Return vs Nifty]))/_xlfn.STDEV.P(Table2[1W Return vs Nifty])</f>
        <v>0.30687249308936082</v>
      </c>
      <c r="O424">
        <v>529.01</v>
      </c>
      <c r="P424">
        <v>493.27328079774497</v>
      </c>
      <c r="Q424">
        <v>436.58682000368498</v>
      </c>
      <c r="R424">
        <v>47.741461602835997</v>
      </c>
      <c r="S424" s="2">
        <f>(Table2[[#This Row],[Close Price]]-Table2[[#This Row],[20D EMA]])/Table2[[#This Row],[20D EMA]]</f>
        <v>3.0226271715090468E-2</v>
      </c>
      <c r="T424" s="2">
        <f>(Table2[[#This Row],[Close Price]]-Table2[[#This Row],[50D EMA]])/Table2[[#This Row],[50D EMA]]</f>
        <v>0.10486422276633374</v>
      </c>
      <c r="U424" s="2">
        <f>(Table2[[#This Row],[Close Price]]-Table2[[#This Row],[200D EMA]])/Table2[[#This Row],[200D EMA]]</f>
        <v>0.24831986452408245</v>
      </c>
      <c r="V424">
        <v>1.6705055063252601</v>
      </c>
      <c r="W424">
        <v>528.95000000000005</v>
      </c>
      <c r="X424">
        <v>550</v>
      </c>
      <c r="Y424">
        <v>528.95000000000005</v>
      </c>
      <c r="Z424">
        <v>550</v>
      </c>
      <c r="AA424">
        <v>528.95000000000005</v>
      </c>
      <c r="AB424">
        <v>550</v>
      </c>
      <c r="AC424" s="2">
        <f>(Table2[[#This Row],[Close Price]]/Table2[[#This Row],[Day Low]])-1</f>
        <v>3.0343132621230673E-2</v>
      </c>
      <c r="AD424" s="2">
        <f>(Table2[[#This Row],[Day High]]/Table2[[#This Row],[Close Price]])-1</f>
        <v>9.1743119266054496E-3</v>
      </c>
      <c r="AE424" s="2">
        <f>(Table2[[#This Row],[Close Price]]/Table2[[#This Row],[Current Week Low]])-1</f>
        <v>3.0343132621230673E-2</v>
      </c>
      <c r="AF424" s="2">
        <f>(Table2[[#This Row],[Current Week High]]/Table2[[#This Row],[Close Price]])-1</f>
        <v>9.1743119266054496E-3</v>
      </c>
      <c r="AG424" s="2">
        <f>(Table2[[#This Row],[Close Price]]/Table2[[#This Row],[Current Month Low]])-1</f>
        <v>3.0343132621230673E-2</v>
      </c>
      <c r="AH424" s="2">
        <f>(Table2[[#This Row],[Current Month High]]/Table2[[#This Row],[Close Price]])-1</f>
        <v>9.1743119266054496E-3</v>
      </c>
      <c r="AI424">
        <v>4.8899082568807302</v>
      </c>
      <c r="AJ424">
        <v>65.653495440729401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0.24</v>
      </c>
      <c r="AM424" t="s">
        <v>10455</v>
      </c>
      <c r="AN424">
        <v>-1.7</v>
      </c>
      <c r="AO424" t="s">
        <v>10456</v>
      </c>
      <c r="AP424">
        <v>-3.4425592371311001E-2</v>
      </c>
      <c r="AQ424">
        <f>(Table2[[#This Row],[Sharpe Ratio]]-AVERAGE(Table2[Sharpe Ratio]))/_xlfn.STDEV.P(Table2[Sharpe Ratio])</f>
        <v>-1.0010023715795158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-0.57363356534551913</v>
      </c>
      <c r="AS424">
        <f>_xlfn.RANK.AVG(Table2[[#This Row],[1Y Return vs Nifty Z-Score]],Table2[1Y Return vs Nifty Z-Score])</f>
        <v>475</v>
      </c>
      <c r="AT424">
        <f>_xlfn.RANK.AVG(Table2[[#This Row],[6M Return vs Nifty Z-Score]],Table2[6M Return vs Nifty Z-Score])</f>
        <v>147</v>
      </c>
      <c r="AU424">
        <f>_xlfn.RANK.AVG(Table2[[#This Row],[Sharpe Ratio Z-Score]],Table2[Sharpe Ratio Z-Score])</f>
        <v>608</v>
      </c>
      <c r="AV424">
        <f>(Table2[[#This Row],[Rank 1Y]]+Table2[[#This Row],[Rank 6M]]+Table2[[#This Row],[Rank Sharpe]])/3</f>
        <v>410</v>
      </c>
    </row>
    <row r="425" spans="1:48" x14ac:dyDescent="0.3">
      <c r="A425" t="s">
        <v>901</v>
      </c>
      <c r="B425" t="s">
        <v>902</v>
      </c>
      <c r="C425" t="s">
        <v>10411</v>
      </c>
      <c r="D425" t="s">
        <v>903</v>
      </c>
      <c r="E425">
        <v>16054.111930950001</v>
      </c>
      <c r="F425">
        <v>189.34</v>
      </c>
      <c r="G425">
        <v>23.616550993358999</v>
      </c>
      <c r="H425">
        <f>(Table2[[#This Row],[1Y Return vs Nifty]]-AVERAGE(Table2[1Y Return vs Nifty]))/_xlfn.STDEV.P(Table2[1Y Return vs Nifty])</f>
        <v>-0.26612597829987744</v>
      </c>
      <c r="I425">
        <v>8.5516847591967498</v>
      </c>
      <c r="J425">
        <f>(Table2[[#This Row],[1M Return vs Nifty]]-AVERAGE(Table2[1M Return vs Nifty]))/_xlfn.STDEV.P(Table2[1M Return vs Nifty])</f>
        <v>0.85073770686902095</v>
      </c>
      <c r="K425">
        <v>1.7500262823659101</v>
      </c>
      <c r="L425">
        <f>(Table2[[#This Row],[6M Return vs Nifty]]-AVERAGE(Table2[6M Return vs Nifty]))/_xlfn.STDEV.P(Table2[6M Return vs Nifty])</f>
        <v>-0.32290072998416447</v>
      </c>
      <c r="M425">
        <v>-2.5530563464015898</v>
      </c>
      <c r="N425">
        <f>(Table2[[#This Row],[1W Return vs Nifty]]-AVERAGE(Table2[1W Return vs Nifty]))/_xlfn.STDEV.P(Table2[1W Return vs Nifty])</f>
        <v>-0.14885627985972161</v>
      </c>
      <c r="O425">
        <v>174.98</v>
      </c>
      <c r="P425">
        <v>164.39725652903201</v>
      </c>
      <c r="Q425">
        <v>150.90732583127999</v>
      </c>
      <c r="R425">
        <v>63.479200382579997</v>
      </c>
      <c r="S425" s="2">
        <f>(Table2[[#This Row],[Close Price]]-Table2[[#This Row],[20D EMA]])/Table2[[#This Row],[20D EMA]]</f>
        <v>8.2066521888215879E-2</v>
      </c>
      <c r="T425" s="2">
        <f>(Table2[[#This Row],[Close Price]]-Table2[[#This Row],[50D EMA]])/Table2[[#This Row],[50D EMA]]</f>
        <v>0.15172238270632693</v>
      </c>
      <c r="U425" s="2">
        <f>(Table2[[#This Row],[Close Price]]-Table2[[#This Row],[200D EMA]])/Table2[[#This Row],[200D EMA]]</f>
        <v>0.25467732568324203</v>
      </c>
      <c r="V425">
        <v>1.23265466587709</v>
      </c>
      <c r="W425">
        <v>181</v>
      </c>
      <c r="X425">
        <v>190</v>
      </c>
      <c r="Y425">
        <v>181</v>
      </c>
      <c r="Z425">
        <v>190</v>
      </c>
      <c r="AA425">
        <v>181</v>
      </c>
      <c r="AB425">
        <v>190</v>
      </c>
      <c r="AC425" s="2">
        <f>(Table2[[#This Row],[Close Price]]/Table2[[#This Row],[Day Low]])-1</f>
        <v>4.6077348066298374E-2</v>
      </c>
      <c r="AD425" s="2">
        <f>(Table2[[#This Row],[Day High]]/Table2[[#This Row],[Close Price]])-1</f>
        <v>3.4857927537763622E-3</v>
      </c>
      <c r="AE425" s="2">
        <f>(Table2[[#This Row],[Close Price]]/Table2[[#This Row],[Current Week Low]])-1</f>
        <v>4.6077348066298374E-2</v>
      </c>
      <c r="AF425" s="2">
        <f>(Table2[[#This Row],[Current Week High]]/Table2[[#This Row],[Close Price]])-1</f>
        <v>3.4857927537763622E-3</v>
      </c>
      <c r="AG425" s="2">
        <f>(Table2[[#This Row],[Close Price]]/Table2[[#This Row],[Current Month Low]])-1</f>
        <v>4.6077348066298374E-2</v>
      </c>
      <c r="AH425" s="2">
        <f>(Table2[[#This Row],[Current Month High]]/Table2[[#This Row],[Close Price]])-1</f>
        <v>3.4857927537763622E-3</v>
      </c>
      <c r="AI425">
        <v>0.348579275377636</v>
      </c>
      <c r="AJ425">
        <v>59.109243697478902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0.22</v>
      </c>
      <c r="AM425" t="s">
        <v>10455</v>
      </c>
      <c r="AN425">
        <v>9.06</v>
      </c>
      <c r="AO425" t="s">
        <v>10455</v>
      </c>
      <c r="AP425">
        <v>1.9457188372676001E-2</v>
      </c>
      <c r="AQ425">
        <f>(Table2[[#This Row],[Sharpe Ratio]]-AVERAGE(Table2[Sharpe Ratio]))/_xlfn.STDEV.P(Table2[Sharpe Ratio])</f>
        <v>-0.39180962581578849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-0.278954907090531</v>
      </c>
      <c r="AS425">
        <f>_xlfn.RANK.AVG(Table2[[#This Row],[1Y Return vs Nifty Z-Score]],Table2[1Y Return vs Nifty Z-Score])</f>
        <v>372</v>
      </c>
      <c r="AT425">
        <f>_xlfn.RANK.AVG(Table2[[#This Row],[6M Return vs Nifty Z-Score]],Table2[6M Return vs Nifty Z-Score])</f>
        <v>412</v>
      </c>
      <c r="AU425">
        <f>_xlfn.RANK.AVG(Table2[[#This Row],[Sharpe Ratio Z-Score]],Table2[Sharpe Ratio Z-Score])</f>
        <v>447</v>
      </c>
      <c r="AV425">
        <f>(Table2[[#This Row],[Rank 1Y]]+Table2[[#This Row],[Rank 6M]]+Table2[[#This Row],[Rank Sharpe]])/3</f>
        <v>410.33333333333331</v>
      </c>
    </row>
    <row r="426" spans="1:48" x14ac:dyDescent="0.3">
      <c r="A426" t="s">
        <v>182</v>
      </c>
      <c r="B426" t="s">
        <v>183</v>
      </c>
      <c r="C426" t="s">
        <v>10413</v>
      </c>
      <c r="D426" t="s">
        <v>184</v>
      </c>
      <c r="E426">
        <v>140724.734965465</v>
      </c>
      <c r="F426">
        <v>1398.05</v>
      </c>
      <c r="G426">
        <v>5.7728304155719998</v>
      </c>
      <c r="H426">
        <f>(Table2[[#This Row],[1Y Return vs Nifty]]-AVERAGE(Table2[1Y Return vs Nifty]))/_xlfn.STDEV.P(Table2[1Y Return vs Nifty])</f>
        <v>-0.47763478427142059</v>
      </c>
      <c r="I426">
        <v>-0.197475243829702</v>
      </c>
      <c r="J426">
        <f>(Table2[[#This Row],[1M Return vs Nifty]]-AVERAGE(Table2[1M Return vs Nifty]))/_xlfn.STDEV.P(Table2[1M Return vs Nifty])</f>
        <v>1.0966846517420449E-2</v>
      </c>
      <c r="K426">
        <v>11.1694133243944</v>
      </c>
      <c r="L426">
        <f>(Table2[[#This Row],[6M Return vs Nifty]]-AVERAGE(Table2[6M Return vs Nifty]))/_xlfn.STDEV.P(Table2[6M Return vs Nifty])</f>
        <v>-3.5920599650560138E-2</v>
      </c>
      <c r="M426">
        <v>-0.92165334705459701</v>
      </c>
      <c r="N426">
        <f>(Table2[[#This Row],[1W Return vs Nifty]]-AVERAGE(Table2[1W Return vs Nifty]))/_xlfn.STDEV.P(Table2[1W Return vs Nifty])</f>
        <v>0.17890554487635918</v>
      </c>
      <c r="O426">
        <v>1374.78</v>
      </c>
      <c r="P426">
        <v>1331.61867309782</v>
      </c>
      <c r="Q426">
        <v>1195.2080897962901</v>
      </c>
      <c r="R426">
        <v>48.8639681049074</v>
      </c>
      <c r="S426" s="2">
        <f>(Table2[[#This Row],[Close Price]]-Table2[[#This Row],[20D EMA]])/Table2[[#This Row],[20D EMA]]</f>
        <v>1.6926344578768952E-2</v>
      </c>
      <c r="T426" s="2">
        <f>(Table2[[#This Row],[Close Price]]-Table2[[#This Row],[50D EMA]])/Table2[[#This Row],[50D EMA]]</f>
        <v>4.9887650454493122E-2</v>
      </c>
      <c r="U426" s="2">
        <f>(Table2[[#This Row],[Close Price]]-Table2[[#This Row],[200D EMA]])/Table2[[#This Row],[200D EMA]]</f>
        <v>0.16971263157889269</v>
      </c>
      <c r="V426">
        <v>1.15096988831104</v>
      </c>
      <c r="W426">
        <v>1370.25</v>
      </c>
      <c r="X426">
        <v>1402</v>
      </c>
      <c r="Y426">
        <v>1370.25</v>
      </c>
      <c r="Z426">
        <v>1402</v>
      </c>
      <c r="AA426">
        <v>1370.25</v>
      </c>
      <c r="AB426">
        <v>1402</v>
      </c>
      <c r="AC426" s="2">
        <f>(Table2[[#This Row],[Close Price]]/Table2[[#This Row],[Day Low]])-1</f>
        <v>2.0288268564130574E-2</v>
      </c>
      <c r="AD426" s="2">
        <f>(Table2[[#This Row],[Day High]]/Table2[[#This Row],[Close Price]])-1</f>
        <v>2.8253638997175479E-3</v>
      </c>
      <c r="AE426" s="2">
        <f>(Table2[[#This Row],[Close Price]]/Table2[[#This Row],[Current Week Low]])-1</f>
        <v>2.0288268564130574E-2</v>
      </c>
      <c r="AF426" s="2">
        <f>(Table2[[#This Row],[Current Week High]]/Table2[[#This Row],[Close Price]])-1</f>
        <v>2.8253638997175479E-3</v>
      </c>
      <c r="AG426" s="2">
        <f>(Table2[[#This Row],[Close Price]]/Table2[[#This Row],[Current Month Low]])-1</f>
        <v>2.0288268564130574E-2</v>
      </c>
      <c r="AH426" s="2">
        <f>(Table2[[#This Row],[Current Month High]]/Table2[[#This Row],[Close Price]])-1</f>
        <v>2.8253638997175479E-3</v>
      </c>
      <c r="AI426">
        <v>4.9390222095061</v>
      </c>
      <c r="AJ426">
        <v>45.660554282142101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0.06</v>
      </c>
      <c r="AM426" t="s">
        <v>10455</v>
      </c>
      <c r="AN426">
        <v>-1.32</v>
      </c>
      <c r="AO426" t="s">
        <v>10456</v>
      </c>
      <c r="AP426">
        <v>1.8079684595312999E-2</v>
      </c>
      <c r="AQ426">
        <f>(Table2[[#This Row],[Sharpe Ratio]]-AVERAGE(Table2[Sharpe Ratio]))/_xlfn.STDEV.P(Table2[Sharpe Ratio])</f>
        <v>-0.40738353081558415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-0.73106652334378541</v>
      </c>
      <c r="AS426">
        <f>_xlfn.RANK.AVG(Table2[[#This Row],[1Y Return vs Nifty Z-Score]],Table2[1Y Return vs Nifty Z-Score])</f>
        <v>471</v>
      </c>
      <c r="AT426">
        <f>_xlfn.RANK.AVG(Table2[[#This Row],[6M Return vs Nifty Z-Score]],Table2[6M Return vs Nifty Z-Score])</f>
        <v>309</v>
      </c>
      <c r="AU426">
        <f>_xlfn.RANK.AVG(Table2[[#This Row],[Sharpe Ratio Z-Score]],Table2[Sharpe Ratio Z-Score])</f>
        <v>451</v>
      </c>
      <c r="AV426">
        <f>(Table2[[#This Row],[Rank 1Y]]+Table2[[#This Row],[Rank 6M]]+Table2[[#This Row],[Rank Sharpe]])/3</f>
        <v>410.33333333333331</v>
      </c>
    </row>
    <row r="427" spans="1:48" x14ac:dyDescent="0.3">
      <c r="A427" t="s">
        <v>325</v>
      </c>
      <c r="B427" t="s">
        <v>326</v>
      </c>
      <c r="C427" t="s">
        <v>10411</v>
      </c>
      <c r="D427" t="s">
        <v>24</v>
      </c>
      <c r="E427">
        <v>74234.182595727994</v>
      </c>
      <c r="F427">
        <v>24.06</v>
      </c>
      <c r="G427">
        <v>21.320537140244401</v>
      </c>
      <c r="H427">
        <f>(Table2[[#This Row],[1Y Return vs Nifty]]-AVERAGE(Table2[1Y Return vs Nifty]))/_xlfn.STDEV.P(Table2[1Y Return vs Nifty])</f>
        <v>-0.29334155514380822</v>
      </c>
      <c r="I427">
        <v>-7.1101058754169699</v>
      </c>
      <c r="J427">
        <f>(Table2[[#This Row],[1M Return vs Nifty]]-AVERAGE(Table2[1M Return vs Nifty]))/_xlfn.STDEV.P(Table2[1M Return vs Nifty])</f>
        <v>-0.65252836568270289</v>
      </c>
      <c r="K427">
        <v>-4.7271891071011298</v>
      </c>
      <c r="L427">
        <f>(Table2[[#This Row],[6M Return vs Nifty]]-AVERAGE(Table2[6M Return vs Nifty]))/_xlfn.STDEV.P(Table2[6M Return vs Nifty])</f>
        <v>-0.52024182111611716</v>
      </c>
      <c r="M427">
        <v>-2.9488181051070601</v>
      </c>
      <c r="N427">
        <f>(Table2[[#This Row],[1W Return vs Nifty]]-AVERAGE(Table2[1W Return vs Nifty]))/_xlfn.STDEV.P(Table2[1W Return vs Nifty])</f>
        <v>-0.22836796167346546</v>
      </c>
      <c r="O427">
        <v>23.66</v>
      </c>
      <c r="P427">
        <v>23.666281523029902</v>
      </c>
      <c r="Q427">
        <v>22.2816485683257</v>
      </c>
      <c r="R427">
        <v>50.266615599167999</v>
      </c>
      <c r="S427" s="2">
        <f>(Table2[[#This Row],[Close Price]]-Table2[[#This Row],[20D EMA]])/Table2[[#This Row],[20D EMA]]</f>
        <v>1.6906170752324538E-2</v>
      </c>
      <c r="T427" s="2">
        <f>(Table2[[#This Row],[Close Price]]-Table2[[#This Row],[50D EMA]])/Table2[[#This Row],[50D EMA]]</f>
        <v>1.6636262717781222E-2</v>
      </c>
      <c r="U427" s="2">
        <f>(Table2[[#This Row],[Close Price]]-Table2[[#This Row],[200D EMA]])/Table2[[#This Row],[200D EMA]]</f>
        <v>7.981238130657442E-2</v>
      </c>
      <c r="V427">
        <v>0.60547337129604795</v>
      </c>
      <c r="W427">
        <v>23.61</v>
      </c>
      <c r="X427">
        <v>24.13</v>
      </c>
      <c r="Y427">
        <v>23.61</v>
      </c>
      <c r="Z427">
        <v>24.13</v>
      </c>
      <c r="AA427">
        <v>23.61</v>
      </c>
      <c r="AB427">
        <v>24.13</v>
      </c>
      <c r="AC427" s="2">
        <f>(Table2[[#This Row],[Close Price]]/Table2[[#This Row],[Day Low]])-1</f>
        <v>1.9059720457433205E-2</v>
      </c>
      <c r="AD427" s="2">
        <f>(Table2[[#This Row],[Day High]]/Table2[[#This Row],[Close Price]])-1</f>
        <v>2.9093931837074205E-3</v>
      </c>
      <c r="AE427" s="2">
        <f>(Table2[[#This Row],[Close Price]]/Table2[[#This Row],[Current Week Low]])-1</f>
        <v>1.9059720457433205E-2</v>
      </c>
      <c r="AF427" s="2">
        <f>(Table2[[#This Row],[Current Week High]]/Table2[[#This Row],[Close Price]])-1</f>
        <v>2.9093931837074205E-3</v>
      </c>
      <c r="AG427" s="2">
        <f>(Table2[[#This Row],[Close Price]]/Table2[[#This Row],[Current Month Low]])-1</f>
        <v>1.9059720457433205E-2</v>
      </c>
      <c r="AH427" s="2">
        <f>(Table2[[#This Row],[Current Month High]]/Table2[[#This Row],[Close Price]])-1</f>
        <v>2.9093931837074205E-3</v>
      </c>
      <c r="AI427">
        <v>36.533665835411398</v>
      </c>
      <c r="AJ427">
        <v>53.248407643311999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-0.09</v>
      </c>
      <c r="AM427" t="s">
        <v>10456</v>
      </c>
      <c r="AN427">
        <v>-0.25</v>
      </c>
      <c r="AO427" t="s">
        <v>10456</v>
      </c>
      <c r="AP427">
        <v>4.4110305924309999E-2</v>
      </c>
      <c r="AQ427">
        <f>(Table2[[#This Row],[Sharpe Ratio]]-AVERAGE(Table2[Sharpe Ratio]))/_xlfn.STDEV.P(Table2[Sharpe Ratio])</f>
        <v>-0.11308421176796538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388</v>
      </c>
      <c r="AT427">
        <f>_xlfn.RANK.AVG(Table2[[#This Row],[6M Return vs Nifty Z-Score]],Table2[6M Return vs Nifty Z-Score])</f>
        <v>483</v>
      </c>
      <c r="AU427">
        <f>_xlfn.RANK.AVG(Table2[[#This Row],[Sharpe Ratio Z-Score]],Table2[Sharpe Ratio Z-Score])</f>
        <v>374</v>
      </c>
      <c r="AV427">
        <f>(Table2[[#This Row],[Rank 1Y]]+Table2[[#This Row],[Rank 6M]]+Table2[[#This Row],[Rank Sharpe]])/3</f>
        <v>415</v>
      </c>
    </row>
    <row r="428" spans="1:48" x14ac:dyDescent="0.3">
      <c r="A428" t="s">
        <v>373</v>
      </c>
      <c r="B428" t="s">
        <v>374</v>
      </c>
      <c r="C428" t="s">
        <v>10419</v>
      </c>
      <c r="D428" t="s">
        <v>375</v>
      </c>
      <c r="E428">
        <v>63954.718302719899</v>
      </c>
      <c r="F428">
        <v>2378.15</v>
      </c>
      <c r="G428">
        <v>-4.3205229837887096</v>
      </c>
      <c r="H428">
        <f>(Table2[[#This Row],[1Y Return vs Nifty]]-AVERAGE(Table2[1Y Return vs Nifty]))/_xlfn.STDEV.P(Table2[1Y Return vs Nifty])</f>
        <v>-0.59727536687531857</v>
      </c>
      <c r="I428">
        <v>3.8475319630424498</v>
      </c>
      <c r="J428">
        <f>(Table2[[#This Row],[1M Return vs Nifty]]-AVERAGE(Table2[1M Return vs Nifty]))/_xlfn.STDEV.P(Table2[1M Return vs Nifty])</f>
        <v>0.39921888226352931</v>
      </c>
      <c r="K428">
        <v>13.888192325969101</v>
      </c>
      <c r="L428">
        <f>(Table2[[#This Row],[6M Return vs Nifty]]-AVERAGE(Table2[6M Return vs Nifty]))/_xlfn.STDEV.P(Table2[6M Return vs Nifty])</f>
        <v>4.6912343590738988E-2</v>
      </c>
      <c r="M428">
        <v>2.41059761941418</v>
      </c>
      <c r="N428">
        <f>(Table2[[#This Row],[1W Return vs Nifty]]-AVERAGE(Table2[1W Return vs Nifty]))/_xlfn.STDEV.P(Table2[1W Return vs Nifty])</f>
        <v>0.84838124014328442</v>
      </c>
      <c r="O428">
        <v>2279.64</v>
      </c>
      <c r="P428">
        <v>2186.07598934008</v>
      </c>
      <c r="Q428">
        <v>2004.3883875619899</v>
      </c>
      <c r="R428">
        <v>68.061774154717099</v>
      </c>
      <c r="S428" s="2">
        <f>(Table2[[#This Row],[Close Price]]-Table2[[#This Row],[20D EMA]])/Table2[[#This Row],[20D EMA]]</f>
        <v>4.3212963450369457E-2</v>
      </c>
      <c r="T428" s="2">
        <f>(Table2[[#This Row],[Close Price]]-Table2[[#This Row],[50D EMA]])/Table2[[#This Row],[50D EMA]]</f>
        <v>8.7862458394185217E-2</v>
      </c>
      <c r="U428" s="2">
        <f>(Table2[[#This Row],[Close Price]]-Table2[[#This Row],[200D EMA]])/Table2[[#This Row],[200D EMA]]</f>
        <v>0.18647165128143151</v>
      </c>
      <c r="V428">
        <v>1.04734186639306</v>
      </c>
      <c r="W428">
        <v>2363.0500000000002</v>
      </c>
      <c r="X428">
        <v>2389.6999999999998</v>
      </c>
      <c r="Y428">
        <v>2363.0500000000002</v>
      </c>
      <c r="Z428">
        <v>2389.6999999999998</v>
      </c>
      <c r="AA428">
        <v>2363.0500000000002</v>
      </c>
      <c r="AB428">
        <v>2389.6999999999998</v>
      </c>
      <c r="AC428" s="2">
        <f>(Table2[[#This Row],[Close Price]]/Table2[[#This Row],[Day Low]])-1</f>
        <v>6.3900467616004875E-3</v>
      </c>
      <c r="AD428" s="2">
        <f>(Table2[[#This Row],[Day High]]/Table2[[#This Row],[Close Price]])-1</f>
        <v>4.8567163551498371E-3</v>
      </c>
      <c r="AE428" s="2">
        <f>(Table2[[#This Row],[Close Price]]/Table2[[#This Row],[Current Week Low]])-1</f>
        <v>6.3900467616004875E-3</v>
      </c>
      <c r="AF428" s="2">
        <f>(Table2[[#This Row],[Current Week High]]/Table2[[#This Row],[Close Price]])-1</f>
        <v>4.8567163551498371E-3</v>
      </c>
      <c r="AG428" s="2">
        <f>(Table2[[#This Row],[Close Price]]/Table2[[#This Row],[Current Month Low]])-1</f>
        <v>6.3900467616004875E-3</v>
      </c>
      <c r="AH428" s="2">
        <f>(Table2[[#This Row],[Current Month High]]/Table2[[#This Row],[Close Price]])-1</f>
        <v>4.8567163551498371E-3</v>
      </c>
      <c r="AI428">
        <v>3.1474044950907198</v>
      </c>
      <c r="AJ428">
        <v>36.675287356321803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0.09</v>
      </c>
      <c r="AM428" t="s">
        <v>10455</v>
      </c>
      <c r="AN428">
        <v>6.81</v>
      </c>
      <c r="AO428" t="s">
        <v>10455</v>
      </c>
      <c r="AP428">
        <v>2.5353609673454E-2</v>
      </c>
      <c r="AQ428">
        <f>(Table2[[#This Row],[Sharpe Ratio]]-AVERAGE(Table2[Sharpe Ratio]))/_xlfn.STDEV.P(Table2[Sharpe Ratio])</f>
        <v>-0.32514534025362346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0.37209175886861062</v>
      </c>
      <c r="AS428">
        <f>_xlfn.RANK.AVG(Table2[[#This Row],[1Y Return vs Nifty Z-Score]],Table2[1Y Return vs Nifty Z-Score])</f>
        <v>539</v>
      </c>
      <c r="AT428">
        <f>_xlfn.RANK.AVG(Table2[[#This Row],[6M Return vs Nifty Z-Score]],Table2[6M Return vs Nifty Z-Score])</f>
        <v>284</v>
      </c>
      <c r="AU428">
        <f>_xlfn.RANK.AVG(Table2[[#This Row],[Sharpe Ratio Z-Score]],Table2[Sharpe Ratio Z-Score])</f>
        <v>423</v>
      </c>
      <c r="AV428">
        <f>(Table2[[#This Row],[Rank 1Y]]+Table2[[#This Row],[Rank 6M]]+Table2[[#This Row],[Rank Sharpe]])/3</f>
        <v>415.33333333333331</v>
      </c>
    </row>
    <row r="429" spans="1:48" x14ac:dyDescent="0.3">
      <c r="A429" t="s">
        <v>1510</v>
      </c>
      <c r="B429" t="s">
        <v>1511</v>
      </c>
      <c r="C429" t="s">
        <v>10425</v>
      </c>
      <c r="D429" t="s">
        <v>378</v>
      </c>
      <c r="E429">
        <v>6064.5123346500004</v>
      </c>
      <c r="F429">
        <v>317.25</v>
      </c>
      <c r="G429">
        <v>29.261231900204599</v>
      </c>
      <c r="H429">
        <f>(Table2[[#This Row],[1Y Return vs Nifty]]-AVERAGE(Table2[1Y Return vs Nifty]))/_xlfn.STDEV.P(Table2[1Y Return vs Nifty])</f>
        <v>-0.19921730230415921</v>
      </c>
      <c r="I429">
        <v>11.845338932376601</v>
      </c>
      <c r="J429">
        <f>(Table2[[#This Row],[1M Return vs Nifty]]-AVERAGE(Table2[1M Return vs Nifty]))/_xlfn.STDEV.P(Table2[1M Return vs Nifty])</f>
        <v>1.1668726041340287</v>
      </c>
      <c r="K429">
        <v>14.5669331638128</v>
      </c>
      <c r="L429">
        <f>(Table2[[#This Row],[6M Return vs Nifty]]-AVERAGE(Table2[6M Return vs Nifty]))/_xlfn.STDEV.P(Table2[6M Return vs Nifty])</f>
        <v>6.7591516581296696E-2</v>
      </c>
      <c r="M429">
        <v>-7.41041371896236</v>
      </c>
      <c r="N429">
        <f>(Table2[[#This Row],[1W Return vs Nifty]]-AVERAGE(Table2[1W Return vs Nifty]))/_xlfn.STDEV.P(Table2[1W Return vs Nifty])</f>
        <v>-1.1247379697076811</v>
      </c>
      <c r="O429">
        <v>307.01</v>
      </c>
      <c r="P429">
        <v>290.03244815591199</v>
      </c>
      <c r="Q429">
        <v>259.305915784028</v>
      </c>
      <c r="R429">
        <v>50.761786218198402</v>
      </c>
      <c r="S429" s="2">
        <f>(Table2[[#This Row],[Close Price]]-Table2[[#This Row],[20D EMA]])/Table2[[#This Row],[20D EMA]]</f>
        <v>3.3353962411647863E-2</v>
      </c>
      <c r="T429" s="2">
        <f>(Table2[[#This Row],[Close Price]]-Table2[[#This Row],[50D EMA]])/Table2[[#This Row],[50D EMA]]</f>
        <v>9.3843126923014969E-2</v>
      </c>
      <c r="U429" s="2">
        <f>(Table2[[#This Row],[Close Price]]-Table2[[#This Row],[200D EMA]])/Table2[[#This Row],[200D EMA]]</f>
        <v>0.22345839677731361</v>
      </c>
      <c r="V429">
        <v>1.3066340107354599</v>
      </c>
      <c r="W429">
        <v>312.10000000000002</v>
      </c>
      <c r="X429">
        <v>319.14999999999998</v>
      </c>
      <c r="Y429">
        <v>312.10000000000002</v>
      </c>
      <c r="Z429">
        <v>319.14999999999998</v>
      </c>
      <c r="AA429">
        <v>312.10000000000002</v>
      </c>
      <c r="AB429">
        <v>319.14999999999998</v>
      </c>
      <c r="AC429" s="2">
        <f>(Table2[[#This Row],[Close Price]]/Table2[[#This Row],[Day Low]])-1</f>
        <v>1.650112143543736E-2</v>
      </c>
      <c r="AD429" s="2">
        <f>(Table2[[#This Row],[Day High]]/Table2[[#This Row],[Close Price]])-1</f>
        <v>5.9889676910953593E-3</v>
      </c>
      <c r="AE429" s="2">
        <f>(Table2[[#This Row],[Close Price]]/Table2[[#This Row],[Current Week Low]])-1</f>
        <v>1.650112143543736E-2</v>
      </c>
      <c r="AF429" s="2">
        <f>(Table2[[#This Row],[Current Week High]]/Table2[[#This Row],[Close Price]])-1</f>
        <v>5.9889676910953593E-3</v>
      </c>
      <c r="AG429" s="2">
        <f>(Table2[[#This Row],[Close Price]]/Table2[[#This Row],[Current Month Low]])-1</f>
        <v>1.650112143543736E-2</v>
      </c>
      <c r="AH429" s="2">
        <f>(Table2[[#This Row],[Current Month High]]/Table2[[#This Row],[Close Price]])-1</f>
        <v>5.9889676910953593E-3</v>
      </c>
      <c r="AI429">
        <v>9.7714736012608192</v>
      </c>
      <c r="AJ429">
        <v>61.532586558044798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0.08</v>
      </c>
      <c r="AM429" t="s">
        <v>10455</v>
      </c>
      <c r="AN429">
        <v>-0.61</v>
      </c>
      <c r="AO429" t="s">
        <v>10456</v>
      </c>
      <c r="AP429">
        <v>-4.8279095270568E-2</v>
      </c>
      <c r="AQ429">
        <f>(Table2[[#This Row],[Sharpe Ratio]]-AVERAGE(Table2[Sharpe Ratio]))/_xlfn.STDEV.P(Table2[Sharpe Ratio])</f>
        <v>-1.157628539589338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-1.2471196908858531</v>
      </c>
      <c r="AS429">
        <f>_xlfn.RANK.AVG(Table2[[#This Row],[1Y Return vs Nifty Z-Score]],Table2[1Y Return vs Nifty Z-Score])</f>
        <v>344</v>
      </c>
      <c r="AT429">
        <f>_xlfn.RANK.AVG(Table2[[#This Row],[6M Return vs Nifty Z-Score]],Table2[6M Return vs Nifty Z-Score])</f>
        <v>276</v>
      </c>
      <c r="AU429">
        <f>_xlfn.RANK.AVG(Table2[[#This Row],[Sharpe Ratio Z-Score]],Table2[Sharpe Ratio Z-Score])</f>
        <v>631</v>
      </c>
      <c r="AV429">
        <f>(Table2[[#This Row],[Rank 1Y]]+Table2[[#This Row],[Rank 6M]]+Table2[[#This Row],[Rank Sharpe]])/3</f>
        <v>417</v>
      </c>
    </row>
    <row r="430" spans="1:48" x14ac:dyDescent="0.3">
      <c r="A430" t="s">
        <v>1294</v>
      </c>
      <c r="B430" t="s">
        <v>1295</v>
      </c>
      <c r="C430" t="s">
        <v>10422</v>
      </c>
      <c r="D430" t="s">
        <v>89</v>
      </c>
      <c r="E430">
        <v>8293.8319575999994</v>
      </c>
      <c r="F430">
        <v>760.95</v>
      </c>
      <c r="G430">
        <v>-33.011703359377101</v>
      </c>
      <c r="H430">
        <f>(Table2[[#This Row],[1Y Return vs Nifty]]-AVERAGE(Table2[1Y Return vs Nifty]))/_xlfn.STDEV.P(Table2[1Y Return vs Nifty])</f>
        <v>-0.93736348228266542</v>
      </c>
      <c r="I430">
        <v>-5.6970361693919296</v>
      </c>
      <c r="J430">
        <f>(Table2[[#This Row],[1M Return vs Nifty]]-AVERAGE(Table2[1M Return vs Nifty]))/_xlfn.STDEV.P(Table2[1M Return vs Nifty])</f>
        <v>-0.51689765800848608</v>
      </c>
      <c r="K430">
        <v>0.30577823443704</v>
      </c>
      <c r="L430">
        <f>(Table2[[#This Row],[6M Return vs Nifty]]-AVERAGE(Table2[6M Return vs Nifty]))/_xlfn.STDEV.P(Table2[6M Return vs Nifty])</f>
        <v>-0.36690258394550501</v>
      </c>
      <c r="M430">
        <v>-2.3206305751149898</v>
      </c>
      <c r="N430">
        <f>(Table2[[#This Row],[1W Return vs Nifty]]-AVERAGE(Table2[1W Return vs Nifty]))/_xlfn.STDEV.P(Table2[1W Return vs Nifty])</f>
        <v>-0.10216009568997328</v>
      </c>
      <c r="O430">
        <v>747.13</v>
      </c>
      <c r="P430">
        <v>741.89789041528104</v>
      </c>
      <c r="Q430">
        <v>725.05368026173596</v>
      </c>
      <c r="R430">
        <v>56.710109247927001</v>
      </c>
      <c r="S430" s="2">
        <f>(Table2[[#This Row],[Close Price]]-Table2[[#This Row],[20D EMA]])/Table2[[#This Row],[20D EMA]]</f>
        <v>1.8497450242929678E-2</v>
      </c>
      <c r="T430" s="2">
        <f>(Table2[[#This Row],[Close Price]]-Table2[[#This Row],[50D EMA]])/Table2[[#This Row],[50D EMA]]</f>
        <v>2.5680231512795505E-2</v>
      </c>
      <c r="U430" s="2">
        <f>(Table2[[#This Row],[Close Price]]-Table2[[#This Row],[200D EMA]])/Table2[[#This Row],[200D EMA]]</f>
        <v>4.9508499460765347E-2</v>
      </c>
      <c r="V430">
        <v>1.23169185982722</v>
      </c>
      <c r="W430">
        <v>746.2</v>
      </c>
      <c r="X430">
        <v>763.2</v>
      </c>
      <c r="Y430">
        <v>746.2</v>
      </c>
      <c r="Z430">
        <v>763.2</v>
      </c>
      <c r="AA430">
        <v>746.2</v>
      </c>
      <c r="AB430">
        <v>763.2</v>
      </c>
      <c r="AC430" s="2">
        <f>(Table2[[#This Row],[Close Price]]/Table2[[#This Row],[Day Low]])-1</f>
        <v>1.9766818547306331E-2</v>
      </c>
      <c r="AD430" s="2">
        <f>(Table2[[#This Row],[Day High]]/Table2[[#This Row],[Close Price]])-1</f>
        <v>2.9568302779421352E-3</v>
      </c>
      <c r="AE430" s="2">
        <f>(Table2[[#This Row],[Close Price]]/Table2[[#This Row],[Current Week Low]])-1</f>
        <v>1.9766818547306331E-2</v>
      </c>
      <c r="AF430" s="2">
        <f>(Table2[[#This Row],[Current Week High]]/Table2[[#This Row],[Close Price]])-1</f>
        <v>2.9568302779421352E-3</v>
      </c>
      <c r="AG430" s="2">
        <f>(Table2[[#This Row],[Close Price]]/Table2[[#This Row],[Current Month Low]])-1</f>
        <v>1.9766818547306331E-2</v>
      </c>
      <c r="AH430" s="2">
        <f>(Table2[[#This Row],[Current Month High]]/Table2[[#This Row],[Close Price]])-1</f>
        <v>2.9568302779421352E-3</v>
      </c>
      <c r="AI430">
        <v>16.761942308955899</v>
      </c>
      <c r="AJ430">
        <v>23.5308441558441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-7.0000000000000007E-2</v>
      </c>
      <c r="AM430" t="s">
        <v>10456</v>
      </c>
      <c r="AN430">
        <v>1.1000000000000001</v>
      </c>
      <c r="AO430" t="s">
        <v>10455</v>
      </c>
      <c r="AP430">
        <v>0.127541877160123</v>
      </c>
      <c r="AQ430">
        <f>(Table2[[#This Row],[Sharpe Ratio]]-AVERAGE(Table2[Sharpe Ratio]))/_xlfn.STDEV.P(Table2[Sharpe Ratio])</f>
        <v>0.83018388358174966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-1.0931399363448802</v>
      </c>
      <c r="AS430">
        <f>_xlfn.RANK.AVG(Table2[[#This Row],[1Y Return vs Nifty Z-Score]],Table2[1Y Return vs Nifty Z-Score])</f>
        <v>675</v>
      </c>
      <c r="AT430">
        <f>_xlfn.RANK.AVG(Table2[[#This Row],[6M Return vs Nifty Z-Score]],Table2[6M Return vs Nifty Z-Score])</f>
        <v>429</v>
      </c>
      <c r="AU430">
        <f>_xlfn.RANK.AVG(Table2[[#This Row],[Sharpe Ratio Z-Score]],Table2[Sharpe Ratio Z-Score])</f>
        <v>152</v>
      </c>
      <c r="AV430">
        <f>(Table2[[#This Row],[Rank 1Y]]+Table2[[#This Row],[Rank 6M]]+Table2[[#This Row],[Rank Sharpe]])/3</f>
        <v>418.66666666666669</v>
      </c>
    </row>
    <row r="431" spans="1:48" x14ac:dyDescent="0.3">
      <c r="A431" t="s">
        <v>200</v>
      </c>
      <c r="B431" t="s">
        <v>201</v>
      </c>
      <c r="C431" t="s">
        <v>10415</v>
      </c>
      <c r="D431" t="s">
        <v>202</v>
      </c>
      <c r="E431">
        <v>128043.743606925</v>
      </c>
      <c r="F431">
        <v>4635.55</v>
      </c>
      <c r="G431">
        <v>1.8052476942428</v>
      </c>
      <c r="H431">
        <f>(Table2[[#This Row],[1Y Return vs Nifty]]-AVERAGE(Table2[1Y Return vs Nifty]))/_xlfn.STDEV.P(Table2[1Y Return vs Nifty])</f>
        <v>-0.52466414007888196</v>
      </c>
      <c r="I431">
        <v>-8.4325267775241297</v>
      </c>
      <c r="J431">
        <f>(Table2[[#This Row],[1M Return vs Nifty]]-AVERAGE(Table2[1M Return vs Nifty]))/_xlfn.STDEV.P(Table2[1M Return vs Nifty])</f>
        <v>-0.77945832676757532</v>
      </c>
      <c r="K431">
        <v>3.8358632902905399</v>
      </c>
      <c r="L431">
        <f>(Table2[[#This Row],[6M Return vs Nifty]]-AVERAGE(Table2[6M Return vs Nifty]))/_xlfn.STDEV.P(Table2[6M Return vs Nifty])</f>
        <v>-0.2593516079746333</v>
      </c>
      <c r="M431">
        <v>-5.53545167137408</v>
      </c>
      <c r="N431">
        <f>(Table2[[#This Row],[1W Return vs Nifty]]-AVERAGE(Table2[1W Return vs Nifty]))/_xlfn.STDEV.P(Table2[1W Return vs Nifty])</f>
        <v>-0.74804319700319466</v>
      </c>
      <c r="O431">
        <v>4756.1899999999996</v>
      </c>
      <c r="P431">
        <v>4633.4061534206803</v>
      </c>
      <c r="Q431">
        <v>4113.3216827343003</v>
      </c>
      <c r="R431">
        <v>32.611693368138297</v>
      </c>
      <c r="S431" s="2">
        <f>(Table2[[#This Row],[Close Price]]-Table2[[#This Row],[20D EMA]])/Table2[[#This Row],[20D EMA]]</f>
        <v>-2.536484034489779E-2</v>
      </c>
      <c r="T431" s="2">
        <f>(Table2[[#This Row],[Close Price]]-Table2[[#This Row],[50D EMA]])/Table2[[#This Row],[50D EMA]]</f>
        <v>4.6269342862100357E-4</v>
      </c>
      <c r="U431" s="2">
        <f>(Table2[[#This Row],[Close Price]]-Table2[[#This Row],[200D EMA]])/Table2[[#This Row],[200D EMA]]</f>
        <v>0.12696024224357585</v>
      </c>
      <c r="V431">
        <v>0.95828896043096801</v>
      </c>
      <c r="W431">
        <v>4626</v>
      </c>
      <c r="X431">
        <v>4729.45</v>
      </c>
      <c r="Y431">
        <v>4626</v>
      </c>
      <c r="Z431">
        <v>4729.45</v>
      </c>
      <c r="AA431">
        <v>4626</v>
      </c>
      <c r="AB431">
        <v>4729.45</v>
      </c>
      <c r="AC431" s="2">
        <f>(Table2[[#This Row],[Close Price]]/Table2[[#This Row],[Day Low]])-1</f>
        <v>2.0644185041072127E-3</v>
      </c>
      <c r="AD431" s="2">
        <f>(Table2[[#This Row],[Day High]]/Table2[[#This Row],[Close Price]])-1</f>
        <v>2.0256495992924117E-2</v>
      </c>
      <c r="AE431" s="2">
        <f>(Table2[[#This Row],[Close Price]]/Table2[[#This Row],[Current Week Low]])-1</f>
        <v>2.0644185041072127E-3</v>
      </c>
      <c r="AF431" s="2">
        <f>(Table2[[#This Row],[Current Week High]]/Table2[[#This Row],[Close Price]])-1</f>
        <v>2.0256495992924117E-2</v>
      </c>
      <c r="AG431" s="2">
        <f>(Table2[[#This Row],[Close Price]]/Table2[[#This Row],[Current Month Low]])-1</f>
        <v>2.0644185041072127E-3</v>
      </c>
      <c r="AH431" s="2">
        <f>(Table2[[#This Row],[Current Month High]]/Table2[[#This Row],[Close Price]])-1</f>
        <v>2.0256495992924117E-2</v>
      </c>
      <c r="AI431">
        <v>7.3443280732599003</v>
      </c>
      <c r="AJ431">
        <v>46.694620253164501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-0.05</v>
      </c>
      <c r="AM431" t="s">
        <v>10456</v>
      </c>
      <c r="AN431">
        <v>-4.43</v>
      </c>
      <c r="AO431" t="s">
        <v>10456</v>
      </c>
      <c r="AP431">
        <v>4.6119044752704001E-2</v>
      </c>
      <c r="AQ431">
        <f>(Table2[[#This Row],[Sharpe Ratio]]-AVERAGE(Table2[Sharpe Ratio]))/_xlfn.STDEV.P(Table2[Sharpe Ratio])</f>
        <v>-9.0373633258557004E-2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-2.4018909050828423</v>
      </c>
      <c r="AS431">
        <f>_xlfn.RANK.AVG(Table2[[#This Row],[1Y Return vs Nifty Z-Score]],Table2[1Y Return vs Nifty Z-Score])</f>
        <v>500</v>
      </c>
      <c r="AT431">
        <f>_xlfn.RANK.AVG(Table2[[#This Row],[6M Return vs Nifty Z-Score]],Table2[6M Return vs Nifty Z-Score])</f>
        <v>390</v>
      </c>
      <c r="AU431">
        <f>_xlfn.RANK.AVG(Table2[[#This Row],[Sharpe Ratio Z-Score]],Table2[Sharpe Ratio Z-Score])</f>
        <v>366</v>
      </c>
      <c r="AV431">
        <f>(Table2[[#This Row],[Rank 1Y]]+Table2[[#This Row],[Rank 6M]]+Table2[[#This Row],[Rank Sharpe]])/3</f>
        <v>418.66666666666669</v>
      </c>
    </row>
    <row r="432" spans="1:48" x14ac:dyDescent="0.3">
      <c r="A432" t="s">
        <v>1240</v>
      </c>
      <c r="B432" t="s">
        <v>1241</v>
      </c>
      <c r="C432" t="s">
        <v>10422</v>
      </c>
      <c r="D432" t="s">
        <v>151</v>
      </c>
      <c r="E432">
        <v>8740.8653853699998</v>
      </c>
      <c r="F432">
        <v>1052.3499999999999</v>
      </c>
      <c r="G432">
        <v>15.8822051234774</v>
      </c>
      <c r="H432">
        <f>(Table2[[#This Row],[1Y Return vs Nifty]]-AVERAGE(Table2[1Y Return vs Nifty]))/_xlfn.STDEV.P(Table2[1Y Return vs Nifty])</f>
        <v>-0.35780429464529501</v>
      </c>
      <c r="I432">
        <v>0.73532907954226101</v>
      </c>
      <c r="J432">
        <f>(Table2[[#This Row],[1M Return vs Nifty]]-AVERAGE(Table2[1M Return vs Nifty]))/_xlfn.STDEV.P(Table2[1M Return vs Nifty])</f>
        <v>0.10050022902577525</v>
      </c>
      <c r="K432">
        <v>19.863730854256101</v>
      </c>
      <c r="L432">
        <f>(Table2[[#This Row],[6M Return vs Nifty]]-AVERAGE(Table2[6M Return vs Nifty]))/_xlfn.STDEV.P(Table2[6M Return vs Nifty])</f>
        <v>0.22896886361796762</v>
      </c>
      <c r="M432">
        <v>1.54150299676619</v>
      </c>
      <c r="N432">
        <f>(Table2[[#This Row],[1W Return vs Nifty]]-AVERAGE(Table2[1W Return vs Nifty]))/_xlfn.STDEV.P(Table2[1W Return vs Nifty])</f>
        <v>0.67377322513936377</v>
      </c>
      <c r="O432">
        <v>1014.16</v>
      </c>
      <c r="P432">
        <v>987.60319372171602</v>
      </c>
      <c r="Q432">
        <v>879.68818488683996</v>
      </c>
      <c r="R432">
        <v>53.797699049624498</v>
      </c>
      <c r="S432" s="2">
        <f>(Table2[[#This Row],[Close Price]]-Table2[[#This Row],[20D EMA]])/Table2[[#This Row],[20D EMA]]</f>
        <v>3.765677999526696E-2</v>
      </c>
      <c r="T432" s="2">
        <f>(Table2[[#This Row],[Close Price]]-Table2[[#This Row],[50D EMA]])/Table2[[#This Row],[50D EMA]]</f>
        <v>6.555953513504742E-2</v>
      </c>
      <c r="U432" s="2">
        <f>(Table2[[#This Row],[Close Price]]-Table2[[#This Row],[200D EMA]])/Table2[[#This Row],[200D EMA]]</f>
        <v>0.19627615566460127</v>
      </c>
      <c r="V432">
        <v>0.41403841468431302</v>
      </c>
      <c r="W432">
        <v>1022.85</v>
      </c>
      <c r="X432">
        <v>1058</v>
      </c>
      <c r="Y432">
        <v>1022.85</v>
      </c>
      <c r="Z432">
        <v>1058</v>
      </c>
      <c r="AA432">
        <v>1022.85</v>
      </c>
      <c r="AB432">
        <v>1058</v>
      </c>
      <c r="AC432" s="2">
        <f>(Table2[[#This Row],[Close Price]]/Table2[[#This Row],[Day Low]])-1</f>
        <v>2.8840983526421171E-2</v>
      </c>
      <c r="AD432" s="2">
        <f>(Table2[[#This Row],[Day High]]/Table2[[#This Row],[Close Price]])-1</f>
        <v>5.3689361904309951E-3</v>
      </c>
      <c r="AE432" s="2">
        <f>(Table2[[#This Row],[Close Price]]/Table2[[#This Row],[Current Week Low]])-1</f>
        <v>2.8840983526421171E-2</v>
      </c>
      <c r="AF432" s="2">
        <f>(Table2[[#This Row],[Current Week High]]/Table2[[#This Row],[Close Price]])-1</f>
        <v>5.3689361904309951E-3</v>
      </c>
      <c r="AG432" s="2">
        <f>(Table2[[#This Row],[Close Price]]/Table2[[#This Row],[Current Month Low]])-1</f>
        <v>2.8840983526421171E-2</v>
      </c>
      <c r="AH432" s="2">
        <f>(Table2[[#This Row],[Current Month High]]/Table2[[#This Row],[Close Price]])-1</f>
        <v>5.3689361904309951E-3</v>
      </c>
      <c r="AI432">
        <v>10.419537226208</v>
      </c>
      <c r="AJ432">
        <v>51.843301349108998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0.12</v>
      </c>
      <c r="AM432" t="s">
        <v>10455</v>
      </c>
      <c r="AN432">
        <v>3.35</v>
      </c>
      <c r="AO432" t="s">
        <v>10455</v>
      </c>
      <c r="AP432">
        <v>-3.0755924473371998E-2</v>
      </c>
      <c r="AQ432">
        <f>(Table2[[#This Row],[Sharpe Ratio]]-AVERAGE(Table2[Sharpe Ratio]))/_xlfn.STDEV.P(Table2[Sharpe Ratio])</f>
        <v>-0.95951351313681277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-0.31407548999900103</v>
      </c>
      <c r="AS432">
        <f>_xlfn.RANK.AVG(Table2[[#This Row],[1Y Return vs Nifty Z-Score]],Table2[1Y Return vs Nifty Z-Score])</f>
        <v>414</v>
      </c>
      <c r="AT432">
        <f>_xlfn.RANK.AVG(Table2[[#This Row],[6M Return vs Nifty Z-Score]],Table2[6M Return vs Nifty Z-Score])</f>
        <v>242</v>
      </c>
      <c r="AU432">
        <f>_xlfn.RANK.AVG(Table2[[#This Row],[Sharpe Ratio Z-Score]],Table2[Sharpe Ratio Z-Score])</f>
        <v>601</v>
      </c>
      <c r="AV432">
        <f>(Table2[[#This Row],[Rank 1Y]]+Table2[[#This Row],[Rank 6M]]+Table2[[#This Row],[Rank Sharpe]])/3</f>
        <v>419</v>
      </c>
    </row>
    <row r="433" spans="1:48" x14ac:dyDescent="0.3">
      <c r="A433" t="s">
        <v>560</v>
      </c>
      <c r="B433" t="s">
        <v>561</v>
      </c>
      <c r="C433" t="s">
        <v>10420</v>
      </c>
      <c r="D433" t="s">
        <v>80</v>
      </c>
      <c r="E433">
        <v>33913.035363900002</v>
      </c>
      <c r="F433">
        <v>4469.2</v>
      </c>
      <c r="G433">
        <v>7.3012592063186501</v>
      </c>
      <c r="H433">
        <f>(Table2[[#This Row],[1Y Return vs Nifty]]-AVERAGE(Table2[1Y Return vs Nifty]))/_xlfn.STDEV.P(Table2[1Y Return vs Nifty])</f>
        <v>-0.45951770229100741</v>
      </c>
      <c r="I433">
        <v>3.76122347743804</v>
      </c>
      <c r="J433">
        <f>(Table2[[#This Row],[1M Return vs Nifty]]-AVERAGE(Table2[1M Return vs Nifty]))/_xlfn.STDEV.P(Table2[1M Return vs Nifty])</f>
        <v>0.39093473256383382</v>
      </c>
      <c r="K433">
        <v>5.8223108818244196</v>
      </c>
      <c r="L433">
        <f>(Table2[[#This Row],[6M Return vs Nifty]]-AVERAGE(Table2[6M Return vs Nifty]))/_xlfn.STDEV.P(Table2[6M Return vs Nifty])</f>
        <v>-0.19883057978291979</v>
      </c>
      <c r="M433">
        <v>0.66260296155696397</v>
      </c>
      <c r="N433">
        <f>(Table2[[#This Row],[1W Return vs Nifty]]-AVERAGE(Table2[1W Return vs Nifty]))/_xlfn.STDEV.P(Table2[1W Return vs Nifty])</f>
        <v>0.49719522484385847</v>
      </c>
      <c r="O433">
        <v>4269.42</v>
      </c>
      <c r="P433">
        <v>4164.26600116191</v>
      </c>
      <c r="Q433">
        <v>3898.2796212149701</v>
      </c>
      <c r="R433">
        <v>59.090690127776099</v>
      </c>
      <c r="S433" s="2">
        <f>(Table2[[#This Row],[Close Price]]-Table2[[#This Row],[20D EMA]])/Table2[[#This Row],[20D EMA]]</f>
        <v>4.6793241236514502E-2</v>
      </c>
      <c r="T433" s="2">
        <f>(Table2[[#This Row],[Close Price]]-Table2[[#This Row],[50D EMA]])/Table2[[#This Row],[50D EMA]]</f>
        <v>7.3226349794419318E-2</v>
      </c>
      <c r="U433" s="2">
        <f>(Table2[[#This Row],[Close Price]]-Table2[[#This Row],[200D EMA]])/Table2[[#This Row],[200D EMA]]</f>
        <v>0.14645444510393843</v>
      </c>
      <c r="V433">
        <v>1.27465090566526</v>
      </c>
      <c r="W433">
        <v>4394.1499999999996</v>
      </c>
      <c r="X433">
        <v>4511.6499999999996</v>
      </c>
      <c r="Y433">
        <v>4394.1499999999996</v>
      </c>
      <c r="Z433">
        <v>4511.6499999999996</v>
      </c>
      <c r="AA433">
        <v>4394.1499999999996</v>
      </c>
      <c r="AB433">
        <v>4511.6499999999996</v>
      </c>
      <c r="AC433" s="2">
        <f>(Table2[[#This Row],[Close Price]]/Table2[[#This Row],[Day Low]])-1</f>
        <v>1.7079526188227501E-2</v>
      </c>
      <c r="AD433" s="2">
        <f>(Table2[[#This Row],[Day High]]/Table2[[#This Row],[Close Price]])-1</f>
        <v>9.4983442226796999E-3</v>
      </c>
      <c r="AE433" s="2">
        <f>(Table2[[#This Row],[Close Price]]/Table2[[#This Row],[Current Week Low]])-1</f>
        <v>1.7079526188227501E-2</v>
      </c>
      <c r="AF433" s="2">
        <f>(Table2[[#This Row],[Current Week High]]/Table2[[#This Row],[Close Price]])-1</f>
        <v>9.4983442226796999E-3</v>
      </c>
      <c r="AG433" s="2">
        <f>(Table2[[#This Row],[Close Price]]/Table2[[#This Row],[Current Month Low]])-1</f>
        <v>1.7079526188227501E-2</v>
      </c>
      <c r="AH433" s="2">
        <f>(Table2[[#This Row],[Current Month High]]/Table2[[#This Row],[Close Price]])-1</f>
        <v>9.4983442226796999E-3</v>
      </c>
      <c r="AI433">
        <v>2.9255795220621099</v>
      </c>
      <c r="AJ433">
        <v>47.486181008167598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-0.04</v>
      </c>
      <c r="AM433" t="s">
        <v>10456</v>
      </c>
      <c r="AN433">
        <v>5.19</v>
      </c>
      <c r="AO433" t="s">
        <v>10455</v>
      </c>
      <c r="AP433">
        <v>2.4023829568183001E-2</v>
      </c>
      <c r="AQ433">
        <f>(Table2[[#This Row],[Sharpe Ratio]]-AVERAGE(Table2[Sharpe Ratio]))/_xlfn.STDEV.P(Table2[Sharpe Ratio])</f>
        <v>-0.34017968670728937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-0.11039801137352434</v>
      </c>
      <c r="AS433">
        <f>_xlfn.RANK.AVG(Table2[[#This Row],[1Y Return vs Nifty Z-Score]],Table2[1Y Return vs Nifty Z-Score])</f>
        <v>462</v>
      </c>
      <c r="AT433">
        <f>_xlfn.RANK.AVG(Table2[[#This Row],[6M Return vs Nifty Z-Score]],Table2[6M Return vs Nifty Z-Score])</f>
        <v>368</v>
      </c>
      <c r="AU433">
        <f>_xlfn.RANK.AVG(Table2[[#This Row],[Sharpe Ratio Z-Score]],Table2[Sharpe Ratio Z-Score])</f>
        <v>428</v>
      </c>
      <c r="AV433">
        <f>(Table2[[#This Row],[Rank 1Y]]+Table2[[#This Row],[Rank 6M]]+Table2[[#This Row],[Rank Sharpe]])/3</f>
        <v>419.33333333333331</v>
      </c>
    </row>
    <row r="434" spans="1:48" x14ac:dyDescent="0.3">
      <c r="A434" t="s">
        <v>2122</v>
      </c>
      <c r="B434" t="s">
        <v>2123</v>
      </c>
      <c r="C434" t="s">
        <v>10410</v>
      </c>
      <c r="D434" t="s">
        <v>302</v>
      </c>
      <c r="E434">
        <v>2581.6461025599901</v>
      </c>
      <c r="F434">
        <v>1729.15</v>
      </c>
      <c r="G434">
        <v>3.5457144938238301</v>
      </c>
      <c r="H434">
        <f>(Table2[[#This Row],[1Y Return vs Nifty]]-AVERAGE(Table2[1Y Return vs Nifty]))/_xlfn.STDEV.P(Table2[1Y Return vs Nifty])</f>
        <v>-0.50403368618852229</v>
      </c>
      <c r="I434">
        <v>-1.5304922506010801</v>
      </c>
      <c r="J434">
        <f>(Table2[[#This Row],[1M Return vs Nifty]]-AVERAGE(Table2[1M Return vs Nifty]))/_xlfn.STDEV.P(Table2[1M Return vs Nifty])</f>
        <v>-0.116980160766992</v>
      </c>
      <c r="K434">
        <v>10.5407069846485</v>
      </c>
      <c r="L434">
        <f>(Table2[[#This Row],[6M Return vs Nifty]]-AVERAGE(Table2[6M Return vs Nifty]))/_xlfn.STDEV.P(Table2[6M Return vs Nifty])</f>
        <v>-5.5075373365324753E-2</v>
      </c>
      <c r="M434">
        <v>-5.5739868480118604</v>
      </c>
      <c r="N434">
        <f>(Table2[[#This Row],[1W Return vs Nifty]]-AVERAGE(Table2[1W Return vs Nifty]))/_xlfn.STDEV.P(Table2[1W Return vs Nifty])</f>
        <v>-0.75578522016753957</v>
      </c>
      <c r="O434">
        <v>1709.8</v>
      </c>
      <c r="P434">
        <v>1703.27521576651</v>
      </c>
      <c r="Q434">
        <v>1635.49981395686</v>
      </c>
      <c r="R434">
        <v>54.240566902922197</v>
      </c>
      <c r="S434" s="2">
        <f>(Table2[[#This Row],[Close Price]]-Table2[[#This Row],[20D EMA]])/Table2[[#This Row],[20D EMA]]</f>
        <v>1.1317113112644835E-2</v>
      </c>
      <c r="T434" s="2">
        <f>(Table2[[#This Row],[Close Price]]-Table2[[#This Row],[50D EMA]])/Table2[[#This Row],[50D EMA]]</f>
        <v>1.5191193997292983E-2</v>
      </c>
      <c r="U434" s="2">
        <f>(Table2[[#This Row],[Close Price]]-Table2[[#This Row],[200D EMA]])/Table2[[#This Row],[200D EMA]]</f>
        <v>5.7260896787610628E-2</v>
      </c>
      <c r="V434">
        <v>0.89475993691210298</v>
      </c>
      <c r="W434">
        <v>1718.4</v>
      </c>
      <c r="X434">
        <v>1747.95</v>
      </c>
      <c r="Y434">
        <v>1718.4</v>
      </c>
      <c r="Z434">
        <v>1747.95</v>
      </c>
      <c r="AA434">
        <v>1718.4</v>
      </c>
      <c r="AB434">
        <v>1747.95</v>
      </c>
      <c r="AC434" s="2">
        <f>(Table2[[#This Row],[Close Price]]/Table2[[#This Row],[Day Low]])-1</f>
        <v>6.2558193668529327E-3</v>
      </c>
      <c r="AD434" s="2">
        <f>(Table2[[#This Row],[Day High]]/Table2[[#This Row],[Close Price]])-1</f>
        <v>1.0872393950785098E-2</v>
      </c>
      <c r="AE434" s="2">
        <f>(Table2[[#This Row],[Close Price]]/Table2[[#This Row],[Current Week Low]])-1</f>
        <v>6.2558193668529327E-3</v>
      </c>
      <c r="AF434" s="2">
        <f>(Table2[[#This Row],[Current Week High]]/Table2[[#This Row],[Close Price]])-1</f>
        <v>1.0872393950785098E-2</v>
      </c>
      <c r="AG434" s="2">
        <f>(Table2[[#This Row],[Close Price]]/Table2[[#This Row],[Current Month Low]])-1</f>
        <v>6.2558193668529327E-3</v>
      </c>
      <c r="AH434" s="2">
        <f>(Table2[[#This Row],[Current Month High]]/Table2[[#This Row],[Close Price]])-1</f>
        <v>1.0872393950785098E-2</v>
      </c>
      <c r="AI434">
        <v>23.031547292022001</v>
      </c>
      <c r="AJ434">
        <v>35.08984375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-0.11</v>
      </c>
      <c r="AM434" t="s">
        <v>10456</v>
      </c>
      <c r="AN434">
        <v>2.89</v>
      </c>
      <c r="AO434" t="s">
        <v>10455</v>
      </c>
      <c r="AP434">
        <v>1.6224241277638999E-2</v>
      </c>
      <c r="AQ434">
        <f>(Table2[[#This Row],[Sharpe Ratio]]-AVERAGE(Table2[Sharpe Ratio]))/_xlfn.STDEV.P(Table2[Sharpe Ratio])</f>
        <v>-0.42836096727479883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-1.8602354077631778</v>
      </c>
      <c r="AS434">
        <f>_xlfn.RANK.AVG(Table2[[#This Row],[1Y Return vs Nifty Z-Score]],Table2[1Y Return vs Nifty Z-Score])</f>
        <v>489</v>
      </c>
      <c r="AT434">
        <f>_xlfn.RANK.AVG(Table2[[#This Row],[6M Return vs Nifty Z-Score]],Table2[6M Return vs Nifty Z-Score])</f>
        <v>314</v>
      </c>
      <c r="AU434">
        <f>_xlfn.RANK.AVG(Table2[[#This Row],[Sharpe Ratio Z-Score]],Table2[Sharpe Ratio Z-Score])</f>
        <v>457</v>
      </c>
      <c r="AV434">
        <f>(Table2[[#This Row],[Rank 1Y]]+Table2[[#This Row],[Rank 6M]]+Table2[[#This Row],[Rank Sharpe]])/3</f>
        <v>420</v>
      </c>
    </row>
    <row r="435" spans="1:48" x14ac:dyDescent="0.3">
      <c r="A435" t="s">
        <v>352</v>
      </c>
      <c r="B435" t="s">
        <v>353</v>
      </c>
      <c r="C435" t="s">
        <v>10417</v>
      </c>
      <c r="D435" t="s">
        <v>62</v>
      </c>
      <c r="E435">
        <v>70757.946422840003</v>
      </c>
      <c r="F435">
        <v>1211.8</v>
      </c>
      <c r="G435">
        <v>44.584483622566403</v>
      </c>
      <c r="H435">
        <f>(Table2[[#This Row],[1Y Return vs Nifty]]-AVERAGE(Table2[1Y Return vs Nifty]))/_xlfn.STDEV.P(Table2[1Y Return vs Nifty])</f>
        <v>-1.7584628710696656E-2</v>
      </c>
      <c r="I435">
        <v>-7.9990410331745103</v>
      </c>
      <c r="J435">
        <f>(Table2[[#This Row],[1M Return vs Nifty]]-AVERAGE(Table2[1M Return vs Nifty]))/_xlfn.STDEV.P(Table2[1M Return vs Nifty])</f>
        <v>-0.73785105288565844</v>
      </c>
      <c r="K435">
        <v>1.2357673500747399</v>
      </c>
      <c r="L435">
        <f>(Table2[[#This Row],[6M Return vs Nifty]]-AVERAGE(Table2[6M Return vs Nifty]))/_xlfn.STDEV.P(Table2[6M Return vs Nifty])</f>
        <v>-0.33856863860238368</v>
      </c>
      <c r="M435">
        <v>-3.9673593172272401</v>
      </c>
      <c r="N435">
        <f>(Table2[[#This Row],[1W Return vs Nifty]]-AVERAGE(Table2[1W Return vs Nifty]))/_xlfn.STDEV.P(Table2[1W Return vs Nifty])</f>
        <v>-0.43300098391691882</v>
      </c>
      <c r="O435">
        <v>1219.28</v>
      </c>
      <c r="P435">
        <v>1190.8850028285599</v>
      </c>
      <c r="Q435">
        <v>1049.7987537271199</v>
      </c>
      <c r="R435">
        <v>43.143382898558698</v>
      </c>
      <c r="S435" s="2">
        <f>(Table2[[#This Row],[Close Price]]-Table2[[#This Row],[20D EMA]])/Table2[[#This Row],[20D EMA]]</f>
        <v>-6.1347680598386085E-3</v>
      </c>
      <c r="T435" s="2">
        <f>(Table2[[#This Row],[Close Price]]-Table2[[#This Row],[50D EMA]])/Table2[[#This Row],[50D EMA]]</f>
        <v>1.7562566596911786E-2</v>
      </c>
      <c r="U435" s="2">
        <f>(Table2[[#This Row],[Close Price]]-Table2[[#This Row],[200D EMA]])/Table2[[#This Row],[200D EMA]]</f>
        <v>0.15431647798944706</v>
      </c>
      <c r="V435">
        <v>1.1198826556011201</v>
      </c>
      <c r="W435">
        <v>1204.05</v>
      </c>
      <c r="X435">
        <v>1226</v>
      </c>
      <c r="Y435">
        <v>1204.05</v>
      </c>
      <c r="Z435">
        <v>1226</v>
      </c>
      <c r="AA435">
        <v>1204.05</v>
      </c>
      <c r="AB435">
        <v>1226</v>
      </c>
      <c r="AC435" s="2">
        <f>(Table2[[#This Row],[Close Price]]/Table2[[#This Row],[Day Low]])-1</f>
        <v>6.4366097753416618E-3</v>
      </c>
      <c r="AD435" s="2">
        <f>(Table2[[#This Row],[Day High]]/Table2[[#This Row],[Close Price]])-1</f>
        <v>1.1718105297904069E-2</v>
      </c>
      <c r="AE435" s="2">
        <f>(Table2[[#This Row],[Close Price]]/Table2[[#This Row],[Current Week Low]])-1</f>
        <v>6.4366097753416618E-3</v>
      </c>
      <c r="AF435" s="2">
        <f>(Table2[[#This Row],[Current Week High]]/Table2[[#This Row],[Close Price]])-1</f>
        <v>1.1718105297904069E-2</v>
      </c>
      <c r="AG435" s="2">
        <f>(Table2[[#This Row],[Close Price]]/Table2[[#This Row],[Current Month Low]])-1</f>
        <v>6.4366097753416618E-3</v>
      </c>
      <c r="AH435" s="2">
        <f>(Table2[[#This Row],[Current Month High]]/Table2[[#This Row],[Close Price]])-1</f>
        <v>1.1718105297904069E-2</v>
      </c>
      <c r="AI435">
        <v>6.6265060240963702</v>
      </c>
      <c r="AJ435">
        <v>70.952951964449397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0.04</v>
      </c>
      <c r="AM435" t="s">
        <v>10455</v>
      </c>
      <c r="AN435">
        <v>-2.97</v>
      </c>
      <c r="AO435" t="s">
        <v>10456</v>
      </c>
      <c r="AP435">
        <v>-1.3240164861519001E-2</v>
      </c>
      <c r="AQ435">
        <f>(Table2[[#This Row],[Sharpe Ratio]]-AVERAGE(Table2[Sharpe Ratio]))/_xlfn.STDEV.P(Table2[Sharpe Ratio])</f>
        <v>-0.761482276724188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-2.2884875808398455</v>
      </c>
      <c r="AS435">
        <f>_xlfn.RANK.AVG(Table2[[#This Row],[1Y Return vs Nifty Z-Score]],Table2[1Y Return vs Nifty Z-Score])</f>
        <v>276</v>
      </c>
      <c r="AT435">
        <f>_xlfn.RANK.AVG(Table2[[#This Row],[6M Return vs Nifty Z-Score]],Table2[6M Return vs Nifty Z-Score])</f>
        <v>418</v>
      </c>
      <c r="AU435">
        <f>_xlfn.RANK.AVG(Table2[[#This Row],[Sharpe Ratio Z-Score]],Table2[Sharpe Ratio Z-Score])</f>
        <v>567</v>
      </c>
      <c r="AV435">
        <f>(Table2[[#This Row],[Rank 1Y]]+Table2[[#This Row],[Rank 6M]]+Table2[[#This Row],[Rank Sharpe]])/3</f>
        <v>420.33333333333331</v>
      </c>
    </row>
    <row r="436" spans="1:48" x14ac:dyDescent="0.3">
      <c r="A436" t="s">
        <v>1368</v>
      </c>
      <c r="B436" t="s">
        <v>1369</v>
      </c>
      <c r="C436" t="s">
        <v>10417</v>
      </c>
      <c r="D436" t="s">
        <v>62</v>
      </c>
      <c r="E436">
        <v>7522.6399312200001</v>
      </c>
      <c r="F436">
        <v>472</v>
      </c>
      <c r="G436">
        <v>26.890476909942599</v>
      </c>
      <c r="H436">
        <f>(Table2[[#This Row],[1Y Return vs Nifty]]-AVERAGE(Table2[1Y Return vs Nifty]))/_xlfn.STDEV.P(Table2[1Y Return vs Nifty])</f>
        <v>-0.22731881594619707</v>
      </c>
      <c r="I436">
        <v>-1.3598358274309801</v>
      </c>
      <c r="J436">
        <f>(Table2[[#This Row],[1M Return vs Nifty]]-AVERAGE(Table2[1M Return vs Nifty]))/_xlfn.STDEV.P(Table2[1M Return vs Nifty])</f>
        <v>-0.10060004070283635</v>
      </c>
      <c r="K436">
        <v>8.7838198606800404</v>
      </c>
      <c r="L436">
        <f>(Table2[[#This Row],[6M Return vs Nifty]]-AVERAGE(Table2[6M Return vs Nifty]))/_xlfn.STDEV.P(Table2[6M Return vs Nifty])</f>
        <v>-0.10860239094812925</v>
      </c>
      <c r="M436">
        <v>-2.0409810572444398</v>
      </c>
      <c r="N436">
        <f>(Table2[[#This Row],[1W Return vs Nifty]]-AVERAGE(Table2[1W Return vs Nifty]))/_xlfn.STDEV.P(Table2[1W Return vs Nifty])</f>
        <v>-4.5976285619435744E-2</v>
      </c>
      <c r="O436">
        <v>458.61</v>
      </c>
      <c r="P436">
        <v>454.40838840713701</v>
      </c>
      <c r="Q436">
        <v>420.15367626002302</v>
      </c>
      <c r="R436">
        <v>58.241954708319703</v>
      </c>
      <c r="S436" s="2">
        <f>(Table2[[#This Row],[Close Price]]-Table2[[#This Row],[20D EMA]])/Table2[[#This Row],[20D EMA]]</f>
        <v>2.9196921131244381E-2</v>
      </c>
      <c r="T436" s="2">
        <f>(Table2[[#This Row],[Close Price]]-Table2[[#This Row],[50D EMA]])/Table2[[#This Row],[50D EMA]]</f>
        <v>3.871321930153588E-2</v>
      </c>
      <c r="U436" s="2">
        <f>(Table2[[#This Row],[Close Price]]-Table2[[#This Row],[200D EMA]])/Table2[[#This Row],[200D EMA]]</f>
        <v>0.12339847696082168</v>
      </c>
      <c r="V436">
        <v>1.2489170748280001</v>
      </c>
      <c r="W436">
        <v>464.35</v>
      </c>
      <c r="X436">
        <v>478</v>
      </c>
      <c r="Y436">
        <v>464.35</v>
      </c>
      <c r="Z436">
        <v>478</v>
      </c>
      <c r="AA436">
        <v>464.35</v>
      </c>
      <c r="AB436">
        <v>478</v>
      </c>
      <c r="AC436" s="2">
        <f>(Table2[[#This Row],[Close Price]]/Table2[[#This Row],[Day Low]])-1</f>
        <v>1.6474641972649806E-2</v>
      </c>
      <c r="AD436" s="2">
        <f>(Table2[[#This Row],[Day High]]/Table2[[#This Row],[Close Price]])-1</f>
        <v>1.2711864406779627E-2</v>
      </c>
      <c r="AE436" s="2">
        <f>(Table2[[#This Row],[Close Price]]/Table2[[#This Row],[Current Week Low]])-1</f>
        <v>1.6474641972649806E-2</v>
      </c>
      <c r="AF436" s="2">
        <f>(Table2[[#This Row],[Current Week High]]/Table2[[#This Row],[Close Price]])-1</f>
        <v>1.2711864406779627E-2</v>
      </c>
      <c r="AG436" s="2">
        <f>(Table2[[#This Row],[Close Price]]/Table2[[#This Row],[Current Month Low]])-1</f>
        <v>1.6474641972649806E-2</v>
      </c>
      <c r="AH436" s="2">
        <f>(Table2[[#This Row],[Current Month High]]/Table2[[#This Row],[Close Price]])-1</f>
        <v>1.2711864406779627E-2</v>
      </c>
      <c r="AI436">
        <v>3.8029661016949001</v>
      </c>
      <c r="AJ436">
        <v>53.971619637905697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0.01</v>
      </c>
      <c r="AM436" t="s">
        <v>10455</v>
      </c>
      <c r="AN436">
        <v>2.88</v>
      </c>
      <c r="AO436" t="s">
        <v>10455</v>
      </c>
      <c r="AP436">
        <v>-1.3416862683139999E-2</v>
      </c>
      <c r="AQ436">
        <f>(Table2[[#This Row],[Sharpe Ratio]]-AVERAGE(Table2[Sharpe Ratio]))/_xlfn.STDEV.P(Table2[Sharpe Ratio])</f>
        <v>-0.76348000270709904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-1.2459775359236973</v>
      </c>
      <c r="AS436">
        <f>_xlfn.RANK.AVG(Table2[[#This Row],[1Y Return vs Nifty Z-Score]],Table2[1Y Return vs Nifty Z-Score])</f>
        <v>353</v>
      </c>
      <c r="AT436">
        <f>_xlfn.RANK.AVG(Table2[[#This Row],[6M Return vs Nifty Z-Score]],Table2[6M Return vs Nifty Z-Score])</f>
        <v>340</v>
      </c>
      <c r="AU436">
        <f>_xlfn.RANK.AVG(Table2[[#This Row],[Sharpe Ratio Z-Score]],Table2[Sharpe Ratio Z-Score])</f>
        <v>569</v>
      </c>
      <c r="AV436">
        <f>(Table2[[#This Row],[Rank 1Y]]+Table2[[#This Row],[Rank 6M]]+Table2[[#This Row],[Rank Sharpe]])/3</f>
        <v>420.66666666666669</v>
      </c>
    </row>
    <row r="437" spans="1:48" x14ac:dyDescent="0.3">
      <c r="A437" t="s">
        <v>1700</v>
      </c>
      <c r="B437" t="s">
        <v>1701</v>
      </c>
      <c r="C437" t="s">
        <v>10428</v>
      </c>
      <c r="D437" t="s">
        <v>659</v>
      </c>
      <c r="E437">
        <v>4424.6163469200001</v>
      </c>
      <c r="F437">
        <v>685.8</v>
      </c>
      <c r="G437">
        <v>12.138586099407499</v>
      </c>
      <c r="H437">
        <f>(Table2[[#This Row],[1Y Return vs Nifty]]-AVERAGE(Table2[1Y Return vs Nifty]))/_xlfn.STDEV.P(Table2[1Y Return vs Nifty])</f>
        <v>-0.4021789185552363</v>
      </c>
      <c r="I437">
        <v>3.8426842439000799</v>
      </c>
      <c r="J437">
        <f>(Table2[[#This Row],[1M Return vs Nifty]]-AVERAGE(Table2[1M Return vs Nifty]))/_xlfn.STDEV.P(Table2[1M Return vs Nifty])</f>
        <v>0.39875358350644596</v>
      </c>
      <c r="K437">
        <v>-16.3527271094936</v>
      </c>
      <c r="L437">
        <f>(Table2[[#This Row],[6M Return vs Nifty]]-AVERAGE(Table2[6M Return vs Nifty]))/_xlfn.STDEV.P(Table2[6M Return vs Nifty])</f>
        <v>-0.87443667437340311</v>
      </c>
      <c r="M437">
        <v>-4.2608267795445798</v>
      </c>
      <c r="N437">
        <f>(Table2[[#This Row],[1W Return vs Nifty]]-AVERAGE(Table2[1W Return vs Nifty]))/_xlfn.STDEV.P(Table2[1W Return vs Nifty])</f>
        <v>-0.49196092881606363</v>
      </c>
      <c r="O437">
        <v>662</v>
      </c>
      <c r="P437">
        <v>643.71368580979697</v>
      </c>
      <c r="Q437">
        <v>638.80462663758397</v>
      </c>
      <c r="R437">
        <v>51.262109380395103</v>
      </c>
      <c r="S437" s="2">
        <f>(Table2[[#This Row],[Close Price]]-Table2[[#This Row],[20D EMA]])/Table2[[#This Row],[20D EMA]]</f>
        <v>3.5951661631419871E-2</v>
      </c>
      <c r="T437" s="2">
        <f>(Table2[[#This Row],[Close Price]]-Table2[[#This Row],[50D EMA]])/Table2[[#This Row],[50D EMA]]</f>
        <v>6.538048688099285E-2</v>
      </c>
      <c r="U437" s="2">
        <f>(Table2[[#This Row],[Close Price]]-Table2[[#This Row],[200D EMA]])/Table2[[#This Row],[200D EMA]]</f>
        <v>7.3567678446195869E-2</v>
      </c>
      <c r="V437">
        <v>1.7881235668778299</v>
      </c>
      <c r="W437">
        <v>670.05</v>
      </c>
      <c r="X437">
        <v>688.95</v>
      </c>
      <c r="Y437">
        <v>670.05</v>
      </c>
      <c r="Z437">
        <v>688.95</v>
      </c>
      <c r="AA437">
        <v>670.05</v>
      </c>
      <c r="AB437">
        <v>688.95</v>
      </c>
      <c r="AC437" s="2">
        <f>(Table2[[#This Row],[Close Price]]/Table2[[#This Row],[Day Low]])-1</f>
        <v>2.3505708529214298E-2</v>
      </c>
      <c r="AD437" s="2">
        <f>(Table2[[#This Row],[Day High]]/Table2[[#This Row],[Close Price]])-1</f>
        <v>4.5931758530184386E-3</v>
      </c>
      <c r="AE437" s="2">
        <f>(Table2[[#This Row],[Close Price]]/Table2[[#This Row],[Current Week Low]])-1</f>
        <v>2.3505708529214298E-2</v>
      </c>
      <c r="AF437" s="2">
        <f>(Table2[[#This Row],[Current Week High]]/Table2[[#This Row],[Close Price]])-1</f>
        <v>4.5931758530184386E-3</v>
      </c>
      <c r="AG437" s="2">
        <f>(Table2[[#This Row],[Close Price]]/Table2[[#This Row],[Current Month Low]])-1</f>
        <v>2.3505708529214298E-2</v>
      </c>
      <c r="AH437" s="2">
        <f>(Table2[[#This Row],[Current Month High]]/Table2[[#This Row],[Close Price]])-1</f>
        <v>4.5931758530184386E-3</v>
      </c>
      <c r="AI437">
        <v>18.839311752697501</v>
      </c>
      <c r="AJ437">
        <v>47.3887814313346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-0.01</v>
      </c>
      <c r="AM437" t="s">
        <v>10456</v>
      </c>
      <c r="AN437">
        <v>8.4600000000000009</v>
      </c>
      <c r="AO437" t="s">
        <v>10455</v>
      </c>
      <c r="AP437">
        <v>9.3332993053165003E-2</v>
      </c>
      <c r="AQ437">
        <f>(Table2[[#This Row],[Sharpe Ratio]]-AVERAGE(Table2[Sharpe Ratio]))/_xlfn.STDEV.P(Table2[Sharpe Ratio])</f>
        <v>0.44342203219091419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-0.92640090604734282</v>
      </c>
      <c r="AS437">
        <f>_xlfn.RANK.AVG(Table2[[#This Row],[1Y Return vs Nifty Z-Score]],Table2[1Y Return vs Nifty Z-Score])</f>
        <v>433</v>
      </c>
      <c r="AT437">
        <f>_xlfn.RANK.AVG(Table2[[#This Row],[6M Return vs Nifty Z-Score]],Table2[6M Return vs Nifty Z-Score])</f>
        <v>601</v>
      </c>
      <c r="AU437">
        <f>_xlfn.RANK.AVG(Table2[[#This Row],[Sharpe Ratio Z-Score]],Table2[Sharpe Ratio Z-Score])</f>
        <v>229</v>
      </c>
      <c r="AV437">
        <f>(Table2[[#This Row],[Rank 1Y]]+Table2[[#This Row],[Rank 6M]]+Table2[[#This Row],[Rank Sharpe]])/3</f>
        <v>421</v>
      </c>
    </row>
    <row r="438" spans="1:48" x14ac:dyDescent="0.3">
      <c r="A438" t="s">
        <v>1033</v>
      </c>
      <c r="B438" t="s">
        <v>1034</v>
      </c>
      <c r="C438" t="s">
        <v>10411</v>
      </c>
      <c r="D438" t="s">
        <v>477</v>
      </c>
      <c r="E438">
        <v>12186.265520000001</v>
      </c>
      <c r="F438">
        <v>923.45</v>
      </c>
      <c r="G438">
        <v>-6.8872300785072502</v>
      </c>
      <c r="H438">
        <f>(Table2[[#This Row],[1Y Return vs Nifty]]-AVERAGE(Table2[1Y Return vs Nifty]))/_xlfn.STDEV.P(Table2[1Y Return vs Nifty])</f>
        <v>-0.62769957972465118</v>
      </c>
      <c r="I438">
        <v>16.540948293044799</v>
      </c>
      <c r="J438">
        <f>(Table2[[#This Row],[1M Return vs Nifty]]-AVERAGE(Table2[1M Return vs Nifty]))/_xlfn.STDEV.P(Table2[1M Return vs Nifty])</f>
        <v>1.6175714039410212</v>
      </c>
      <c r="K438">
        <v>7.91107691706181</v>
      </c>
      <c r="L438">
        <f>(Table2[[#This Row],[6M Return vs Nifty]]-AVERAGE(Table2[6M Return vs Nifty]))/_xlfn.STDEV.P(Table2[6M Return vs Nifty])</f>
        <v>-0.13519221920232063</v>
      </c>
      <c r="M438">
        <v>4.3980383016892297</v>
      </c>
      <c r="N438">
        <f>(Table2[[#This Row],[1W Return vs Nifty]]-AVERAGE(Table2[1W Return vs Nifty]))/_xlfn.STDEV.P(Table2[1W Return vs Nifty])</f>
        <v>1.2476738642453198</v>
      </c>
      <c r="O438">
        <v>849.78</v>
      </c>
      <c r="P438">
        <v>805.35841275528503</v>
      </c>
      <c r="Q438">
        <v>765.39730373012299</v>
      </c>
      <c r="R438">
        <v>81.704670121111107</v>
      </c>
      <c r="S438" s="2">
        <f>(Table2[[#This Row],[Close Price]]-Table2[[#This Row],[20D EMA]])/Table2[[#This Row],[20D EMA]]</f>
        <v>8.6693026430370301E-2</v>
      </c>
      <c r="T438" s="2">
        <f>(Table2[[#This Row],[Close Price]]-Table2[[#This Row],[50D EMA]])/Table2[[#This Row],[50D EMA]]</f>
        <v>0.14663233831593206</v>
      </c>
      <c r="U438" s="2">
        <f>(Table2[[#This Row],[Close Price]]-Table2[[#This Row],[200D EMA]])/Table2[[#This Row],[200D EMA]]</f>
        <v>0.20649758693898668</v>
      </c>
      <c r="V438">
        <v>1.7452537489344</v>
      </c>
      <c r="W438">
        <v>916.25</v>
      </c>
      <c r="X438">
        <v>938</v>
      </c>
      <c r="Y438">
        <v>916.25</v>
      </c>
      <c r="Z438">
        <v>938</v>
      </c>
      <c r="AA438">
        <v>916.25</v>
      </c>
      <c r="AB438">
        <v>938</v>
      </c>
      <c r="AC438" s="2">
        <f>(Table2[[#This Row],[Close Price]]/Table2[[#This Row],[Day Low]])-1</f>
        <v>7.8581173260574566E-3</v>
      </c>
      <c r="AD438" s="2">
        <f>(Table2[[#This Row],[Day High]]/Table2[[#This Row],[Close Price]])-1</f>
        <v>1.5756131896691672E-2</v>
      </c>
      <c r="AE438" s="2">
        <f>(Table2[[#This Row],[Close Price]]/Table2[[#This Row],[Current Week Low]])-1</f>
        <v>7.8581173260574566E-3</v>
      </c>
      <c r="AF438" s="2">
        <f>(Table2[[#This Row],[Current Week High]]/Table2[[#This Row],[Close Price]])-1</f>
        <v>1.5756131896691672E-2</v>
      </c>
      <c r="AG438" s="2">
        <f>(Table2[[#This Row],[Close Price]]/Table2[[#This Row],[Current Month Low]])-1</f>
        <v>7.8581173260574566E-3</v>
      </c>
      <c r="AH438" s="2">
        <f>(Table2[[#This Row],[Current Month High]]/Table2[[#This Row],[Close Price]])-1</f>
        <v>1.5756131896691672E-2</v>
      </c>
      <c r="AI438">
        <v>1.5756131896691601</v>
      </c>
      <c r="AJ438">
        <v>35.801470588235297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0.05</v>
      </c>
      <c r="AM438" t="s">
        <v>10455</v>
      </c>
      <c r="AN438">
        <v>14.79</v>
      </c>
      <c r="AO438" t="s">
        <v>10455</v>
      </c>
      <c r="AP438">
        <v>5.0173749341418002E-2</v>
      </c>
      <c r="AQ438">
        <f>(Table2[[#This Row],[Sharpe Ratio]]-AVERAGE(Table2[Sharpe Ratio]))/_xlfn.STDEV.P(Table2[Sharpe Ratio])</f>
        <v>-4.4531592674281591E-2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2.0578218765850878</v>
      </c>
      <c r="AS438">
        <f>_xlfn.RANK.AVG(Table2[[#This Row],[1Y Return vs Nifty Z-Score]],Table2[1Y Return vs Nifty Z-Score])</f>
        <v>557</v>
      </c>
      <c r="AT438">
        <f>_xlfn.RANK.AVG(Table2[[#This Row],[6M Return vs Nifty Z-Score]],Table2[6M Return vs Nifty Z-Score])</f>
        <v>351</v>
      </c>
      <c r="AU438">
        <f>_xlfn.RANK.AVG(Table2[[#This Row],[Sharpe Ratio Z-Score]],Table2[Sharpe Ratio Z-Score])</f>
        <v>355</v>
      </c>
      <c r="AV438">
        <f>(Table2[[#This Row],[Rank 1Y]]+Table2[[#This Row],[Rank 6M]]+Table2[[#This Row],[Rank Sharpe]])/3</f>
        <v>421</v>
      </c>
    </row>
    <row r="439" spans="1:48" x14ac:dyDescent="0.3">
      <c r="A439" t="s">
        <v>52</v>
      </c>
      <c r="B439" t="s">
        <v>53</v>
      </c>
      <c r="C439" t="s">
        <v>10411</v>
      </c>
      <c r="D439" t="s">
        <v>24</v>
      </c>
      <c r="E439">
        <v>390967.88757442503</v>
      </c>
      <c r="F439">
        <v>1261.9000000000001</v>
      </c>
      <c r="G439">
        <v>2.5528586929803798</v>
      </c>
      <c r="H439">
        <f>(Table2[[#This Row],[1Y Return vs Nifty]]-AVERAGE(Table2[1Y Return vs Nifty]))/_xlfn.STDEV.P(Table2[1Y Return vs Nifty])</f>
        <v>-0.51580240583546277</v>
      </c>
      <c r="I439">
        <v>-1.9195697232531499</v>
      </c>
      <c r="J439">
        <f>(Table2[[#This Row],[1M Return vs Nifty]]-AVERAGE(Table2[1M Return vs Nifty]))/_xlfn.STDEV.P(Table2[1M Return vs Nifty])</f>
        <v>-0.15432499430980443</v>
      </c>
      <c r="K439">
        <v>4.0061950248013902</v>
      </c>
      <c r="L439">
        <f>(Table2[[#This Row],[6M Return vs Nifty]]-AVERAGE(Table2[6M Return vs Nifty]))/_xlfn.STDEV.P(Table2[6M Return vs Nifty])</f>
        <v>-0.25416211707126923</v>
      </c>
      <c r="M439">
        <v>0.37503905858683401</v>
      </c>
      <c r="N439">
        <f>(Table2[[#This Row],[1W Return vs Nifty]]-AVERAGE(Table2[1W Return vs Nifty]))/_xlfn.STDEV.P(Table2[1W Return vs Nifty])</f>
        <v>0.43942135192377324</v>
      </c>
      <c r="O439">
        <v>1224.3399999999999</v>
      </c>
      <c r="P439">
        <v>1176.32296728499</v>
      </c>
      <c r="Q439">
        <v>1085.7639673569699</v>
      </c>
      <c r="R439">
        <v>63.3570192460299</v>
      </c>
      <c r="S439" s="2">
        <f>(Table2[[#This Row],[Close Price]]-Table2[[#This Row],[20D EMA]])/Table2[[#This Row],[20D EMA]]</f>
        <v>3.0677752911773017E-2</v>
      </c>
      <c r="T439" s="2">
        <f>(Table2[[#This Row],[Close Price]]-Table2[[#This Row],[50D EMA]])/Table2[[#This Row],[50D EMA]]</f>
        <v>7.2749606268868491E-2</v>
      </c>
      <c r="U439" s="2">
        <f>(Table2[[#This Row],[Close Price]]-Table2[[#This Row],[200D EMA]])/Table2[[#This Row],[200D EMA]]</f>
        <v>0.16222313314724449</v>
      </c>
      <c r="V439">
        <v>1.1165876831363699</v>
      </c>
      <c r="W439">
        <v>1256.45</v>
      </c>
      <c r="X439">
        <v>1273</v>
      </c>
      <c r="Y439">
        <v>1256.45</v>
      </c>
      <c r="Z439">
        <v>1273</v>
      </c>
      <c r="AA439">
        <v>1256.45</v>
      </c>
      <c r="AB439">
        <v>1273</v>
      </c>
      <c r="AC439" s="2">
        <f>(Table2[[#This Row],[Close Price]]/Table2[[#This Row],[Day Low]])-1</f>
        <v>4.3376178916789687E-3</v>
      </c>
      <c r="AD439" s="2">
        <f>(Table2[[#This Row],[Day High]]/Table2[[#This Row],[Close Price]])-1</f>
        <v>8.796259608526702E-3</v>
      </c>
      <c r="AE439" s="2">
        <f>(Table2[[#This Row],[Close Price]]/Table2[[#This Row],[Current Week Low]])-1</f>
        <v>4.3376178916789687E-3</v>
      </c>
      <c r="AF439" s="2">
        <f>(Table2[[#This Row],[Current Week High]]/Table2[[#This Row],[Close Price]])-1</f>
        <v>8.796259608526702E-3</v>
      </c>
      <c r="AG439" s="2">
        <f>(Table2[[#This Row],[Close Price]]/Table2[[#This Row],[Current Month Low]])-1</f>
        <v>4.3376178916789687E-3</v>
      </c>
      <c r="AH439" s="2">
        <f>(Table2[[#This Row],[Current Month High]]/Table2[[#This Row],[Close Price]])-1</f>
        <v>8.796259608526702E-3</v>
      </c>
      <c r="AI439">
        <v>3.8117124970282701</v>
      </c>
      <c r="AJ439">
        <v>36.105268834600601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0.08</v>
      </c>
      <c r="AM439" t="s">
        <v>10455</v>
      </c>
      <c r="AN439">
        <v>6.23</v>
      </c>
      <c r="AO439" t="s">
        <v>10455</v>
      </c>
      <c r="AP439">
        <v>3.9816008606305998E-2</v>
      </c>
      <c r="AQ439">
        <f>(Table2[[#This Row],[Sharpe Ratio]]-AVERAGE(Table2[Sharpe Ratio]))/_xlfn.STDEV.P(Table2[Sharpe Ratio])</f>
        <v>-0.16163506118886506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-0.64650322648162817</v>
      </c>
      <c r="AS439">
        <f>_xlfn.RANK.AVG(Table2[[#This Row],[1Y Return vs Nifty Z-Score]],Table2[1Y Return vs Nifty Z-Score])</f>
        <v>494</v>
      </c>
      <c r="AT439">
        <f>_xlfn.RANK.AVG(Table2[[#This Row],[6M Return vs Nifty Z-Score]],Table2[6M Return vs Nifty Z-Score])</f>
        <v>389</v>
      </c>
      <c r="AU439">
        <f>_xlfn.RANK.AVG(Table2[[#This Row],[Sharpe Ratio Z-Score]],Table2[Sharpe Ratio Z-Score])</f>
        <v>386</v>
      </c>
      <c r="AV439">
        <f>(Table2[[#This Row],[Rank 1Y]]+Table2[[#This Row],[Rank 6M]]+Table2[[#This Row],[Rank Sharpe]])/3</f>
        <v>423</v>
      </c>
    </row>
    <row r="440" spans="1:48" x14ac:dyDescent="0.3">
      <c r="A440" t="s">
        <v>951</v>
      </c>
      <c r="B440" t="s">
        <v>952</v>
      </c>
      <c r="C440" t="s">
        <v>10421</v>
      </c>
      <c r="D440" t="s">
        <v>953</v>
      </c>
      <c r="E440">
        <v>14461.904966639901</v>
      </c>
      <c r="F440">
        <v>213.94</v>
      </c>
      <c r="G440">
        <v>39.029007311371203</v>
      </c>
      <c r="H440">
        <f>(Table2[[#This Row],[1Y Return vs Nifty]]-AVERAGE(Table2[1Y Return vs Nifty]))/_xlfn.STDEV.P(Table2[1Y Return vs Nifty])</f>
        <v>-8.3435926709996472E-2</v>
      </c>
      <c r="I440">
        <v>4.55356615467743</v>
      </c>
      <c r="J440">
        <f>(Table2[[#This Row],[1M Return vs Nifty]]-AVERAGE(Table2[1M Return vs Nifty]))/_xlfn.STDEV.P(Table2[1M Return vs Nifty])</f>
        <v>0.46698618110614493</v>
      </c>
      <c r="K440">
        <v>4.59719974532387</v>
      </c>
      <c r="L440">
        <f>(Table2[[#This Row],[6M Return vs Nifty]]-AVERAGE(Table2[6M Return vs Nifty]))/_xlfn.STDEV.P(Table2[6M Return vs Nifty])</f>
        <v>-0.23615599724982575</v>
      </c>
      <c r="M440">
        <v>-3.7135817280251102E-2</v>
      </c>
      <c r="N440">
        <f>(Table2[[#This Row],[1W Return vs Nifty]]-AVERAGE(Table2[1W Return vs Nifty]))/_xlfn.STDEV.P(Table2[1W Return vs Nifty])</f>
        <v>0.35661214446329997</v>
      </c>
      <c r="O440">
        <v>204.05</v>
      </c>
      <c r="P440">
        <v>200.161059610244</v>
      </c>
      <c r="Q440">
        <v>185.21168670762799</v>
      </c>
      <c r="R440">
        <v>62.258065495231499</v>
      </c>
      <c r="S440" s="2">
        <f>(Table2[[#This Row],[Close Price]]-Table2[[#This Row],[20D EMA]])/Table2[[#This Row],[20D EMA]]</f>
        <v>4.8468512619455943E-2</v>
      </c>
      <c r="T440" s="2">
        <f>(Table2[[#This Row],[Close Price]]-Table2[[#This Row],[50D EMA]])/Table2[[#This Row],[50D EMA]]</f>
        <v>6.8839265822166013E-2</v>
      </c>
      <c r="U440" s="2">
        <f>(Table2[[#This Row],[Close Price]]-Table2[[#This Row],[200D EMA]])/Table2[[#This Row],[200D EMA]]</f>
        <v>0.15511069416327941</v>
      </c>
      <c r="V440">
        <v>1.2923848231508099</v>
      </c>
      <c r="W440">
        <v>208.45</v>
      </c>
      <c r="X440">
        <v>216</v>
      </c>
      <c r="Y440">
        <v>208.45</v>
      </c>
      <c r="Z440">
        <v>216</v>
      </c>
      <c r="AA440">
        <v>208.45</v>
      </c>
      <c r="AB440">
        <v>216</v>
      </c>
      <c r="AC440" s="2">
        <f>(Table2[[#This Row],[Close Price]]/Table2[[#This Row],[Day Low]])-1</f>
        <v>2.6337251139362028E-2</v>
      </c>
      <c r="AD440" s="2">
        <f>(Table2[[#This Row],[Day High]]/Table2[[#This Row],[Close Price]])-1</f>
        <v>9.6288679068898819E-3</v>
      </c>
      <c r="AE440" s="2">
        <f>(Table2[[#This Row],[Close Price]]/Table2[[#This Row],[Current Week Low]])-1</f>
        <v>2.6337251139362028E-2</v>
      </c>
      <c r="AF440" s="2">
        <f>(Table2[[#This Row],[Current Week High]]/Table2[[#This Row],[Close Price]])-1</f>
        <v>9.6288679068898819E-3</v>
      </c>
      <c r="AG440" s="2">
        <f>(Table2[[#This Row],[Close Price]]/Table2[[#This Row],[Current Month Low]])-1</f>
        <v>2.6337251139362028E-2</v>
      </c>
      <c r="AH440" s="2">
        <f>(Table2[[#This Row],[Current Month High]]/Table2[[#This Row],[Close Price]])-1</f>
        <v>9.6288679068898819E-3</v>
      </c>
      <c r="AI440">
        <v>6.9926147517995698</v>
      </c>
      <c r="AJ440">
        <v>71.839357429718802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</v>
      </c>
      <c r="AM440" t="s">
        <v>10457</v>
      </c>
      <c r="AN440">
        <v>7.14</v>
      </c>
      <c r="AO440" t="s">
        <v>10455</v>
      </c>
      <c r="AP440">
        <v>-2.1707594247383E-2</v>
      </c>
      <c r="AQ440">
        <f>(Table2[[#This Row],[Sharpe Ratio]]-AVERAGE(Table2[Sharpe Ratio]))/_xlfn.STDEV.P(Table2[Sharpe Ratio])</f>
        <v>-0.85721409467997511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-0.35320769307035244</v>
      </c>
      <c r="AS440">
        <f>_xlfn.RANK.AVG(Table2[[#This Row],[1Y Return vs Nifty Z-Score]],Table2[1Y Return vs Nifty Z-Score])</f>
        <v>302</v>
      </c>
      <c r="AT440">
        <f>_xlfn.RANK.AVG(Table2[[#This Row],[6M Return vs Nifty Z-Score]],Table2[6M Return vs Nifty Z-Score])</f>
        <v>381</v>
      </c>
      <c r="AU440">
        <f>_xlfn.RANK.AVG(Table2[[#This Row],[Sharpe Ratio Z-Score]],Table2[Sharpe Ratio Z-Score])</f>
        <v>587</v>
      </c>
      <c r="AV440">
        <f>(Table2[[#This Row],[Rank 1Y]]+Table2[[#This Row],[Rank 6M]]+Table2[[#This Row],[Rank Sharpe]])/3</f>
        <v>423.33333333333331</v>
      </c>
    </row>
    <row r="441" spans="1:48" x14ac:dyDescent="0.3">
      <c r="A441" t="s">
        <v>681</v>
      </c>
      <c r="B441" t="s">
        <v>682</v>
      </c>
      <c r="C441" t="s">
        <v>10417</v>
      </c>
      <c r="D441" t="s">
        <v>275</v>
      </c>
      <c r="E441">
        <v>24468.452621625001</v>
      </c>
      <c r="F441">
        <v>1216.0999999999999</v>
      </c>
      <c r="G441">
        <v>-2.08449574586751</v>
      </c>
      <c r="H441">
        <f>(Table2[[#This Row],[1Y Return vs Nifty]]-AVERAGE(Table2[1Y Return vs Nifty]))/_xlfn.STDEV.P(Table2[1Y Return vs Nifty])</f>
        <v>-0.57077083553888275</v>
      </c>
      <c r="I441">
        <v>-7.0886586705567796</v>
      </c>
      <c r="J441">
        <f>(Table2[[#This Row],[1M Return vs Nifty]]-AVERAGE(Table2[1M Return vs Nifty]))/_xlfn.STDEV.P(Table2[1M Return vs Nifty])</f>
        <v>-0.65046979804062655</v>
      </c>
      <c r="K441">
        <v>-9.8970114757321799</v>
      </c>
      <c r="L441">
        <f>(Table2[[#This Row],[6M Return vs Nifty]]-AVERAGE(Table2[6M Return vs Nifty]))/_xlfn.STDEV.P(Table2[6M Return vs Nifty])</f>
        <v>-0.67775061553463578</v>
      </c>
      <c r="M441">
        <v>-1.9903035681611501</v>
      </c>
      <c r="N441">
        <f>(Table2[[#This Row],[1W Return vs Nifty]]-AVERAGE(Table2[1W Return vs Nifty]))/_xlfn.STDEV.P(Table2[1W Return vs Nifty])</f>
        <v>-3.5794775409125693E-2</v>
      </c>
      <c r="O441">
        <v>1218.06</v>
      </c>
      <c r="P441">
        <v>1234.8023061189599</v>
      </c>
      <c r="Q441">
        <v>1186.69214544335</v>
      </c>
      <c r="R441">
        <v>44.359343113872903</v>
      </c>
      <c r="S441" s="2">
        <f>(Table2[[#This Row],[Close Price]]-Table2[[#This Row],[20D EMA]])/Table2[[#This Row],[20D EMA]]</f>
        <v>-1.6091161354941763E-3</v>
      </c>
      <c r="T441" s="2">
        <f>(Table2[[#This Row],[Close Price]]-Table2[[#This Row],[50D EMA]])/Table2[[#This Row],[50D EMA]]</f>
        <v>-1.5145992217768202E-2</v>
      </c>
      <c r="U441" s="2">
        <f>(Table2[[#This Row],[Close Price]]-Table2[[#This Row],[200D EMA]])/Table2[[#This Row],[200D EMA]]</f>
        <v>2.4781367829533489E-2</v>
      </c>
      <c r="V441">
        <v>1.28980483487693</v>
      </c>
      <c r="W441">
        <v>1202.4000000000001</v>
      </c>
      <c r="X441">
        <v>1226</v>
      </c>
      <c r="Y441">
        <v>1202.4000000000001</v>
      </c>
      <c r="Z441">
        <v>1226</v>
      </c>
      <c r="AA441">
        <v>1202.4000000000001</v>
      </c>
      <c r="AB441">
        <v>1226</v>
      </c>
      <c r="AC441" s="2">
        <f>(Table2[[#This Row],[Close Price]]/Table2[[#This Row],[Day Low]])-1</f>
        <v>1.1393878908848798E-2</v>
      </c>
      <c r="AD441" s="2">
        <f>(Table2[[#This Row],[Day High]]/Table2[[#This Row],[Close Price]])-1</f>
        <v>8.1407778965545408E-3</v>
      </c>
      <c r="AE441" s="2">
        <f>(Table2[[#This Row],[Close Price]]/Table2[[#This Row],[Current Week Low]])-1</f>
        <v>1.1393878908848798E-2</v>
      </c>
      <c r="AF441" s="2">
        <f>(Table2[[#This Row],[Current Week High]]/Table2[[#This Row],[Close Price]])-1</f>
        <v>8.1407778965545408E-3</v>
      </c>
      <c r="AG441" s="2">
        <f>(Table2[[#This Row],[Close Price]]/Table2[[#This Row],[Current Month Low]])-1</f>
        <v>1.1393878908848798E-2</v>
      </c>
      <c r="AH441" s="2">
        <f>(Table2[[#This Row],[Current Month High]]/Table2[[#This Row],[Close Price]])-1</f>
        <v>8.1407778965545408E-3</v>
      </c>
      <c r="AI441">
        <v>18.814242249814999</v>
      </c>
      <c r="AJ441">
        <v>24.933223751797801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</v>
      </c>
      <c r="AM441" t="s">
        <v>10456</v>
      </c>
      <c r="AN441">
        <v>-2.67</v>
      </c>
      <c r="AO441" t="s">
        <v>10456</v>
      </c>
      <c r="AP441">
        <v>0.100815756343782</v>
      </c>
      <c r="AQ441">
        <f>(Table2[[#This Row],[Sharpe Ratio]]-AVERAGE(Table2[Sharpe Ratio]))/_xlfn.STDEV.P(Table2[Sharpe Ratio])</f>
        <v>0.52802132443177874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523</v>
      </c>
      <c r="AT441">
        <f>_xlfn.RANK.AVG(Table2[[#This Row],[6M Return vs Nifty Z-Score]],Table2[6M Return vs Nifty Z-Score])</f>
        <v>539</v>
      </c>
      <c r="AU441">
        <f>_xlfn.RANK.AVG(Table2[[#This Row],[Sharpe Ratio Z-Score]],Table2[Sharpe Ratio Z-Score])</f>
        <v>210</v>
      </c>
      <c r="AV441">
        <f>(Table2[[#This Row],[Rank 1Y]]+Table2[[#This Row],[Rank 6M]]+Table2[[#This Row],[Rank Sharpe]])/3</f>
        <v>424</v>
      </c>
    </row>
    <row r="442" spans="1:48" x14ac:dyDescent="0.3">
      <c r="A442" t="s">
        <v>493</v>
      </c>
      <c r="B442" t="s">
        <v>494</v>
      </c>
      <c r="C442" t="s">
        <v>10417</v>
      </c>
      <c r="D442" t="s">
        <v>495</v>
      </c>
      <c r="E442">
        <v>42019.82291802</v>
      </c>
      <c r="F442">
        <v>357.65</v>
      </c>
      <c r="G442">
        <v>9.9794976170069898</v>
      </c>
      <c r="H442">
        <f>(Table2[[#This Row],[1Y Return vs Nifty]]-AVERAGE(Table2[1Y Return vs Nifty]))/_xlfn.STDEV.P(Table2[1Y Return vs Nifty])</f>
        <v>-0.42777146383796893</v>
      </c>
      <c r="I442">
        <v>4.6228787375309004</v>
      </c>
      <c r="J442">
        <f>(Table2[[#This Row],[1M Return vs Nifty]]-AVERAGE(Table2[1M Return vs Nifty]))/_xlfn.STDEV.P(Table2[1M Return vs Nifty])</f>
        <v>0.47363901261407437</v>
      </c>
      <c r="K442">
        <v>29.000687787429602</v>
      </c>
      <c r="L442">
        <f>(Table2[[#This Row],[6M Return vs Nifty]]-AVERAGE(Table2[6M Return vs Nifty]))/_xlfn.STDEV.P(Table2[6M Return vs Nifty])</f>
        <v>0.50734420585998041</v>
      </c>
      <c r="M442">
        <v>-0.62994625697703099</v>
      </c>
      <c r="N442">
        <f>(Table2[[#This Row],[1W Return vs Nifty]]-AVERAGE(Table2[1W Return vs Nifty]))/_xlfn.STDEV.P(Table2[1W Return vs Nifty])</f>
        <v>0.23751181700565258</v>
      </c>
      <c r="O442">
        <v>337.17</v>
      </c>
      <c r="P442">
        <v>318.63120514646602</v>
      </c>
      <c r="Q442">
        <v>283.83466350466199</v>
      </c>
      <c r="R442">
        <v>64.493602801105496</v>
      </c>
      <c r="S442" s="2">
        <f>(Table2[[#This Row],[Close Price]]-Table2[[#This Row],[20D EMA]])/Table2[[#This Row],[20D EMA]]</f>
        <v>6.0740872556870301E-2</v>
      </c>
      <c r="T442" s="2">
        <f>(Table2[[#This Row],[Close Price]]-Table2[[#This Row],[50D EMA]])/Table2[[#This Row],[50D EMA]]</f>
        <v>0.12245754409270145</v>
      </c>
      <c r="U442" s="2">
        <f>(Table2[[#This Row],[Close Price]]-Table2[[#This Row],[200D EMA]])/Table2[[#This Row],[200D EMA]]</f>
        <v>0.26006455865502687</v>
      </c>
      <c r="V442">
        <v>0.72224911300452099</v>
      </c>
      <c r="W442">
        <v>348.25</v>
      </c>
      <c r="X442">
        <v>359.4</v>
      </c>
      <c r="Y442">
        <v>348.25</v>
      </c>
      <c r="Z442">
        <v>359.4</v>
      </c>
      <c r="AA442">
        <v>348.25</v>
      </c>
      <c r="AB442">
        <v>359.4</v>
      </c>
      <c r="AC442" s="2">
        <f>(Table2[[#This Row],[Close Price]]/Table2[[#This Row],[Day Low]])-1</f>
        <v>2.699210337401281E-2</v>
      </c>
      <c r="AD442" s="2">
        <f>(Table2[[#This Row],[Day High]]/Table2[[#This Row],[Close Price]])-1</f>
        <v>4.8930518663496958E-3</v>
      </c>
      <c r="AE442" s="2">
        <f>(Table2[[#This Row],[Close Price]]/Table2[[#This Row],[Current Week Low]])-1</f>
        <v>2.699210337401281E-2</v>
      </c>
      <c r="AF442" s="2">
        <f>(Table2[[#This Row],[Current Week High]]/Table2[[#This Row],[Close Price]])-1</f>
        <v>4.8930518663496958E-3</v>
      </c>
      <c r="AG442" s="2">
        <f>(Table2[[#This Row],[Close Price]]/Table2[[#This Row],[Current Month Low]])-1</f>
        <v>2.699210337401281E-2</v>
      </c>
      <c r="AH442" s="2">
        <f>(Table2[[#This Row],[Current Month High]]/Table2[[#This Row],[Close Price]])-1</f>
        <v>4.8930518663496958E-3</v>
      </c>
      <c r="AI442">
        <v>0.48930518663496902</v>
      </c>
      <c r="AJ442">
        <v>64.436781609195293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0.28000000000000003</v>
      </c>
      <c r="AM442" t="s">
        <v>10455</v>
      </c>
      <c r="AN442">
        <v>5.53</v>
      </c>
      <c r="AO442" t="s">
        <v>10455</v>
      </c>
      <c r="AP442">
        <v>-6.6311908114284002E-2</v>
      </c>
      <c r="AQ442">
        <f>(Table2[[#This Row],[Sharpe Ratio]]-AVERAGE(Table2[Sharpe Ratio]))/_xlfn.STDEV.P(Table2[Sharpe Ratio])</f>
        <v>-1.3615055225220101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-0.57078195088027173</v>
      </c>
      <c r="AS442">
        <f>_xlfn.RANK.AVG(Table2[[#This Row],[1Y Return vs Nifty Z-Score]],Table2[1Y Return vs Nifty Z-Score])</f>
        <v>441</v>
      </c>
      <c r="AT442">
        <f>_xlfn.RANK.AVG(Table2[[#This Row],[6M Return vs Nifty Z-Score]],Table2[6M Return vs Nifty Z-Score])</f>
        <v>175</v>
      </c>
      <c r="AU442">
        <f>_xlfn.RANK.AVG(Table2[[#This Row],[Sharpe Ratio Z-Score]],Table2[Sharpe Ratio Z-Score])</f>
        <v>657</v>
      </c>
      <c r="AV442">
        <f>(Table2[[#This Row],[Rank 1Y]]+Table2[[#This Row],[Rank 6M]]+Table2[[#This Row],[Rank Sharpe]])/3</f>
        <v>424.33333333333331</v>
      </c>
    </row>
    <row r="443" spans="1:48" x14ac:dyDescent="0.3">
      <c r="A443" t="s">
        <v>2056</v>
      </c>
      <c r="B443" t="s">
        <v>2057</v>
      </c>
      <c r="C443" t="s">
        <v>10425</v>
      </c>
      <c r="D443" t="s">
        <v>278</v>
      </c>
      <c r="E443">
        <v>2740.4023649999999</v>
      </c>
      <c r="F443">
        <v>931.4</v>
      </c>
      <c r="G443">
        <v>23.002391853223301</v>
      </c>
      <c r="H443">
        <f>(Table2[[#This Row],[1Y Return vs Nifty]]-AVERAGE(Table2[1Y Return vs Nifty]))/_xlfn.STDEV.P(Table2[1Y Return vs Nifty])</f>
        <v>-0.2734058539200056</v>
      </c>
      <c r="I443">
        <v>7.0501903319020203</v>
      </c>
      <c r="J443">
        <f>(Table2[[#This Row],[1M Return vs Nifty]]-AVERAGE(Table2[1M Return vs Nifty]))/_xlfn.STDEV.P(Table2[1M Return vs Nifty])</f>
        <v>0.70661972679021767</v>
      </c>
      <c r="K443">
        <v>1.3118531284541901</v>
      </c>
      <c r="L443">
        <f>(Table2[[#This Row],[6M Return vs Nifty]]-AVERAGE(Table2[6M Return vs Nifty]))/_xlfn.STDEV.P(Table2[6M Return vs Nifty])</f>
        <v>-0.33625053589586551</v>
      </c>
      <c r="M443">
        <v>-3.3712916858047399</v>
      </c>
      <c r="N443">
        <f>(Table2[[#This Row],[1W Return vs Nifty]]-AVERAGE(Table2[1W Return vs Nifty]))/_xlfn.STDEV.P(Table2[1W Return vs Nifty])</f>
        <v>-0.31324626076184742</v>
      </c>
      <c r="O443">
        <v>874.99</v>
      </c>
      <c r="P443">
        <v>845.39642530031801</v>
      </c>
      <c r="Q443">
        <v>798.27149700968801</v>
      </c>
      <c r="R443">
        <v>53.904754535543901</v>
      </c>
      <c r="S443" s="2">
        <f>(Table2[[#This Row],[Close Price]]-Table2[[#This Row],[20D EMA]])/Table2[[#This Row],[20D EMA]]</f>
        <v>6.4469308220665336E-2</v>
      </c>
      <c r="T443" s="2">
        <f>(Table2[[#This Row],[Close Price]]-Table2[[#This Row],[50D EMA]])/Table2[[#This Row],[50D EMA]]</f>
        <v>0.1017316517149101</v>
      </c>
      <c r="U443" s="2">
        <f>(Table2[[#This Row],[Close Price]]-Table2[[#This Row],[200D EMA]])/Table2[[#This Row],[200D EMA]]</f>
        <v>0.16677095886425755</v>
      </c>
      <c r="V443">
        <v>1.6482249017352599</v>
      </c>
      <c r="W443">
        <v>910.65</v>
      </c>
      <c r="X443">
        <v>949</v>
      </c>
      <c r="Y443">
        <v>910.65</v>
      </c>
      <c r="Z443">
        <v>949</v>
      </c>
      <c r="AA443">
        <v>910.65</v>
      </c>
      <c r="AB443">
        <v>949</v>
      </c>
      <c r="AC443" s="2">
        <f>(Table2[[#This Row],[Close Price]]/Table2[[#This Row],[Day Low]])-1</f>
        <v>2.2785922143523818E-2</v>
      </c>
      <c r="AD443" s="2">
        <f>(Table2[[#This Row],[Day High]]/Table2[[#This Row],[Close Price]])-1</f>
        <v>1.8896285162121496E-2</v>
      </c>
      <c r="AE443" s="2">
        <f>(Table2[[#This Row],[Close Price]]/Table2[[#This Row],[Current Week Low]])-1</f>
        <v>2.2785922143523818E-2</v>
      </c>
      <c r="AF443" s="2">
        <f>(Table2[[#This Row],[Current Week High]]/Table2[[#This Row],[Close Price]])-1</f>
        <v>1.8896285162121496E-2</v>
      </c>
      <c r="AG443" s="2">
        <f>(Table2[[#This Row],[Close Price]]/Table2[[#This Row],[Current Month Low]])-1</f>
        <v>2.2785922143523818E-2</v>
      </c>
      <c r="AH443" s="2">
        <f>(Table2[[#This Row],[Current Month High]]/Table2[[#This Row],[Close Price]])-1</f>
        <v>1.8896285162121496E-2</v>
      </c>
      <c r="AI443">
        <v>4.7884904444921599</v>
      </c>
      <c r="AJ443">
        <v>57.7173821014308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0.02</v>
      </c>
      <c r="AM443" t="s">
        <v>10455</v>
      </c>
      <c r="AN443">
        <v>3.62</v>
      </c>
      <c r="AO443" t="s">
        <v>10455</v>
      </c>
      <c r="AP443">
        <v>7.148498539858E-3</v>
      </c>
      <c r="AQ443">
        <f>(Table2[[#This Row],[Sharpe Ratio]]-AVERAGE(Table2[Sharpe Ratio]))/_xlfn.STDEV.P(Table2[Sharpe Ratio])</f>
        <v>-0.53097030855106553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-0.74725323233856633</v>
      </c>
      <c r="AS443">
        <f>_xlfn.RANK.AVG(Table2[[#This Row],[1Y Return vs Nifty Z-Score]],Table2[1Y Return vs Nifty Z-Score])</f>
        <v>379</v>
      </c>
      <c r="AT443">
        <f>_xlfn.RANK.AVG(Table2[[#This Row],[6M Return vs Nifty Z-Score]],Table2[6M Return vs Nifty Z-Score])</f>
        <v>415</v>
      </c>
      <c r="AU443">
        <f>_xlfn.RANK.AVG(Table2[[#This Row],[Sharpe Ratio Z-Score]],Table2[Sharpe Ratio Z-Score])</f>
        <v>482</v>
      </c>
      <c r="AV443">
        <f>(Table2[[#This Row],[Rank 1Y]]+Table2[[#This Row],[Rank 6M]]+Table2[[#This Row],[Rank Sharpe]])/3</f>
        <v>425.33333333333331</v>
      </c>
    </row>
    <row r="444" spans="1:48" x14ac:dyDescent="0.3">
      <c r="A444" t="s">
        <v>632</v>
      </c>
      <c r="B444" t="s">
        <v>633</v>
      </c>
      <c r="C444" t="s">
        <v>10417</v>
      </c>
      <c r="D444" t="s">
        <v>62</v>
      </c>
      <c r="E444">
        <v>28799.657331599999</v>
      </c>
      <c r="F444">
        <v>2256.3000000000002</v>
      </c>
      <c r="G444">
        <v>27.836050538886401</v>
      </c>
      <c r="H444">
        <f>(Table2[[#This Row],[1Y Return vs Nifty]]-AVERAGE(Table2[1Y Return vs Nifty]))/_xlfn.STDEV.P(Table2[1Y Return vs Nifty])</f>
        <v>-0.21611055092410009</v>
      </c>
      <c r="I444">
        <v>-9.9468926743097299</v>
      </c>
      <c r="J444">
        <f>(Table2[[#This Row],[1M Return vs Nifty]]-AVERAGE(Table2[1M Return vs Nifty]))/_xlfn.STDEV.P(Table2[1M Return vs Nifty])</f>
        <v>-0.92481174944939404</v>
      </c>
      <c r="K444">
        <v>-6.4770924747519096</v>
      </c>
      <c r="L444">
        <f>(Table2[[#This Row],[6M Return vs Nifty]]-AVERAGE(Table2[6M Return vs Nifty]))/_xlfn.STDEV.P(Table2[6M Return vs Nifty])</f>
        <v>-0.57355606484332755</v>
      </c>
      <c r="M444">
        <v>-4.7451319811842101</v>
      </c>
      <c r="N444">
        <f>(Table2[[#This Row],[1W Return vs Nifty]]-AVERAGE(Table2[1W Return vs Nifty]))/_xlfn.STDEV.P(Table2[1W Return vs Nifty])</f>
        <v>-0.58926169182932209</v>
      </c>
      <c r="O444">
        <v>2336.67</v>
      </c>
      <c r="P444">
        <v>2317.5936105542401</v>
      </c>
      <c r="Q444">
        <v>2083.2225455917001</v>
      </c>
      <c r="R444">
        <v>31.6046100416606</v>
      </c>
      <c r="S444" s="2">
        <f>(Table2[[#This Row],[Close Price]]-Table2[[#This Row],[20D EMA]])/Table2[[#This Row],[20D EMA]]</f>
        <v>-3.43951007202557E-2</v>
      </c>
      <c r="T444" s="2">
        <f>(Table2[[#This Row],[Close Price]]-Table2[[#This Row],[50D EMA]])/Table2[[#This Row],[50D EMA]]</f>
        <v>-2.644709161913069E-2</v>
      </c>
      <c r="U444" s="2">
        <f>(Table2[[#This Row],[Close Price]]-Table2[[#This Row],[200D EMA]])/Table2[[#This Row],[200D EMA]]</f>
        <v>8.3081596238744976E-2</v>
      </c>
      <c r="V444">
        <v>0.45578010143631698</v>
      </c>
      <c r="W444">
        <v>2244.8000000000002</v>
      </c>
      <c r="X444">
        <v>2306.85</v>
      </c>
      <c r="Y444">
        <v>2244.8000000000002</v>
      </c>
      <c r="Z444">
        <v>2306.85</v>
      </c>
      <c r="AA444">
        <v>2244.8000000000002</v>
      </c>
      <c r="AB444">
        <v>2306.85</v>
      </c>
      <c r="AC444" s="2">
        <f>(Table2[[#This Row],[Close Price]]/Table2[[#This Row],[Day Low]])-1</f>
        <v>5.1229508196721785E-3</v>
      </c>
      <c r="AD444" s="2">
        <f>(Table2[[#This Row],[Day High]]/Table2[[#This Row],[Close Price]])-1</f>
        <v>2.2403935646855277E-2</v>
      </c>
      <c r="AE444" s="2">
        <f>(Table2[[#This Row],[Close Price]]/Table2[[#This Row],[Current Week Low]])-1</f>
        <v>5.1229508196721785E-3</v>
      </c>
      <c r="AF444" s="2">
        <f>(Table2[[#This Row],[Current Week High]]/Table2[[#This Row],[Close Price]])-1</f>
        <v>2.2403935646855277E-2</v>
      </c>
      <c r="AG444" s="2">
        <f>(Table2[[#This Row],[Close Price]]/Table2[[#This Row],[Current Month Low]])-1</f>
        <v>5.1229508196721785E-3</v>
      </c>
      <c r="AH444" s="2">
        <f>(Table2[[#This Row],[Current Month High]]/Table2[[#This Row],[Close Price]])-1</f>
        <v>2.2403935646855277E-2</v>
      </c>
      <c r="AI444">
        <v>12.573682577671301</v>
      </c>
      <c r="AJ444">
        <v>62.721765469493697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0.02</v>
      </c>
      <c r="AM444" t="s">
        <v>10455</v>
      </c>
      <c r="AN444">
        <v>-5.91</v>
      </c>
      <c r="AO444" t="s">
        <v>10456</v>
      </c>
      <c r="AP444">
        <v>2.4550217875808002E-2</v>
      </c>
      <c r="AQ444">
        <f>(Table2[[#This Row],[Sharpe Ratio]]-AVERAGE(Table2[Sharpe Ratio]))/_xlfn.STDEV.P(Table2[Sharpe Ratio])</f>
        <v>-0.33422839885554312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-2.6379684559016869</v>
      </c>
      <c r="AS444">
        <f>_xlfn.RANK.AVG(Table2[[#This Row],[1Y Return vs Nifty Z-Score]],Table2[1Y Return vs Nifty Z-Score])</f>
        <v>351</v>
      </c>
      <c r="AT444">
        <f>_xlfn.RANK.AVG(Table2[[#This Row],[6M Return vs Nifty Z-Score]],Table2[6M Return vs Nifty Z-Score])</f>
        <v>502</v>
      </c>
      <c r="AU444">
        <f>_xlfn.RANK.AVG(Table2[[#This Row],[Sharpe Ratio Z-Score]],Table2[Sharpe Ratio Z-Score])</f>
        <v>426</v>
      </c>
      <c r="AV444">
        <f>(Table2[[#This Row],[Rank 1Y]]+Table2[[#This Row],[Rank 6M]]+Table2[[#This Row],[Rank Sharpe]])/3</f>
        <v>426.33333333333331</v>
      </c>
    </row>
    <row r="445" spans="1:48" x14ac:dyDescent="0.3">
      <c r="A445" t="s">
        <v>655</v>
      </c>
      <c r="B445" t="s">
        <v>656</v>
      </c>
      <c r="C445" t="s">
        <v>10423</v>
      </c>
      <c r="D445" t="s">
        <v>347</v>
      </c>
      <c r="E445">
        <v>26070.171235919999</v>
      </c>
      <c r="F445">
        <v>416.5</v>
      </c>
      <c r="G445">
        <v>19.695505767902301</v>
      </c>
      <c r="H445">
        <f>(Table2[[#This Row],[1Y Return vs Nifty]]-AVERAGE(Table2[1Y Return vs Nifty]))/_xlfn.STDEV.P(Table2[1Y Return vs Nifty])</f>
        <v>-0.31260370642733848</v>
      </c>
      <c r="I445">
        <v>-5.0799902929070297</v>
      </c>
      <c r="J445">
        <f>(Table2[[#This Row],[1M Return vs Nifty]]-AVERAGE(Table2[1M Return vs Nifty]))/_xlfn.STDEV.P(Table2[1M Return vs Nifty])</f>
        <v>-0.4576717270170666</v>
      </c>
      <c r="K445">
        <v>21.754352355634101</v>
      </c>
      <c r="L445">
        <f>(Table2[[#This Row],[6M Return vs Nifty]]-AVERAGE(Table2[6M Return vs Nifty]))/_xlfn.STDEV.P(Table2[6M Return vs Nifty])</f>
        <v>0.28657036172565437</v>
      </c>
      <c r="M445">
        <v>-6.6710303942780502</v>
      </c>
      <c r="N445">
        <f>(Table2[[#This Row],[1W Return vs Nifty]]-AVERAGE(Table2[1W Return vs Nifty]))/_xlfn.STDEV.P(Table2[1W Return vs Nifty])</f>
        <v>-0.97618998507423227</v>
      </c>
      <c r="O445">
        <v>412.26</v>
      </c>
      <c r="P445">
        <v>381.29640669377301</v>
      </c>
      <c r="Q445">
        <v>329.101457171964</v>
      </c>
      <c r="R445">
        <v>34.297334309216502</v>
      </c>
      <c r="S445" s="2">
        <f>(Table2[[#This Row],[Close Price]]-Table2[[#This Row],[20D EMA]])/Table2[[#This Row],[20D EMA]]</f>
        <v>1.0284771745985565E-2</v>
      </c>
      <c r="T445" s="2">
        <f>(Table2[[#This Row],[Close Price]]-Table2[[#This Row],[50D EMA]])/Table2[[#This Row],[50D EMA]]</f>
        <v>9.2326055761914702E-2</v>
      </c>
      <c r="U445" s="2">
        <f>(Table2[[#This Row],[Close Price]]-Table2[[#This Row],[200D EMA]])/Table2[[#This Row],[200D EMA]]</f>
        <v>0.26556717061987362</v>
      </c>
      <c r="V445">
        <v>0.68772398851636896</v>
      </c>
      <c r="W445">
        <v>403.95</v>
      </c>
      <c r="X445">
        <v>417.65</v>
      </c>
      <c r="Y445">
        <v>403.95</v>
      </c>
      <c r="Z445">
        <v>417.65</v>
      </c>
      <c r="AA445">
        <v>403.95</v>
      </c>
      <c r="AB445">
        <v>417.65</v>
      </c>
      <c r="AC445" s="2">
        <f>(Table2[[#This Row],[Close Price]]/Table2[[#This Row],[Day Low]])-1</f>
        <v>3.1068201510087823E-2</v>
      </c>
      <c r="AD445" s="2">
        <f>(Table2[[#This Row],[Day High]]/Table2[[#This Row],[Close Price]])-1</f>
        <v>2.761104441776574E-3</v>
      </c>
      <c r="AE445" s="2">
        <f>(Table2[[#This Row],[Close Price]]/Table2[[#This Row],[Current Week Low]])-1</f>
        <v>3.1068201510087823E-2</v>
      </c>
      <c r="AF445" s="2">
        <f>(Table2[[#This Row],[Current Week High]]/Table2[[#This Row],[Close Price]])-1</f>
        <v>2.761104441776574E-3</v>
      </c>
      <c r="AG445" s="2">
        <f>(Table2[[#This Row],[Close Price]]/Table2[[#This Row],[Current Month Low]])-1</f>
        <v>3.1068201510087823E-2</v>
      </c>
      <c r="AH445" s="2">
        <f>(Table2[[#This Row],[Current Month High]]/Table2[[#This Row],[Close Price]])-1</f>
        <v>2.761104441776574E-3</v>
      </c>
      <c r="AI445">
        <v>4.80192076830732</v>
      </c>
      <c r="AJ445">
        <v>59.425837320574097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0.33</v>
      </c>
      <c r="AM445" t="s">
        <v>10455</v>
      </c>
      <c r="AN445">
        <v>-1.35</v>
      </c>
      <c r="AO445" t="s">
        <v>10456</v>
      </c>
      <c r="AP445">
        <v>-6.4326823774379996E-2</v>
      </c>
      <c r="AQ445">
        <f>(Table2[[#This Row],[Sharpe Ratio]]-AVERAGE(Table2[Sharpe Ratio]))/_xlfn.STDEV.P(Table2[Sharpe Ratio])</f>
        <v>-1.3390623790371845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-2.7989574358301677</v>
      </c>
      <c r="AS445">
        <f>_xlfn.RANK.AVG(Table2[[#This Row],[1Y Return vs Nifty Z-Score]],Table2[1Y Return vs Nifty Z-Score])</f>
        <v>395</v>
      </c>
      <c r="AT445">
        <f>_xlfn.RANK.AVG(Table2[[#This Row],[6M Return vs Nifty Z-Score]],Table2[6M Return vs Nifty Z-Score])</f>
        <v>233</v>
      </c>
      <c r="AU445">
        <f>_xlfn.RANK.AVG(Table2[[#This Row],[Sharpe Ratio Z-Score]],Table2[Sharpe Ratio Z-Score])</f>
        <v>653</v>
      </c>
      <c r="AV445">
        <f>(Table2[[#This Row],[Rank 1Y]]+Table2[[#This Row],[Rank 6M]]+Table2[[#This Row],[Rank Sharpe]])/3</f>
        <v>427</v>
      </c>
    </row>
    <row r="446" spans="1:48" x14ac:dyDescent="0.3">
      <c r="A446" t="s">
        <v>609</v>
      </c>
      <c r="B446" t="s">
        <v>610</v>
      </c>
      <c r="C446" t="s">
        <v>10425</v>
      </c>
      <c r="D446" t="s">
        <v>378</v>
      </c>
      <c r="E446">
        <v>30166.9298340799</v>
      </c>
      <c r="F446">
        <v>6693.7</v>
      </c>
      <c r="G446">
        <v>25.179734957703399</v>
      </c>
      <c r="H446">
        <f>(Table2[[#This Row],[1Y Return vs Nifty]]-AVERAGE(Table2[1Y Return vs Nifty]))/_xlfn.STDEV.P(Table2[1Y Return vs Nifty])</f>
        <v>-0.24759692925032367</v>
      </c>
      <c r="I446">
        <v>22.104888879400399</v>
      </c>
      <c r="J446">
        <f>(Table2[[#This Row],[1M Return vs Nifty]]-AVERAGE(Table2[1M Return vs Nifty]))/_xlfn.STDEV.P(Table2[1M Return vs Nifty])</f>
        <v>2.1516152631838255</v>
      </c>
      <c r="K446">
        <v>10.741324938017</v>
      </c>
      <c r="L446">
        <f>(Table2[[#This Row],[6M Return vs Nifty]]-AVERAGE(Table2[6M Return vs Nifty]))/_xlfn.STDEV.P(Table2[6M Return vs Nifty])</f>
        <v>-4.8963153308110234E-2</v>
      </c>
      <c r="M446">
        <v>1.4381836881321699</v>
      </c>
      <c r="N446">
        <f>(Table2[[#This Row],[1W Return vs Nifty]]-AVERAGE(Table2[1W Return vs Nifty]))/_xlfn.STDEV.P(Table2[1W Return vs Nifty])</f>
        <v>0.65301555512042209</v>
      </c>
      <c r="O446">
        <v>6186.73</v>
      </c>
      <c r="P446">
        <v>5833.0632105975401</v>
      </c>
      <c r="Q446">
        <v>5461.0692001118596</v>
      </c>
      <c r="R446">
        <v>78.105284315530298</v>
      </c>
      <c r="S446" s="2">
        <f>(Table2[[#This Row],[Close Price]]-Table2[[#This Row],[20D EMA]])/Table2[[#This Row],[20D EMA]]</f>
        <v>8.1944743022566088E-2</v>
      </c>
      <c r="T446" s="2">
        <f>(Table2[[#This Row],[Close Price]]-Table2[[#This Row],[50D EMA]])/Table2[[#This Row],[50D EMA]]</f>
        <v>0.14754456763623788</v>
      </c>
      <c r="U446" s="2">
        <f>(Table2[[#This Row],[Close Price]]-Table2[[#This Row],[200D EMA]])/Table2[[#This Row],[200D EMA]]</f>
        <v>0.22571235681519877</v>
      </c>
      <c r="V446">
        <v>2.0011146457206901</v>
      </c>
      <c r="W446">
        <v>6655</v>
      </c>
      <c r="X446">
        <v>6976.9</v>
      </c>
      <c r="Y446">
        <v>6655</v>
      </c>
      <c r="Z446">
        <v>6976.9</v>
      </c>
      <c r="AA446">
        <v>6655</v>
      </c>
      <c r="AB446">
        <v>6976.9</v>
      </c>
      <c r="AC446" s="2">
        <f>(Table2[[#This Row],[Close Price]]/Table2[[#This Row],[Day Low]])-1</f>
        <v>5.81517655897823E-3</v>
      </c>
      <c r="AD446" s="2">
        <f>(Table2[[#This Row],[Day High]]/Table2[[#This Row],[Close Price]])-1</f>
        <v>4.2308439278724741E-2</v>
      </c>
      <c r="AE446" s="2">
        <f>(Table2[[#This Row],[Close Price]]/Table2[[#This Row],[Current Week Low]])-1</f>
        <v>5.81517655897823E-3</v>
      </c>
      <c r="AF446" s="2">
        <f>(Table2[[#This Row],[Current Week High]]/Table2[[#This Row],[Close Price]])-1</f>
        <v>4.2308439278724741E-2</v>
      </c>
      <c r="AG446" s="2">
        <f>(Table2[[#This Row],[Close Price]]/Table2[[#This Row],[Current Month Low]])-1</f>
        <v>5.81517655897823E-3</v>
      </c>
      <c r="AH446" s="2">
        <f>(Table2[[#This Row],[Current Month High]]/Table2[[#This Row],[Close Price]])-1</f>
        <v>4.2308439278724741E-2</v>
      </c>
      <c r="AI446">
        <v>4.2308439278724697</v>
      </c>
      <c r="AJ446">
        <v>53.8480986473907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0.17</v>
      </c>
      <c r="AM446" t="s">
        <v>10455</v>
      </c>
      <c r="AN446">
        <v>10.08</v>
      </c>
      <c r="AO446" t="s">
        <v>10455</v>
      </c>
      <c r="AP446">
        <v>-3.4368541448429997E-2</v>
      </c>
      <c r="AQ446">
        <f>(Table2[[#This Row],[Sharpe Ratio]]-AVERAGE(Table2[Sharpe Ratio]))/_xlfn.STDEV.P(Table2[Sharpe Ratio])</f>
        <v>-1.000357360169964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1.5077133755758496</v>
      </c>
      <c r="AS446">
        <f>_xlfn.RANK.AVG(Table2[[#This Row],[1Y Return vs Nifty Z-Score]],Table2[1Y Return vs Nifty Z-Score])</f>
        <v>364</v>
      </c>
      <c r="AT446">
        <f>_xlfn.RANK.AVG(Table2[[#This Row],[6M Return vs Nifty Z-Score]],Table2[6M Return vs Nifty Z-Score])</f>
        <v>312</v>
      </c>
      <c r="AU446">
        <f>_xlfn.RANK.AVG(Table2[[#This Row],[Sharpe Ratio Z-Score]],Table2[Sharpe Ratio Z-Score])</f>
        <v>607</v>
      </c>
      <c r="AV446">
        <f>(Table2[[#This Row],[Rank 1Y]]+Table2[[#This Row],[Rank 6M]]+Table2[[#This Row],[Rank Sharpe]])/3</f>
        <v>427.66666666666669</v>
      </c>
    </row>
    <row r="447" spans="1:48" x14ac:dyDescent="0.3">
      <c r="A447" t="s">
        <v>864</v>
      </c>
      <c r="B447" t="s">
        <v>865</v>
      </c>
      <c r="C447" t="s">
        <v>10421</v>
      </c>
      <c r="D447" t="s">
        <v>866</v>
      </c>
      <c r="E447">
        <v>16747.171860882001</v>
      </c>
      <c r="F447">
        <v>222.75</v>
      </c>
      <c r="G447">
        <v>-9.5074652602713297</v>
      </c>
      <c r="H447">
        <f>(Table2[[#This Row],[1Y Return vs Nifty]]-AVERAGE(Table2[1Y Return vs Nifty]))/_xlfn.STDEV.P(Table2[1Y Return vs Nifty])</f>
        <v>-0.65875828254638535</v>
      </c>
      <c r="I447">
        <v>-1.0446502136714</v>
      </c>
      <c r="J447">
        <f>(Table2[[#This Row],[1M Return vs Nifty]]-AVERAGE(Table2[1M Return vs Nifty]))/_xlfn.STDEV.P(Table2[1M Return vs Nifty])</f>
        <v>-7.0347571443413484E-2</v>
      </c>
      <c r="K447">
        <v>16.333359615699202</v>
      </c>
      <c r="L447">
        <f>(Table2[[#This Row],[6M Return vs Nifty]]-AVERAGE(Table2[6M Return vs Nifty]))/_xlfn.STDEV.P(Table2[6M Return vs Nifty])</f>
        <v>0.12140916852883968</v>
      </c>
      <c r="M447">
        <v>-3.5488907593304102</v>
      </c>
      <c r="N447">
        <f>(Table2[[#This Row],[1W Return vs Nifty]]-AVERAGE(Table2[1W Return vs Nifty]))/_xlfn.STDEV.P(Table2[1W Return vs Nifty])</f>
        <v>-0.34892732573077972</v>
      </c>
      <c r="O447">
        <v>214.41</v>
      </c>
      <c r="P447">
        <v>211.92746440571301</v>
      </c>
      <c r="Q447">
        <v>194.89559959356899</v>
      </c>
      <c r="R447">
        <v>50.103693118756397</v>
      </c>
      <c r="S447" s="2">
        <f>(Table2[[#This Row],[Close Price]]-Table2[[#This Row],[20D EMA]])/Table2[[#This Row],[20D EMA]]</f>
        <v>3.8897439485098662E-2</v>
      </c>
      <c r="T447" s="2">
        <f>(Table2[[#This Row],[Close Price]]-Table2[[#This Row],[50D EMA]])/Table2[[#This Row],[50D EMA]]</f>
        <v>5.1067168781712857E-2</v>
      </c>
      <c r="U447" s="2">
        <f>(Table2[[#This Row],[Close Price]]-Table2[[#This Row],[200D EMA]])/Table2[[#This Row],[200D EMA]]</f>
        <v>0.14291959625829401</v>
      </c>
      <c r="V447">
        <v>0.75944878472845401</v>
      </c>
      <c r="W447">
        <v>215</v>
      </c>
      <c r="X447">
        <v>225</v>
      </c>
      <c r="Y447">
        <v>215</v>
      </c>
      <c r="Z447">
        <v>225</v>
      </c>
      <c r="AA447">
        <v>215</v>
      </c>
      <c r="AB447">
        <v>225</v>
      </c>
      <c r="AC447" s="2">
        <f>(Table2[[#This Row],[Close Price]]/Table2[[#This Row],[Day Low]])-1</f>
        <v>3.6046511627906952E-2</v>
      </c>
      <c r="AD447" s="2">
        <f>(Table2[[#This Row],[Day High]]/Table2[[#This Row],[Close Price]])-1</f>
        <v>1.0101010101010166E-2</v>
      </c>
      <c r="AE447" s="2">
        <f>(Table2[[#This Row],[Close Price]]/Table2[[#This Row],[Current Week Low]])-1</f>
        <v>3.6046511627906952E-2</v>
      </c>
      <c r="AF447" s="2">
        <f>(Table2[[#This Row],[Current Week High]]/Table2[[#This Row],[Close Price]])-1</f>
        <v>1.0101010101010166E-2</v>
      </c>
      <c r="AG447" s="2">
        <f>(Table2[[#This Row],[Close Price]]/Table2[[#This Row],[Current Month Low]])-1</f>
        <v>3.6046511627906952E-2</v>
      </c>
      <c r="AH447" s="2">
        <f>(Table2[[#This Row],[Current Month High]]/Table2[[#This Row],[Close Price]])-1</f>
        <v>1.0101010101010166E-2</v>
      </c>
      <c r="AI447">
        <v>6.64421997755331</v>
      </c>
      <c r="AJ447">
        <v>63.546255506607899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-0.06</v>
      </c>
      <c r="AM447" t="s">
        <v>10456</v>
      </c>
      <c r="AN447">
        <v>0.47</v>
      </c>
      <c r="AO447" t="s">
        <v>10455</v>
      </c>
      <c r="AP447">
        <v>1.7655756996718001E-2</v>
      </c>
      <c r="AQ447">
        <f>(Table2[[#This Row],[Sharpe Ratio]]-AVERAGE(Table2[Sharpe Ratio]))/_xlfn.STDEV.P(Table2[Sharpe Ratio])</f>
        <v>-0.41217640924960836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-1.3688004204413471</v>
      </c>
      <c r="AS447">
        <f>_xlfn.RANK.AVG(Table2[[#This Row],[1Y Return vs Nifty Z-Score]],Table2[1Y Return vs Nifty Z-Score])</f>
        <v>569</v>
      </c>
      <c r="AT447">
        <f>_xlfn.RANK.AVG(Table2[[#This Row],[6M Return vs Nifty Z-Score]],Table2[6M Return vs Nifty Z-Score])</f>
        <v>264</v>
      </c>
      <c r="AU447">
        <f>_xlfn.RANK.AVG(Table2[[#This Row],[Sharpe Ratio Z-Score]],Table2[Sharpe Ratio Z-Score])</f>
        <v>452</v>
      </c>
      <c r="AV447">
        <f>(Table2[[#This Row],[Rank 1Y]]+Table2[[#This Row],[Rank 6M]]+Table2[[#This Row],[Rank Sharpe]])/3</f>
        <v>428.33333333333331</v>
      </c>
    </row>
    <row r="448" spans="1:48" x14ac:dyDescent="0.3">
      <c r="A448" t="s">
        <v>1904</v>
      </c>
      <c r="B448" t="s">
        <v>1905</v>
      </c>
      <c r="C448" t="s">
        <v>10419</v>
      </c>
      <c r="D448" t="s">
        <v>129</v>
      </c>
      <c r="E448">
        <v>3348.8201669999999</v>
      </c>
      <c r="F448">
        <v>593.65</v>
      </c>
      <c r="G448">
        <v>-31.337806588329599</v>
      </c>
      <c r="H448">
        <f>(Table2[[#This Row],[1Y Return vs Nifty]]-AVERAGE(Table2[1Y Return vs Nifty]))/_xlfn.STDEV.P(Table2[1Y Return vs Nifty])</f>
        <v>-0.9175221097493711</v>
      </c>
      <c r="I448">
        <v>3.69706868802067</v>
      </c>
      <c r="J448">
        <f>(Table2[[#This Row],[1M Return vs Nifty]]-AVERAGE(Table2[1M Return vs Nifty]))/_xlfn.STDEV.P(Table2[1M Return vs Nifty])</f>
        <v>0.38477696168227898</v>
      </c>
      <c r="K448">
        <v>-11.5467953933908</v>
      </c>
      <c r="L448">
        <f>(Table2[[#This Row],[6M Return vs Nifty]]-AVERAGE(Table2[6M Return vs Nifty]))/_xlfn.STDEV.P(Table2[6M Return vs Nifty])</f>
        <v>-0.72801452353623264</v>
      </c>
      <c r="M448">
        <v>5.68156846202326</v>
      </c>
      <c r="N448">
        <f>(Table2[[#This Row],[1W Return vs Nifty]]-AVERAGE(Table2[1W Return vs Nifty]))/_xlfn.STDEV.P(Table2[1W Return vs Nifty])</f>
        <v>1.5055452716310287</v>
      </c>
      <c r="O448">
        <v>549.78</v>
      </c>
      <c r="P448">
        <v>543.66071788572106</v>
      </c>
      <c r="Q448">
        <v>543.29641646884704</v>
      </c>
      <c r="R448">
        <v>74.157028225404403</v>
      </c>
      <c r="S448" s="2">
        <f>(Table2[[#This Row],[Close Price]]-Table2[[#This Row],[20D EMA]])/Table2[[#This Row],[20D EMA]]</f>
        <v>7.9795554585470566E-2</v>
      </c>
      <c r="T448" s="2">
        <f>(Table2[[#This Row],[Close Price]]-Table2[[#This Row],[50D EMA]])/Table2[[#This Row],[50D EMA]]</f>
        <v>9.1949409750782848E-2</v>
      </c>
      <c r="U448" s="2">
        <f>(Table2[[#This Row],[Close Price]]-Table2[[#This Row],[200D EMA]])/Table2[[#This Row],[200D EMA]]</f>
        <v>9.2681604378003921E-2</v>
      </c>
      <c r="V448">
        <v>2.10380982106722</v>
      </c>
      <c r="W448">
        <v>580.4</v>
      </c>
      <c r="X448">
        <v>602</v>
      </c>
      <c r="Y448">
        <v>580.4</v>
      </c>
      <c r="Z448">
        <v>602</v>
      </c>
      <c r="AA448">
        <v>580.4</v>
      </c>
      <c r="AB448">
        <v>602</v>
      </c>
      <c r="AC448" s="2">
        <f>(Table2[[#This Row],[Close Price]]/Table2[[#This Row],[Day Low]])-1</f>
        <v>2.2829083390764948E-2</v>
      </c>
      <c r="AD448" s="2">
        <f>(Table2[[#This Row],[Day High]]/Table2[[#This Row],[Close Price]])-1</f>
        <v>1.4065526825570718E-2</v>
      </c>
      <c r="AE448" s="2">
        <f>(Table2[[#This Row],[Close Price]]/Table2[[#This Row],[Current Week Low]])-1</f>
        <v>2.2829083390764948E-2</v>
      </c>
      <c r="AF448" s="2">
        <f>(Table2[[#This Row],[Current Week High]]/Table2[[#This Row],[Close Price]])-1</f>
        <v>1.4065526825570718E-2</v>
      </c>
      <c r="AG448" s="2">
        <f>(Table2[[#This Row],[Close Price]]/Table2[[#This Row],[Current Month Low]])-1</f>
        <v>2.2829083390764948E-2</v>
      </c>
      <c r="AH448" s="2">
        <f>(Table2[[#This Row],[Current Month High]]/Table2[[#This Row],[Close Price]])-1</f>
        <v>1.4065526825570718E-2</v>
      </c>
      <c r="AI448">
        <v>26.3370672955445</v>
      </c>
      <c r="AJ448">
        <v>29.0543478260869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-7.0000000000000007E-2</v>
      </c>
      <c r="AM448" t="s">
        <v>10456</v>
      </c>
      <c r="AN448">
        <v>5.91</v>
      </c>
      <c r="AO448" t="s">
        <v>10455</v>
      </c>
      <c r="AP448">
        <v>0.18636683208735999</v>
      </c>
      <c r="AQ448">
        <f>(Table2[[#This Row],[Sharpe Ratio]]-AVERAGE(Table2[Sharpe Ratio]))/_xlfn.STDEV.P(Table2[Sharpe Ratio])</f>
        <v>1.4952523027826286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1.7400379028103323</v>
      </c>
      <c r="AS448">
        <f>_xlfn.RANK.AVG(Table2[[#This Row],[1Y Return vs Nifty Z-Score]],Table2[1Y Return vs Nifty Z-Score])</f>
        <v>668</v>
      </c>
      <c r="AT448">
        <f>_xlfn.RANK.AVG(Table2[[#This Row],[6M Return vs Nifty Z-Score]],Table2[6M Return vs Nifty Z-Score])</f>
        <v>564</v>
      </c>
      <c r="AU448">
        <f>_xlfn.RANK.AVG(Table2[[#This Row],[Sharpe Ratio Z-Score]],Table2[Sharpe Ratio Z-Score])</f>
        <v>55</v>
      </c>
      <c r="AV448">
        <f>(Table2[[#This Row],[Rank 1Y]]+Table2[[#This Row],[Rank 6M]]+Table2[[#This Row],[Rank Sharpe]])/3</f>
        <v>429</v>
      </c>
    </row>
    <row r="449" spans="1:48" x14ac:dyDescent="0.3">
      <c r="A449" t="s">
        <v>400</v>
      </c>
      <c r="B449" t="s">
        <v>401</v>
      </c>
      <c r="C449" t="s">
        <v>10417</v>
      </c>
      <c r="D449" t="s">
        <v>62</v>
      </c>
      <c r="E449">
        <v>58699.284337819998</v>
      </c>
      <c r="F449">
        <v>27624.85</v>
      </c>
      <c r="G449">
        <v>-6.9160852677865599</v>
      </c>
      <c r="H449">
        <f>(Table2[[#This Row],[1Y Return vs Nifty]]-AVERAGE(Table2[1Y Return vs Nifty]))/_xlfn.STDEV.P(Table2[1Y Return vs Nifty])</f>
        <v>-0.62804161190364338</v>
      </c>
      <c r="I449">
        <v>-0.84180141919832996</v>
      </c>
      <c r="J449">
        <f>(Table2[[#This Row],[1M Return vs Nifty]]-AVERAGE(Table2[1M Return vs Nifty]))/_xlfn.STDEV.P(Table2[1M Return vs Nifty])</f>
        <v>-5.0877530136932643E-2</v>
      </c>
      <c r="K449">
        <v>10.4163401645931</v>
      </c>
      <c r="L449">
        <f>(Table2[[#This Row],[6M Return vs Nifty]]-AVERAGE(Table2[6M Return vs Nifty]))/_xlfn.STDEV.P(Table2[6M Return vs Nifty])</f>
        <v>-5.8864452853132743E-2</v>
      </c>
      <c r="M449">
        <v>0.78103032024437502</v>
      </c>
      <c r="N449">
        <f>(Table2[[#This Row],[1W Return vs Nifty]]-AVERAGE(Table2[1W Return vs Nifty]))/_xlfn.STDEV.P(Table2[1W Return vs Nifty])</f>
        <v>0.52098822215819296</v>
      </c>
      <c r="O449">
        <v>27146.54</v>
      </c>
      <c r="P449">
        <v>26880.629527142701</v>
      </c>
      <c r="Q449">
        <v>25583.025442772301</v>
      </c>
      <c r="R449">
        <v>63.1416979148336</v>
      </c>
      <c r="S449" s="2">
        <f>(Table2[[#This Row],[Close Price]]-Table2[[#This Row],[20D EMA]])/Table2[[#This Row],[20D EMA]]</f>
        <v>1.7619556672783997E-2</v>
      </c>
      <c r="T449" s="2">
        <f>(Table2[[#This Row],[Close Price]]-Table2[[#This Row],[50D EMA]])/Table2[[#This Row],[50D EMA]]</f>
        <v>2.7686125137278562E-2</v>
      </c>
      <c r="U449" s="2">
        <f>(Table2[[#This Row],[Close Price]]-Table2[[#This Row],[200D EMA]])/Table2[[#This Row],[200D EMA]]</f>
        <v>7.9811692397177059E-2</v>
      </c>
      <c r="V449">
        <v>1.04537912833368</v>
      </c>
      <c r="W449">
        <v>27529.55</v>
      </c>
      <c r="X449">
        <v>27782.15</v>
      </c>
      <c r="Y449">
        <v>27529.55</v>
      </c>
      <c r="Z449">
        <v>27782.15</v>
      </c>
      <c r="AA449">
        <v>27529.55</v>
      </c>
      <c r="AB449">
        <v>27782.15</v>
      </c>
      <c r="AC449" s="2">
        <f>(Table2[[#This Row],[Close Price]]/Table2[[#This Row],[Day Low]])-1</f>
        <v>3.4617347541097132E-3</v>
      </c>
      <c r="AD449" s="2">
        <f>(Table2[[#This Row],[Day High]]/Table2[[#This Row],[Close Price]])-1</f>
        <v>5.6941485655126467E-3</v>
      </c>
      <c r="AE449" s="2">
        <f>(Table2[[#This Row],[Close Price]]/Table2[[#This Row],[Current Week Low]])-1</f>
        <v>3.4617347541097132E-3</v>
      </c>
      <c r="AF449" s="2">
        <f>(Table2[[#This Row],[Current Week High]]/Table2[[#This Row],[Close Price]])-1</f>
        <v>5.6941485655126467E-3</v>
      </c>
      <c r="AG449" s="2">
        <f>(Table2[[#This Row],[Close Price]]/Table2[[#This Row],[Current Month Low]])-1</f>
        <v>3.4617347541097132E-3</v>
      </c>
      <c r="AH449" s="2">
        <f>(Table2[[#This Row],[Current Month High]]/Table2[[#This Row],[Close Price]])-1</f>
        <v>5.6941485655126467E-3</v>
      </c>
      <c r="AI449">
        <v>7.2908993171003598</v>
      </c>
      <c r="AJ449">
        <v>25.5674999999999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0.02</v>
      </c>
      <c r="AM449" t="s">
        <v>10455</v>
      </c>
      <c r="AN449">
        <v>0.24</v>
      </c>
      <c r="AO449" t="s">
        <v>10455</v>
      </c>
      <c r="AP449">
        <v>2.9879297854432999E-2</v>
      </c>
      <c r="AQ449">
        <f>(Table2[[#This Row],[Sharpe Ratio]]-AVERAGE(Table2[Sharpe Ratio]))/_xlfn.STDEV.P(Table2[Sharpe Ratio])</f>
        <v>-0.27397841138741585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-0.4907737841229316</v>
      </c>
      <c r="AS449">
        <f>_xlfn.RANK.AVG(Table2[[#This Row],[1Y Return vs Nifty Z-Score]],Table2[1Y Return vs Nifty Z-Score])</f>
        <v>558</v>
      </c>
      <c r="AT449">
        <f>_xlfn.RANK.AVG(Table2[[#This Row],[6M Return vs Nifty Z-Score]],Table2[6M Return vs Nifty Z-Score])</f>
        <v>316</v>
      </c>
      <c r="AU449">
        <f>_xlfn.RANK.AVG(Table2[[#This Row],[Sharpe Ratio Z-Score]],Table2[Sharpe Ratio Z-Score])</f>
        <v>413</v>
      </c>
      <c r="AV449">
        <f>(Table2[[#This Row],[Rank 1Y]]+Table2[[#This Row],[Rank 6M]]+Table2[[#This Row],[Rank Sharpe]])/3</f>
        <v>429</v>
      </c>
    </row>
    <row r="450" spans="1:48" x14ac:dyDescent="0.3">
      <c r="A450" t="s">
        <v>35</v>
      </c>
      <c r="B450" t="s">
        <v>36</v>
      </c>
      <c r="C450" t="s">
        <v>10411</v>
      </c>
      <c r="D450" t="s">
        <v>37</v>
      </c>
      <c r="E450">
        <v>625384.14768637496</v>
      </c>
      <c r="F450">
        <v>996.35</v>
      </c>
      <c r="G450">
        <v>32.620893704327003</v>
      </c>
      <c r="H450">
        <f>(Table2[[#This Row],[1Y Return vs Nifty]]-AVERAGE(Table2[1Y Return vs Nifty]))/_xlfn.STDEV.P(Table2[1Y Return vs Nifty])</f>
        <v>-0.15939387794821364</v>
      </c>
      <c r="I450">
        <v>-12.437103532601901</v>
      </c>
      <c r="J450">
        <f>(Table2[[#This Row],[1M Return vs Nifty]]-AVERAGE(Table2[1M Return vs Nifty]))/_xlfn.STDEV.P(Table2[1M Return vs Nifty])</f>
        <v>-1.1638297253695438</v>
      </c>
      <c r="K450">
        <v>5.0709349951960201</v>
      </c>
      <c r="L450">
        <f>(Table2[[#This Row],[6M Return vs Nifty]]-AVERAGE(Table2[6M Return vs Nifty]))/_xlfn.STDEV.P(Table2[6M Return vs Nifty])</f>
        <v>-0.22172272222403866</v>
      </c>
      <c r="M450">
        <v>-4.9767712982186296</v>
      </c>
      <c r="N450">
        <f>(Table2[[#This Row],[1W Return vs Nifty]]-AVERAGE(Table2[1W Return vs Nifty]))/_xlfn.STDEV.P(Table2[1W Return vs Nifty])</f>
        <v>-0.63579987109110514</v>
      </c>
      <c r="O450">
        <v>1005.49</v>
      </c>
      <c r="P450">
        <v>993.29050485001699</v>
      </c>
      <c r="Q450">
        <v>886.35684908204803</v>
      </c>
      <c r="R450">
        <v>38.693605398062203</v>
      </c>
      <c r="S450" s="2">
        <f>(Table2[[#This Row],[Close Price]]-Table2[[#This Row],[20D EMA]])/Table2[[#This Row],[20D EMA]]</f>
        <v>-9.0900953763836407E-3</v>
      </c>
      <c r="T450" s="2">
        <f>(Table2[[#This Row],[Close Price]]-Table2[[#This Row],[50D EMA]])/Table2[[#This Row],[50D EMA]]</f>
        <v>3.0801614784840893E-3</v>
      </c>
      <c r="U450" s="2">
        <f>(Table2[[#This Row],[Close Price]]-Table2[[#This Row],[200D EMA]])/Table2[[#This Row],[200D EMA]]</f>
        <v>0.12409578718985019</v>
      </c>
      <c r="V450">
        <v>0.99599788152283597</v>
      </c>
      <c r="W450">
        <v>990.1</v>
      </c>
      <c r="X450">
        <v>1006.1</v>
      </c>
      <c r="Y450">
        <v>990.1</v>
      </c>
      <c r="Z450">
        <v>1006.1</v>
      </c>
      <c r="AA450">
        <v>990.1</v>
      </c>
      <c r="AB450">
        <v>1006.1</v>
      </c>
      <c r="AC450" s="2">
        <f>(Table2[[#This Row],[Close Price]]/Table2[[#This Row],[Day Low]])-1</f>
        <v>6.3124936875063042E-3</v>
      </c>
      <c r="AD450" s="2">
        <f>(Table2[[#This Row],[Day High]]/Table2[[#This Row],[Close Price]])-1</f>
        <v>9.785717870226307E-3</v>
      </c>
      <c r="AE450" s="2">
        <f>(Table2[[#This Row],[Close Price]]/Table2[[#This Row],[Current Week Low]])-1</f>
        <v>6.3124936875063042E-3</v>
      </c>
      <c r="AF450" s="2">
        <f>(Table2[[#This Row],[Current Week High]]/Table2[[#This Row],[Close Price]])-1</f>
        <v>9.785717870226307E-3</v>
      </c>
      <c r="AG450" s="2">
        <f>(Table2[[#This Row],[Close Price]]/Table2[[#This Row],[Current Month Low]])-1</f>
        <v>6.3124936875063042E-3</v>
      </c>
      <c r="AH450" s="2">
        <f>(Table2[[#This Row],[Current Month High]]/Table2[[#This Row],[Close Price]])-1</f>
        <v>9.785717870226307E-3</v>
      </c>
      <c r="AI450">
        <v>17.930446128368501</v>
      </c>
      <c r="AJ450">
        <v>66.795011299907898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-7.0000000000000007E-2</v>
      </c>
      <c r="AM450" t="s">
        <v>10456</v>
      </c>
      <c r="AN450">
        <v>-0.21</v>
      </c>
      <c r="AO450" t="s">
        <v>10456</v>
      </c>
      <c r="AP450">
        <v>-2.5185491600678001E-2</v>
      </c>
      <c r="AQ450">
        <f>(Table2[[#This Row],[Sharpe Ratio]]-AVERAGE(Table2[Sharpe Ratio]))/_xlfn.STDEV.P(Table2[Sharpe Ratio])</f>
        <v>-0.89653481660419798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-3.0772810132370991</v>
      </c>
      <c r="AS450">
        <f>_xlfn.RANK.AVG(Table2[[#This Row],[1Y Return vs Nifty Z-Score]],Table2[1Y Return vs Nifty Z-Score])</f>
        <v>325</v>
      </c>
      <c r="AT450">
        <f>_xlfn.RANK.AVG(Table2[[#This Row],[6M Return vs Nifty Z-Score]],Table2[6M Return vs Nifty Z-Score])</f>
        <v>376</v>
      </c>
      <c r="AU450">
        <f>_xlfn.RANK.AVG(Table2[[#This Row],[Sharpe Ratio Z-Score]],Table2[Sharpe Ratio Z-Score])</f>
        <v>590</v>
      </c>
      <c r="AV450">
        <f>(Table2[[#This Row],[Rank 1Y]]+Table2[[#This Row],[Rank 6M]]+Table2[[#This Row],[Rank Sharpe]])/3</f>
        <v>430.33333333333331</v>
      </c>
    </row>
    <row r="451" spans="1:48" x14ac:dyDescent="0.3">
      <c r="A451" t="s">
        <v>1469</v>
      </c>
      <c r="B451" t="s">
        <v>1470</v>
      </c>
      <c r="C451" t="s">
        <v>10421</v>
      </c>
      <c r="D451" t="s">
        <v>140</v>
      </c>
      <c r="E451">
        <v>6506.9773059999998</v>
      </c>
      <c r="F451">
        <v>951.65</v>
      </c>
      <c r="G451">
        <v>26.004440038435899</v>
      </c>
      <c r="H451">
        <f>(Table2[[#This Row],[1Y Return vs Nifty]]-AVERAGE(Table2[1Y Return vs Nifty]))/_xlfn.STDEV.P(Table2[1Y Return vs Nifty])</f>
        <v>-0.23782136780594976</v>
      </c>
      <c r="I451">
        <v>-0.44665680366022997</v>
      </c>
      <c r="J451">
        <f>(Table2[[#This Row],[1M Return vs Nifty]]-AVERAGE(Table2[1M Return vs Nifty]))/_xlfn.STDEV.P(Table2[1M Return vs Nifty])</f>
        <v>-1.2950353854986964E-2</v>
      </c>
      <c r="K451">
        <v>-4.1933239318503501</v>
      </c>
      <c r="L451">
        <f>(Table2[[#This Row],[6M Return vs Nifty]]-AVERAGE(Table2[6M Return vs Nifty]))/_xlfn.STDEV.P(Table2[6M Return vs Nifty])</f>
        <v>-0.50397656979026795</v>
      </c>
      <c r="M451">
        <v>-6.6182640834360997</v>
      </c>
      <c r="N451">
        <f>(Table2[[#This Row],[1W Return vs Nifty]]-AVERAGE(Table2[1W Return vs Nifty]))/_xlfn.STDEV.P(Table2[1W Return vs Nifty])</f>
        <v>-0.96558881397606011</v>
      </c>
      <c r="O451">
        <v>923.55</v>
      </c>
      <c r="P451">
        <v>893.95975883449</v>
      </c>
      <c r="Q451">
        <v>819.36708977236196</v>
      </c>
      <c r="R451">
        <v>47.840774395652403</v>
      </c>
      <c r="S451" s="2">
        <f>(Table2[[#This Row],[Close Price]]-Table2[[#This Row],[20D EMA]])/Table2[[#This Row],[20D EMA]]</f>
        <v>3.0426073304098342E-2</v>
      </c>
      <c r="T451" s="2">
        <f>(Table2[[#This Row],[Close Price]]-Table2[[#This Row],[50D EMA]])/Table2[[#This Row],[50D EMA]]</f>
        <v>6.4533375910258275E-2</v>
      </c>
      <c r="U451" s="2">
        <f>(Table2[[#This Row],[Close Price]]-Table2[[#This Row],[200D EMA]])/Table2[[#This Row],[200D EMA]]</f>
        <v>0.16144523239808067</v>
      </c>
      <c r="V451">
        <v>1.32917490181481</v>
      </c>
      <c r="W451">
        <v>925.3</v>
      </c>
      <c r="X451">
        <v>979.8</v>
      </c>
      <c r="Y451">
        <v>925.3</v>
      </c>
      <c r="Z451">
        <v>979.8</v>
      </c>
      <c r="AA451">
        <v>925.3</v>
      </c>
      <c r="AB451">
        <v>979.8</v>
      </c>
      <c r="AC451" s="2">
        <f>(Table2[[#This Row],[Close Price]]/Table2[[#This Row],[Day Low]])-1</f>
        <v>2.8477250621420147E-2</v>
      </c>
      <c r="AD451" s="2">
        <f>(Table2[[#This Row],[Day High]]/Table2[[#This Row],[Close Price]])-1</f>
        <v>2.9580202805653322E-2</v>
      </c>
      <c r="AE451" s="2">
        <f>(Table2[[#This Row],[Close Price]]/Table2[[#This Row],[Current Week Low]])-1</f>
        <v>2.8477250621420147E-2</v>
      </c>
      <c r="AF451" s="2">
        <f>(Table2[[#This Row],[Current Week High]]/Table2[[#This Row],[Close Price]])-1</f>
        <v>2.9580202805653322E-2</v>
      </c>
      <c r="AG451" s="2">
        <f>(Table2[[#This Row],[Close Price]]/Table2[[#This Row],[Current Month Low]])-1</f>
        <v>2.8477250621420147E-2</v>
      </c>
      <c r="AH451" s="2">
        <f>(Table2[[#This Row],[Current Month High]]/Table2[[#This Row],[Close Price]])-1</f>
        <v>2.9580202805653322E-2</v>
      </c>
      <c r="AI451">
        <v>5.3958913466085097</v>
      </c>
      <c r="AJ451">
        <v>55.1055333713633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0.05</v>
      </c>
      <c r="AM451" t="s">
        <v>10455</v>
      </c>
      <c r="AN451">
        <v>1.43</v>
      </c>
      <c r="AO451" t="s">
        <v>10455</v>
      </c>
      <c r="AP451">
        <v>1.7500915110852E-2</v>
      </c>
      <c r="AQ451">
        <f>(Table2[[#This Row],[Sharpe Ratio]]-AVERAGE(Table2[Sharpe Ratio]))/_xlfn.STDEV.P(Table2[Sharpe Ratio])</f>
        <v>-0.41392703444577494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-2.1342641398730398</v>
      </c>
      <c r="AS451">
        <f>_xlfn.RANK.AVG(Table2[[#This Row],[1Y Return vs Nifty Z-Score]],Table2[1Y Return vs Nifty Z-Score])</f>
        <v>360</v>
      </c>
      <c r="AT451">
        <f>_xlfn.RANK.AVG(Table2[[#This Row],[6M Return vs Nifty Z-Score]],Table2[6M Return vs Nifty Z-Score])</f>
        <v>478</v>
      </c>
      <c r="AU451">
        <f>_xlfn.RANK.AVG(Table2[[#This Row],[Sharpe Ratio Z-Score]],Table2[Sharpe Ratio Z-Score])</f>
        <v>455</v>
      </c>
      <c r="AV451">
        <f>(Table2[[#This Row],[Rank 1Y]]+Table2[[#This Row],[Rank 6M]]+Table2[[#This Row],[Rank Sharpe]])/3</f>
        <v>431</v>
      </c>
    </row>
    <row r="452" spans="1:48" x14ac:dyDescent="0.3">
      <c r="A452" t="s">
        <v>871</v>
      </c>
      <c r="B452" t="s">
        <v>872</v>
      </c>
      <c r="C452" t="s">
        <v>10417</v>
      </c>
      <c r="D452" t="s">
        <v>275</v>
      </c>
      <c r="E452">
        <v>16680.591783345</v>
      </c>
      <c r="F452">
        <v>2133.5500000000002</v>
      </c>
      <c r="G452">
        <v>-4.1507265551005599</v>
      </c>
      <c r="H452">
        <f>(Table2[[#This Row],[1Y Return vs Nifty]]-AVERAGE(Table2[1Y Return vs Nifty]))/_xlfn.STDEV.P(Table2[1Y Return vs Nifty])</f>
        <v>-0.59526270142623228</v>
      </c>
      <c r="I452">
        <v>5.1477602408830503</v>
      </c>
      <c r="J452">
        <f>(Table2[[#This Row],[1M Return vs Nifty]]-AVERAGE(Table2[1M Return vs Nifty]))/_xlfn.STDEV.P(Table2[1M Return vs Nifty])</f>
        <v>0.52401872809535543</v>
      </c>
      <c r="K452">
        <v>-1.9921381335766399</v>
      </c>
      <c r="L452">
        <f>(Table2[[#This Row],[6M Return vs Nifty]]-AVERAGE(Table2[6M Return vs Nifty]))/_xlfn.STDEV.P(Table2[6M Return vs Nifty])</f>
        <v>-0.43691312028357582</v>
      </c>
      <c r="M452">
        <v>-0.75891903608195699</v>
      </c>
      <c r="N452">
        <f>(Table2[[#This Row],[1W Return vs Nifty]]-AVERAGE(Table2[1W Return vs Nifty]))/_xlfn.STDEV.P(Table2[1W Return vs Nifty])</f>
        <v>0.21160016094174039</v>
      </c>
      <c r="O452">
        <v>2031.25</v>
      </c>
      <c r="P452">
        <v>1997.6082503200901</v>
      </c>
      <c r="Q452">
        <v>1957.70943100673</v>
      </c>
      <c r="R452">
        <v>61.937030725191697</v>
      </c>
      <c r="S452" s="2">
        <f>(Table2[[#This Row],[Close Price]]-Table2[[#This Row],[20D EMA]])/Table2[[#This Row],[20D EMA]]</f>
        <v>5.036307692307701E-2</v>
      </c>
      <c r="T452" s="2">
        <f>(Table2[[#This Row],[Close Price]]-Table2[[#This Row],[50D EMA]])/Table2[[#This Row],[50D EMA]]</f>
        <v>6.8052256821690277E-2</v>
      </c>
      <c r="U452" s="2">
        <f>(Table2[[#This Row],[Close Price]]-Table2[[#This Row],[200D EMA]])/Table2[[#This Row],[200D EMA]]</f>
        <v>8.9819544314523797E-2</v>
      </c>
      <c r="V452">
        <v>1.3096771480643801</v>
      </c>
      <c r="W452">
        <v>2084.35</v>
      </c>
      <c r="X452">
        <v>2140</v>
      </c>
      <c r="Y452">
        <v>2084.35</v>
      </c>
      <c r="Z452">
        <v>2140</v>
      </c>
      <c r="AA452">
        <v>2084.35</v>
      </c>
      <c r="AB452">
        <v>2140</v>
      </c>
      <c r="AC452" s="2">
        <f>(Table2[[#This Row],[Close Price]]/Table2[[#This Row],[Day Low]])-1</f>
        <v>2.3604481013265621E-2</v>
      </c>
      <c r="AD452" s="2">
        <f>(Table2[[#This Row],[Day High]]/Table2[[#This Row],[Close Price]])-1</f>
        <v>3.0231304633121514E-3</v>
      </c>
      <c r="AE452" s="2">
        <f>(Table2[[#This Row],[Close Price]]/Table2[[#This Row],[Current Week Low]])-1</f>
        <v>2.3604481013265621E-2</v>
      </c>
      <c r="AF452" s="2">
        <f>(Table2[[#This Row],[Current Week High]]/Table2[[#This Row],[Close Price]])-1</f>
        <v>3.0231304633121514E-3</v>
      </c>
      <c r="AG452" s="2">
        <f>(Table2[[#This Row],[Close Price]]/Table2[[#This Row],[Current Month Low]])-1</f>
        <v>2.3604481013265621E-2</v>
      </c>
      <c r="AH452" s="2">
        <f>(Table2[[#This Row],[Current Month High]]/Table2[[#This Row],[Close Price]])-1</f>
        <v>3.0231304633121514E-3</v>
      </c>
      <c r="AI452">
        <v>10.4450329263434</v>
      </c>
      <c r="AJ452">
        <v>24.043604651162799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0.03</v>
      </c>
      <c r="AM452" t="s">
        <v>10455</v>
      </c>
      <c r="AN452">
        <v>8.56</v>
      </c>
      <c r="AO452" t="s">
        <v>10455</v>
      </c>
      <c r="AP452">
        <v>6.4496188819299E-2</v>
      </c>
      <c r="AQ452">
        <f>(Table2[[#This Row],[Sharpe Ratio]]-AVERAGE(Table2[Sharpe Ratio]))/_xlfn.STDEV.P(Table2[Sharpe Ratio])</f>
        <v>0.11739632030817522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-0.17916061236453706</v>
      </c>
      <c r="AS452">
        <f>_xlfn.RANK.AVG(Table2[[#This Row],[1Y Return vs Nifty Z-Score]],Table2[1Y Return vs Nifty Z-Score])</f>
        <v>536</v>
      </c>
      <c r="AT452">
        <f>_xlfn.RANK.AVG(Table2[[#This Row],[6M Return vs Nifty Z-Score]],Table2[6M Return vs Nifty Z-Score])</f>
        <v>461</v>
      </c>
      <c r="AU452">
        <f>_xlfn.RANK.AVG(Table2[[#This Row],[Sharpe Ratio Z-Score]],Table2[Sharpe Ratio Z-Score])</f>
        <v>297</v>
      </c>
      <c r="AV452">
        <f>(Table2[[#This Row],[Rank 1Y]]+Table2[[#This Row],[Rank 6M]]+Table2[[#This Row],[Rank Sharpe]])/3</f>
        <v>431.33333333333331</v>
      </c>
    </row>
    <row r="453" spans="1:48" x14ac:dyDescent="0.3">
      <c r="A453" t="s">
        <v>1618</v>
      </c>
      <c r="B453" t="s">
        <v>1619</v>
      </c>
      <c r="C453" t="s">
        <v>10421</v>
      </c>
      <c r="D453" t="s">
        <v>381</v>
      </c>
      <c r="E453">
        <v>5122.8482505080001</v>
      </c>
      <c r="F453">
        <v>108</v>
      </c>
      <c r="G453">
        <v>25.124886823329199</v>
      </c>
      <c r="H453">
        <f>(Table2[[#This Row],[1Y Return vs Nifty]]-AVERAGE(Table2[1Y Return vs Nifty]))/_xlfn.STDEV.P(Table2[1Y Return vs Nifty])</f>
        <v>-0.24824706627531695</v>
      </c>
      <c r="I453">
        <v>-5.7036013525356104</v>
      </c>
      <c r="J453">
        <f>(Table2[[#This Row],[1M Return vs Nifty]]-AVERAGE(Table2[1M Return vs Nifty]))/_xlfn.STDEV.P(Table2[1M Return vs Nifty])</f>
        <v>-0.51752780415909105</v>
      </c>
      <c r="K453">
        <v>-7.60307237336432</v>
      </c>
      <c r="L453">
        <f>(Table2[[#This Row],[6M Return vs Nifty]]-AVERAGE(Table2[6M Return vs Nifty]))/_xlfn.STDEV.P(Table2[6M Return vs Nifty])</f>
        <v>-0.60786125440768168</v>
      </c>
      <c r="M453">
        <v>-2.5548593520151801</v>
      </c>
      <c r="N453">
        <f>(Table2[[#This Row],[1W Return vs Nifty]]-AVERAGE(Table2[1W Return vs Nifty]))/_xlfn.STDEV.P(Table2[1W Return vs Nifty])</f>
        <v>-0.14921851801311245</v>
      </c>
      <c r="O453">
        <v>102.89</v>
      </c>
      <c r="P453">
        <v>103.21623233362099</v>
      </c>
      <c r="Q453">
        <v>99.179081761160205</v>
      </c>
      <c r="R453">
        <v>50.667373356013101</v>
      </c>
      <c r="S453" s="2">
        <f>(Table2[[#This Row],[Close Price]]-Table2[[#This Row],[20D EMA]])/Table2[[#This Row],[20D EMA]]</f>
        <v>4.9664690446107489E-2</v>
      </c>
      <c r="T453" s="2">
        <f>(Table2[[#This Row],[Close Price]]-Table2[[#This Row],[50D EMA]])/Table2[[#This Row],[50D EMA]]</f>
        <v>4.6347047922817589E-2</v>
      </c>
      <c r="U453" s="2">
        <f>(Table2[[#This Row],[Close Price]]-Table2[[#This Row],[200D EMA]])/Table2[[#This Row],[200D EMA]]</f>
        <v>8.8939301334549956E-2</v>
      </c>
      <c r="V453">
        <v>1.0131536482541099</v>
      </c>
      <c r="W453">
        <v>103.2</v>
      </c>
      <c r="X453">
        <v>108.99</v>
      </c>
      <c r="Y453">
        <v>103.2</v>
      </c>
      <c r="Z453">
        <v>108.99</v>
      </c>
      <c r="AA453">
        <v>103.2</v>
      </c>
      <c r="AB453">
        <v>108.99</v>
      </c>
      <c r="AC453" s="2">
        <f>(Table2[[#This Row],[Close Price]]/Table2[[#This Row],[Day Low]])-1</f>
        <v>4.6511627906976605E-2</v>
      </c>
      <c r="AD453" s="2">
        <f>(Table2[[#This Row],[Day High]]/Table2[[#This Row],[Close Price]])-1</f>
        <v>9.1666666666665453E-3</v>
      </c>
      <c r="AE453" s="2">
        <f>(Table2[[#This Row],[Close Price]]/Table2[[#This Row],[Current Week Low]])-1</f>
        <v>4.6511627906976605E-2</v>
      </c>
      <c r="AF453" s="2">
        <f>(Table2[[#This Row],[Current Week High]]/Table2[[#This Row],[Close Price]])-1</f>
        <v>9.1666666666665453E-3</v>
      </c>
      <c r="AG453" s="2">
        <f>(Table2[[#This Row],[Close Price]]/Table2[[#This Row],[Current Month Low]])-1</f>
        <v>4.6511627906976605E-2</v>
      </c>
      <c r="AH453" s="2">
        <f>(Table2[[#This Row],[Current Month High]]/Table2[[#This Row],[Close Price]])-1</f>
        <v>9.1666666666665453E-3</v>
      </c>
      <c r="AI453">
        <v>12.5462962962962</v>
      </c>
      <c r="AJ453">
        <v>53.518123667377402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-0.09</v>
      </c>
      <c r="AM453" t="s">
        <v>10456</v>
      </c>
      <c r="AN453">
        <v>5.23</v>
      </c>
      <c r="AO453" t="s">
        <v>10455</v>
      </c>
      <c r="AP453">
        <v>2.8964008588501001E-2</v>
      </c>
      <c r="AQ453">
        <f>(Table2[[#This Row],[Sharpe Ratio]]-AVERAGE(Table2[Sharpe Ratio]))/_xlfn.STDEV.P(Table2[Sharpe Ratio])</f>
        <v>-0.28432657036106729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365</v>
      </c>
      <c r="AT453">
        <f>_xlfn.RANK.AVG(Table2[[#This Row],[6M Return vs Nifty Z-Score]],Table2[6M Return vs Nifty Z-Score])</f>
        <v>515</v>
      </c>
      <c r="AU453">
        <f>_xlfn.RANK.AVG(Table2[[#This Row],[Sharpe Ratio Z-Score]],Table2[Sharpe Ratio Z-Score])</f>
        <v>416</v>
      </c>
      <c r="AV453">
        <f>(Table2[[#This Row],[Rank 1Y]]+Table2[[#This Row],[Rank 6M]]+Table2[[#This Row],[Rank Sharpe]])/3</f>
        <v>432</v>
      </c>
    </row>
    <row r="454" spans="1:48" x14ac:dyDescent="0.3">
      <c r="A454" t="s">
        <v>667</v>
      </c>
      <c r="B454" t="s">
        <v>668</v>
      </c>
      <c r="C454" t="s">
        <v>10423</v>
      </c>
      <c r="D454" t="s">
        <v>347</v>
      </c>
      <c r="E454">
        <v>25353.43214805</v>
      </c>
      <c r="F454">
        <v>1957</v>
      </c>
      <c r="G454">
        <v>5.7792046551174003</v>
      </c>
      <c r="H454">
        <f>(Table2[[#This Row],[1Y Return vs Nifty]]-AVERAGE(Table2[1Y Return vs Nifty]))/_xlfn.STDEV.P(Table2[1Y Return vs Nifty])</f>
        <v>-0.47755922784307675</v>
      </c>
      <c r="I454">
        <v>25.010739902803198</v>
      </c>
      <c r="J454">
        <f>(Table2[[#This Row],[1M Return vs Nifty]]-AVERAGE(Table2[1M Return vs Nifty]))/_xlfn.STDEV.P(Table2[1M Return vs Nifty])</f>
        <v>2.4305276402728753</v>
      </c>
      <c r="K454">
        <v>32.570068416780401</v>
      </c>
      <c r="L454">
        <f>(Table2[[#This Row],[6M Return vs Nifty]]-AVERAGE(Table2[6M Return vs Nifty]))/_xlfn.STDEV.P(Table2[6M Return vs Nifty])</f>
        <v>0.61609239867240151</v>
      </c>
      <c r="M454">
        <v>5.1627863287315403</v>
      </c>
      <c r="N454">
        <f>(Table2[[#This Row],[1W Return vs Nifty]]-AVERAGE(Table2[1W Return vs Nifty]))/_xlfn.STDEV.P(Table2[1W Return vs Nifty])</f>
        <v>1.4013178191154751</v>
      </c>
      <c r="O454">
        <v>1791.26</v>
      </c>
      <c r="P454">
        <v>1622.8955081553199</v>
      </c>
      <c r="Q454">
        <v>1487.8786646692499</v>
      </c>
      <c r="R454">
        <v>87.336046165197004</v>
      </c>
      <c r="S454" s="2">
        <f>(Table2[[#This Row],[Close Price]]-Table2[[#This Row],[20D EMA]])/Table2[[#This Row],[20D EMA]]</f>
        <v>9.2527047999732034E-2</v>
      </c>
      <c r="T454" s="2">
        <f>(Table2[[#This Row],[Close Price]]-Table2[[#This Row],[50D EMA]])/Table2[[#This Row],[50D EMA]]</f>
        <v>0.20586937986195009</v>
      </c>
      <c r="U454" s="2">
        <f>(Table2[[#This Row],[Close Price]]-Table2[[#This Row],[200D EMA]])/Table2[[#This Row],[200D EMA]]</f>
        <v>0.3152954246003884</v>
      </c>
      <c r="V454">
        <v>1.57705326775447</v>
      </c>
      <c r="W454">
        <v>1940.05</v>
      </c>
      <c r="X454">
        <v>2045.75</v>
      </c>
      <c r="Y454">
        <v>1940.05</v>
      </c>
      <c r="Z454">
        <v>2045.75</v>
      </c>
      <c r="AA454">
        <v>1940.05</v>
      </c>
      <c r="AB454">
        <v>2045.75</v>
      </c>
      <c r="AC454" s="2">
        <f>(Table2[[#This Row],[Close Price]]/Table2[[#This Row],[Day Low]])-1</f>
        <v>8.736888224530226E-3</v>
      </c>
      <c r="AD454" s="2">
        <f>(Table2[[#This Row],[Day High]]/Table2[[#This Row],[Close Price]])-1</f>
        <v>4.5350025549310224E-2</v>
      </c>
      <c r="AE454" s="2">
        <f>(Table2[[#This Row],[Close Price]]/Table2[[#This Row],[Current Week Low]])-1</f>
        <v>8.736888224530226E-3</v>
      </c>
      <c r="AF454" s="2">
        <f>(Table2[[#This Row],[Current Week High]]/Table2[[#This Row],[Close Price]])-1</f>
        <v>4.5350025549310224E-2</v>
      </c>
      <c r="AG454" s="2">
        <f>(Table2[[#This Row],[Close Price]]/Table2[[#This Row],[Current Month Low]])-1</f>
        <v>8.736888224530226E-3</v>
      </c>
      <c r="AH454" s="2">
        <f>(Table2[[#This Row],[Current Month High]]/Table2[[#This Row],[Close Price]])-1</f>
        <v>4.5350025549310224E-2</v>
      </c>
      <c r="AI454">
        <v>12.365866121614699</v>
      </c>
      <c r="AJ454">
        <v>64.994519854986905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0.28000000000000003</v>
      </c>
      <c r="AM454" t="s">
        <v>10455</v>
      </c>
      <c r="AN454">
        <v>9.42</v>
      </c>
      <c r="AO454" t="s">
        <v>10455</v>
      </c>
      <c r="AP454">
        <v>-8.4543262707439004E-2</v>
      </c>
      <c r="AQ454">
        <f>(Table2[[#This Row],[Sharpe Ratio]]-AVERAGE(Table2[Sharpe Ratio]))/_xlfn.STDEV.P(Table2[Sharpe Ratio])</f>
        <v>-1.5676271964639332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2.4027514337537417</v>
      </c>
      <c r="AS454">
        <f>_xlfn.RANK.AVG(Table2[[#This Row],[1Y Return vs Nifty Z-Score]],Table2[1Y Return vs Nifty Z-Score])</f>
        <v>470</v>
      </c>
      <c r="AT454">
        <f>_xlfn.RANK.AVG(Table2[[#This Row],[6M Return vs Nifty Z-Score]],Table2[6M Return vs Nifty Z-Score])</f>
        <v>152</v>
      </c>
      <c r="AU454">
        <f>_xlfn.RANK.AVG(Table2[[#This Row],[Sharpe Ratio Z-Score]],Table2[Sharpe Ratio Z-Score])</f>
        <v>681</v>
      </c>
      <c r="AV454">
        <f>(Table2[[#This Row],[Rank 1Y]]+Table2[[#This Row],[Rank 6M]]+Table2[[#This Row],[Rank Sharpe]])/3</f>
        <v>434.33333333333331</v>
      </c>
    </row>
    <row r="455" spans="1:48" x14ac:dyDescent="0.3">
      <c r="A455" t="s">
        <v>971</v>
      </c>
      <c r="B455" t="s">
        <v>972</v>
      </c>
      <c r="C455" t="s">
        <v>10417</v>
      </c>
      <c r="D455" t="s">
        <v>62</v>
      </c>
      <c r="E455">
        <v>13926.596693760001</v>
      </c>
      <c r="F455">
        <v>1050.1500000000001</v>
      </c>
      <c r="G455">
        <v>26.394677222936899</v>
      </c>
      <c r="H455">
        <f>(Table2[[#This Row],[1Y Return vs Nifty]]-AVERAGE(Table2[1Y Return vs Nifty]))/_xlfn.STDEV.P(Table2[1Y Return vs Nifty])</f>
        <v>-0.23319572930305521</v>
      </c>
      <c r="I455">
        <v>4.7601039516757497</v>
      </c>
      <c r="J455">
        <f>(Table2[[#This Row],[1M Return vs Nifty]]-AVERAGE(Table2[1M Return vs Nifty]))/_xlfn.STDEV.P(Table2[1M Return vs Nifty])</f>
        <v>0.48681030404142173</v>
      </c>
      <c r="K455">
        <v>4.9838343341801599</v>
      </c>
      <c r="L455">
        <f>(Table2[[#This Row],[6M Return vs Nifty]]-AVERAGE(Table2[6M Return vs Nifty]))/_xlfn.STDEV.P(Table2[6M Return vs Nifty])</f>
        <v>-0.22437641496847563</v>
      </c>
      <c r="M455">
        <v>-4.4080515349428202</v>
      </c>
      <c r="N455">
        <f>(Table2[[#This Row],[1W Return vs Nifty]]-AVERAGE(Table2[1W Return vs Nifty]))/_xlfn.STDEV.P(Table2[1W Return vs Nifty])</f>
        <v>-0.52153955193675516</v>
      </c>
      <c r="O455">
        <v>1005.56</v>
      </c>
      <c r="P455">
        <v>954.69623215111199</v>
      </c>
      <c r="Q455">
        <v>880.003691071194</v>
      </c>
      <c r="R455">
        <v>54.1215032436955</v>
      </c>
      <c r="S455" s="2">
        <f>(Table2[[#This Row],[Close Price]]-Table2[[#This Row],[20D EMA]])/Table2[[#This Row],[20D EMA]]</f>
        <v>4.434345041568892E-2</v>
      </c>
      <c r="T455" s="2">
        <f>(Table2[[#This Row],[Close Price]]-Table2[[#This Row],[50D EMA]])/Table2[[#This Row],[50D EMA]]</f>
        <v>9.9983392239657881E-2</v>
      </c>
      <c r="U455" s="2">
        <f>(Table2[[#This Row],[Close Price]]-Table2[[#This Row],[200D EMA]])/Table2[[#This Row],[200D EMA]]</f>
        <v>0.19334726735258764</v>
      </c>
      <c r="V455">
        <v>0.67880882906929196</v>
      </c>
      <c r="W455">
        <v>1025</v>
      </c>
      <c r="X455">
        <v>1058.95</v>
      </c>
      <c r="Y455">
        <v>1025</v>
      </c>
      <c r="Z455">
        <v>1058.95</v>
      </c>
      <c r="AA455">
        <v>1025</v>
      </c>
      <c r="AB455">
        <v>1058.95</v>
      </c>
      <c r="AC455" s="2">
        <f>(Table2[[#This Row],[Close Price]]/Table2[[#This Row],[Day Low]])-1</f>
        <v>2.453658536585368E-2</v>
      </c>
      <c r="AD455" s="2">
        <f>(Table2[[#This Row],[Day High]]/Table2[[#This Row],[Close Price]])-1</f>
        <v>8.379755273056233E-3</v>
      </c>
      <c r="AE455" s="2">
        <f>(Table2[[#This Row],[Close Price]]/Table2[[#This Row],[Current Week Low]])-1</f>
        <v>2.453658536585368E-2</v>
      </c>
      <c r="AF455" s="2">
        <f>(Table2[[#This Row],[Current Week High]]/Table2[[#This Row],[Close Price]])-1</f>
        <v>8.379755273056233E-3</v>
      </c>
      <c r="AG455" s="2">
        <f>(Table2[[#This Row],[Close Price]]/Table2[[#This Row],[Current Month Low]])-1</f>
        <v>2.453658536585368E-2</v>
      </c>
      <c r="AH455" s="2">
        <f>(Table2[[#This Row],[Current Month High]]/Table2[[#This Row],[Close Price]])-1</f>
        <v>8.379755273056233E-3</v>
      </c>
      <c r="AI455">
        <v>1.59501023663286</v>
      </c>
      <c r="AJ455">
        <v>53.789265578091801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0.21</v>
      </c>
      <c r="AM455" t="s">
        <v>10455</v>
      </c>
      <c r="AN455">
        <v>3.49</v>
      </c>
      <c r="AO455" t="s">
        <v>10455</v>
      </c>
      <c r="AP455">
        <v>-1.4720436898958E-2</v>
      </c>
      <c r="AQ455">
        <f>(Table2[[#This Row],[Sharpe Ratio]]-AVERAGE(Table2[Sharpe Ratio]))/_xlfn.STDEV.P(Table2[Sharpe Ratio])</f>
        <v>-0.77821806827973727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-1.2705194604466015</v>
      </c>
      <c r="AS455">
        <f>_xlfn.RANK.AVG(Table2[[#This Row],[1Y Return vs Nifty Z-Score]],Table2[1Y Return vs Nifty Z-Score])</f>
        <v>355</v>
      </c>
      <c r="AT455">
        <f>_xlfn.RANK.AVG(Table2[[#This Row],[6M Return vs Nifty Z-Score]],Table2[6M Return vs Nifty Z-Score])</f>
        <v>377</v>
      </c>
      <c r="AU455">
        <f>_xlfn.RANK.AVG(Table2[[#This Row],[Sharpe Ratio Z-Score]],Table2[Sharpe Ratio Z-Score])</f>
        <v>574</v>
      </c>
      <c r="AV455">
        <f>(Table2[[#This Row],[Rank 1Y]]+Table2[[#This Row],[Rank 6M]]+Table2[[#This Row],[Rank Sharpe]])/3</f>
        <v>435.33333333333331</v>
      </c>
    </row>
    <row r="456" spans="1:48" x14ac:dyDescent="0.3">
      <c r="A456" t="s">
        <v>485</v>
      </c>
      <c r="B456" t="s">
        <v>486</v>
      </c>
      <c r="C456" t="s">
        <v>10409</v>
      </c>
      <c r="D456" t="s">
        <v>177</v>
      </c>
      <c r="E456">
        <v>43261.877405624997</v>
      </c>
      <c r="F456">
        <v>646.95000000000005</v>
      </c>
      <c r="G456">
        <v>10.5700838372215</v>
      </c>
      <c r="H456">
        <f>(Table2[[#This Row],[1Y Return vs Nifty]]-AVERAGE(Table2[1Y Return vs Nifty]))/_xlfn.STDEV.P(Table2[1Y Return vs Nifty])</f>
        <v>-0.42077100753087349</v>
      </c>
      <c r="I456">
        <v>5.15530250312431</v>
      </c>
      <c r="J456">
        <f>(Table2[[#This Row],[1M Return vs Nifty]]-AVERAGE(Table2[1M Return vs Nifty]))/_xlfn.STDEV.P(Table2[1M Return vs Nifty])</f>
        <v>0.52474265725531466</v>
      </c>
      <c r="K456">
        <v>22.7150007018857</v>
      </c>
      <c r="L456">
        <f>(Table2[[#This Row],[6M Return vs Nifty]]-AVERAGE(Table2[6M Return vs Nifty]))/_xlfn.STDEV.P(Table2[6M Return vs Nifty])</f>
        <v>0.31583840075855046</v>
      </c>
      <c r="M456">
        <v>3.2151580395514601</v>
      </c>
      <c r="N456">
        <f>(Table2[[#This Row],[1W Return vs Nifty]]-AVERAGE(Table2[1W Return vs Nifty]))/_xlfn.STDEV.P(Table2[1W Return vs Nifty])</f>
        <v>1.0100238211120436</v>
      </c>
      <c r="O456">
        <v>606.66</v>
      </c>
      <c r="P456">
        <v>581.87202761148603</v>
      </c>
      <c r="Q456">
        <v>533.019903916624</v>
      </c>
      <c r="R456">
        <v>67.031161553338407</v>
      </c>
      <c r="S456" s="2">
        <f>(Table2[[#This Row],[Close Price]]-Table2[[#This Row],[20D EMA]])/Table2[[#This Row],[20D EMA]]</f>
        <v>6.6412817723271816E-2</v>
      </c>
      <c r="T456" s="2">
        <f>(Table2[[#This Row],[Close Price]]-Table2[[#This Row],[50D EMA]])/Table2[[#This Row],[50D EMA]]</f>
        <v>0.11184241431170215</v>
      </c>
      <c r="U456" s="2">
        <f>(Table2[[#This Row],[Close Price]]-Table2[[#This Row],[200D EMA]])/Table2[[#This Row],[200D EMA]]</f>
        <v>0.2137445435831177</v>
      </c>
      <c r="V456">
        <v>1.0007605529741901</v>
      </c>
      <c r="W456">
        <v>627.45000000000005</v>
      </c>
      <c r="X456">
        <v>650</v>
      </c>
      <c r="Y456">
        <v>627.45000000000005</v>
      </c>
      <c r="Z456">
        <v>650</v>
      </c>
      <c r="AA456">
        <v>627.45000000000005</v>
      </c>
      <c r="AB456">
        <v>650</v>
      </c>
      <c r="AC456" s="2">
        <f>(Table2[[#This Row],[Close Price]]/Table2[[#This Row],[Day Low]])-1</f>
        <v>3.1078173559646149E-2</v>
      </c>
      <c r="AD456" s="2">
        <f>(Table2[[#This Row],[Day High]]/Table2[[#This Row],[Close Price]])-1</f>
        <v>4.7144292449183833E-3</v>
      </c>
      <c r="AE456" s="2">
        <f>(Table2[[#This Row],[Close Price]]/Table2[[#This Row],[Current Week Low]])-1</f>
        <v>3.1078173559646149E-2</v>
      </c>
      <c r="AF456" s="2">
        <f>(Table2[[#This Row],[Current Week High]]/Table2[[#This Row],[Close Price]])-1</f>
        <v>4.7144292449183833E-3</v>
      </c>
      <c r="AG456" s="2">
        <f>(Table2[[#This Row],[Close Price]]/Table2[[#This Row],[Current Month Low]])-1</f>
        <v>3.1078173559646149E-2</v>
      </c>
      <c r="AH456" s="2">
        <f>(Table2[[#This Row],[Current Month High]]/Table2[[#This Row],[Close Price]])-1</f>
        <v>4.7144292449183833E-3</v>
      </c>
      <c r="AI456">
        <v>0.471442924491838</v>
      </c>
      <c r="AJ456">
        <v>62.939176426142801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0.11</v>
      </c>
      <c r="AM456" t="s">
        <v>10455</v>
      </c>
      <c r="AN456">
        <v>5.97</v>
      </c>
      <c r="AO456" t="s">
        <v>10455</v>
      </c>
      <c r="AP456">
        <v>-5.8741167534203997E-2</v>
      </c>
      <c r="AQ456">
        <f>(Table2[[#This Row],[Sharpe Ratio]]-AVERAGE(Table2[Sharpe Ratio]))/_xlfn.STDEV.P(Table2[Sharpe Ratio])</f>
        <v>-1.2759115687994473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0.15392230279558783</v>
      </c>
      <c r="AS456">
        <f>_xlfn.RANK.AVG(Table2[[#This Row],[1Y Return vs Nifty Z-Score]],Table2[1Y Return vs Nifty Z-Score])</f>
        <v>437</v>
      </c>
      <c r="AT456">
        <f>_xlfn.RANK.AVG(Table2[[#This Row],[6M Return vs Nifty Z-Score]],Table2[6M Return vs Nifty Z-Score])</f>
        <v>224</v>
      </c>
      <c r="AU456">
        <f>_xlfn.RANK.AVG(Table2[[#This Row],[Sharpe Ratio Z-Score]],Table2[Sharpe Ratio Z-Score])</f>
        <v>646</v>
      </c>
      <c r="AV456">
        <f>(Table2[[#This Row],[Rank 1Y]]+Table2[[#This Row],[Rank 6M]]+Table2[[#This Row],[Rank Sharpe]])/3</f>
        <v>435.66666666666669</v>
      </c>
    </row>
    <row r="457" spans="1:48" x14ac:dyDescent="0.3">
      <c r="A457" t="s">
        <v>412</v>
      </c>
      <c r="B457" t="s">
        <v>413</v>
      </c>
      <c r="C457" t="s">
        <v>10413</v>
      </c>
      <c r="D457" t="s">
        <v>414</v>
      </c>
      <c r="E457">
        <v>57595.718365280001</v>
      </c>
      <c r="F457">
        <v>1699.35</v>
      </c>
      <c r="G457">
        <v>17.863301453759501</v>
      </c>
      <c r="H457">
        <f>(Table2[[#This Row],[1Y Return vs Nifty]]-AVERAGE(Table2[1Y Return vs Nifty]))/_xlfn.STDEV.P(Table2[1Y Return vs Nifty])</f>
        <v>-0.33432156202202162</v>
      </c>
      <c r="I457">
        <v>1.66398217750842</v>
      </c>
      <c r="J457">
        <f>(Table2[[#This Row],[1M Return vs Nifty]]-AVERAGE(Table2[1M Return vs Nifty]))/_xlfn.STDEV.P(Table2[1M Return vs Nifty])</f>
        <v>0.18963516435413338</v>
      </c>
      <c r="K457">
        <v>-2.5374132045775499</v>
      </c>
      <c r="L457">
        <f>(Table2[[#This Row],[6M Return vs Nifty]]-AVERAGE(Table2[6M Return vs Nifty]))/_xlfn.STDEV.P(Table2[6M Return vs Nifty])</f>
        <v>-0.45352599649784459</v>
      </c>
      <c r="M457">
        <v>6.8879372155779102</v>
      </c>
      <c r="N457">
        <f>(Table2[[#This Row],[1W Return vs Nifty]]-AVERAGE(Table2[1W Return vs Nifty]))/_xlfn.STDEV.P(Table2[1W Return vs Nifty])</f>
        <v>1.7479143393156735</v>
      </c>
      <c r="O457">
        <v>1500.32</v>
      </c>
      <c r="P457">
        <v>1464.59433251481</v>
      </c>
      <c r="Q457">
        <v>1421.62393541458</v>
      </c>
      <c r="R457">
        <v>71.781149918328396</v>
      </c>
      <c r="S457" s="2">
        <f>(Table2[[#This Row],[Close Price]]-Table2[[#This Row],[20D EMA]])/Table2[[#This Row],[20D EMA]]</f>
        <v>0.13265836621520741</v>
      </c>
      <c r="T457" s="2">
        <f>(Table2[[#This Row],[Close Price]]-Table2[[#This Row],[50D EMA]])/Table2[[#This Row],[50D EMA]]</f>
        <v>0.16028716093834536</v>
      </c>
      <c r="U457" s="2">
        <f>(Table2[[#This Row],[Close Price]]-Table2[[#This Row],[200D EMA]])/Table2[[#This Row],[200D EMA]]</f>
        <v>0.19535832062677547</v>
      </c>
      <c r="V457">
        <v>1.1571669449049999</v>
      </c>
      <c r="W457">
        <v>1616</v>
      </c>
      <c r="X457">
        <v>1722</v>
      </c>
      <c r="Y457">
        <v>1616</v>
      </c>
      <c r="Z457">
        <v>1722</v>
      </c>
      <c r="AA457">
        <v>1616</v>
      </c>
      <c r="AB457">
        <v>1722</v>
      </c>
      <c r="AC457" s="2">
        <f>(Table2[[#This Row],[Close Price]]/Table2[[#This Row],[Day Low]])-1</f>
        <v>5.1577970297029596E-2</v>
      </c>
      <c r="AD457" s="2">
        <f>(Table2[[#This Row],[Day High]]/Table2[[#This Row],[Close Price]])-1</f>
        <v>1.332862565098436E-2</v>
      </c>
      <c r="AE457" s="2">
        <f>(Table2[[#This Row],[Close Price]]/Table2[[#This Row],[Current Week Low]])-1</f>
        <v>5.1577970297029596E-2</v>
      </c>
      <c r="AF457" s="2">
        <f>(Table2[[#This Row],[Current Week High]]/Table2[[#This Row],[Close Price]])-1</f>
        <v>1.332862565098436E-2</v>
      </c>
      <c r="AG457" s="2">
        <f>(Table2[[#This Row],[Close Price]]/Table2[[#This Row],[Current Month Low]])-1</f>
        <v>5.1577970297029596E-2</v>
      </c>
      <c r="AH457" s="2">
        <f>(Table2[[#This Row],[Current Month High]]/Table2[[#This Row],[Close Price]])-1</f>
        <v>1.332862565098436E-2</v>
      </c>
      <c r="AI457">
        <v>1.33286256509843</v>
      </c>
      <c r="AJ457">
        <v>45.854433095871599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0.18</v>
      </c>
      <c r="AM457" t="s">
        <v>10455</v>
      </c>
      <c r="AN457">
        <v>15.77</v>
      </c>
      <c r="AO457" t="s">
        <v>10455</v>
      </c>
      <c r="AP457">
        <v>2.1834493636242E-2</v>
      </c>
      <c r="AQ457">
        <f>(Table2[[#This Row],[Sharpe Ratio]]-AVERAGE(Table2[Sharpe Ratio]))/_xlfn.STDEV.P(Table2[Sharpe Ratio])</f>
        <v>-0.36493207604879829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0.78476986910114244</v>
      </c>
      <c r="AS457">
        <f>_xlfn.RANK.AVG(Table2[[#This Row],[1Y Return vs Nifty Z-Score]],Table2[1Y Return vs Nifty Z-Score])</f>
        <v>403</v>
      </c>
      <c r="AT457">
        <f>_xlfn.RANK.AVG(Table2[[#This Row],[6M Return vs Nifty Z-Score]],Table2[6M Return vs Nifty Z-Score])</f>
        <v>464</v>
      </c>
      <c r="AU457">
        <f>_xlfn.RANK.AVG(Table2[[#This Row],[Sharpe Ratio Z-Score]],Table2[Sharpe Ratio Z-Score])</f>
        <v>442</v>
      </c>
      <c r="AV457">
        <f>(Table2[[#This Row],[Rank 1Y]]+Table2[[#This Row],[Rank 6M]]+Table2[[#This Row],[Rank Sharpe]])/3</f>
        <v>436.33333333333331</v>
      </c>
    </row>
    <row r="458" spans="1:48" x14ac:dyDescent="0.3">
      <c r="A458" t="s">
        <v>1171</v>
      </c>
      <c r="B458" t="s">
        <v>1172</v>
      </c>
      <c r="C458" t="s">
        <v>10425</v>
      </c>
      <c r="D458" t="s">
        <v>378</v>
      </c>
      <c r="E458">
        <v>9659.0953272000006</v>
      </c>
      <c r="F458">
        <v>245.74</v>
      </c>
      <c r="G458">
        <v>24.332727510720702</v>
      </c>
      <c r="H458">
        <f>(Table2[[#This Row],[1Y Return vs Nifty]]-AVERAGE(Table2[1Y Return vs Nifty]))/_xlfn.STDEV.P(Table2[1Y Return vs Nifty])</f>
        <v>-0.257636849623395</v>
      </c>
      <c r="I458">
        <v>3.6170197242593298</v>
      </c>
      <c r="J458">
        <f>(Table2[[#This Row],[1M Return vs Nifty]]-AVERAGE(Table2[1M Return vs Nifty]))/_xlfn.STDEV.P(Table2[1M Return vs Nifty])</f>
        <v>0.37709361983633471</v>
      </c>
      <c r="K458">
        <v>-21.1843181403346</v>
      </c>
      <c r="L458">
        <f>(Table2[[#This Row],[6M Return vs Nifty]]-AVERAGE(Table2[6M Return vs Nifty]))/_xlfn.STDEV.P(Table2[6M Return vs Nifty])</f>
        <v>-1.0216405866410132</v>
      </c>
      <c r="M458">
        <v>-2.5937790318662901</v>
      </c>
      <c r="N458">
        <f>(Table2[[#This Row],[1W Return vs Nifty]]-AVERAGE(Table2[1W Return vs Nifty]))/_xlfn.STDEV.P(Table2[1W Return vs Nifty])</f>
        <v>-0.15703779092805129</v>
      </c>
      <c r="O458">
        <v>235.09</v>
      </c>
      <c r="P458">
        <v>230.69446246092599</v>
      </c>
      <c r="Q458">
        <v>218.288308537745</v>
      </c>
      <c r="R458">
        <v>57.400899824026503</v>
      </c>
      <c r="S458" s="2">
        <f>(Table2[[#This Row],[Close Price]]-Table2[[#This Row],[20D EMA]])/Table2[[#This Row],[20D EMA]]</f>
        <v>4.5301799310902231E-2</v>
      </c>
      <c r="T458" s="2">
        <f>(Table2[[#This Row],[Close Price]]-Table2[[#This Row],[50D EMA]])/Table2[[#This Row],[50D EMA]]</f>
        <v>6.5218459856280109E-2</v>
      </c>
      <c r="U458" s="2">
        <f>(Table2[[#This Row],[Close Price]]-Table2[[#This Row],[200D EMA]])/Table2[[#This Row],[200D EMA]]</f>
        <v>0.12575887204471259</v>
      </c>
      <c r="V458">
        <v>2.5610971954156598</v>
      </c>
      <c r="W458">
        <v>241.92</v>
      </c>
      <c r="X458">
        <v>249.9</v>
      </c>
      <c r="Y458">
        <v>241.92</v>
      </c>
      <c r="Z458">
        <v>249.9</v>
      </c>
      <c r="AA458">
        <v>241.92</v>
      </c>
      <c r="AB458">
        <v>249.9</v>
      </c>
      <c r="AC458" s="2">
        <f>(Table2[[#This Row],[Close Price]]/Table2[[#This Row],[Day Low]])-1</f>
        <v>1.5790343915343952E-2</v>
      </c>
      <c r="AD458" s="2">
        <f>(Table2[[#This Row],[Day High]]/Table2[[#This Row],[Close Price]])-1</f>
        <v>1.6928460975014215E-2</v>
      </c>
      <c r="AE458" s="2">
        <f>(Table2[[#This Row],[Close Price]]/Table2[[#This Row],[Current Week Low]])-1</f>
        <v>1.5790343915343952E-2</v>
      </c>
      <c r="AF458" s="2">
        <f>(Table2[[#This Row],[Current Week High]]/Table2[[#This Row],[Close Price]])-1</f>
        <v>1.6928460975014215E-2</v>
      </c>
      <c r="AG458" s="2">
        <f>(Table2[[#This Row],[Close Price]]/Table2[[#This Row],[Current Month Low]])-1</f>
        <v>1.5790343915343952E-2</v>
      </c>
      <c r="AH458" s="2">
        <f>(Table2[[#This Row],[Current Month High]]/Table2[[#This Row],[Close Price]])-1</f>
        <v>1.6928460975014215E-2</v>
      </c>
      <c r="AI458">
        <v>31.1345324326523</v>
      </c>
      <c r="AJ458">
        <v>68.142319534724606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-0.03</v>
      </c>
      <c r="AM458" t="s">
        <v>10456</v>
      </c>
      <c r="AN458">
        <v>10.07</v>
      </c>
      <c r="AO458" t="s">
        <v>10455</v>
      </c>
      <c r="AP458">
        <v>6.5253108311654998E-2</v>
      </c>
      <c r="AQ458">
        <f>(Table2[[#This Row],[Sharpe Ratio]]-AVERAGE(Table2[Sharpe Ratio]))/_xlfn.STDEV.P(Table2[Sharpe Ratio])</f>
        <v>0.12595396817830476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-0.93326763917781996</v>
      </c>
      <c r="AS458">
        <f>_xlfn.RANK.AVG(Table2[[#This Row],[1Y Return vs Nifty Z-Score]],Table2[1Y Return vs Nifty Z-Score])</f>
        <v>369</v>
      </c>
      <c r="AT458">
        <f>_xlfn.RANK.AVG(Table2[[#This Row],[6M Return vs Nifty Z-Score]],Table2[6M Return vs Nifty Z-Score])</f>
        <v>646</v>
      </c>
      <c r="AU458">
        <f>_xlfn.RANK.AVG(Table2[[#This Row],[Sharpe Ratio Z-Score]],Table2[Sharpe Ratio Z-Score])</f>
        <v>296</v>
      </c>
      <c r="AV458">
        <f>(Table2[[#This Row],[Rank 1Y]]+Table2[[#This Row],[Rank 6M]]+Table2[[#This Row],[Rank Sharpe]])/3</f>
        <v>437</v>
      </c>
    </row>
    <row r="459" spans="1:48" x14ac:dyDescent="0.3">
      <c r="A459" t="s">
        <v>1439</v>
      </c>
      <c r="B459" t="s">
        <v>1440</v>
      </c>
      <c r="C459" t="s">
        <v>10419</v>
      </c>
      <c r="D459" t="s">
        <v>129</v>
      </c>
      <c r="E459">
        <v>6772.4875821599999</v>
      </c>
      <c r="F459">
        <v>623.5</v>
      </c>
      <c r="G459">
        <v>32.469863296198099</v>
      </c>
      <c r="H459">
        <f>(Table2[[#This Row],[1Y Return vs Nifty]]-AVERAGE(Table2[1Y Return vs Nifty]))/_xlfn.STDEV.P(Table2[1Y Return vs Nifty])</f>
        <v>-0.16118410219822266</v>
      </c>
      <c r="I459">
        <v>-2.2692540644691701</v>
      </c>
      <c r="J459">
        <f>(Table2[[#This Row],[1M Return vs Nifty]]-AVERAGE(Table2[1M Return vs Nifty]))/_xlfn.STDEV.P(Table2[1M Return vs Nifty])</f>
        <v>-0.18788875585638498</v>
      </c>
      <c r="K459">
        <v>-32.853776352234597</v>
      </c>
      <c r="L459">
        <f>(Table2[[#This Row],[6M Return vs Nifty]]-AVERAGE(Table2[6M Return vs Nifty]))/_xlfn.STDEV.P(Table2[6M Return vs Nifty])</f>
        <v>-1.3771735553608562</v>
      </c>
      <c r="M459">
        <v>-2.5506332311574802</v>
      </c>
      <c r="N459">
        <f>(Table2[[#This Row],[1W Return vs Nifty]]-AVERAGE(Table2[1W Return vs Nifty]))/_xlfn.STDEV.P(Table2[1W Return vs Nifty])</f>
        <v>-0.14836945675453359</v>
      </c>
      <c r="O459">
        <v>611.91</v>
      </c>
      <c r="P459">
        <v>600.85467053118998</v>
      </c>
      <c r="Q459">
        <v>567.06737285154998</v>
      </c>
      <c r="R459">
        <v>58.5595260395271</v>
      </c>
      <c r="S459" s="2">
        <f>(Table2[[#This Row],[Close Price]]-Table2[[#This Row],[20D EMA]])/Table2[[#This Row],[20D EMA]]</f>
        <v>1.8940693892892799E-2</v>
      </c>
      <c r="T459" s="2">
        <f>(Table2[[#This Row],[Close Price]]-Table2[[#This Row],[50D EMA]])/Table2[[#This Row],[50D EMA]]</f>
        <v>3.7688530320968049E-2</v>
      </c>
      <c r="U459" s="2">
        <f>(Table2[[#This Row],[Close Price]]-Table2[[#This Row],[200D EMA]])/Table2[[#This Row],[200D EMA]]</f>
        <v>9.9516618042532437E-2</v>
      </c>
      <c r="V459">
        <v>0.85028871660051397</v>
      </c>
      <c r="W459">
        <v>620</v>
      </c>
      <c r="X459">
        <v>638.79999999999995</v>
      </c>
      <c r="Y459">
        <v>620</v>
      </c>
      <c r="Z459">
        <v>638.79999999999995</v>
      </c>
      <c r="AA459">
        <v>620</v>
      </c>
      <c r="AB459">
        <v>638.79999999999995</v>
      </c>
      <c r="AC459" s="2">
        <f>(Table2[[#This Row],[Close Price]]/Table2[[#This Row],[Day Low]])-1</f>
        <v>5.6451612903225534E-3</v>
      </c>
      <c r="AD459" s="2">
        <f>(Table2[[#This Row],[Day High]]/Table2[[#This Row],[Close Price]])-1</f>
        <v>2.4538893344025592E-2</v>
      </c>
      <c r="AE459" s="2">
        <f>(Table2[[#This Row],[Close Price]]/Table2[[#This Row],[Current Week Low]])-1</f>
        <v>5.6451612903225534E-3</v>
      </c>
      <c r="AF459" s="2">
        <f>(Table2[[#This Row],[Current Week High]]/Table2[[#This Row],[Close Price]])-1</f>
        <v>2.4538893344025592E-2</v>
      </c>
      <c r="AG459" s="2">
        <f>(Table2[[#This Row],[Close Price]]/Table2[[#This Row],[Current Month Low]])-1</f>
        <v>5.6451612903225534E-3</v>
      </c>
      <c r="AH459" s="2">
        <f>(Table2[[#This Row],[Current Month High]]/Table2[[#This Row],[Close Price]])-1</f>
        <v>2.4538893344025592E-2</v>
      </c>
      <c r="AI459">
        <v>34.987971130713703</v>
      </c>
      <c r="AJ459">
        <v>71.044509978739399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</v>
      </c>
      <c r="AM459">
        <v>0</v>
      </c>
      <c r="AN459">
        <v>0.87</v>
      </c>
      <c r="AO459" t="s">
        <v>10455</v>
      </c>
      <c r="AP459">
        <v>7.2261732887571997E-2</v>
      </c>
      <c r="AQ459">
        <f>(Table2[[#This Row],[Sharpe Ratio]]-AVERAGE(Table2[Sharpe Ratio]))/_xlfn.STDEV.P(Table2[Sharpe Ratio])</f>
        <v>0.20519270067275711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-1.6694231694972401</v>
      </c>
      <c r="AS459">
        <f>_xlfn.RANK.AVG(Table2[[#This Row],[1Y Return vs Nifty Z-Score]],Table2[1Y Return vs Nifty Z-Score])</f>
        <v>326</v>
      </c>
      <c r="AT459">
        <f>_xlfn.RANK.AVG(Table2[[#This Row],[6M Return vs Nifty Z-Score]],Table2[6M Return vs Nifty Z-Score])</f>
        <v>706</v>
      </c>
      <c r="AU459">
        <f>_xlfn.RANK.AVG(Table2[[#This Row],[Sharpe Ratio Z-Score]],Table2[Sharpe Ratio Z-Score])</f>
        <v>280</v>
      </c>
      <c r="AV459">
        <f>(Table2[[#This Row],[Rank 1Y]]+Table2[[#This Row],[Rank 6M]]+Table2[[#This Row],[Rank Sharpe]])/3</f>
        <v>437.33333333333331</v>
      </c>
    </row>
    <row r="460" spans="1:48" x14ac:dyDescent="0.3">
      <c r="A460" t="s">
        <v>54</v>
      </c>
      <c r="B460" t="s">
        <v>55</v>
      </c>
      <c r="C460" t="s">
        <v>10415</v>
      </c>
      <c r="D460" t="s">
        <v>56</v>
      </c>
      <c r="E460">
        <v>378347.34151299001</v>
      </c>
      <c r="F460">
        <v>12108.65</v>
      </c>
      <c r="G460">
        <v>-0.55803118781388505</v>
      </c>
      <c r="H460">
        <f>(Table2[[#This Row],[1Y Return vs Nifty]]-AVERAGE(Table2[1Y Return vs Nifty]))/_xlfn.STDEV.P(Table2[1Y Return vs Nifty])</f>
        <v>-0.55267703639960908</v>
      </c>
      <c r="I460">
        <v>-11.561923734876</v>
      </c>
      <c r="J460">
        <f>(Table2[[#This Row],[1M Return vs Nifty]]-AVERAGE(Table2[1M Return vs Nifty]))/_xlfn.STDEV.P(Table2[1M Return vs Nifty])</f>
        <v>-1.0798273192591983</v>
      </c>
      <c r="K460">
        <v>6.79827012941705</v>
      </c>
      <c r="L460">
        <f>(Table2[[#This Row],[6M Return vs Nifty]]-AVERAGE(Table2[6M Return vs Nifty]))/_xlfn.STDEV.P(Table2[6M Return vs Nifty])</f>
        <v>-0.16909606406287103</v>
      </c>
      <c r="M460">
        <v>-3.2788871151388701</v>
      </c>
      <c r="N460">
        <f>(Table2[[#This Row],[1W Return vs Nifty]]-AVERAGE(Table2[1W Return vs Nifty]))/_xlfn.STDEV.P(Table2[1W Return vs Nifty])</f>
        <v>-0.2946814483227857</v>
      </c>
      <c r="O460">
        <v>12367.16</v>
      </c>
      <c r="P460">
        <v>12402.0331095319</v>
      </c>
      <c r="Q460">
        <v>11401.5274275224</v>
      </c>
      <c r="R460">
        <v>27.873102038550801</v>
      </c>
      <c r="S460" s="2">
        <f>(Table2[[#This Row],[Close Price]]-Table2[[#This Row],[20D EMA]])/Table2[[#This Row],[20D EMA]]</f>
        <v>-2.0902939721003062E-2</v>
      </c>
      <c r="T460" s="2">
        <f>(Table2[[#This Row],[Close Price]]-Table2[[#This Row],[50D EMA]])/Table2[[#This Row],[50D EMA]]</f>
        <v>-2.3656049531621797E-2</v>
      </c>
      <c r="U460" s="2">
        <f>(Table2[[#This Row],[Close Price]]-Table2[[#This Row],[200D EMA]])/Table2[[#This Row],[200D EMA]]</f>
        <v>6.2019986091570563E-2</v>
      </c>
      <c r="V460">
        <v>1.4368016313529199</v>
      </c>
      <c r="W460">
        <v>12005.55</v>
      </c>
      <c r="X460">
        <v>12260</v>
      </c>
      <c r="Y460">
        <v>12005.55</v>
      </c>
      <c r="Z460">
        <v>12260</v>
      </c>
      <c r="AA460">
        <v>12005.55</v>
      </c>
      <c r="AB460">
        <v>12260</v>
      </c>
      <c r="AC460" s="2">
        <f>(Table2[[#This Row],[Close Price]]/Table2[[#This Row],[Day Low]])-1</f>
        <v>8.5876948577949808E-3</v>
      </c>
      <c r="AD460" s="2">
        <f>(Table2[[#This Row],[Day High]]/Table2[[#This Row],[Close Price]])-1</f>
        <v>1.249932899208428E-2</v>
      </c>
      <c r="AE460" s="2">
        <f>(Table2[[#This Row],[Close Price]]/Table2[[#This Row],[Current Week Low]])-1</f>
        <v>8.5876948577949808E-3</v>
      </c>
      <c r="AF460" s="2">
        <f>(Table2[[#This Row],[Current Week High]]/Table2[[#This Row],[Close Price]])-1</f>
        <v>1.249932899208428E-2</v>
      </c>
      <c r="AG460" s="2">
        <f>(Table2[[#This Row],[Close Price]]/Table2[[#This Row],[Current Month Low]])-1</f>
        <v>8.5876948577949808E-3</v>
      </c>
      <c r="AH460" s="2">
        <f>(Table2[[#This Row],[Current Month High]]/Table2[[#This Row],[Close Price]])-1</f>
        <v>1.249932899208428E-2</v>
      </c>
      <c r="AI460">
        <v>7.9719869679939697</v>
      </c>
      <c r="AJ460">
        <v>30.8456206134545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-0.18</v>
      </c>
      <c r="AM460" t="s">
        <v>10456</v>
      </c>
      <c r="AN460">
        <v>-5.76</v>
      </c>
      <c r="AO460" t="s">
        <v>10456</v>
      </c>
      <c r="AP460">
        <v>2.2460314078135001E-2</v>
      </c>
      <c r="AQ460">
        <f>(Table2[[#This Row],[Sharpe Ratio]]-AVERAGE(Table2[Sharpe Ratio]))/_xlfn.STDEV.P(Table2[Sharpe Ratio])</f>
        <v>-0.35785661950984804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513</v>
      </c>
      <c r="AT460">
        <f>_xlfn.RANK.AVG(Table2[[#This Row],[6M Return vs Nifty Z-Score]],Table2[6M Return vs Nifty Z-Score])</f>
        <v>362</v>
      </c>
      <c r="AU460">
        <f>_xlfn.RANK.AVG(Table2[[#This Row],[Sharpe Ratio Z-Score]],Table2[Sharpe Ratio Z-Score])</f>
        <v>438</v>
      </c>
      <c r="AV460">
        <f>(Table2[[#This Row],[Rank 1Y]]+Table2[[#This Row],[Rank 6M]]+Table2[[#This Row],[Rank Sharpe]])/3</f>
        <v>437.66666666666669</v>
      </c>
    </row>
    <row r="461" spans="1:48" x14ac:dyDescent="0.3">
      <c r="A461" t="s">
        <v>697</v>
      </c>
      <c r="B461" t="s">
        <v>698</v>
      </c>
      <c r="C461" t="s">
        <v>10411</v>
      </c>
      <c r="D461" t="s">
        <v>535</v>
      </c>
      <c r="E461">
        <v>23433.094722400001</v>
      </c>
      <c r="F461">
        <v>2578.6</v>
      </c>
      <c r="G461">
        <v>21.822723630791799</v>
      </c>
      <c r="H461">
        <f>(Table2[[#This Row],[1Y Return vs Nifty]]-AVERAGE(Table2[1Y Return vs Nifty]))/_xlfn.STDEV.P(Table2[1Y Return vs Nifty])</f>
        <v>-0.28738893643249835</v>
      </c>
      <c r="I461">
        <v>-7.31518506749096</v>
      </c>
      <c r="J461">
        <f>(Table2[[#This Row],[1M Return vs Nifty]]-AVERAGE(Table2[1M Return vs Nifty]))/_xlfn.STDEV.P(Table2[1M Return vs Nifty])</f>
        <v>-0.67221248730221983</v>
      </c>
      <c r="K461">
        <v>-38.9907550272276</v>
      </c>
      <c r="L461">
        <f>(Table2[[#This Row],[6M Return vs Nifty]]-AVERAGE(Table2[6M Return vs Nifty]))/_xlfn.STDEV.P(Table2[6M Return vs Nifty])</f>
        <v>-1.5641486666017215</v>
      </c>
      <c r="M461">
        <v>-3.27211328911523</v>
      </c>
      <c r="N461">
        <f>(Table2[[#This Row],[1W Return vs Nifty]]-AVERAGE(Table2[1W Return vs Nifty]))/_xlfn.STDEV.P(Table2[1W Return vs Nifty])</f>
        <v>-0.29332053285380488</v>
      </c>
      <c r="O461">
        <v>2588.58</v>
      </c>
      <c r="P461">
        <v>2639.5185124780701</v>
      </c>
      <c r="Q461">
        <v>2605.5031250690799</v>
      </c>
      <c r="R461">
        <v>52.716084455211103</v>
      </c>
      <c r="S461" s="2">
        <f>(Table2[[#This Row],[Close Price]]-Table2[[#This Row],[20D EMA]])/Table2[[#This Row],[20D EMA]]</f>
        <v>-3.8553956223103085E-3</v>
      </c>
      <c r="T461" s="2">
        <f>(Table2[[#This Row],[Close Price]]-Table2[[#This Row],[50D EMA]])/Table2[[#This Row],[50D EMA]]</f>
        <v>-2.307940337985271E-2</v>
      </c>
      <c r="U461" s="2">
        <f>(Table2[[#This Row],[Close Price]]-Table2[[#This Row],[200D EMA]])/Table2[[#This Row],[200D EMA]]</f>
        <v>-1.0325500979150332E-2</v>
      </c>
      <c r="V461">
        <v>0.77032096885166701</v>
      </c>
      <c r="W461">
        <v>2532</v>
      </c>
      <c r="X461">
        <v>2599</v>
      </c>
      <c r="Y461">
        <v>2532</v>
      </c>
      <c r="Z461">
        <v>2599</v>
      </c>
      <c r="AA461">
        <v>2532</v>
      </c>
      <c r="AB461">
        <v>2599</v>
      </c>
      <c r="AC461" s="2">
        <f>(Table2[[#This Row],[Close Price]]/Table2[[#This Row],[Day Low]])-1</f>
        <v>1.8404423380726564E-2</v>
      </c>
      <c r="AD461" s="2">
        <f>(Table2[[#This Row],[Day High]]/Table2[[#This Row],[Close Price]])-1</f>
        <v>7.9112696812224659E-3</v>
      </c>
      <c r="AE461" s="2">
        <f>(Table2[[#This Row],[Close Price]]/Table2[[#This Row],[Current Week Low]])-1</f>
        <v>1.8404423380726564E-2</v>
      </c>
      <c r="AF461" s="2">
        <f>(Table2[[#This Row],[Current Week High]]/Table2[[#This Row],[Close Price]])-1</f>
        <v>7.9112696812224659E-3</v>
      </c>
      <c r="AG461" s="2">
        <f>(Table2[[#This Row],[Close Price]]/Table2[[#This Row],[Current Month Low]])-1</f>
        <v>1.8404423380726564E-2</v>
      </c>
      <c r="AH461" s="2">
        <f>(Table2[[#This Row],[Current Month High]]/Table2[[#This Row],[Close Price]])-1</f>
        <v>7.9112696812224659E-3</v>
      </c>
      <c r="AI461">
        <v>51.0897386178546</v>
      </c>
      <c r="AJ461">
        <v>77.5895316804407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-0.17</v>
      </c>
      <c r="AM461" t="s">
        <v>10456</v>
      </c>
      <c r="AN461">
        <v>-2.16</v>
      </c>
      <c r="AO461" t="s">
        <v>10456</v>
      </c>
      <c r="AP461">
        <v>9.8024575598783997E-2</v>
      </c>
      <c r="AQ461">
        <f>(Table2[[#This Row],[Sharpe Ratio]]-AVERAGE(Table2[Sharpe Ratio]))/_xlfn.STDEV.P(Table2[Sharpe Ratio])</f>
        <v>0.49646454435305343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383</v>
      </c>
      <c r="AT461">
        <f>_xlfn.RANK.AVG(Table2[[#This Row],[6M Return vs Nifty Z-Score]],Table2[6M Return vs Nifty Z-Score])</f>
        <v>717</v>
      </c>
      <c r="AU461">
        <f>_xlfn.RANK.AVG(Table2[[#This Row],[Sharpe Ratio Z-Score]],Table2[Sharpe Ratio Z-Score])</f>
        <v>215</v>
      </c>
      <c r="AV461">
        <f>(Table2[[#This Row],[Rank 1Y]]+Table2[[#This Row],[Rank 6M]]+Table2[[#This Row],[Rank Sharpe]])/3</f>
        <v>438.33333333333331</v>
      </c>
    </row>
    <row r="462" spans="1:48" x14ac:dyDescent="0.3">
      <c r="A462" t="s">
        <v>338</v>
      </c>
      <c r="B462" t="s">
        <v>339</v>
      </c>
      <c r="C462" t="s">
        <v>10411</v>
      </c>
      <c r="D462" t="s">
        <v>49</v>
      </c>
      <c r="E462">
        <v>72096.892865235</v>
      </c>
      <c r="F462">
        <v>1788.6</v>
      </c>
      <c r="G462">
        <v>17.573230315052299</v>
      </c>
      <c r="H462">
        <f>(Table2[[#This Row],[1Y Return vs Nifty]]-AVERAGE(Table2[1Y Return vs Nifty]))/_xlfn.STDEV.P(Table2[1Y Return vs Nifty])</f>
        <v>-0.33775989204558976</v>
      </c>
      <c r="I462">
        <v>-1.82896543197907</v>
      </c>
      <c r="J462">
        <f>(Table2[[#This Row],[1M Return vs Nifty]]-AVERAGE(Table2[1M Return vs Nifty]))/_xlfn.STDEV.P(Table2[1M Return vs Nifty])</f>
        <v>-0.14562852017874936</v>
      </c>
      <c r="K462">
        <v>11.0531023559058</v>
      </c>
      <c r="L462">
        <f>(Table2[[#This Row],[6M Return vs Nifty]]-AVERAGE(Table2[6M Return vs Nifty]))/_xlfn.STDEV.P(Table2[6M Return vs Nifty])</f>
        <v>-3.9464241794911169E-2</v>
      </c>
      <c r="M462">
        <v>1.6387219030687401</v>
      </c>
      <c r="N462">
        <f>(Table2[[#This Row],[1W Return vs Nifty]]-AVERAGE(Table2[1W Return vs Nifty]))/_xlfn.STDEV.P(Table2[1W Return vs Nifty])</f>
        <v>0.69330527585970969</v>
      </c>
      <c r="O462">
        <v>1757.36</v>
      </c>
      <c r="P462">
        <v>1700.87840882304</v>
      </c>
      <c r="Q462">
        <v>1499.1509243804501</v>
      </c>
      <c r="R462">
        <v>59.232321609187103</v>
      </c>
      <c r="S462" s="2">
        <f>(Table2[[#This Row],[Close Price]]-Table2[[#This Row],[20D EMA]])/Table2[[#This Row],[20D EMA]]</f>
        <v>1.777666499749625E-2</v>
      </c>
      <c r="T462" s="2">
        <f>(Table2[[#This Row],[Close Price]]-Table2[[#This Row],[50D EMA]])/Table2[[#This Row],[50D EMA]]</f>
        <v>5.1574286981313847E-2</v>
      </c>
      <c r="U462" s="2">
        <f>(Table2[[#This Row],[Close Price]]-Table2[[#This Row],[200D EMA]])/Table2[[#This Row],[200D EMA]]</f>
        <v>0.19307534078943361</v>
      </c>
      <c r="V462">
        <v>0.93583259738156899</v>
      </c>
      <c r="W462">
        <v>1782.35</v>
      </c>
      <c r="X462">
        <v>1819.85</v>
      </c>
      <c r="Y462">
        <v>1782.35</v>
      </c>
      <c r="Z462">
        <v>1819.85</v>
      </c>
      <c r="AA462">
        <v>1782.35</v>
      </c>
      <c r="AB462">
        <v>1819.85</v>
      </c>
      <c r="AC462" s="2">
        <f>(Table2[[#This Row],[Close Price]]/Table2[[#This Row],[Day Low]])-1</f>
        <v>3.5066064465452129E-3</v>
      </c>
      <c r="AD462" s="2">
        <f>(Table2[[#This Row],[Day High]]/Table2[[#This Row],[Close Price]])-1</f>
        <v>1.7471765626747127E-2</v>
      </c>
      <c r="AE462" s="2">
        <f>(Table2[[#This Row],[Close Price]]/Table2[[#This Row],[Current Week Low]])-1</f>
        <v>3.5066064465452129E-3</v>
      </c>
      <c r="AF462" s="2">
        <f>(Table2[[#This Row],[Current Week High]]/Table2[[#This Row],[Close Price]])-1</f>
        <v>1.7471765626747127E-2</v>
      </c>
      <c r="AG462" s="2">
        <f>(Table2[[#This Row],[Close Price]]/Table2[[#This Row],[Current Month Low]])-1</f>
        <v>3.5066064465452129E-3</v>
      </c>
      <c r="AH462" s="2">
        <f>(Table2[[#This Row],[Current Month High]]/Table2[[#This Row],[Close Price]])-1</f>
        <v>1.7471765626747127E-2</v>
      </c>
      <c r="AI462">
        <v>3.8158336128815802</v>
      </c>
      <c r="AJ462">
        <v>51.275003171649601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-0.02</v>
      </c>
      <c r="AM462" t="s">
        <v>10456</v>
      </c>
      <c r="AN462">
        <v>0.54</v>
      </c>
      <c r="AO462" t="s">
        <v>10455</v>
      </c>
      <c r="AP462">
        <v>-2.9017510778126001E-2</v>
      </c>
      <c r="AQ462">
        <f>(Table2[[#This Row],[Sharpe Ratio]]-AVERAGE(Table2[Sharpe Ratio]))/_xlfn.STDEV.P(Table2[Sharpe Ratio])</f>
        <v>-0.93985920061511996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-0.76940657877466057</v>
      </c>
      <c r="AS462">
        <f>_xlfn.RANK.AVG(Table2[[#This Row],[1Y Return vs Nifty Z-Score]],Table2[1Y Return vs Nifty Z-Score])</f>
        <v>405</v>
      </c>
      <c r="AT462">
        <f>_xlfn.RANK.AVG(Table2[[#This Row],[6M Return vs Nifty Z-Score]],Table2[6M Return vs Nifty Z-Score])</f>
        <v>311</v>
      </c>
      <c r="AU462">
        <f>_xlfn.RANK.AVG(Table2[[#This Row],[Sharpe Ratio Z-Score]],Table2[Sharpe Ratio Z-Score])</f>
        <v>599</v>
      </c>
      <c r="AV462">
        <f>(Table2[[#This Row],[Rank 1Y]]+Table2[[#This Row],[Rank 6M]]+Table2[[#This Row],[Rank Sharpe]])/3</f>
        <v>438.33333333333331</v>
      </c>
    </row>
    <row r="463" spans="1:48" x14ac:dyDescent="0.3">
      <c r="A463" t="s">
        <v>1767</v>
      </c>
      <c r="B463" t="s">
        <v>1768</v>
      </c>
      <c r="C463" t="s">
        <v>10414</v>
      </c>
      <c r="D463" t="s">
        <v>46</v>
      </c>
      <c r="E463">
        <v>4003.0922093499998</v>
      </c>
      <c r="F463">
        <v>578.5</v>
      </c>
      <c r="G463">
        <v>23.039790771005698</v>
      </c>
      <c r="H463">
        <f>(Table2[[#This Row],[1Y Return vs Nifty]]-AVERAGE(Table2[1Y Return vs Nifty]))/_xlfn.STDEV.P(Table2[1Y Return vs Nifty])</f>
        <v>-0.27296254948636473</v>
      </c>
      <c r="I463">
        <v>4.0965770721371504</v>
      </c>
      <c r="J463">
        <f>(Table2[[#This Row],[1M Return vs Nifty]]-AVERAGE(Table2[1M Return vs Nifty]))/_xlfn.STDEV.P(Table2[1M Return vs Nifty])</f>
        <v>0.42312298568128254</v>
      </c>
      <c r="K463">
        <v>-39.870459971974803</v>
      </c>
      <c r="L463">
        <f>(Table2[[#This Row],[6M Return vs Nifty]]-AVERAGE(Table2[6M Return vs Nifty]))/_xlfn.STDEV.P(Table2[6M Return vs Nifty])</f>
        <v>-1.5909506058969456</v>
      </c>
      <c r="M463">
        <v>-6.8667985204136803</v>
      </c>
      <c r="N463">
        <f>(Table2[[#This Row],[1W Return vs Nifty]]-AVERAGE(Table2[1W Return vs Nifty]))/_xlfn.STDEV.P(Table2[1W Return vs Nifty])</f>
        <v>-1.0155213570730954</v>
      </c>
      <c r="O463">
        <v>549.14</v>
      </c>
      <c r="P463">
        <v>543.36755603697895</v>
      </c>
      <c r="Q463">
        <v>568.12732152817398</v>
      </c>
      <c r="R463">
        <v>62.382953964480201</v>
      </c>
      <c r="S463" s="2">
        <f>(Table2[[#This Row],[Close Price]]-Table2[[#This Row],[20D EMA]])/Table2[[#This Row],[20D EMA]]</f>
        <v>5.346541865462362E-2</v>
      </c>
      <c r="T463" s="2">
        <f>(Table2[[#This Row],[Close Price]]-Table2[[#This Row],[50D EMA]])/Table2[[#This Row],[50D EMA]]</f>
        <v>6.4656867294870482E-2</v>
      </c>
      <c r="U463" s="2">
        <f>(Table2[[#This Row],[Close Price]]-Table2[[#This Row],[200D EMA]])/Table2[[#This Row],[200D EMA]]</f>
        <v>1.8257665278137183E-2</v>
      </c>
      <c r="V463">
        <v>1.6863901873951099</v>
      </c>
      <c r="W463">
        <v>575.85</v>
      </c>
      <c r="X463">
        <v>589.85</v>
      </c>
      <c r="Y463">
        <v>575.85</v>
      </c>
      <c r="Z463">
        <v>589.85</v>
      </c>
      <c r="AA463">
        <v>575.85</v>
      </c>
      <c r="AB463">
        <v>589.85</v>
      </c>
      <c r="AC463" s="2">
        <f>(Table2[[#This Row],[Close Price]]/Table2[[#This Row],[Day Low]])-1</f>
        <v>4.6018928540418891E-3</v>
      </c>
      <c r="AD463" s="2">
        <f>(Table2[[#This Row],[Day High]]/Table2[[#This Row],[Close Price]])-1</f>
        <v>1.9619706136560167E-2</v>
      </c>
      <c r="AE463" s="2">
        <f>(Table2[[#This Row],[Close Price]]/Table2[[#This Row],[Current Week Low]])-1</f>
        <v>4.6018928540418891E-3</v>
      </c>
      <c r="AF463" s="2">
        <f>(Table2[[#This Row],[Current Week High]]/Table2[[#This Row],[Close Price]])-1</f>
        <v>1.9619706136560167E-2</v>
      </c>
      <c r="AG463" s="2">
        <f>(Table2[[#This Row],[Close Price]]/Table2[[#This Row],[Current Month Low]])-1</f>
        <v>4.6018928540418891E-3</v>
      </c>
      <c r="AH463" s="2">
        <f>(Table2[[#This Row],[Current Month High]]/Table2[[#This Row],[Close Price]])-1</f>
        <v>1.9619706136560167E-2</v>
      </c>
      <c r="AI463">
        <v>74.425237683664605</v>
      </c>
      <c r="AJ463">
        <v>53.245033112582703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-0.13</v>
      </c>
      <c r="AM463" t="s">
        <v>10456</v>
      </c>
      <c r="AN463">
        <v>11.63</v>
      </c>
      <c r="AO463" t="s">
        <v>10455</v>
      </c>
      <c r="AP463">
        <v>9.6781403927076001E-2</v>
      </c>
      <c r="AQ463">
        <f>(Table2[[#This Row],[Sharpe Ratio]]-AVERAGE(Table2[Sharpe Ratio]))/_xlfn.STDEV.P(Table2[Sharpe Ratio])</f>
        <v>0.4824093832480284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378</v>
      </c>
      <c r="AT463">
        <f>_xlfn.RANK.AVG(Table2[[#This Row],[6M Return vs Nifty Z-Score]],Table2[6M Return vs Nifty Z-Score])</f>
        <v>720</v>
      </c>
      <c r="AU463">
        <f>_xlfn.RANK.AVG(Table2[[#This Row],[Sharpe Ratio Z-Score]],Table2[Sharpe Ratio Z-Score])</f>
        <v>219</v>
      </c>
      <c r="AV463">
        <f>(Table2[[#This Row],[Rank 1Y]]+Table2[[#This Row],[Rank 6M]]+Table2[[#This Row],[Rank Sharpe]])/3</f>
        <v>439</v>
      </c>
    </row>
    <row r="464" spans="1:48" x14ac:dyDescent="0.3">
      <c r="A464" t="s">
        <v>792</v>
      </c>
      <c r="B464" t="s">
        <v>793</v>
      </c>
      <c r="C464" t="s">
        <v>613</v>
      </c>
      <c r="D464" t="s">
        <v>613</v>
      </c>
      <c r="E464">
        <v>19162.4703446399</v>
      </c>
      <c r="F464">
        <v>38.909999999999997</v>
      </c>
      <c r="G464">
        <v>-8.6816177456153092</v>
      </c>
      <c r="H464">
        <f>(Table2[[#This Row],[1Y Return vs Nifty]]-AVERAGE(Table2[1Y Return vs Nifty]))/_xlfn.STDEV.P(Table2[1Y Return vs Nifty])</f>
        <v>-0.64896917937263887</v>
      </c>
      <c r="I464">
        <v>-5.38566879193578</v>
      </c>
      <c r="J464">
        <f>(Table2[[#This Row],[1M Return vs Nifty]]-AVERAGE(Table2[1M Return vs Nifty]))/_xlfn.STDEV.P(Table2[1M Return vs Nifty])</f>
        <v>-0.48701167462707301</v>
      </c>
      <c r="K464">
        <v>-4.4954463252817902</v>
      </c>
      <c r="L464">
        <f>(Table2[[#This Row],[6M Return vs Nifty]]-AVERAGE(Table2[6M Return vs Nifty]))/_xlfn.STDEV.P(Table2[6M Return vs Nifty])</f>
        <v>-0.5131813220163729</v>
      </c>
      <c r="M464">
        <v>-3.6801983582981199</v>
      </c>
      <c r="N464">
        <f>(Table2[[#This Row],[1W Return vs Nifty]]-AVERAGE(Table2[1W Return vs Nifty]))/_xlfn.STDEV.P(Table2[1W Return vs Nifty])</f>
        <v>-0.37530806565622843</v>
      </c>
      <c r="O464">
        <v>38.4</v>
      </c>
      <c r="P464">
        <v>38.595880922496903</v>
      </c>
      <c r="Q464">
        <v>38.6221530435011</v>
      </c>
      <c r="R464">
        <v>44.906528291398097</v>
      </c>
      <c r="S464" s="2">
        <f>(Table2[[#This Row],[Close Price]]-Table2[[#This Row],[20D EMA]])/Table2[[#This Row],[20D EMA]]</f>
        <v>1.3281249999999949E-2</v>
      </c>
      <c r="T464" s="2">
        <f>(Table2[[#This Row],[Close Price]]-Table2[[#This Row],[50D EMA]])/Table2[[#This Row],[50D EMA]]</f>
        <v>8.1386684276973896E-3</v>
      </c>
      <c r="U464" s="2">
        <f>(Table2[[#This Row],[Close Price]]-Table2[[#This Row],[200D EMA]])/Table2[[#This Row],[200D EMA]]</f>
        <v>7.4528977236118059E-3</v>
      </c>
      <c r="V464">
        <v>0.86762811460634703</v>
      </c>
      <c r="W464">
        <v>38.119999999999997</v>
      </c>
      <c r="X464">
        <v>39.090000000000003</v>
      </c>
      <c r="Y464">
        <v>38.119999999999997</v>
      </c>
      <c r="Z464">
        <v>39.090000000000003</v>
      </c>
      <c r="AA464">
        <v>38.119999999999997</v>
      </c>
      <c r="AB464">
        <v>39.090000000000003</v>
      </c>
      <c r="AC464" s="2">
        <f>(Table2[[#This Row],[Close Price]]/Table2[[#This Row],[Day Low]])-1</f>
        <v>2.0724029380902342E-2</v>
      </c>
      <c r="AD464" s="2">
        <f>(Table2[[#This Row],[Day High]]/Table2[[#This Row],[Close Price]])-1</f>
        <v>4.6260601387819733E-3</v>
      </c>
      <c r="AE464" s="2">
        <f>(Table2[[#This Row],[Close Price]]/Table2[[#This Row],[Current Week Low]])-1</f>
        <v>2.0724029380902342E-2</v>
      </c>
      <c r="AF464" s="2">
        <f>(Table2[[#This Row],[Current Week High]]/Table2[[#This Row],[Close Price]])-1</f>
        <v>4.6260601387819733E-3</v>
      </c>
      <c r="AG464" s="2">
        <f>(Table2[[#This Row],[Close Price]]/Table2[[#This Row],[Current Month Low]])-1</f>
        <v>2.0724029380902342E-2</v>
      </c>
      <c r="AH464" s="2">
        <f>(Table2[[#This Row],[Current Month High]]/Table2[[#This Row],[Close Price]])-1</f>
        <v>4.6260601387819733E-3</v>
      </c>
      <c r="AI464">
        <v>35.954767411976299</v>
      </c>
      <c r="AJ464">
        <v>23.132911392404999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-0.12</v>
      </c>
      <c r="AM464" t="s">
        <v>10456</v>
      </c>
      <c r="AN464">
        <v>-3.88</v>
      </c>
      <c r="AO464" t="s">
        <v>10456</v>
      </c>
      <c r="AP464">
        <v>7.3567167260364996E-2</v>
      </c>
      <c r="AQ464">
        <f>(Table2[[#This Row],[Sharpe Ratio]]-AVERAGE(Table2[Sharpe Ratio]))/_xlfn.STDEV.P(Table2[Sharpe Ratio])</f>
        <v>0.21995179697394165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565</v>
      </c>
      <c r="AT464">
        <f>_xlfn.RANK.AVG(Table2[[#This Row],[6M Return vs Nifty Z-Score]],Table2[6M Return vs Nifty Z-Score])</f>
        <v>480</v>
      </c>
      <c r="AU464">
        <f>_xlfn.RANK.AVG(Table2[[#This Row],[Sharpe Ratio Z-Score]],Table2[Sharpe Ratio Z-Score])</f>
        <v>274</v>
      </c>
      <c r="AV464">
        <f>(Table2[[#This Row],[Rank 1Y]]+Table2[[#This Row],[Rank 6M]]+Table2[[#This Row],[Rank Sharpe]])/3</f>
        <v>439.66666666666669</v>
      </c>
    </row>
    <row r="465" spans="1:48" x14ac:dyDescent="0.3">
      <c r="A465" t="s">
        <v>1211</v>
      </c>
      <c r="B465" t="s">
        <v>1212</v>
      </c>
      <c r="C465" t="s">
        <v>10420</v>
      </c>
      <c r="D465" t="s">
        <v>80</v>
      </c>
      <c r="E465">
        <v>9097.6521297569998</v>
      </c>
      <c r="F465">
        <v>283</v>
      </c>
      <c r="G465">
        <v>8.6952451627455307</v>
      </c>
      <c r="H465">
        <f>(Table2[[#This Row],[1Y Return vs Nifty]]-AVERAGE(Table2[1Y Return vs Nifty]))/_xlfn.STDEV.P(Table2[1Y Return vs Nifty])</f>
        <v>-0.4429942253681517</v>
      </c>
      <c r="I465">
        <v>32.793927188348498</v>
      </c>
      <c r="J465">
        <f>(Table2[[#This Row],[1M Return vs Nifty]]-AVERAGE(Table2[1M Return vs Nifty]))/_xlfn.STDEV.P(Table2[1M Return vs Nifty])</f>
        <v>3.1775815152504832</v>
      </c>
      <c r="K465">
        <v>-2.6477239773246399</v>
      </c>
      <c r="L465">
        <f>(Table2[[#This Row],[6M Return vs Nifty]]-AVERAGE(Table2[6M Return vs Nifty]))/_xlfn.STDEV.P(Table2[6M Return vs Nifty])</f>
        <v>-0.45688683089172916</v>
      </c>
      <c r="M465">
        <v>25.709873319060801</v>
      </c>
      <c r="N465">
        <f>(Table2[[#This Row],[1W Return vs Nifty]]-AVERAGE(Table2[1W Return vs Nifty]))/_xlfn.STDEV.P(Table2[1W Return vs Nifty])</f>
        <v>5.5293908505227769</v>
      </c>
      <c r="O465">
        <v>240.96</v>
      </c>
      <c r="P465">
        <v>227.63771831775901</v>
      </c>
      <c r="Q465">
        <v>226.47226600094299</v>
      </c>
      <c r="R465">
        <v>87.860511818342701</v>
      </c>
      <c r="S465" s="2">
        <f>(Table2[[#This Row],[Close Price]]-Table2[[#This Row],[20D EMA]])/Table2[[#This Row],[20D EMA]]</f>
        <v>0.17446879150066397</v>
      </c>
      <c r="T465" s="2">
        <f>(Table2[[#This Row],[Close Price]]-Table2[[#This Row],[50D EMA]])/Table2[[#This Row],[50D EMA]]</f>
        <v>0.24320346422099037</v>
      </c>
      <c r="U465" s="2">
        <f>(Table2[[#This Row],[Close Price]]-Table2[[#This Row],[200D EMA]])/Table2[[#This Row],[200D EMA]]</f>
        <v>0.24960113217051325</v>
      </c>
      <c r="V465">
        <v>4.0881330751394396</v>
      </c>
      <c r="W465">
        <v>282.10000000000002</v>
      </c>
      <c r="X465">
        <v>293.35000000000002</v>
      </c>
      <c r="Y465">
        <v>282.10000000000002</v>
      </c>
      <c r="Z465">
        <v>293.35000000000002</v>
      </c>
      <c r="AA465">
        <v>282.10000000000002</v>
      </c>
      <c r="AB465">
        <v>293.35000000000002</v>
      </c>
      <c r="AC465" s="2">
        <f>(Table2[[#This Row],[Close Price]]/Table2[[#This Row],[Day Low]])-1</f>
        <v>3.1903580290675304E-3</v>
      </c>
      <c r="AD465" s="2">
        <f>(Table2[[#This Row],[Day High]]/Table2[[#This Row],[Close Price]])-1</f>
        <v>3.6572438162544296E-2</v>
      </c>
      <c r="AE465" s="2">
        <f>(Table2[[#This Row],[Close Price]]/Table2[[#This Row],[Current Week Low]])-1</f>
        <v>3.1903580290675304E-3</v>
      </c>
      <c r="AF465" s="2">
        <f>(Table2[[#This Row],[Current Week High]]/Table2[[#This Row],[Close Price]])-1</f>
        <v>3.6572438162544296E-2</v>
      </c>
      <c r="AG465" s="2">
        <f>(Table2[[#This Row],[Close Price]]/Table2[[#This Row],[Current Month Low]])-1</f>
        <v>3.1903580290675304E-3</v>
      </c>
      <c r="AH465" s="2">
        <f>(Table2[[#This Row],[Current Month High]]/Table2[[#This Row],[Close Price]])-1</f>
        <v>3.6572438162544296E-2</v>
      </c>
      <c r="AI465">
        <v>8.7985865724381505</v>
      </c>
      <c r="AJ465">
        <v>64.0104317589104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0.16</v>
      </c>
      <c r="AM465" t="s">
        <v>10455</v>
      </c>
      <c r="AN465">
        <v>28.89</v>
      </c>
      <c r="AO465" t="s">
        <v>10455</v>
      </c>
      <c r="AP465">
        <v>3.1299302565607E-2</v>
      </c>
      <c r="AQ465">
        <f>(Table2[[#This Row],[Sharpe Ratio]]-AVERAGE(Table2[Sharpe Ratio]))/_xlfn.STDEV.P(Table2[Sharpe Ratio])</f>
        <v>-0.25792399554151407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7.5491673139718651</v>
      </c>
      <c r="AS465">
        <f>_xlfn.RANK.AVG(Table2[[#This Row],[1Y Return vs Nifty Z-Score]],Table2[1Y Return vs Nifty Z-Score])</f>
        <v>452</v>
      </c>
      <c r="AT465">
        <f>_xlfn.RANK.AVG(Table2[[#This Row],[6M Return vs Nifty Z-Score]],Table2[6M Return vs Nifty Z-Score])</f>
        <v>465</v>
      </c>
      <c r="AU465">
        <f>_xlfn.RANK.AVG(Table2[[#This Row],[Sharpe Ratio Z-Score]],Table2[Sharpe Ratio Z-Score])</f>
        <v>407</v>
      </c>
      <c r="AV465">
        <f>(Table2[[#This Row],[Rank 1Y]]+Table2[[#This Row],[Rank 6M]]+Table2[[#This Row],[Rank Sharpe]])/3</f>
        <v>441.33333333333331</v>
      </c>
    </row>
    <row r="466" spans="1:48" x14ac:dyDescent="0.3">
      <c r="A466" t="s">
        <v>1682</v>
      </c>
      <c r="B466" t="s">
        <v>1683</v>
      </c>
      <c r="C466" t="s">
        <v>10419</v>
      </c>
      <c r="D466" t="s">
        <v>1489</v>
      </c>
      <c r="E466">
        <v>4556.3130569249997</v>
      </c>
      <c r="F466">
        <v>758.3</v>
      </c>
      <c r="G466">
        <v>6.6729662689100797</v>
      </c>
      <c r="H466">
        <f>(Table2[[#This Row],[1Y Return vs Nifty]]-AVERAGE(Table2[1Y Return vs Nifty]))/_xlfn.STDEV.P(Table2[1Y Return vs Nifty])</f>
        <v>-0.46696511150212611</v>
      </c>
      <c r="I466">
        <v>-0.37144939337703398</v>
      </c>
      <c r="J466">
        <f>(Table2[[#This Row],[1M Return vs Nifty]]-AVERAGE(Table2[1M Return vs Nifty]))/_xlfn.STDEV.P(Table2[1M Return vs Nifty])</f>
        <v>-5.7317189670104659E-3</v>
      </c>
      <c r="K466">
        <v>-19.331500444194901</v>
      </c>
      <c r="L466">
        <f>(Table2[[#This Row],[6M Return vs Nifty]]-AVERAGE(Table2[6M Return vs Nifty]))/_xlfn.STDEV.P(Table2[6M Return vs Nifty])</f>
        <v>-0.96519085572433228</v>
      </c>
      <c r="M466">
        <v>-2.50083071820228</v>
      </c>
      <c r="N466">
        <f>(Table2[[#This Row],[1W Return vs Nifty]]-AVERAGE(Table2[1W Return vs Nifty]))/_xlfn.STDEV.P(Table2[1W Return vs Nifty])</f>
        <v>-0.13836373620040163</v>
      </c>
      <c r="O466">
        <v>705.91</v>
      </c>
      <c r="P466">
        <v>719.82308714053397</v>
      </c>
      <c r="Q466">
        <v>745.51056263905298</v>
      </c>
      <c r="R466">
        <v>53.596233621653198</v>
      </c>
      <c r="S466" s="2">
        <f>(Table2[[#This Row],[Close Price]]-Table2[[#This Row],[20D EMA]])/Table2[[#This Row],[20D EMA]]</f>
        <v>7.4216259863155346E-2</v>
      </c>
      <c r="T466" s="2">
        <f>(Table2[[#This Row],[Close Price]]-Table2[[#This Row],[50D EMA]])/Table2[[#This Row],[50D EMA]]</f>
        <v>5.3453290880560465E-2</v>
      </c>
      <c r="U466" s="2">
        <f>(Table2[[#This Row],[Close Price]]-Table2[[#This Row],[200D EMA]])/Table2[[#This Row],[200D EMA]]</f>
        <v>1.7155273180400426E-2</v>
      </c>
      <c r="V466">
        <v>0.79734670746384595</v>
      </c>
      <c r="W466">
        <v>703.1</v>
      </c>
      <c r="X466">
        <v>765</v>
      </c>
      <c r="Y466">
        <v>703.1</v>
      </c>
      <c r="Z466">
        <v>765</v>
      </c>
      <c r="AA466">
        <v>703.1</v>
      </c>
      <c r="AB466">
        <v>765</v>
      </c>
      <c r="AC466" s="2">
        <f>(Table2[[#This Row],[Close Price]]/Table2[[#This Row],[Day Low]])-1</f>
        <v>7.8509458114066177E-2</v>
      </c>
      <c r="AD466" s="2">
        <f>(Table2[[#This Row],[Day High]]/Table2[[#This Row],[Close Price]])-1</f>
        <v>8.8355532111301649E-3</v>
      </c>
      <c r="AE466" s="2">
        <f>(Table2[[#This Row],[Close Price]]/Table2[[#This Row],[Current Week Low]])-1</f>
        <v>7.8509458114066177E-2</v>
      </c>
      <c r="AF466" s="2">
        <f>(Table2[[#This Row],[Current Week High]]/Table2[[#This Row],[Close Price]])-1</f>
        <v>8.8355532111301649E-3</v>
      </c>
      <c r="AG466" s="2">
        <f>(Table2[[#This Row],[Close Price]]/Table2[[#This Row],[Current Month Low]])-1</f>
        <v>7.8509458114066177E-2</v>
      </c>
      <c r="AH466" s="2">
        <f>(Table2[[#This Row],[Current Month High]]/Table2[[#This Row],[Close Price]])-1</f>
        <v>8.8355532111301649E-3</v>
      </c>
      <c r="AI466">
        <v>43.610708162996097</v>
      </c>
      <c r="AJ466">
        <v>35.398625122756897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-0.18</v>
      </c>
      <c r="AM466" t="s">
        <v>10456</v>
      </c>
      <c r="AN466">
        <v>6.37</v>
      </c>
      <c r="AO466" t="s">
        <v>10455</v>
      </c>
      <c r="AP466">
        <v>8.7498280024171995E-2</v>
      </c>
      <c r="AQ466">
        <f>(Table2[[#This Row],[Sharpe Ratio]]-AVERAGE(Table2[Sharpe Ratio]))/_xlfn.STDEV.P(Table2[Sharpe Ratio])</f>
        <v>0.3774554135087056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465</v>
      </c>
      <c r="AT466">
        <f>_xlfn.RANK.AVG(Table2[[#This Row],[6M Return vs Nifty Z-Score]],Table2[6M Return vs Nifty Z-Score])</f>
        <v>630</v>
      </c>
      <c r="AU466">
        <f>_xlfn.RANK.AVG(Table2[[#This Row],[Sharpe Ratio Z-Score]],Table2[Sharpe Ratio Z-Score])</f>
        <v>240</v>
      </c>
      <c r="AV466">
        <f>(Table2[[#This Row],[Rank 1Y]]+Table2[[#This Row],[Rank 6M]]+Table2[[#This Row],[Rank Sharpe]])/3</f>
        <v>445</v>
      </c>
    </row>
    <row r="467" spans="1:48" x14ac:dyDescent="0.3">
      <c r="A467" t="s">
        <v>1341</v>
      </c>
      <c r="B467" t="s">
        <v>1342</v>
      </c>
      <c r="C467" t="s">
        <v>10411</v>
      </c>
      <c r="D467" t="s">
        <v>24</v>
      </c>
      <c r="E467">
        <v>7861.1755039999998</v>
      </c>
      <c r="F467">
        <v>223.78</v>
      </c>
      <c r="G467">
        <v>-9.22844261711092</v>
      </c>
      <c r="H467">
        <f>(Table2[[#This Row],[1Y Return vs Nifty]]-AVERAGE(Table2[1Y Return vs Nifty]))/_xlfn.STDEV.P(Table2[1Y Return vs Nifty])</f>
        <v>-0.65545091478994622</v>
      </c>
      <c r="I467">
        <v>-5.0642687953404302</v>
      </c>
      <c r="J467">
        <f>(Table2[[#This Row],[1M Return vs Nifty]]-AVERAGE(Table2[1M Return vs Nifty]))/_xlfn.STDEV.P(Table2[1M Return vs Nifty])</f>
        <v>-0.45616273009245301</v>
      </c>
      <c r="K467">
        <v>-16.749029054355098</v>
      </c>
      <c r="L467">
        <f>(Table2[[#This Row],[6M Return vs Nifty]]-AVERAGE(Table2[6M Return vs Nifty]))/_xlfn.STDEV.P(Table2[6M Return vs Nifty])</f>
        <v>-0.88651079164667757</v>
      </c>
      <c r="M467">
        <v>-4.6444038260731801</v>
      </c>
      <c r="N467">
        <f>(Table2[[#This Row],[1W Return vs Nifty]]-AVERAGE(Table2[1W Return vs Nifty]))/_xlfn.STDEV.P(Table2[1W Return vs Nifty])</f>
        <v>-0.56902460514092867</v>
      </c>
      <c r="O467">
        <v>222.92</v>
      </c>
      <c r="P467">
        <v>223.492600708135</v>
      </c>
      <c r="Q467">
        <v>221.113833667184</v>
      </c>
      <c r="R467">
        <v>50.9338628828189</v>
      </c>
      <c r="S467" s="2">
        <f>(Table2[[#This Row],[Close Price]]-Table2[[#This Row],[20D EMA]])/Table2[[#This Row],[20D EMA]]</f>
        <v>3.8578862372152059E-3</v>
      </c>
      <c r="T467" s="2">
        <f>(Table2[[#This Row],[Close Price]]-Table2[[#This Row],[50D EMA]])/Table2[[#This Row],[50D EMA]]</f>
        <v>1.2859454449694414E-3</v>
      </c>
      <c r="U467" s="2">
        <f>(Table2[[#This Row],[Close Price]]-Table2[[#This Row],[200D EMA]])/Table2[[#This Row],[200D EMA]]</f>
        <v>1.2057890221509448E-2</v>
      </c>
      <c r="V467">
        <v>1.05286732571368</v>
      </c>
      <c r="W467">
        <v>223.33</v>
      </c>
      <c r="X467">
        <v>224.9</v>
      </c>
      <c r="Y467">
        <v>223.33</v>
      </c>
      <c r="Z467">
        <v>224.9</v>
      </c>
      <c r="AA467">
        <v>223.33</v>
      </c>
      <c r="AB467">
        <v>224.9</v>
      </c>
      <c r="AC467" s="2">
        <f>(Table2[[#This Row],[Close Price]]/Table2[[#This Row],[Day Low]])-1</f>
        <v>2.0149554470960673E-3</v>
      </c>
      <c r="AD467" s="2">
        <f>(Table2[[#This Row],[Day High]]/Table2[[#This Row],[Close Price]])-1</f>
        <v>5.0049155420501812E-3</v>
      </c>
      <c r="AE467" s="2">
        <f>(Table2[[#This Row],[Close Price]]/Table2[[#This Row],[Current Week Low]])-1</f>
        <v>2.0149554470960673E-3</v>
      </c>
      <c r="AF467" s="2">
        <f>(Table2[[#This Row],[Current Week High]]/Table2[[#This Row],[Close Price]])-1</f>
        <v>5.0049155420501812E-3</v>
      </c>
      <c r="AG467" s="2">
        <f>(Table2[[#This Row],[Close Price]]/Table2[[#This Row],[Current Month Low]])-1</f>
        <v>2.0149554470960673E-3</v>
      </c>
      <c r="AH467" s="2">
        <f>(Table2[[#This Row],[Current Month High]]/Table2[[#This Row],[Close Price]])-1</f>
        <v>5.0049155420501812E-3</v>
      </c>
      <c r="AI467">
        <v>28.049870408436799</v>
      </c>
      <c r="AJ467">
        <v>20.929478519319101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-0.11</v>
      </c>
      <c r="AM467" t="s">
        <v>10456</v>
      </c>
      <c r="AN467">
        <v>2.1</v>
      </c>
      <c r="AO467" t="s">
        <v>10455</v>
      </c>
      <c r="AP467">
        <v>0.123142850284581</v>
      </c>
      <c r="AQ467">
        <f>(Table2[[#This Row],[Sharpe Ratio]]-AVERAGE(Table2[Sharpe Ratio]))/_xlfn.STDEV.P(Table2[Sharpe Ratio])</f>
        <v>0.78044897339341612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567</v>
      </c>
      <c r="AT467">
        <f>_xlfn.RANK.AVG(Table2[[#This Row],[6M Return vs Nifty Z-Score]],Table2[6M Return vs Nifty Z-Score])</f>
        <v>609</v>
      </c>
      <c r="AU467">
        <f>_xlfn.RANK.AVG(Table2[[#This Row],[Sharpe Ratio Z-Score]],Table2[Sharpe Ratio Z-Score])</f>
        <v>160</v>
      </c>
      <c r="AV467">
        <f>(Table2[[#This Row],[Rank 1Y]]+Table2[[#This Row],[Rank 6M]]+Table2[[#This Row],[Rank Sharpe]])/3</f>
        <v>445.33333333333331</v>
      </c>
    </row>
    <row r="468" spans="1:48" x14ac:dyDescent="0.3">
      <c r="A468" t="s">
        <v>589</v>
      </c>
      <c r="B468" t="s">
        <v>590</v>
      </c>
      <c r="C468" t="s">
        <v>10411</v>
      </c>
      <c r="D468" t="s">
        <v>49</v>
      </c>
      <c r="E468">
        <v>31541.368099169998</v>
      </c>
      <c r="F468">
        <v>422</v>
      </c>
      <c r="G468">
        <v>-2.5733296078050101</v>
      </c>
      <c r="H468">
        <f>(Table2[[#This Row],[1Y Return vs Nifty]]-AVERAGE(Table2[1Y Return vs Nifty]))/_xlfn.STDEV.P(Table2[1Y Return vs Nifty])</f>
        <v>-0.57656518016595382</v>
      </c>
      <c r="I468">
        <v>-18.699837476509401</v>
      </c>
      <c r="J468">
        <f>(Table2[[#This Row],[1M Return vs Nifty]]-AVERAGE(Table2[1M Return vs Nifty]))/_xlfn.STDEV.P(Table2[1M Return vs Nifty])</f>
        <v>-1.7649458862820342</v>
      </c>
      <c r="K468">
        <v>-14.605322706544699</v>
      </c>
      <c r="L468">
        <f>(Table2[[#This Row],[6M Return vs Nifty]]-AVERAGE(Table2[6M Return vs Nifty]))/_xlfn.STDEV.P(Table2[6M Return vs Nifty])</f>
        <v>-0.82119856651497547</v>
      </c>
      <c r="M468">
        <v>-4.8494017275775301</v>
      </c>
      <c r="N468">
        <f>(Table2[[#This Row],[1W Return vs Nifty]]-AVERAGE(Table2[1W Return vs Nifty]))/_xlfn.STDEV.P(Table2[1W Return vs Nifty])</f>
        <v>-0.61021031234572576</v>
      </c>
      <c r="O468">
        <v>429.12</v>
      </c>
      <c r="P468">
        <v>445.65702443545302</v>
      </c>
      <c r="Q468">
        <v>434.54392918859298</v>
      </c>
      <c r="R468">
        <v>32.716417056943698</v>
      </c>
      <c r="S468" s="2">
        <f>(Table2[[#This Row],[Close Price]]-Table2[[#This Row],[20D EMA]])/Table2[[#This Row],[20D EMA]]</f>
        <v>-1.6592095451155864E-2</v>
      </c>
      <c r="T468" s="2">
        <f>(Table2[[#This Row],[Close Price]]-Table2[[#This Row],[50D EMA]])/Table2[[#This Row],[50D EMA]]</f>
        <v>-5.3083477064949536E-2</v>
      </c>
      <c r="U468" s="2">
        <f>(Table2[[#This Row],[Close Price]]-Table2[[#This Row],[200D EMA]])/Table2[[#This Row],[200D EMA]]</f>
        <v>-2.8866883981133452E-2</v>
      </c>
      <c r="V468">
        <v>1.13840897556085</v>
      </c>
      <c r="W468">
        <v>413</v>
      </c>
      <c r="X468">
        <v>422.65</v>
      </c>
      <c r="Y468">
        <v>413</v>
      </c>
      <c r="Z468">
        <v>422.65</v>
      </c>
      <c r="AA468">
        <v>413</v>
      </c>
      <c r="AB468">
        <v>422.65</v>
      </c>
      <c r="AC468" s="2">
        <f>(Table2[[#This Row],[Close Price]]/Table2[[#This Row],[Day Low]])-1</f>
        <v>2.1791767554479424E-2</v>
      </c>
      <c r="AD468" s="2">
        <f>(Table2[[#This Row],[Day High]]/Table2[[#This Row],[Close Price]])-1</f>
        <v>1.5402843601894922E-3</v>
      </c>
      <c r="AE468" s="2">
        <f>(Table2[[#This Row],[Close Price]]/Table2[[#This Row],[Current Week Low]])-1</f>
        <v>2.1791767554479424E-2</v>
      </c>
      <c r="AF468" s="2">
        <f>(Table2[[#This Row],[Current Week High]]/Table2[[#This Row],[Close Price]])-1</f>
        <v>1.5402843601894922E-3</v>
      </c>
      <c r="AG468" s="2">
        <f>(Table2[[#This Row],[Close Price]]/Table2[[#This Row],[Current Month Low]])-1</f>
        <v>2.1791767554479424E-2</v>
      </c>
      <c r="AH468" s="2">
        <f>(Table2[[#This Row],[Current Month High]]/Table2[[#This Row],[Close Price]])-1</f>
        <v>1.5402843601894922E-3</v>
      </c>
      <c r="AI468">
        <v>23.151658767772499</v>
      </c>
      <c r="AJ468">
        <v>25.483199524234301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-0.21</v>
      </c>
      <c r="AM468" t="s">
        <v>10456</v>
      </c>
      <c r="AN468">
        <v>-4.57</v>
      </c>
      <c r="AO468" t="s">
        <v>10456</v>
      </c>
      <c r="AP468">
        <v>9.5473748501358993E-2</v>
      </c>
      <c r="AQ468">
        <f>(Table2[[#This Row],[Sharpe Ratio]]-AVERAGE(Table2[Sharpe Ratio]))/_xlfn.STDEV.P(Table2[Sharpe Ratio])</f>
        <v>0.46762517596870612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525</v>
      </c>
      <c r="AT468">
        <f>_xlfn.RANK.AVG(Table2[[#This Row],[6M Return vs Nifty Z-Score]],Table2[6M Return vs Nifty Z-Score])</f>
        <v>589</v>
      </c>
      <c r="AU468">
        <f>_xlfn.RANK.AVG(Table2[[#This Row],[Sharpe Ratio Z-Score]],Table2[Sharpe Ratio Z-Score])</f>
        <v>222</v>
      </c>
      <c r="AV468">
        <f>(Table2[[#This Row],[Rank 1Y]]+Table2[[#This Row],[Rank 6M]]+Table2[[#This Row],[Rank Sharpe]])/3</f>
        <v>445.33333333333331</v>
      </c>
    </row>
    <row r="469" spans="1:48" x14ac:dyDescent="0.3">
      <c r="A469" t="s">
        <v>626</v>
      </c>
      <c r="B469" t="s">
        <v>627</v>
      </c>
      <c r="C469" t="s">
        <v>10415</v>
      </c>
      <c r="D469" t="s">
        <v>197</v>
      </c>
      <c r="E469">
        <v>29496.869230079999</v>
      </c>
      <c r="F469">
        <v>16008.25</v>
      </c>
      <c r="G469">
        <v>4.46225955521074</v>
      </c>
      <c r="H469">
        <f>(Table2[[#This Row],[1Y Return vs Nifty]]-AVERAGE(Table2[1Y Return vs Nifty]))/_xlfn.STDEV.P(Table2[1Y Return vs Nifty])</f>
        <v>-0.49316950846796404</v>
      </c>
      <c r="I469">
        <v>-19.2206807339557</v>
      </c>
      <c r="J469">
        <f>(Table2[[#This Row],[1M Return vs Nifty]]-AVERAGE(Table2[1M Return vs Nifty]))/_xlfn.STDEV.P(Table2[1M Return vs Nifty])</f>
        <v>-1.814937998697707</v>
      </c>
      <c r="K469">
        <v>-12.7846909908088</v>
      </c>
      <c r="L469">
        <f>(Table2[[#This Row],[6M Return vs Nifty]]-AVERAGE(Table2[6M Return vs Nifty]))/_xlfn.STDEV.P(Table2[6M Return vs Nifty])</f>
        <v>-0.76572944471967197</v>
      </c>
      <c r="M469">
        <v>-3.7488554533796998</v>
      </c>
      <c r="N469">
        <f>(Table2[[#This Row],[1W Return vs Nifty]]-AVERAGE(Table2[1W Return vs Nifty]))/_xlfn.STDEV.P(Table2[1W Return vs Nifty])</f>
        <v>-0.38910182156695355</v>
      </c>
      <c r="O469">
        <v>16047.1</v>
      </c>
      <c r="P469">
        <v>15495.7581617584</v>
      </c>
      <c r="Q469">
        <v>14695.1860450807</v>
      </c>
      <c r="R469">
        <v>33.290003239140901</v>
      </c>
      <c r="S469" s="2">
        <f>(Table2[[#This Row],[Close Price]]-Table2[[#This Row],[20D EMA]])/Table2[[#This Row],[20D EMA]]</f>
        <v>-2.4209981865882537E-3</v>
      </c>
      <c r="T469" s="2">
        <f>(Table2[[#This Row],[Close Price]]-Table2[[#This Row],[50D EMA]])/Table2[[#This Row],[50D EMA]]</f>
        <v>3.307304056321464E-2</v>
      </c>
      <c r="U469" s="2">
        <f>(Table2[[#This Row],[Close Price]]-Table2[[#This Row],[200D EMA]])/Table2[[#This Row],[200D EMA]]</f>
        <v>8.9353339991150096E-2</v>
      </c>
      <c r="V469">
        <v>4.2775477934058896</v>
      </c>
      <c r="W469">
        <v>15590.1</v>
      </c>
      <c r="X469">
        <v>16094.85</v>
      </c>
      <c r="Y469">
        <v>15590.1</v>
      </c>
      <c r="Z469">
        <v>16094.85</v>
      </c>
      <c r="AA469">
        <v>15590.1</v>
      </c>
      <c r="AB469">
        <v>16094.85</v>
      </c>
      <c r="AC469" s="2">
        <f>(Table2[[#This Row],[Close Price]]/Table2[[#This Row],[Day Low]])-1</f>
        <v>2.682150852143339E-2</v>
      </c>
      <c r="AD469" s="2">
        <f>(Table2[[#This Row],[Day High]]/Table2[[#This Row],[Close Price]])-1</f>
        <v>5.409710617962693E-3</v>
      </c>
      <c r="AE469" s="2">
        <f>(Table2[[#This Row],[Close Price]]/Table2[[#This Row],[Current Week Low]])-1</f>
        <v>2.682150852143339E-2</v>
      </c>
      <c r="AF469" s="2">
        <f>(Table2[[#This Row],[Current Week High]]/Table2[[#This Row],[Close Price]])-1</f>
        <v>5.409710617962693E-3</v>
      </c>
      <c r="AG469" s="2">
        <f>(Table2[[#This Row],[Close Price]]/Table2[[#This Row],[Current Month Low]])-1</f>
        <v>2.682150852143339E-2</v>
      </c>
      <c r="AH469" s="2">
        <f>(Table2[[#This Row],[Current Month High]]/Table2[[#This Row],[Close Price]])-1</f>
        <v>5.409710617962693E-3</v>
      </c>
      <c r="AI469">
        <v>14.003716833507699</v>
      </c>
      <c r="AJ469">
        <v>37.009427381772497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-0.03</v>
      </c>
      <c r="AM469" t="s">
        <v>10456</v>
      </c>
      <c r="AN469">
        <v>-9.3800000000000008</v>
      </c>
      <c r="AO469" t="s">
        <v>10456</v>
      </c>
      <c r="AP469">
        <v>6.9219086917378006E-2</v>
      </c>
      <c r="AQ469">
        <f>(Table2[[#This Row],[Sharpe Ratio]]-AVERAGE(Table2[Sharpe Ratio]))/_xlfn.STDEV.P(Table2[Sharpe Ratio])</f>
        <v>0.17079288263485337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-3.2921458908174435</v>
      </c>
      <c r="AS469">
        <f>_xlfn.RANK.AVG(Table2[[#This Row],[1Y Return vs Nifty Z-Score]],Table2[1Y Return vs Nifty Z-Score])</f>
        <v>482</v>
      </c>
      <c r="AT469">
        <f>_xlfn.RANK.AVG(Table2[[#This Row],[6M Return vs Nifty Z-Score]],Table2[6M Return vs Nifty Z-Score])</f>
        <v>573</v>
      </c>
      <c r="AU469">
        <f>_xlfn.RANK.AVG(Table2[[#This Row],[Sharpe Ratio Z-Score]],Table2[Sharpe Ratio Z-Score])</f>
        <v>288</v>
      </c>
      <c r="AV469">
        <f>(Table2[[#This Row],[Rank 1Y]]+Table2[[#This Row],[Rank 6M]]+Table2[[#This Row],[Rank Sharpe]])/3</f>
        <v>447.66666666666669</v>
      </c>
    </row>
    <row r="470" spans="1:48" x14ac:dyDescent="0.3">
      <c r="A470" t="s">
        <v>1754</v>
      </c>
      <c r="B470" t="s">
        <v>1755</v>
      </c>
      <c r="C470" t="s">
        <v>10419</v>
      </c>
      <c r="D470" t="s">
        <v>507</v>
      </c>
      <c r="E470">
        <v>4023.8346753750002</v>
      </c>
      <c r="F470">
        <v>379.4</v>
      </c>
      <c r="G470">
        <v>23.5370953130092</v>
      </c>
      <c r="H470">
        <f>(Table2[[#This Row],[1Y Return vs Nifty]]-AVERAGE(Table2[1Y Return vs Nifty]))/_xlfn.STDEV.P(Table2[1Y Return vs Nifty])</f>
        <v>-0.26706779847718753</v>
      </c>
      <c r="I470">
        <v>6.4256477524398603</v>
      </c>
      <c r="J470">
        <f>(Table2[[#This Row],[1M Return vs Nifty]]-AVERAGE(Table2[1M Return vs Nifty]))/_xlfn.STDEV.P(Table2[1M Return vs Nifty])</f>
        <v>0.64667423955490322</v>
      </c>
      <c r="K470">
        <v>-1.4416027577621899</v>
      </c>
      <c r="L470">
        <f>(Table2[[#This Row],[6M Return vs Nifty]]-AVERAGE(Table2[6M Return vs Nifty]))/_xlfn.STDEV.P(Table2[6M Return vs Nifty])</f>
        <v>-0.42013997854945434</v>
      </c>
      <c r="M470">
        <v>-1.1400208030469501</v>
      </c>
      <c r="N470">
        <f>(Table2[[#This Row],[1W Return vs Nifty]]-AVERAGE(Table2[1W Return vs Nifty]))/_xlfn.STDEV.P(Table2[1W Return vs Nifty])</f>
        <v>0.13503378794831747</v>
      </c>
      <c r="O470">
        <v>346.32</v>
      </c>
      <c r="P470">
        <v>330.56323877242602</v>
      </c>
      <c r="Q470">
        <v>311.38553769283101</v>
      </c>
      <c r="R470">
        <v>61.121624175443799</v>
      </c>
      <c r="S470" s="2">
        <f>(Table2[[#This Row],[Close Price]]-Table2[[#This Row],[20D EMA]])/Table2[[#This Row],[20D EMA]]</f>
        <v>9.551859551859547E-2</v>
      </c>
      <c r="T470" s="2">
        <f>(Table2[[#This Row],[Close Price]]-Table2[[#This Row],[50D EMA]])/Table2[[#This Row],[50D EMA]]</f>
        <v>0.14773802861120711</v>
      </c>
      <c r="U470" s="2">
        <f>(Table2[[#This Row],[Close Price]]-Table2[[#This Row],[200D EMA]])/Table2[[#This Row],[200D EMA]]</f>
        <v>0.21842524483029277</v>
      </c>
      <c r="V470">
        <v>2.5558543053793099</v>
      </c>
      <c r="W470">
        <v>364.95</v>
      </c>
      <c r="X470">
        <v>384.75</v>
      </c>
      <c r="Y470">
        <v>364.95</v>
      </c>
      <c r="Z470">
        <v>384.75</v>
      </c>
      <c r="AA470">
        <v>364.95</v>
      </c>
      <c r="AB470">
        <v>384.75</v>
      </c>
      <c r="AC470" s="2">
        <f>(Table2[[#This Row],[Close Price]]/Table2[[#This Row],[Day Low]])-1</f>
        <v>3.9594464995204692E-2</v>
      </c>
      <c r="AD470" s="2">
        <f>(Table2[[#This Row],[Day High]]/Table2[[#This Row],[Close Price]])-1</f>
        <v>1.4101212440695843E-2</v>
      </c>
      <c r="AE470" s="2">
        <f>(Table2[[#This Row],[Close Price]]/Table2[[#This Row],[Current Week Low]])-1</f>
        <v>3.9594464995204692E-2</v>
      </c>
      <c r="AF470" s="2">
        <f>(Table2[[#This Row],[Current Week High]]/Table2[[#This Row],[Close Price]])-1</f>
        <v>1.4101212440695843E-2</v>
      </c>
      <c r="AG470" s="2">
        <f>(Table2[[#This Row],[Close Price]]/Table2[[#This Row],[Current Month Low]])-1</f>
        <v>3.9594464995204692E-2</v>
      </c>
      <c r="AH470" s="2">
        <f>(Table2[[#This Row],[Current Month High]]/Table2[[#This Row],[Close Price]])-1</f>
        <v>1.4101212440695843E-2</v>
      </c>
      <c r="AI470">
        <v>3.5846072746441799</v>
      </c>
      <c r="AJ470">
        <v>61.240968975775502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0.12</v>
      </c>
      <c r="AM470" t="s">
        <v>10455</v>
      </c>
      <c r="AN470">
        <v>20.059999999999999</v>
      </c>
      <c r="AO470" t="s">
        <v>10455</v>
      </c>
      <c r="AQ470">
        <f>(Table2[[#This Row],[Sharpe Ratio]]-AVERAGE(Table2[Sharpe Ratio]))/_xlfn.STDEV.P(Table2[Sharpe Ratio])</f>
        <v>-0.61179044057571164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-0.51729019009913291</v>
      </c>
      <c r="AS470">
        <f>_xlfn.RANK.AVG(Table2[[#This Row],[1Y Return vs Nifty Z-Score]],Table2[1Y Return vs Nifty Z-Score])</f>
        <v>373</v>
      </c>
      <c r="AT470">
        <f>_xlfn.RANK.AVG(Table2[[#This Row],[6M Return vs Nifty Z-Score]],Table2[6M Return vs Nifty Z-Score])</f>
        <v>454</v>
      </c>
      <c r="AU470">
        <f>_xlfn.RANK.AVG(Table2[[#This Row],[Sharpe Ratio Z-Score]],Table2[Sharpe Ratio Z-Score])</f>
        <v>519.5</v>
      </c>
      <c r="AV470">
        <f>(Table2[[#This Row],[Rank 1Y]]+Table2[[#This Row],[Rank 6M]]+Table2[[#This Row],[Rank Sharpe]])/3</f>
        <v>448.83333333333331</v>
      </c>
    </row>
    <row r="471" spans="1:48" x14ac:dyDescent="0.3">
      <c r="A471" t="s">
        <v>893</v>
      </c>
      <c r="B471" t="s">
        <v>894</v>
      </c>
      <c r="C471" t="s">
        <v>10417</v>
      </c>
      <c r="D471" t="s">
        <v>62</v>
      </c>
      <c r="E471">
        <v>16205.573080620001</v>
      </c>
      <c r="F471">
        <v>1528</v>
      </c>
      <c r="G471">
        <v>36.362629859050699</v>
      </c>
      <c r="H471">
        <f>(Table2[[#This Row],[1Y Return vs Nifty]]-AVERAGE(Table2[1Y Return vs Nifty]))/_xlfn.STDEV.P(Table2[1Y Return vs Nifty])</f>
        <v>-0.11504157244689571</v>
      </c>
      <c r="I471">
        <v>-2.5471466262187299</v>
      </c>
      <c r="J471">
        <f>(Table2[[#This Row],[1M Return vs Nifty]]-AVERAGE(Table2[1M Return vs Nifty]))/_xlfn.STDEV.P(Table2[1M Return vs Nifty])</f>
        <v>-0.21456172509971963</v>
      </c>
      <c r="K471">
        <v>-7.6672390826147403</v>
      </c>
      <c r="L471">
        <f>(Table2[[#This Row],[6M Return vs Nifty]]-AVERAGE(Table2[6M Return vs Nifty]))/_xlfn.STDEV.P(Table2[6M Return vs Nifty])</f>
        <v>-0.60981621925853657</v>
      </c>
      <c r="M471">
        <v>-1.9870711589480501</v>
      </c>
      <c r="N471">
        <f>(Table2[[#This Row],[1W Return vs Nifty]]-AVERAGE(Table2[1W Return vs Nifty]))/_xlfn.STDEV.P(Table2[1W Return vs Nifty])</f>
        <v>-3.5145358715394322E-2</v>
      </c>
      <c r="O471">
        <v>1516.65</v>
      </c>
      <c r="P471">
        <v>1504.9638765704301</v>
      </c>
      <c r="Q471">
        <v>1366.93919706051</v>
      </c>
      <c r="R471">
        <v>56.802357659109298</v>
      </c>
      <c r="S471" s="2">
        <f>(Table2[[#This Row],[Close Price]]-Table2[[#This Row],[20D EMA]])/Table2[[#This Row],[20D EMA]]</f>
        <v>7.4835987208650041E-3</v>
      </c>
      <c r="T471" s="2">
        <f>(Table2[[#This Row],[Close Price]]-Table2[[#This Row],[50D EMA]])/Table2[[#This Row],[50D EMA]]</f>
        <v>1.5306761702523722E-2</v>
      </c>
      <c r="U471" s="2">
        <f>(Table2[[#This Row],[Close Price]]-Table2[[#This Row],[200D EMA]])/Table2[[#This Row],[200D EMA]]</f>
        <v>0.11782587205476147</v>
      </c>
      <c r="V471">
        <v>0.37837077837225802</v>
      </c>
      <c r="W471">
        <v>1520</v>
      </c>
      <c r="X471">
        <v>1546.5</v>
      </c>
      <c r="Y471">
        <v>1520</v>
      </c>
      <c r="Z471">
        <v>1546.5</v>
      </c>
      <c r="AA471">
        <v>1520</v>
      </c>
      <c r="AB471">
        <v>1546.5</v>
      </c>
      <c r="AC471" s="2">
        <f>(Table2[[#This Row],[Close Price]]/Table2[[#This Row],[Day Low]])-1</f>
        <v>5.2631578947368585E-3</v>
      </c>
      <c r="AD471" s="2">
        <f>(Table2[[#This Row],[Day High]]/Table2[[#This Row],[Close Price]])-1</f>
        <v>1.2107329842931946E-2</v>
      </c>
      <c r="AE471" s="2">
        <f>(Table2[[#This Row],[Close Price]]/Table2[[#This Row],[Current Week Low]])-1</f>
        <v>5.2631578947368585E-3</v>
      </c>
      <c r="AF471" s="2">
        <f>(Table2[[#This Row],[Current Week High]]/Table2[[#This Row],[Close Price]])-1</f>
        <v>1.2107329842931946E-2</v>
      </c>
      <c r="AG471" s="2">
        <f>(Table2[[#This Row],[Close Price]]/Table2[[#This Row],[Current Month Low]])-1</f>
        <v>5.2631578947368585E-3</v>
      </c>
      <c r="AH471" s="2">
        <f>(Table2[[#This Row],[Current Month High]]/Table2[[#This Row],[Close Price]])-1</f>
        <v>1.2107329842931946E-2</v>
      </c>
      <c r="AI471">
        <v>12.892670157068</v>
      </c>
      <c r="AJ471">
        <v>69.768346202988695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-0.03</v>
      </c>
      <c r="AM471" t="s">
        <v>10456</v>
      </c>
      <c r="AN471">
        <v>6.74</v>
      </c>
      <c r="AO471" t="s">
        <v>10455</v>
      </c>
      <c r="AQ471">
        <f>(Table2[[#This Row],[Sharpe Ratio]]-AVERAGE(Table2[Sharpe Ratio]))/_xlfn.STDEV.P(Table2[Sharpe Ratio])</f>
        <v>-0.61179044057571164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-1.5863553160962578</v>
      </c>
      <c r="AS471">
        <f>_xlfn.RANK.AVG(Table2[[#This Row],[1Y Return vs Nifty Z-Score]],Table2[1Y Return vs Nifty Z-Score])</f>
        <v>311</v>
      </c>
      <c r="AT471">
        <f>_xlfn.RANK.AVG(Table2[[#This Row],[6M Return vs Nifty Z-Score]],Table2[6M Return vs Nifty Z-Score])</f>
        <v>517</v>
      </c>
      <c r="AU471">
        <f>_xlfn.RANK.AVG(Table2[[#This Row],[Sharpe Ratio Z-Score]],Table2[Sharpe Ratio Z-Score])</f>
        <v>519.5</v>
      </c>
      <c r="AV471">
        <f>(Table2[[#This Row],[Rank 1Y]]+Table2[[#This Row],[Rank 6M]]+Table2[[#This Row],[Rank Sharpe]])/3</f>
        <v>449.16666666666669</v>
      </c>
    </row>
    <row r="472" spans="1:48" x14ac:dyDescent="0.3">
      <c r="A472" t="s">
        <v>1056</v>
      </c>
      <c r="B472" t="s">
        <v>1057</v>
      </c>
      <c r="C472" t="s">
        <v>10421</v>
      </c>
      <c r="D472" t="s">
        <v>953</v>
      </c>
      <c r="E472">
        <v>11662.78131031</v>
      </c>
      <c r="F472">
        <v>2444.85</v>
      </c>
      <c r="G472">
        <v>23.266427758961498</v>
      </c>
      <c r="H472">
        <f>(Table2[[#This Row],[1Y Return vs Nifty]]-AVERAGE(Table2[1Y Return vs Nifty]))/_xlfn.STDEV.P(Table2[1Y Return vs Nifty])</f>
        <v>-0.27027612999764039</v>
      </c>
      <c r="I472">
        <v>1.89564841740101</v>
      </c>
      <c r="J472">
        <f>(Table2[[#This Row],[1M Return vs Nifty]]-AVERAGE(Table2[1M Return vs Nifty]))/_xlfn.STDEV.P(Table2[1M Return vs Nifty])</f>
        <v>0.21187119130091733</v>
      </c>
      <c r="K472">
        <v>-15.224168918531999</v>
      </c>
      <c r="L472">
        <f>(Table2[[#This Row],[6M Return vs Nifty]]-AVERAGE(Table2[6M Return vs Nifty]))/_xlfn.STDEV.P(Table2[6M Return vs Nifty])</f>
        <v>-0.8400529320676543</v>
      </c>
      <c r="M472">
        <v>-1.92126220642251</v>
      </c>
      <c r="N472">
        <f>(Table2[[#This Row],[1W Return vs Nifty]]-AVERAGE(Table2[1W Return vs Nifty]))/_xlfn.STDEV.P(Table2[1W Return vs Nifty])</f>
        <v>-2.1923817273840705E-2</v>
      </c>
      <c r="O472">
        <v>2366</v>
      </c>
      <c r="P472">
        <v>2356.3428142999801</v>
      </c>
      <c r="Q472">
        <v>2269.0332824882298</v>
      </c>
      <c r="R472">
        <v>63.735837676166099</v>
      </c>
      <c r="S472" s="2">
        <f>(Table2[[#This Row],[Close Price]]-Table2[[#This Row],[20D EMA]])/Table2[[#This Row],[20D EMA]]</f>
        <v>3.3326289095519823E-2</v>
      </c>
      <c r="T472" s="2">
        <f>(Table2[[#This Row],[Close Price]]-Table2[[#This Row],[50D EMA]])/Table2[[#This Row],[50D EMA]]</f>
        <v>3.7561251768161517E-2</v>
      </c>
      <c r="U472" s="2">
        <f>(Table2[[#This Row],[Close Price]]-Table2[[#This Row],[200D EMA]])/Table2[[#This Row],[200D EMA]]</f>
        <v>7.7485296874521326E-2</v>
      </c>
      <c r="V472">
        <v>1.23325831114023</v>
      </c>
      <c r="W472">
        <v>2385.15</v>
      </c>
      <c r="X472">
        <v>2453.8000000000002</v>
      </c>
      <c r="Y472">
        <v>2385.15</v>
      </c>
      <c r="Z472">
        <v>2453.8000000000002</v>
      </c>
      <c r="AA472">
        <v>2385.15</v>
      </c>
      <c r="AB472">
        <v>2453.8000000000002</v>
      </c>
      <c r="AC472" s="2">
        <f>(Table2[[#This Row],[Close Price]]/Table2[[#This Row],[Day Low]])-1</f>
        <v>2.5029872335073255E-2</v>
      </c>
      <c r="AD472" s="2">
        <f>(Table2[[#This Row],[Day High]]/Table2[[#This Row],[Close Price]])-1</f>
        <v>3.6607562836166174E-3</v>
      </c>
      <c r="AE472" s="2">
        <f>(Table2[[#This Row],[Close Price]]/Table2[[#This Row],[Current Week Low]])-1</f>
        <v>2.5029872335073255E-2</v>
      </c>
      <c r="AF472" s="2">
        <f>(Table2[[#This Row],[Current Week High]]/Table2[[#This Row],[Close Price]])-1</f>
        <v>3.6607562836166174E-3</v>
      </c>
      <c r="AG472" s="2">
        <f>(Table2[[#This Row],[Close Price]]/Table2[[#This Row],[Current Month Low]])-1</f>
        <v>2.5029872335073255E-2</v>
      </c>
      <c r="AH472" s="2">
        <f>(Table2[[#This Row],[Current Month High]]/Table2[[#This Row],[Close Price]])-1</f>
        <v>3.6607562836166174E-3</v>
      </c>
      <c r="AI472">
        <v>15.671718101314999</v>
      </c>
      <c r="AJ472">
        <v>54.541719342604303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-0.06</v>
      </c>
      <c r="AM472" t="s">
        <v>10456</v>
      </c>
      <c r="AN472">
        <v>2.4300000000000002</v>
      </c>
      <c r="AO472" t="s">
        <v>10455</v>
      </c>
      <c r="AP472">
        <v>4.2107872161607003E-2</v>
      </c>
      <c r="AQ472">
        <f>(Table2[[#This Row],[Sharpe Ratio]]-AVERAGE(Table2[Sharpe Ratio]))/_xlfn.STDEV.P(Table2[Sharpe Ratio])</f>
        <v>-0.13572350590363708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-1.0561051939418551</v>
      </c>
      <c r="AS472">
        <f>_xlfn.RANK.AVG(Table2[[#This Row],[1Y Return vs Nifty Z-Score]],Table2[1Y Return vs Nifty Z-Score])</f>
        <v>376</v>
      </c>
      <c r="AT472">
        <f>_xlfn.RANK.AVG(Table2[[#This Row],[6M Return vs Nifty Z-Score]],Table2[6M Return vs Nifty Z-Score])</f>
        <v>592</v>
      </c>
      <c r="AU472">
        <f>_xlfn.RANK.AVG(Table2[[#This Row],[Sharpe Ratio Z-Score]],Table2[Sharpe Ratio Z-Score])</f>
        <v>380</v>
      </c>
      <c r="AV472">
        <f>(Table2[[#This Row],[Rank 1Y]]+Table2[[#This Row],[Rank 6M]]+Table2[[#This Row],[Rank Sharpe]])/3</f>
        <v>449.33333333333331</v>
      </c>
    </row>
    <row r="473" spans="1:48" x14ac:dyDescent="0.3">
      <c r="A473" t="s">
        <v>1079</v>
      </c>
      <c r="B473" t="s">
        <v>1080</v>
      </c>
      <c r="C473" t="s">
        <v>10423</v>
      </c>
      <c r="D473" t="s">
        <v>716</v>
      </c>
      <c r="E473">
        <v>11293.325541050001</v>
      </c>
      <c r="F473">
        <v>8740.15</v>
      </c>
      <c r="G473">
        <v>-11.2370150042783</v>
      </c>
      <c r="H473">
        <f>(Table2[[#This Row],[1Y Return vs Nifty]]-AVERAGE(Table2[1Y Return vs Nifty]))/_xlfn.STDEV.P(Table2[1Y Return vs Nifty])</f>
        <v>-0.67925933218054579</v>
      </c>
      <c r="I473">
        <v>15.153919451135099</v>
      </c>
      <c r="J473">
        <f>(Table2[[#This Row],[1M Return vs Nifty]]-AVERAGE(Table2[1M Return vs Nifty]))/_xlfn.STDEV.P(Table2[1M Return vs Nifty])</f>
        <v>1.4844401772289619</v>
      </c>
      <c r="K473">
        <v>-0.49162506034926001</v>
      </c>
      <c r="L473">
        <f>(Table2[[#This Row],[6M Return vs Nifty]]-AVERAGE(Table2[6M Return vs Nifty]))/_xlfn.STDEV.P(Table2[6M Return vs Nifty])</f>
        <v>-0.39119704179559212</v>
      </c>
      <c r="M473">
        <v>-6.6132756072202001</v>
      </c>
      <c r="N473">
        <f>(Table2[[#This Row],[1W Return vs Nifty]]-AVERAGE(Table2[1W Return vs Nifty]))/_xlfn.STDEV.P(Table2[1W Return vs Nifty])</f>
        <v>-0.96458658946879228</v>
      </c>
      <c r="O473">
        <v>8192.3799999999992</v>
      </c>
      <c r="P473">
        <v>7706.4553676981704</v>
      </c>
      <c r="Q473">
        <v>7594.4557992903301</v>
      </c>
      <c r="R473">
        <v>65.1791606656586</v>
      </c>
      <c r="S473" s="2">
        <f>(Table2[[#This Row],[Close Price]]-Table2[[#This Row],[20D EMA]])/Table2[[#This Row],[20D EMA]]</f>
        <v>6.6863353506551274E-2</v>
      </c>
      <c r="T473" s="2">
        <f>(Table2[[#This Row],[Close Price]]-Table2[[#This Row],[50D EMA]])/Table2[[#This Row],[50D EMA]]</f>
        <v>0.13413360396980822</v>
      </c>
      <c r="U473" s="2">
        <f>(Table2[[#This Row],[Close Price]]-Table2[[#This Row],[200D EMA]])/Table2[[#This Row],[200D EMA]]</f>
        <v>0.15085928880074986</v>
      </c>
      <c r="V473">
        <v>2.63039372463387</v>
      </c>
      <c r="W473">
        <v>8630.4500000000007</v>
      </c>
      <c r="X473">
        <v>8847.1</v>
      </c>
      <c r="Y473">
        <v>8630.4500000000007</v>
      </c>
      <c r="Z473">
        <v>8847.1</v>
      </c>
      <c r="AA473">
        <v>8630.4500000000007</v>
      </c>
      <c r="AB473">
        <v>8847.1</v>
      </c>
      <c r="AC473" s="2">
        <f>(Table2[[#This Row],[Close Price]]/Table2[[#This Row],[Day Low]])-1</f>
        <v>1.2710808822251396E-2</v>
      </c>
      <c r="AD473" s="2">
        <f>(Table2[[#This Row],[Day High]]/Table2[[#This Row],[Close Price]])-1</f>
        <v>1.2236632094414945E-2</v>
      </c>
      <c r="AE473" s="2">
        <f>(Table2[[#This Row],[Close Price]]/Table2[[#This Row],[Current Week Low]])-1</f>
        <v>1.2710808822251396E-2</v>
      </c>
      <c r="AF473" s="2">
        <f>(Table2[[#This Row],[Current Week High]]/Table2[[#This Row],[Close Price]])-1</f>
        <v>1.2236632094414945E-2</v>
      </c>
      <c r="AG473" s="2">
        <f>(Table2[[#This Row],[Close Price]]/Table2[[#This Row],[Current Month Low]])-1</f>
        <v>1.2710808822251396E-2</v>
      </c>
      <c r="AH473" s="2">
        <f>(Table2[[#This Row],[Current Month High]]/Table2[[#This Row],[Close Price]])-1</f>
        <v>1.2236632094414945E-2</v>
      </c>
      <c r="AI473">
        <v>11.439735015989401</v>
      </c>
      <c r="AJ473">
        <v>32.603319577618599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0.11</v>
      </c>
      <c r="AM473" t="s">
        <v>10455</v>
      </c>
      <c r="AN473">
        <v>17.84</v>
      </c>
      <c r="AO473" t="s">
        <v>10455</v>
      </c>
      <c r="AP473">
        <v>5.6469521047655999E-2</v>
      </c>
      <c r="AQ473">
        <f>(Table2[[#This Row],[Sharpe Ratio]]-AVERAGE(Table2[Sharpe Ratio]))/_xlfn.STDEV.P(Table2[Sharpe Ratio])</f>
        <v>2.6647704300897468E-2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-0.52395508191507079</v>
      </c>
      <c r="AS473">
        <f>_xlfn.RANK.AVG(Table2[[#This Row],[1Y Return vs Nifty Z-Score]],Table2[1Y Return vs Nifty Z-Score])</f>
        <v>578</v>
      </c>
      <c r="AT473">
        <f>_xlfn.RANK.AVG(Table2[[#This Row],[6M Return vs Nifty Z-Score]],Table2[6M Return vs Nifty Z-Score])</f>
        <v>444</v>
      </c>
      <c r="AU473">
        <f>_xlfn.RANK.AVG(Table2[[#This Row],[Sharpe Ratio Z-Score]],Table2[Sharpe Ratio Z-Score])</f>
        <v>327</v>
      </c>
      <c r="AV473">
        <f>(Table2[[#This Row],[Rank 1Y]]+Table2[[#This Row],[Rank 6M]]+Table2[[#This Row],[Rank Sharpe]])/3</f>
        <v>449.66666666666669</v>
      </c>
    </row>
    <row r="474" spans="1:48" x14ac:dyDescent="0.3">
      <c r="A474" t="s">
        <v>1926</v>
      </c>
      <c r="B474" t="s">
        <v>1927</v>
      </c>
      <c r="C474" t="s">
        <v>10423</v>
      </c>
      <c r="D474" t="s">
        <v>46</v>
      </c>
      <c r="E474">
        <v>3257.2476514</v>
      </c>
      <c r="F474">
        <v>1947.25</v>
      </c>
      <c r="G474">
        <v>-0.89338468673370297</v>
      </c>
      <c r="H474">
        <f>(Table2[[#This Row],[1Y Return vs Nifty]]-AVERAGE(Table2[1Y Return vs Nifty]))/_xlfn.STDEV.P(Table2[1Y Return vs Nifty])</f>
        <v>-0.556652116474737</v>
      </c>
      <c r="I474">
        <v>13.514326194634901</v>
      </c>
      <c r="J474">
        <f>(Table2[[#This Row],[1M Return vs Nifty]]-AVERAGE(Table2[1M Return vs Nifty]))/_xlfn.STDEV.P(Table2[1M Return vs Nifty])</f>
        <v>1.3270670535049047</v>
      </c>
      <c r="K474">
        <v>3.1822212634003502</v>
      </c>
      <c r="L474">
        <f>(Table2[[#This Row],[6M Return vs Nifty]]-AVERAGE(Table2[6M Return vs Nifty]))/_xlfn.STDEV.P(Table2[6M Return vs Nifty])</f>
        <v>-0.27926609638364464</v>
      </c>
      <c r="M474">
        <v>11.3059598000157</v>
      </c>
      <c r="N474">
        <f>(Table2[[#This Row],[1W Return vs Nifty]]-AVERAGE(Table2[1W Return vs Nifty]))/_xlfn.STDEV.P(Table2[1W Return vs Nifty])</f>
        <v>2.6355301795342858</v>
      </c>
      <c r="O474">
        <v>1729.67</v>
      </c>
      <c r="P474">
        <v>1664.8185110537199</v>
      </c>
      <c r="Q474">
        <v>1619.1073088235401</v>
      </c>
      <c r="R474">
        <v>76.675496858333204</v>
      </c>
      <c r="S474" s="2">
        <f>(Table2[[#This Row],[Close Price]]-Table2[[#This Row],[20D EMA]])/Table2[[#This Row],[20D EMA]]</f>
        <v>0.1257927812819786</v>
      </c>
      <c r="T474" s="2">
        <f>(Table2[[#This Row],[Close Price]]-Table2[[#This Row],[50D EMA]])/Table2[[#This Row],[50D EMA]]</f>
        <v>0.16964701381625052</v>
      </c>
      <c r="U474" s="2">
        <f>(Table2[[#This Row],[Close Price]]-Table2[[#This Row],[200D EMA]])/Table2[[#This Row],[200D EMA]]</f>
        <v>0.20266889624189999</v>
      </c>
      <c r="V474">
        <v>2.5055303549063699</v>
      </c>
      <c r="W474">
        <v>1903.3</v>
      </c>
      <c r="X474">
        <v>1958.35</v>
      </c>
      <c r="Y474">
        <v>1903.3</v>
      </c>
      <c r="Z474">
        <v>1958.35</v>
      </c>
      <c r="AA474">
        <v>1903.3</v>
      </c>
      <c r="AB474">
        <v>1958.35</v>
      </c>
      <c r="AC474" s="2">
        <f>(Table2[[#This Row],[Close Price]]/Table2[[#This Row],[Day Low]])-1</f>
        <v>2.3091472705301319E-2</v>
      </c>
      <c r="AD474" s="2">
        <f>(Table2[[#This Row],[Day High]]/Table2[[#This Row],[Close Price]])-1</f>
        <v>5.7003466427012484E-3</v>
      </c>
      <c r="AE474" s="2">
        <f>(Table2[[#This Row],[Close Price]]/Table2[[#This Row],[Current Week Low]])-1</f>
        <v>2.3091472705301319E-2</v>
      </c>
      <c r="AF474" s="2">
        <f>(Table2[[#This Row],[Current Week High]]/Table2[[#This Row],[Close Price]])-1</f>
        <v>5.7003466427012484E-3</v>
      </c>
      <c r="AG474" s="2">
        <f>(Table2[[#This Row],[Close Price]]/Table2[[#This Row],[Current Month Low]])-1</f>
        <v>2.3091472705301319E-2</v>
      </c>
      <c r="AH474" s="2">
        <f>(Table2[[#This Row],[Current Month High]]/Table2[[#This Row],[Close Price]])-1</f>
        <v>5.7003466427012484E-3</v>
      </c>
      <c r="AI474">
        <v>3.76428296315316</v>
      </c>
      <c r="AJ474">
        <v>37.712164073550198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0.05</v>
      </c>
      <c r="AM474" t="s">
        <v>10455</v>
      </c>
      <c r="AN474">
        <v>21.75</v>
      </c>
      <c r="AO474" t="s">
        <v>10455</v>
      </c>
      <c r="AP474">
        <v>2.1930303609415999E-2</v>
      </c>
      <c r="AQ474">
        <f>(Table2[[#This Row],[Sharpe Ratio]]-AVERAGE(Table2[Sharpe Ratio]))/_xlfn.STDEV.P(Table2[Sharpe Ratio])</f>
        <v>-0.36384885911337822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2.7628301610674306</v>
      </c>
      <c r="AS474">
        <f>_xlfn.RANK.AVG(Table2[[#This Row],[1Y Return vs Nifty Z-Score]],Table2[1Y Return vs Nifty Z-Score])</f>
        <v>516</v>
      </c>
      <c r="AT474">
        <f>_xlfn.RANK.AVG(Table2[[#This Row],[6M Return vs Nifty Z-Score]],Table2[6M Return vs Nifty Z-Score])</f>
        <v>396</v>
      </c>
      <c r="AU474">
        <f>_xlfn.RANK.AVG(Table2[[#This Row],[Sharpe Ratio Z-Score]],Table2[Sharpe Ratio Z-Score])</f>
        <v>441</v>
      </c>
      <c r="AV474">
        <f>(Table2[[#This Row],[Rank 1Y]]+Table2[[#This Row],[Rank 6M]]+Table2[[#This Row],[Rank Sharpe]])/3</f>
        <v>451</v>
      </c>
    </row>
    <row r="475" spans="1:48" x14ac:dyDescent="0.3">
      <c r="A475" t="s">
        <v>487</v>
      </c>
      <c r="B475" t="s">
        <v>488</v>
      </c>
      <c r="C475" t="s">
        <v>10419</v>
      </c>
      <c r="D475" t="s">
        <v>375</v>
      </c>
      <c r="E475">
        <v>43163.395438920001</v>
      </c>
      <c r="F475">
        <v>1614</v>
      </c>
      <c r="G475">
        <v>-4.0492586005125304</v>
      </c>
      <c r="H475">
        <f>(Table2[[#This Row],[1Y Return vs Nifty]]-AVERAGE(Table2[1Y Return vs Nifty]))/_xlfn.STDEV.P(Table2[1Y Return vs Nifty])</f>
        <v>-0.59405996089766755</v>
      </c>
      <c r="I475">
        <v>-6.6806401115127096</v>
      </c>
      <c r="J475">
        <f>(Table2[[#This Row],[1M Return vs Nifty]]-AVERAGE(Table2[1M Return vs Nifty]))/_xlfn.STDEV.P(Table2[1M Return vs Nifty])</f>
        <v>-0.61130694169220745</v>
      </c>
      <c r="K475">
        <v>-5.3724501760005099</v>
      </c>
      <c r="L475">
        <f>(Table2[[#This Row],[6M Return vs Nifty]]-AVERAGE(Table2[6M Return vs Nifty]))/_xlfn.STDEV.P(Table2[6M Return vs Nifty])</f>
        <v>-0.53990096717580249</v>
      </c>
      <c r="M475">
        <v>-7.3583418460998402</v>
      </c>
      <c r="N475">
        <f>(Table2[[#This Row],[1W Return vs Nifty]]-AVERAGE(Table2[1W Return vs Nifty]))/_xlfn.STDEV.P(Table2[1W Return vs Nifty])</f>
        <v>-1.1142763167171716</v>
      </c>
      <c r="O475">
        <v>1587.46</v>
      </c>
      <c r="P475">
        <v>1580.3597241566599</v>
      </c>
      <c r="Q475">
        <v>1529.9889859298501</v>
      </c>
      <c r="R475">
        <v>42.997157895030597</v>
      </c>
      <c r="S475" s="2">
        <f>(Table2[[#This Row],[Close Price]]-Table2[[#This Row],[20D EMA]])/Table2[[#This Row],[20D EMA]]</f>
        <v>1.6718531490557218E-2</v>
      </c>
      <c r="T475" s="2">
        <f>(Table2[[#This Row],[Close Price]]-Table2[[#This Row],[50D EMA]])/Table2[[#This Row],[50D EMA]]</f>
        <v>2.1286467459990358E-2</v>
      </c>
      <c r="U475" s="2">
        <f>(Table2[[#This Row],[Close Price]]-Table2[[#This Row],[200D EMA]])/Table2[[#This Row],[200D EMA]]</f>
        <v>5.4909554802508781E-2</v>
      </c>
      <c r="V475">
        <v>1.12353075433043</v>
      </c>
      <c r="W475">
        <v>1559.95</v>
      </c>
      <c r="X475">
        <v>1629</v>
      </c>
      <c r="Y475">
        <v>1559.95</v>
      </c>
      <c r="Z475">
        <v>1629</v>
      </c>
      <c r="AA475">
        <v>1559.95</v>
      </c>
      <c r="AB475">
        <v>1629</v>
      </c>
      <c r="AC475" s="2">
        <f>(Table2[[#This Row],[Close Price]]/Table2[[#This Row],[Day Low]])-1</f>
        <v>3.4648546427770155E-2</v>
      </c>
      <c r="AD475" s="2">
        <f>(Table2[[#This Row],[Day High]]/Table2[[#This Row],[Close Price]])-1</f>
        <v>9.2936802973977439E-3</v>
      </c>
      <c r="AE475" s="2">
        <f>(Table2[[#This Row],[Close Price]]/Table2[[#This Row],[Current Week Low]])-1</f>
        <v>3.4648546427770155E-2</v>
      </c>
      <c r="AF475" s="2">
        <f>(Table2[[#This Row],[Current Week High]]/Table2[[#This Row],[Close Price]])-1</f>
        <v>9.2936802973977439E-3</v>
      </c>
      <c r="AG475" s="2">
        <f>(Table2[[#This Row],[Close Price]]/Table2[[#This Row],[Current Month Low]])-1</f>
        <v>3.4648546427770155E-2</v>
      </c>
      <c r="AH475" s="2">
        <f>(Table2[[#This Row],[Current Month High]]/Table2[[#This Row],[Close Price]])-1</f>
        <v>9.2936802973977439E-3</v>
      </c>
      <c r="AI475">
        <v>11.524163568773201</v>
      </c>
      <c r="AJ475">
        <v>24.058416602613299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-0.09</v>
      </c>
      <c r="AM475" t="s">
        <v>10456</v>
      </c>
      <c r="AN475">
        <v>2.1</v>
      </c>
      <c r="AO475" t="s">
        <v>10455</v>
      </c>
      <c r="AP475">
        <v>5.5147828843989E-2</v>
      </c>
      <c r="AQ475">
        <f>(Table2[[#This Row],[Sharpe Ratio]]-AVERAGE(Table2[Sharpe Ratio]))/_xlfn.STDEV.P(Table2[Sharpe Ratio])</f>
        <v>1.1704798766159227E-2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-2.8478393877166894</v>
      </c>
      <c r="AS475">
        <f>_xlfn.RANK.AVG(Table2[[#This Row],[1Y Return vs Nifty Z-Score]],Table2[1Y Return vs Nifty Z-Score])</f>
        <v>534</v>
      </c>
      <c r="AT475">
        <f>_xlfn.RANK.AVG(Table2[[#This Row],[6M Return vs Nifty Z-Score]],Table2[6M Return vs Nifty Z-Score])</f>
        <v>487</v>
      </c>
      <c r="AU475">
        <f>_xlfn.RANK.AVG(Table2[[#This Row],[Sharpe Ratio Z-Score]],Table2[Sharpe Ratio Z-Score])</f>
        <v>335</v>
      </c>
      <c r="AV475">
        <f>(Table2[[#This Row],[Rank 1Y]]+Table2[[#This Row],[Rank 6M]]+Table2[[#This Row],[Rank Sharpe]])/3</f>
        <v>452</v>
      </c>
    </row>
    <row r="476" spans="1:48" x14ac:dyDescent="0.3">
      <c r="A476" t="s">
        <v>289</v>
      </c>
      <c r="B476" t="s">
        <v>290</v>
      </c>
      <c r="C476" t="s">
        <v>10411</v>
      </c>
      <c r="D476" t="s">
        <v>37</v>
      </c>
      <c r="E476">
        <v>88251.784771185005</v>
      </c>
      <c r="F476">
        <v>1807.1</v>
      </c>
      <c r="G476">
        <v>8.9554578948769699</v>
      </c>
      <c r="H476">
        <f>(Table2[[#This Row],[1Y Return vs Nifty]]-AVERAGE(Table2[1Y Return vs Nifty]))/_xlfn.STDEV.P(Table2[1Y Return vs Nifty])</f>
        <v>-0.43990981906220289</v>
      </c>
      <c r="I476">
        <v>4.69165105894007</v>
      </c>
      <c r="J476">
        <f>(Table2[[#This Row],[1M Return vs Nifty]]-AVERAGE(Table2[1M Return vs Nifty]))/_xlfn.STDEV.P(Table2[1M Return vs Nifty])</f>
        <v>0.48023998819323599</v>
      </c>
      <c r="K476">
        <v>14.785190556814801</v>
      </c>
      <c r="L476">
        <f>(Table2[[#This Row],[6M Return vs Nifty]]-AVERAGE(Table2[6M Return vs Nifty]))/_xlfn.STDEV.P(Table2[6M Return vs Nifty])</f>
        <v>7.4241156819086301E-2</v>
      </c>
      <c r="M476">
        <v>0.12812063219868</v>
      </c>
      <c r="N476">
        <f>(Table2[[#This Row],[1W Return vs Nifty]]-AVERAGE(Table2[1W Return vs Nifty]))/_xlfn.STDEV.P(Table2[1W Return vs Nifty])</f>
        <v>0.38981347819402201</v>
      </c>
      <c r="O476">
        <v>1732.07</v>
      </c>
      <c r="P476">
        <v>1691.78162044808</v>
      </c>
      <c r="Q476">
        <v>1557.7108450794899</v>
      </c>
      <c r="R476">
        <v>75.304864071168396</v>
      </c>
      <c r="S476" s="2">
        <f>(Table2[[#This Row],[Close Price]]-Table2[[#This Row],[20D EMA]])/Table2[[#This Row],[20D EMA]]</f>
        <v>4.331811069991396E-2</v>
      </c>
      <c r="T476" s="2">
        <f>(Table2[[#This Row],[Close Price]]-Table2[[#This Row],[50D EMA]])/Table2[[#This Row],[50D EMA]]</f>
        <v>6.816386829015024E-2</v>
      </c>
      <c r="U476" s="2">
        <f>(Table2[[#This Row],[Close Price]]-Table2[[#This Row],[200D EMA]])/Table2[[#This Row],[200D EMA]]</f>
        <v>0.16009977442750853</v>
      </c>
      <c r="V476">
        <v>1.9663976968695001</v>
      </c>
      <c r="W476">
        <v>1782.15</v>
      </c>
      <c r="X476">
        <v>1833</v>
      </c>
      <c r="Y476">
        <v>1782.15</v>
      </c>
      <c r="Z476">
        <v>1833</v>
      </c>
      <c r="AA476">
        <v>1782.15</v>
      </c>
      <c r="AB476">
        <v>1833</v>
      </c>
      <c r="AC476" s="2">
        <f>(Table2[[#This Row],[Close Price]]/Table2[[#This Row],[Day Low]])-1</f>
        <v>1.3999943888000299E-2</v>
      </c>
      <c r="AD476" s="2">
        <f>(Table2[[#This Row],[Day High]]/Table2[[#This Row],[Close Price]])-1</f>
        <v>1.4332355708040589E-2</v>
      </c>
      <c r="AE476" s="2">
        <f>(Table2[[#This Row],[Close Price]]/Table2[[#This Row],[Current Week Low]])-1</f>
        <v>1.3999943888000299E-2</v>
      </c>
      <c r="AF476" s="2">
        <f>(Table2[[#This Row],[Current Week High]]/Table2[[#This Row],[Close Price]])-1</f>
        <v>1.4332355708040589E-2</v>
      </c>
      <c r="AG476" s="2">
        <f>(Table2[[#This Row],[Close Price]]/Table2[[#This Row],[Current Month Low]])-1</f>
        <v>1.3999943888000299E-2</v>
      </c>
      <c r="AH476" s="2">
        <f>(Table2[[#This Row],[Current Month High]]/Table2[[#This Row],[Close Price]])-1</f>
        <v>1.4332355708040589E-2</v>
      </c>
      <c r="AI476">
        <v>1.4332355708040501</v>
      </c>
      <c r="AJ476">
        <v>42.7409162717219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-0.03</v>
      </c>
      <c r="AM476" t="s">
        <v>10456</v>
      </c>
      <c r="AN476">
        <v>9.19</v>
      </c>
      <c r="AO476" t="s">
        <v>10455</v>
      </c>
      <c r="AP476">
        <v>-5.0266205558502003E-2</v>
      </c>
      <c r="AQ476">
        <f>(Table2[[#This Row],[Sharpe Ratio]]-AVERAGE(Table2[Sharpe Ratio]))/_xlfn.STDEV.P(Table2[Sharpe Ratio])</f>
        <v>-1.1800945882179983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-0.67570978407385673</v>
      </c>
      <c r="AS476">
        <f>_xlfn.RANK.AVG(Table2[[#This Row],[1Y Return vs Nifty Z-Score]],Table2[1Y Return vs Nifty Z-Score])</f>
        <v>450</v>
      </c>
      <c r="AT476">
        <f>_xlfn.RANK.AVG(Table2[[#This Row],[6M Return vs Nifty Z-Score]],Table2[6M Return vs Nifty Z-Score])</f>
        <v>274</v>
      </c>
      <c r="AU476">
        <f>_xlfn.RANK.AVG(Table2[[#This Row],[Sharpe Ratio Z-Score]],Table2[Sharpe Ratio Z-Score])</f>
        <v>636</v>
      </c>
      <c r="AV476">
        <f>(Table2[[#This Row],[Rank 1Y]]+Table2[[#This Row],[Rank 6M]]+Table2[[#This Row],[Rank Sharpe]])/3</f>
        <v>453.33333333333331</v>
      </c>
    </row>
    <row r="477" spans="1:48" x14ac:dyDescent="0.3">
      <c r="A477" t="s">
        <v>1333</v>
      </c>
      <c r="B477" t="s">
        <v>1334</v>
      </c>
      <c r="C477" t="s">
        <v>10416</v>
      </c>
      <c r="D477" t="s">
        <v>227</v>
      </c>
      <c r="E477">
        <v>7910.8541116420001</v>
      </c>
      <c r="F477">
        <v>188.93</v>
      </c>
      <c r="G477">
        <v>9.7398160058226004</v>
      </c>
      <c r="H477">
        <f>(Table2[[#This Row],[1Y Return vs Nifty]]-AVERAGE(Table2[1Y Return vs Nifty]))/_xlfn.STDEV.P(Table2[1Y Return vs Nifty])</f>
        <v>-0.43061250649910843</v>
      </c>
      <c r="I477">
        <v>7.4067518303501796</v>
      </c>
      <c r="J477">
        <f>(Table2[[#This Row],[1M Return vs Nifty]]-AVERAGE(Table2[1M Return vs Nifty]))/_xlfn.STDEV.P(Table2[1M Return vs Nifty])</f>
        <v>0.74084357870474316</v>
      </c>
      <c r="K477">
        <v>-21.7502772384758</v>
      </c>
      <c r="L477">
        <f>(Table2[[#This Row],[6M Return vs Nifty]]-AVERAGE(Table2[6M Return vs Nifty]))/_xlfn.STDEV.P(Table2[6M Return vs Nifty])</f>
        <v>-1.0388836423752505</v>
      </c>
      <c r="M477">
        <v>-9.1878325405046297</v>
      </c>
      <c r="N477">
        <f>(Table2[[#This Row],[1W Return vs Nifty]]-AVERAGE(Table2[1W Return vs Nifty]))/_xlfn.STDEV.P(Table2[1W Return vs Nifty])</f>
        <v>-1.4818355332785069</v>
      </c>
      <c r="O477">
        <v>195.19</v>
      </c>
      <c r="P477">
        <v>193.71674263245501</v>
      </c>
      <c r="Q477">
        <v>195.14800776908601</v>
      </c>
      <c r="R477">
        <v>50.588000530218601</v>
      </c>
      <c r="S477" s="2">
        <f>(Table2[[#This Row],[Close Price]]-Table2[[#This Row],[20D EMA]])/Table2[[#This Row],[20D EMA]]</f>
        <v>-3.2071315128848768E-2</v>
      </c>
      <c r="T477" s="2">
        <f>(Table2[[#This Row],[Close Price]]-Table2[[#This Row],[50D EMA]])/Table2[[#This Row],[50D EMA]]</f>
        <v>-2.4710009921739409E-2</v>
      </c>
      <c r="U477" s="2">
        <f>(Table2[[#This Row],[Close Price]]-Table2[[#This Row],[200D EMA]])/Table2[[#This Row],[200D EMA]]</f>
        <v>-3.186303483273896E-2</v>
      </c>
      <c r="V477">
        <v>1.11121949332017</v>
      </c>
      <c r="W477">
        <v>186.02</v>
      </c>
      <c r="X477">
        <v>194.85</v>
      </c>
      <c r="Y477">
        <v>186.02</v>
      </c>
      <c r="Z477">
        <v>194.85</v>
      </c>
      <c r="AA477">
        <v>186.02</v>
      </c>
      <c r="AB477">
        <v>194.85</v>
      </c>
      <c r="AC477" s="2">
        <f>(Table2[[#This Row],[Close Price]]/Table2[[#This Row],[Day Low]])-1</f>
        <v>1.5643479195785348E-2</v>
      </c>
      <c r="AD477" s="2">
        <f>(Table2[[#This Row],[Day High]]/Table2[[#This Row],[Close Price]])-1</f>
        <v>3.1334356640025263E-2</v>
      </c>
      <c r="AE477" s="2">
        <f>(Table2[[#This Row],[Close Price]]/Table2[[#This Row],[Current Week Low]])-1</f>
        <v>1.5643479195785348E-2</v>
      </c>
      <c r="AF477" s="2">
        <f>(Table2[[#This Row],[Current Week High]]/Table2[[#This Row],[Close Price]])-1</f>
        <v>3.1334356640025263E-2</v>
      </c>
      <c r="AG477" s="2">
        <f>(Table2[[#This Row],[Close Price]]/Table2[[#This Row],[Current Month Low]])-1</f>
        <v>1.5643479195785348E-2</v>
      </c>
      <c r="AH477" s="2">
        <f>(Table2[[#This Row],[Current Month High]]/Table2[[#This Row],[Close Price]])-1</f>
        <v>3.1334356640025263E-2</v>
      </c>
      <c r="AI477">
        <v>63.023341978510501</v>
      </c>
      <c r="AJ477">
        <v>40.207792207792203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-0.37</v>
      </c>
      <c r="AM477" t="s">
        <v>10456</v>
      </c>
      <c r="AN477">
        <v>-0.72</v>
      </c>
      <c r="AO477" t="s">
        <v>10456</v>
      </c>
      <c r="AP477">
        <v>7.4500922359905006E-2</v>
      </c>
      <c r="AQ477">
        <f>(Table2[[#This Row],[Sharpe Ratio]]-AVERAGE(Table2[Sharpe Ratio]))/_xlfn.STDEV.P(Table2[Sharpe Ratio])</f>
        <v>0.2305087286152831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445</v>
      </c>
      <c r="AT477">
        <f>_xlfn.RANK.AVG(Table2[[#This Row],[6M Return vs Nifty Z-Score]],Table2[6M Return vs Nifty Z-Score])</f>
        <v>650</v>
      </c>
      <c r="AU477">
        <f>_xlfn.RANK.AVG(Table2[[#This Row],[Sharpe Ratio Z-Score]],Table2[Sharpe Ratio Z-Score])</f>
        <v>271</v>
      </c>
      <c r="AV477">
        <f>(Table2[[#This Row],[Rank 1Y]]+Table2[[#This Row],[Rank 6M]]+Table2[[#This Row],[Rank Sharpe]])/3</f>
        <v>455.33333333333331</v>
      </c>
    </row>
    <row r="478" spans="1:48" x14ac:dyDescent="0.3">
      <c r="A478" t="s">
        <v>185</v>
      </c>
      <c r="B478" t="s">
        <v>186</v>
      </c>
      <c r="C478" t="s">
        <v>10410</v>
      </c>
      <c r="D478" t="s">
        <v>21</v>
      </c>
      <c r="E478">
        <v>139871.40350563501</v>
      </c>
      <c r="F478">
        <v>1472.1</v>
      </c>
      <c r="G478">
        <v>5.6347066371128296</v>
      </c>
      <c r="H478">
        <f>(Table2[[#This Row],[1Y Return vs Nifty]]-AVERAGE(Table2[1Y Return vs Nifty]))/_xlfn.STDEV.P(Table2[1Y Return vs Nifty])</f>
        <v>-0.47927202104223987</v>
      </c>
      <c r="I478">
        <v>7.3646655205021299</v>
      </c>
      <c r="J478">
        <f>(Table2[[#This Row],[1M Return vs Nifty]]-AVERAGE(Table2[1M Return vs Nifty]))/_xlfn.STDEV.P(Table2[1M Return vs Nifty])</f>
        <v>0.7368040072924138</v>
      </c>
      <c r="K478">
        <v>2.5349058626912599</v>
      </c>
      <c r="L478">
        <f>(Table2[[#This Row],[6M Return vs Nifty]]-AVERAGE(Table2[6M Return vs Nifty]))/_xlfn.STDEV.P(Table2[6M Return vs Nifty])</f>
        <v>-0.2989878316975848</v>
      </c>
      <c r="M478">
        <v>0.135694218978826</v>
      </c>
      <c r="N478">
        <f>(Table2[[#This Row],[1W Return vs Nifty]]-AVERAGE(Table2[1W Return vs Nifty]))/_xlfn.STDEV.P(Table2[1W Return vs Nifty])</f>
        <v>0.39133507195341272</v>
      </c>
      <c r="O478">
        <v>1382.87</v>
      </c>
      <c r="P478">
        <v>1334.1645505587401</v>
      </c>
      <c r="Q478">
        <v>1266.61488865763</v>
      </c>
      <c r="R478">
        <v>71.613035951194902</v>
      </c>
      <c r="S478" s="2">
        <f>(Table2[[#This Row],[Close Price]]-Table2[[#This Row],[20D EMA]])/Table2[[#This Row],[20D EMA]]</f>
        <v>6.4525226521654253E-2</v>
      </c>
      <c r="T478" s="2">
        <f>(Table2[[#This Row],[Close Price]]-Table2[[#This Row],[50D EMA]])/Table2[[#This Row],[50D EMA]]</f>
        <v>0.1033871342058169</v>
      </c>
      <c r="U478" s="2">
        <f>(Table2[[#This Row],[Close Price]]-Table2[[#This Row],[200D EMA]])/Table2[[#This Row],[200D EMA]]</f>
        <v>0.16223171950879633</v>
      </c>
      <c r="V478">
        <v>1.0398854201971099</v>
      </c>
      <c r="W478">
        <v>1424.15</v>
      </c>
      <c r="X478">
        <v>1478.5</v>
      </c>
      <c r="Y478">
        <v>1424.15</v>
      </c>
      <c r="Z478">
        <v>1478.5</v>
      </c>
      <c r="AA478">
        <v>1424.15</v>
      </c>
      <c r="AB478">
        <v>1478.5</v>
      </c>
      <c r="AC478" s="2">
        <f>(Table2[[#This Row],[Close Price]]/Table2[[#This Row],[Day Low]])-1</f>
        <v>3.3669206193167822E-2</v>
      </c>
      <c r="AD478" s="2">
        <f>(Table2[[#This Row],[Day High]]/Table2[[#This Row],[Close Price]])-1</f>
        <v>4.3475307384008843E-3</v>
      </c>
      <c r="AE478" s="2">
        <f>(Table2[[#This Row],[Close Price]]/Table2[[#This Row],[Current Week Low]])-1</f>
        <v>3.3669206193167822E-2</v>
      </c>
      <c r="AF478" s="2">
        <f>(Table2[[#This Row],[Current Week High]]/Table2[[#This Row],[Close Price]])-1</f>
        <v>4.3475307384008843E-3</v>
      </c>
      <c r="AG478" s="2">
        <f>(Table2[[#This Row],[Close Price]]/Table2[[#This Row],[Current Month Low]])-1</f>
        <v>3.3669206193167822E-2</v>
      </c>
      <c r="AH478" s="2">
        <f>(Table2[[#This Row],[Current Month High]]/Table2[[#This Row],[Close Price]])-1</f>
        <v>4.3475307384008843E-3</v>
      </c>
      <c r="AI478">
        <v>0.43475307384008799</v>
      </c>
      <c r="AJ478">
        <v>36.015892081677897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0.12</v>
      </c>
      <c r="AM478" t="s">
        <v>10455</v>
      </c>
      <c r="AN478">
        <v>7.41</v>
      </c>
      <c r="AO478" t="s">
        <v>10455</v>
      </c>
      <c r="AP478">
        <v>3.6651044847080001E-3</v>
      </c>
      <c r="AQ478">
        <f>(Table2[[#This Row],[Sharpe Ratio]]-AVERAGE(Table2[Sharpe Ratio]))/_xlfn.STDEV.P(Table2[Sharpe Ratio])</f>
        <v>-0.57035317557710863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-0.2204739490711069</v>
      </c>
      <c r="AS478">
        <f>_xlfn.RANK.AVG(Table2[[#This Row],[1Y Return vs Nifty Z-Score]],Table2[1Y Return vs Nifty Z-Score])</f>
        <v>473</v>
      </c>
      <c r="AT478">
        <f>_xlfn.RANK.AVG(Table2[[#This Row],[6M Return vs Nifty Z-Score]],Table2[6M Return vs Nifty Z-Score])</f>
        <v>402</v>
      </c>
      <c r="AU478">
        <f>_xlfn.RANK.AVG(Table2[[#This Row],[Sharpe Ratio Z-Score]],Table2[Sharpe Ratio Z-Score])</f>
        <v>494</v>
      </c>
      <c r="AV478">
        <f>(Table2[[#This Row],[Rank 1Y]]+Table2[[#This Row],[Rank 6M]]+Table2[[#This Row],[Rank Sharpe]])/3</f>
        <v>456.33333333333331</v>
      </c>
    </row>
    <row r="479" spans="1:48" x14ac:dyDescent="0.3">
      <c r="A479" t="s">
        <v>1460</v>
      </c>
      <c r="B479" t="s">
        <v>1461</v>
      </c>
      <c r="C479" t="s">
        <v>10419</v>
      </c>
      <c r="D479" t="s">
        <v>1462</v>
      </c>
      <c r="E479">
        <v>6579.1048680000004</v>
      </c>
      <c r="F479">
        <v>507.85</v>
      </c>
      <c r="G479">
        <v>-24.640822416512499</v>
      </c>
      <c r="H479">
        <f>(Table2[[#This Row],[1Y Return vs Nifty]]-AVERAGE(Table2[1Y Return vs Nifty]))/_xlfn.STDEV.P(Table2[1Y Return vs Nifty])</f>
        <v>-0.83814005937392022</v>
      </c>
      <c r="I479">
        <v>-3.8949332769604998</v>
      </c>
      <c r="J479">
        <f>(Table2[[#This Row],[1M Return vs Nifty]]-AVERAGE(Table2[1M Return vs Nifty]))/_xlfn.STDEV.P(Table2[1M Return vs Nifty])</f>
        <v>-0.34392636751936934</v>
      </c>
      <c r="K479">
        <v>4.81012538469205</v>
      </c>
      <c r="L479">
        <f>(Table2[[#This Row],[6M Return vs Nifty]]-AVERAGE(Table2[6M Return vs Nifty]))/_xlfn.STDEV.P(Table2[6M Return vs Nifty])</f>
        <v>-0.22966879936055767</v>
      </c>
      <c r="M479">
        <v>-0.22428160287302501</v>
      </c>
      <c r="N479">
        <f>(Table2[[#This Row],[1W Return vs Nifty]]-AVERAGE(Table2[1W Return vs Nifty]))/_xlfn.STDEV.P(Table2[1W Return vs Nifty])</f>
        <v>0.31901306918753586</v>
      </c>
      <c r="O479">
        <v>499.17</v>
      </c>
      <c r="P479">
        <v>501.48978956920399</v>
      </c>
      <c r="Q479">
        <v>498.76537957021401</v>
      </c>
      <c r="R479">
        <v>54.026994928776404</v>
      </c>
      <c r="S479" s="2">
        <f>(Table2[[#This Row],[Close Price]]-Table2[[#This Row],[20D EMA]])/Table2[[#This Row],[20D EMA]]</f>
        <v>1.7388865516757831E-2</v>
      </c>
      <c r="T479" s="2">
        <f>(Table2[[#This Row],[Close Price]]-Table2[[#This Row],[50D EMA]])/Table2[[#This Row],[50D EMA]]</f>
        <v>1.2682631955995869E-2</v>
      </c>
      <c r="U479" s="2">
        <f>(Table2[[#This Row],[Close Price]]-Table2[[#This Row],[200D EMA]])/Table2[[#This Row],[200D EMA]]</f>
        <v>1.821421614630556E-2</v>
      </c>
      <c r="V479">
        <v>1.2541904232380801</v>
      </c>
      <c r="W479">
        <v>504</v>
      </c>
      <c r="X479">
        <v>512.9</v>
      </c>
      <c r="Y479">
        <v>504</v>
      </c>
      <c r="Z479">
        <v>512.9</v>
      </c>
      <c r="AA479">
        <v>504</v>
      </c>
      <c r="AB479">
        <v>512.9</v>
      </c>
      <c r="AC479" s="2">
        <f>(Table2[[#This Row],[Close Price]]/Table2[[#This Row],[Day Low]])-1</f>
        <v>7.6388888888889728E-3</v>
      </c>
      <c r="AD479" s="2">
        <f>(Table2[[#This Row],[Day High]]/Table2[[#This Row],[Close Price]])-1</f>
        <v>9.9438810672440869E-3</v>
      </c>
      <c r="AE479" s="2">
        <f>(Table2[[#This Row],[Close Price]]/Table2[[#This Row],[Current Week Low]])-1</f>
        <v>7.6388888888889728E-3</v>
      </c>
      <c r="AF479" s="2">
        <f>(Table2[[#This Row],[Current Week High]]/Table2[[#This Row],[Close Price]])-1</f>
        <v>9.9438810672440869E-3</v>
      </c>
      <c r="AG479" s="2">
        <f>(Table2[[#This Row],[Close Price]]/Table2[[#This Row],[Current Month Low]])-1</f>
        <v>7.6388888888889728E-3</v>
      </c>
      <c r="AH479" s="2">
        <f>(Table2[[#This Row],[Current Month High]]/Table2[[#This Row],[Close Price]])-1</f>
        <v>9.9438810672440869E-3</v>
      </c>
      <c r="AI479">
        <v>31.800728561583099</v>
      </c>
      <c r="AJ479">
        <v>29.868303286024801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-0.11</v>
      </c>
      <c r="AM479" t="s">
        <v>10456</v>
      </c>
      <c r="AN479">
        <v>1.81</v>
      </c>
      <c r="AO479" t="s">
        <v>10455</v>
      </c>
      <c r="AP479">
        <v>4.9400123904153E-2</v>
      </c>
      <c r="AQ479">
        <f>(Table2[[#This Row],[Sharpe Ratio]]-AVERAGE(Table2[Sharpe Ratio]))/_xlfn.STDEV.P(Table2[Sharpe Ratio])</f>
        <v>-5.3278116105567631E-2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639</v>
      </c>
      <c r="AT479">
        <f>_xlfn.RANK.AVG(Table2[[#This Row],[6M Return vs Nifty Z-Score]],Table2[6M Return vs Nifty Z-Score])</f>
        <v>379</v>
      </c>
      <c r="AU479">
        <f>_xlfn.RANK.AVG(Table2[[#This Row],[Sharpe Ratio Z-Score]],Table2[Sharpe Ratio Z-Score])</f>
        <v>359</v>
      </c>
      <c r="AV479">
        <f>(Table2[[#This Row],[Rank 1Y]]+Table2[[#This Row],[Rank 6M]]+Table2[[#This Row],[Rank Sharpe]])/3</f>
        <v>459</v>
      </c>
    </row>
    <row r="480" spans="1:48" x14ac:dyDescent="0.3">
      <c r="A480" t="s">
        <v>1802</v>
      </c>
      <c r="B480" t="s">
        <v>1803</v>
      </c>
      <c r="C480" t="s">
        <v>10410</v>
      </c>
      <c r="D480" t="s">
        <v>302</v>
      </c>
      <c r="E480">
        <v>3801.6781413799999</v>
      </c>
      <c r="F480">
        <v>1410.4</v>
      </c>
      <c r="G480">
        <v>4.6140830924446403</v>
      </c>
      <c r="H480">
        <f>(Table2[[#This Row],[1Y Return vs Nifty]]-AVERAGE(Table2[1Y Return vs Nifty]))/_xlfn.STDEV.P(Table2[1Y Return vs Nifty])</f>
        <v>-0.49136988293926726</v>
      </c>
      <c r="I480">
        <v>10.147706510294199</v>
      </c>
      <c r="J480">
        <f>(Table2[[#This Row],[1M Return vs Nifty]]-AVERAGE(Table2[1M Return vs Nifty]))/_xlfn.STDEV.P(Table2[1M Return vs Nifty])</f>
        <v>1.0039287056157975</v>
      </c>
      <c r="K480">
        <v>-12.697452026244701</v>
      </c>
      <c r="L480">
        <f>(Table2[[#This Row],[6M Return vs Nifty]]-AVERAGE(Table2[6M Return vs Nifty]))/_xlfn.STDEV.P(Table2[6M Return vs Nifty])</f>
        <v>-0.76307153828594465</v>
      </c>
      <c r="M480">
        <v>2.65201398664267</v>
      </c>
      <c r="N480">
        <f>(Table2[[#This Row],[1W Return vs Nifty]]-AVERAGE(Table2[1W Return vs Nifty]))/_xlfn.STDEV.P(Table2[1W Return vs Nifty])</f>
        <v>0.89688370647173798</v>
      </c>
      <c r="O480">
        <v>1340.51</v>
      </c>
      <c r="P480">
        <v>1322.6553514054001</v>
      </c>
      <c r="Q480">
        <v>1279.5557428929401</v>
      </c>
      <c r="R480">
        <v>68.669312409761503</v>
      </c>
      <c r="S480" s="2">
        <f>(Table2[[#This Row],[Close Price]]-Table2[[#This Row],[20D EMA]])/Table2[[#This Row],[20D EMA]]</f>
        <v>5.2136873279572775E-2</v>
      </c>
      <c r="T480" s="2">
        <f>(Table2[[#This Row],[Close Price]]-Table2[[#This Row],[50D EMA]])/Table2[[#This Row],[50D EMA]]</f>
        <v>6.6339767575405093E-2</v>
      </c>
      <c r="U480" s="2">
        <f>(Table2[[#This Row],[Close Price]]-Table2[[#This Row],[200D EMA]])/Table2[[#This Row],[200D EMA]]</f>
        <v>0.10225756699839821</v>
      </c>
      <c r="V480">
        <v>1.0757736253543999</v>
      </c>
      <c r="W480">
        <v>1400</v>
      </c>
      <c r="X480">
        <v>1436</v>
      </c>
      <c r="Y480">
        <v>1400</v>
      </c>
      <c r="Z480">
        <v>1436</v>
      </c>
      <c r="AA480">
        <v>1400</v>
      </c>
      <c r="AB480">
        <v>1436</v>
      </c>
      <c r="AC480" s="2">
        <f>(Table2[[#This Row],[Close Price]]/Table2[[#This Row],[Day Low]])-1</f>
        <v>7.4285714285715621E-3</v>
      </c>
      <c r="AD480" s="2">
        <f>(Table2[[#This Row],[Day High]]/Table2[[#This Row],[Close Price]])-1</f>
        <v>1.8150879183210344E-2</v>
      </c>
      <c r="AE480" s="2">
        <f>(Table2[[#This Row],[Close Price]]/Table2[[#This Row],[Current Week Low]])-1</f>
        <v>7.4285714285715621E-3</v>
      </c>
      <c r="AF480" s="2">
        <f>(Table2[[#This Row],[Current Week High]]/Table2[[#This Row],[Close Price]])-1</f>
        <v>1.8150879183210344E-2</v>
      </c>
      <c r="AG480" s="2">
        <f>(Table2[[#This Row],[Close Price]]/Table2[[#This Row],[Current Month Low]])-1</f>
        <v>7.4285714285715621E-3</v>
      </c>
      <c r="AH480" s="2">
        <f>(Table2[[#This Row],[Current Month High]]/Table2[[#This Row],[Close Price]])-1</f>
        <v>1.8150879183210344E-2</v>
      </c>
      <c r="AI480">
        <v>29.250567214974399</v>
      </c>
      <c r="AJ480">
        <v>49.248677248677197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-0.01</v>
      </c>
      <c r="AM480" t="s">
        <v>10456</v>
      </c>
      <c r="AN480">
        <v>14.02</v>
      </c>
      <c r="AO480" t="s">
        <v>10455</v>
      </c>
      <c r="AP480">
        <v>5.6475318761054001E-2</v>
      </c>
      <c r="AQ480">
        <f>(Table2[[#This Row],[Sharpe Ratio]]-AVERAGE(Table2[Sharpe Ratio]))/_xlfn.STDEV.P(Table2[Sharpe Ratio])</f>
        <v>2.6713252605853395E-2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0.67308424346817697</v>
      </c>
      <c r="AS480">
        <f>_xlfn.RANK.AVG(Table2[[#This Row],[1Y Return vs Nifty Z-Score]],Table2[1Y Return vs Nifty Z-Score])</f>
        <v>480</v>
      </c>
      <c r="AT480">
        <f>_xlfn.RANK.AVG(Table2[[#This Row],[6M Return vs Nifty Z-Score]],Table2[6M Return vs Nifty Z-Score])</f>
        <v>572</v>
      </c>
      <c r="AU480">
        <f>_xlfn.RANK.AVG(Table2[[#This Row],[Sharpe Ratio Z-Score]],Table2[Sharpe Ratio Z-Score])</f>
        <v>326</v>
      </c>
      <c r="AV480">
        <f>(Table2[[#This Row],[Rank 1Y]]+Table2[[#This Row],[Rank 6M]]+Table2[[#This Row],[Rank Sharpe]])/3</f>
        <v>459.33333333333331</v>
      </c>
    </row>
    <row r="481" spans="1:48" x14ac:dyDescent="0.3">
      <c r="A481" t="s">
        <v>851</v>
      </c>
      <c r="B481" t="s">
        <v>852</v>
      </c>
      <c r="C481" t="s">
        <v>10417</v>
      </c>
      <c r="D481" t="s">
        <v>62</v>
      </c>
      <c r="E481">
        <v>17230.723449839999</v>
      </c>
      <c r="F481">
        <v>923.5</v>
      </c>
      <c r="G481">
        <v>22.085891365531701</v>
      </c>
      <c r="H481">
        <f>(Table2[[#This Row],[1Y Return vs Nifty]]-AVERAGE(Table2[1Y Return vs Nifty]))/_xlfn.STDEV.P(Table2[1Y Return vs Nifty])</f>
        <v>-0.2842695032906028</v>
      </c>
      <c r="I481">
        <v>-12.407796238072899</v>
      </c>
      <c r="J481">
        <f>(Table2[[#This Row],[1M Return vs Nifty]]-AVERAGE(Table2[1M Return vs Nifty]))/_xlfn.STDEV.P(Table2[1M Return vs Nifty])</f>
        <v>-1.1610167225289645</v>
      </c>
      <c r="K481">
        <v>9.6247441679533594</v>
      </c>
      <c r="L481">
        <f>(Table2[[#This Row],[6M Return vs Nifty]]-AVERAGE(Table2[6M Return vs Nifty]))/_xlfn.STDEV.P(Table2[6M Return vs Nifty])</f>
        <v>-8.298197995692505E-2</v>
      </c>
      <c r="M481">
        <v>-1.6352756609780099</v>
      </c>
      <c r="N481">
        <f>(Table2[[#This Row],[1W Return vs Nifty]]-AVERAGE(Table2[1W Return vs Nifty]))/_xlfn.STDEV.P(Table2[1W Return vs Nifty])</f>
        <v>3.5533151986591731E-2</v>
      </c>
      <c r="O481">
        <v>898.77</v>
      </c>
      <c r="P481">
        <v>923.76025172451602</v>
      </c>
      <c r="Q481">
        <v>877.55681355583499</v>
      </c>
      <c r="R481">
        <v>42.613441285665502</v>
      </c>
      <c r="S481" s="2">
        <f>(Table2[[#This Row],[Close Price]]-Table2[[#This Row],[20D EMA]])/Table2[[#This Row],[20D EMA]]</f>
        <v>2.7515382133360057E-2</v>
      </c>
      <c r="T481" s="2">
        <f>(Table2[[#This Row],[Close Price]]-Table2[[#This Row],[50D EMA]])/Table2[[#This Row],[50D EMA]]</f>
        <v>-2.8173081059741965E-4</v>
      </c>
      <c r="U481" s="2">
        <f>(Table2[[#This Row],[Close Price]]-Table2[[#This Row],[200D EMA]])/Table2[[#This Row],[200D EMA]]</f>
        <v>5.2353518010992972E-2</v>
      </c>
      <c r="V481">
        <v>2.0869859205310601</v>
      </c>
      <c r="W481">
        <v>880.45</v>
      </c>
      <c r="X481">
        <v>926.05</v>
      </c>
      <c r="Y481">
        <v>880.45</v>
      </c>
      <c r="Z481">
        <v>926.05</v>
      </c>
      <c r="AA481">
        <v>880.45</v>
      </c>
      <c r="AB481">
        <v>926.05</v>
      </c>
      <c r="AC481" s="2">
        <f>(Table2[[#This Row],[Close Price]]/Table2[[#This Row],[Day Low]])-1</f>
        <v>4.8895451189732375E-2</v>
      </c>
      <c r="AD481" s="2">
        <f>(Table2[[#This Row],[Day High]]/Table2[[#This Row],[Close Price]])-1</f>
        <v>2.7612344342176076E-3</v>
      </c>
      <c r="AE481" s="2">
        <f>(Table2[[#This Row],[Close Price]]/Table2[[#This Row],[Current Week Low]])-1</f>
        <v>4.8895451189732375E-2</v>
      </c>
      <c r="AF481" s="2">
        <f>(Table2[[#This Row],[Current Week High]]/Table2[[#This Row],[Close Price]])-1</f>
        <v>2.7612344342176076E-3</v>
      </c>
      <c r="AG481" s="2">
        <f>(Table2[[#This Row],[Close Price]]/Table2[[#This Row],[Current Month Low]])-1</f>
        <v>4.8895451189732375E-2</v>
      </c>
      <c r="AH481" s="2">
        <f>(Table2[[#This Row],[Current Month High]]/Table2[[#This Row],[Close Price]])-1</f>
        <v>2.7612344342176076E-3</v>
      </c>
      <c r="AI481">
        <v>18.4623714131023</v>
      </c>
      <c r="AJ481">
        <v>48.5562615619721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-0.09</v>
      </c>
      <c r="AM481" t="s">
        <v>10456</v>
      </c>
      <c r="AN481">
        <v>3.62</v>
      </c>
      <c r="AO481" t="s">
        <v>10455</v>
      </c>
      <c r="AP481">
        <v>-7.4498192980296002E-2</v>
      </c>
      <c r="AQ481">
        <f>(Table2[[#This Row],[Sharpe Ratio]]-AVERAGE(Table2[Sharpe Ratio]))/_xlfn.STDEV.P(Table2[Sharpe Ratio])</f>
        <v>-1.45405875170342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381</v>
      </c>
      <c r="AT481">
        <f>_xlfn.RANK.AVG(Table2[[#This Row],[6M Return vs Nifty Z-Score]],Table2[6M Return vs Nifty Z-Score])</f>
        <v>329</v>
      </c>
      <c r="AU481">
        <f>_xlfn.RANK.AVG(Table2[[#This Row],[Sharpe Ratio Z-Score]],Table2[Sharpe Ratio Z-Score])</f>
        <v>669</v>
      </c>
      <c r="AV481">
        <f>(Table2[[#This Row],[Rank 1Y]]+Table2[[#This Row],[Rank 6M]]+Table2[[#This Row],[Rank Sharpe]])/3</f>
        <v>459.66666666666669</v>
      </c>
    </row>
    <row r="482" spans="1:48" x14ac:dyDescent="0.3">
      <c r="A482" t="s">
        <v>87</v>
      </c>
      <c r="B482" t="s">
        <v>88</v>
      </c>
      <c r="C482" t="s">
        <v>10422</v>
      </c>
      <c r="D482" t="s">
        <v>89</v>
      </c>
      <c r="E482">
        <v>306934.51984889997</v>
      </c>
      <c r="F482">
        <v>4735.8999999999996</v>
      </c>
      <c r="G482">
        <v>-3.6534421782265798</v>
      </c>
      <c r="H482">
        <f>(Table2[[#This Row],[1Y Return vs Nifty]]-AVERAGE(Table2[1Y Return vs Nifty]))/_xlfn.STDEV.P(Table2[1Y Return vs Nifty])</f>
        <v>-0.58936818944245606</v>
      </c>
      <c r="I482">
        <v>1.05491051706159</v>
      </c>
      <c r="J482">
        <f>(Table2[[#This Row],[1M Return vs Nifty]]-AVERAGE(Table2[1M Return vs Nifty]))/_xlfn.STDEV.P(Table2[1M Return vs Nifty])</f>
        <v>0.13117462275559316</v>
      </c>
      <c r="K482">
        <v>5.5591159001307098</v>
      </c>
      <c r="L482">
        <f>(Table2[[#This Row],[6M Return vs Nifty]]-AVERAGE(Table2[6M Return vs Nifty]))/_xlfn.STDEV.P(Table2[6M Return vs Nifty])</f>
        <v>-0.20684933193872307</v>
      </c>
      <c r="M482">
        <v>-3.9129655195587398</v>
      </c>
      <c r="N482">
        <f>(Table2[[#This Row],[1W Return vs Nifty]]-AVERAGE(Table2[1W Return vs Nifty]))/_xlfn.STDEV.P(Table2[1W Return vs Nifty])</f>
        <v>-0.42207283778424104</v>
      </c>
      <c r="O482">
        <v>4758.6899999999996</v>
      </c>
      <c r="P482">
        <v>4651.7655126297695</v>
      </c>
      <c r="Q482">
        <v>4230.6359856890003</v>
      </c>
      <c r="R482">
        <v>44.366367977253702</v>
      </c>
      <c r="S482" s="2">
        <f>(Table2[[#This Row],[Close Price]]-Table2[[#This Row],[20D EMA]])/Table2[[#This Row],[20D EMA]]</f>
        <v>-4.7891331437853622E-3</v>
      </c>
      <c r="T482" s="2">
        <f>(Table2[[#This Row],[Close Price]]-Table2[[#This Row],[50D EMA]])/Table2[[#This Row],[50D EMA]]</f>
        <v>1.808657103239638E-2</v>
      </c>
      <c r="U482" s="2">
        <f>(Table2[[#This Row],[Close Price]]-Table2[[#This Row],[200D EMA]])/Table2[[#This Row],[200D EMA]]</f>
        <v>0.11942980110322872</v>
      </c>
      <c r="V482">
        <v>1.4651243126337301</v>
      </c>
      <c r="W482">
        <v>4612.5</v>
      </c>
      <c r="X482">
        <v>4754.45</v>
      </c>
      <c r="Y482">
        <v>4612.5</v>
      </c>
      <c r="Z482">
        <v>4754.45</v>
      </c>
      <c r="AA482">
        <v>4612.5</v>
      </c>
      <c r="AB482">
        <v>4754.45</v>
      </c>
      <c r="AC482" s="2">
        <f>(Table2[[#This Row],[Close Price]]/Table2[[#This Row],[Day Low]])-1</f>
        <v>2.6753387533875239E-2</v>
      </c>
      <c r="AD482" s="2">
        <f>(Table2[[#This Row],[Day High]]/Table2[[#This Row],[Close Price]])-1</f>
        <v>3.9168901370383313E-3</v>
      </c>
      <c r="AE482" s="2">
        <f>(Table2[[#This Row],[Close Price]]/Table2[[#This Row],[Current Week Low]])-1</f>
        <v>2.6753387533875239E-2</v>
      </c>
      <c r="AF482" s="2">
        <f>(Table2[[#This Row],[Current Week High]]/Table2[[#This Row],[Close Price]])-1</f>
        <v>3.9168901370383313E-3</v>
      </c>
      <c r="AG482" s="2">
        <f>(Table2[[#This Row],[Close Price]]/Table2[[#This Row],[Current Month Low]])-1</f>
        <v>2.6753387533875239E-2</v>
      </c>
      <c r="AH482" s="2">
        <f>(Table2[[#This Row],[Current Month High]]/Table2[[#This Row],[Close Price]])-1</f>
        <v>3.9168901370383313E-3</v>
      </c>
      <c r="AI482">
        <v>10.200806604869101</v>
      </c>
      <c r="AJ482">
        <v>35.650554958825602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-0.08</v>
      </c>
      <c r="AM482" t="s">
        <v>10456</v>
      </c>
      <c r="AN482">
        <v>1.48</v>
      </c>
      <c r="AO482" t="s">
        <v>10455</v>
      </c>
      <c r="AP482">
        <v>1.059260567405E-2</v>
      </c>
      <c r="AQ482">
        <f>(Table2[[#This Row],[Sharpe Ratio]]-AVERAGE(Table2[Sharpe Ratio]))/_xlfn.STDEV.P(Table2[Sharpe Ratio])</f>
        <v>-0.49203161509811105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-1.5791473515079379</v>
      </c>
      <c r="AS482">
        <f>_xlfn.RANK.AVG(Table2[[#This Row],[1Y Return vs Nifty Z-Score]],Table2[1Y Return vs Nifty Z-Score])</f>
        <v>533</v>
      </c>
      <c r="AT482">
        <f>_xlfn.RANK.AVG(Table2[[#This Row],[6M Return vs Nifty Z-Score]],Table2[6M Return vs Nifty Z-Score])</f>
        <v>372</v>
      </c>
      <c r="AU482">
        <f>_xlfn.RANK.AVG(Table2[[#This Row],[Sharpe Ratio Z-Score]],Table2[Sharpe Ratio Z-Score])</f>
        <v>475</v>
      </c>
      <c r="AV482">
        <f>(Table2[[#This Row],[Rank 1Y]]+Table2[[#This Row],[Rank 6M]]+Table2[[#This Row],[Rank Sharpe]])/3</f>
        <v>460</v>
      </c>
    </row>
    <row r="483" spans="1:48" x14ac:dyDescent="0.3">
      <c r="A483" t="s">
        <v>496</v>
      </c>
      <c r="B483" t="s">
        <v>497</v>
      </c>
      <c r="C483" t="s">
        <v>10426</v>
      </c>
      <c r="D483" t="s">
        <v>498</v>
      </c>
      <c r="E483">
        <v>41460.3015801</v>
      </c>
      <c r="F483">
        <v>37857.1</v>
      </c>
      <c r="G483">
        <v>13.671276617802301</v>
      </c>
      <c r="H483">
        <f>(Table2[[#This Row],[1Y Return vs Nifty]]-AVERAGE(Table2[1Y Return vs Nifty]))/_xlfn.STDEV.P(Table2[1Y Return vs Nifty])</f>
        <v>-0.38401132060074095</v>
      </c>
      <c r="I483">
        <v>1.5947051157204899</v>
      </c>
      <c r="J483">
        <f>(Table2[[#This Row],[1M Return vs Nifty]]-AVERAGE(Table2[1M Return vs Nifty]))/_xlfn.STDEV.P(Table2[1M Return vs Nifty])</f>
        <v>0.18298574226559497</v>
      </c>
      <c r="K483">
        <v>-7.6868019346730598</v>
      </c>
      <c r="L483">
        <f>(Table2[[#This Row],[6M Return vs Nifty]]-AVERAGE(Table2[6M Return vs Nifty]))/_xlfn.STDEV.P(Table2[6M Return vs Nifty])</f>
        <v>-0.6104122399771188</v>
      </c>
      <c r="M483">
        <v>-5.3885505623274597</v>
      </c>
      <c r="N483">
        <f>(Table2[[#This Row],[1W Return vs Nifty]]-AVERAGE(Table2[1W Return vs Nifty]))/_xlfn.STDEV.P(Table2[1W Return vs Nifty])</f>
        <v>-0.71852959700604691</v>
      </c>
      <c r="O483">
        <v>36069.46</v>
      </c>
      <c r="P483">
        <v>33873.900544686403</v>
      </c>
      <c r="Q483">
        <v>31343.592013857698</v>
      </c>
      <c r="R483">
        <v>53.7585610468293</v>
      </c>
      <c r="S483" s="2">
        <f>(Table2[[#This Row],[Close Price]]-Table2[[#This Row],[20D EMA]])/Table2[[#This Row],[20D EMA]]</f>
        <v>4.9561041390694498E-2</v>
      </c>
      <c r="T483" s="2">
        <f>(Table2[[#This Row],[Close Price]]-Table2[[#This Row],[50D EMA]])/Table2[[#This Row],[50D EMA]]</f>
        <v>0.11758904027184482</v>
      </c>
      <c r="U483" s="2">
        <f>(Table2[[#This Row],[Close Price]]-Table2[[#This Row],[200D EMA]])/Table2[[#This Row],[200D EMA]]</f>
        <v>0.20780987652157204</v>
      </c>
      <c r="V483">
        <v>0.760272588013854</v>
      </c>
      <c r="W483">
        <v>37050</v>
      </c>
      <c r="X483">
        <v>37998</v>
      </c>
      <c r="Y483">
        <v>37050</v>
      </c>
      <c r="Z483">
        <v>37998</v>
      </c>
      <c r="AA483">
        <v>37050</v>
      </c>
      <c r="AB483">
        <v>37998</v>
      </c>
      <c r="AC483" s="2">
        <f>(Table2[[#This Row],[Close Price]]/Table2[[#This Row],[Day Low]])-1</f>
        <v>2.1784075573549222E-2</v>
      </c>
      <c r="AD483" s="2">
        <f>(Table2[[#This Row],[Day High]]/Table2[[#This Row],[Close Price]])-1</f>
        <v>3.7218910059144683E-3</v>
      </c>
      <c r="AE483" s="2">
        <f>(Table2[[#This Row],[Close Price]]/Table2[[#This Row],[Current Week Low]])-1</f>
        <v>2.1784075573549222E-2</v>
      </c>
      <c r="AF483" s="2">
        <f>(Table2[[#This Row],[Current Week High]]/Table2[[#This Row],[Close Price]])-1</f>
        <v>3.7218910059144683E-3</v>
      </c>
      <c r="AG483" s="2">
        <f>(Table2[[#This Row],[Close Price]]/Table2[[#This Row],[Current Month Low]])-1</f>
        <v>2.1784075573549222E-2</v>
      </c>
      <c r="AH483" s="2">
        <f>(Table2[[#This Row],[Current Month High]]/Table2[[#This Row],[Close Price]])-1</f>
        <v>3.7218910059144683E-3</v>
      </c>
      <c r="AI483">
        <v>5.3332135847700997</v>
      </c>
      <c r="AJ483">
        <v>42.170271894246603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</v>
      </c>
      <c r="AM483">
        <v>0</v>
      </c>
      <c r="AN483">
        <v>4.4800000000000004</v>
      </c>
      <c r="AO483" t="s">
        <v>10455</v>
      </c>
      <c r="AP483">
        <v>2.2644715756523999E-2</v>
      </c>
      <c r="AQ483">
        <f>(Table2[[#This Row],[Sharpe Ratio]]-AVERAGE(Table2[Sharpe Ratio]))/_xlfn.STDEV.P(Table2[Sharpe Ratio])</f>
        <v>-0.35577179457635072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-1.8857392098946626</v>
      </c>
      <c r="AS483">
        <f>_xlfn.RANK.AVG(Table2[[#This Row],[1Y Return vs Nifty Z-Score]],Table2[1Y Return vs Nifty Z-Score])</f>
        <v>427</v>
      </c>
      <c r="AT483">
        <f>_xlfn.RANK.AVG(Table2[[#This Row],[6M Return vs Nifty Z-Score]],Table2[6M Return vs Nifty Z-Score])</f>
        <v>518</v>
      </c>
      <c r="AU483">
        <f>_xlfn.RANK.AVG(Table2[[#This Row],[Sharpe Ratio Z-Score]],Table2[Sharpe Ratio Z-Score])</f>
        <v>436</v>
      </c>
      <c r="AV483">
        <f>(Table2[[#This Row],[Rank 1Y]]+Table2[[#This Row],[Rank 6M]]+Table2[[#This Row],[Rank Sharpe]])/3</f>
        <v>460.33333333333331</v>
      </c>
    </row>
    <row r="484" spans="1:48" x14ac:dyDescent="0.3">
      <c r="A484" t="s">
        <v>518</v>
      </c>
      <c r="B484" t="s">
        <v>519</v>
      </c>
      <c r="C484" t="s">
        <v>10415</v>
      </c>
      <c r="D484" t="s">
        <v>197</v>
      </c>
      <c r="E484">
        <v>37592.120998600003</v>
      </c>
      <c r="F484">
        <v>669.6</v>
      </c>
      <c r="G484">
        <v>4.0819839438769199</v>
      </c>
      <c r="H484">
        <f>(Table2[[#This Row],[1Y Return vs Nifty]]-AVERAGE(Table2[1Y Return vs Nifty]))/_xlfn.STDEV.P(Table2[1Y Return vs Nifty])</f>
        <v>-0.49767706843241682</v>
      </c>
      <c r="I484">
        <v>-9.8435829489785593</v>
      </c>
      <c r="J484">
        <f>(Table2[[#This Row],[1M Return vs Nifty]]-AVERAGE(Table2[1M Return vs Nifty]))/_xlfn.STDEV.P(Table2[1M Return vs Nifty])</f>
        <v>-0.91489576929883853</v>
      </c>
      <c r="K484">
        <v>-7.2429145708901101</v>
      </c>
      <c r="L484">
        <f>(Table2[[#This Row],[6M Return vs Nifty]]-AVERAGE(Table2[6M Return vs Nifty]))/_xlfn.STDEV.P(Table2[6M Return vs Nifty])</f>
        <v>-0.59688833943630004</v>
      </c>
      <c r="M484">
        <v>-0.79709567265824499</v>
      </c>
      <c r="N484">
        <f>(Table2[[#This Row],[1W Return vs Nifty]]-AVERAGE(Table2[1W Return vs Nifty]))/_xlfn.STDEV.P(Table2[1W Return vs Nifty])</f>
        <v>0.20393017132449751</v>
      </c>
      <c r="O484">
        <v>644.28</v>
      </c>
      <c r="P484">
        <v>641.36822870562401</v>
      </c>
      <c r="Q484">
        <v>613.42334604076405</v>
      </c>
      <c r="R484">
        <v>48.943906803477503</v>
      </c>
      <c r="S484" s="2">
        <f>(Table2[[#This Row],[Close Price]]-Table2[[#This Row],[20D EMA]])/Table2[[#This Row],[20D EMA]]</f>
        <v>3.9299683367480055E-2</v>
      </c>
      <c r="T484" s="2">
        <f>(Table2[[#This Row],[Close Price]]-Table2[[#This Row],[50D EMA]])/Table2[[#This Row],[50D EMA]]</f>
        <v>4.4018038360509236E-2</v>
      </c>
      <c r="U484" s="2">
        <f>(Table2[[#This Row],[Close Price]]-Table2[[#This Row],[200D EMA]])/Table2[[#This Row],[200D EMA]]</f>
        <v>9.1578930475696069E-2</v>
      </c>
      <c r="V484">
        <v>0.74348534009080103</v>
      </c>
      <c r="W484">
        <v>641.85</v>
      </c>
      <c r="X484">
        <v>672</v>
      </c>
      <c r="Y484">
        <v>641.85</v>
      </c>
      <c r="Z484">
        <v>672</v>
      </c>
      <c r="AA484">
        <v>641.85</v>
      </c>
      <c r="AB484">
        <v>672</v>
      </c>
      <c r="AC484" s="2">
        <f>(Table2[[#This Row],[Close Price]]/Table2[[#This Row],[Day Low]])-1</f>
        <v>4.3234400560878683E-2</v>
      </c>
      <c r="AD484" s="2">
        <f>(Table2[[#This Row],[Day High]]/Table2[[#This Row],[Close Price]])-1</f>
        <v>3.5842293906809264E-3</v>
      </c>
      <c r="AE484" s="2">
        <f>(Table2[[#This Row],[Close Price]]/Table2[[#This Row],[Current Week Low]])-1</f>
        <v>4.3234400560878683E-2</v>
      </c>
      <c r="AF484" s="2">
        <f>(Table2[[#This Row],[Current Week High]]/Table2[[#This Row],[Close Price]])-1</f>
        <v>3.5842293906809264E-3</v>
      </c>
      <c r="AG484" s="2">
        <f>(Table2[[#This Row],[Close Price]]/Table2[[#This Row],[Current Month Low]])-1</f>
        <v>4.3234400560878683E-2</v>
      </c>
      <c r="AH484" s="2">
        <f>(Table2[[#This Row],[Current Month High]]/Table2[[#This Row],[Close Price]])-1</f>
        <v>3.5842293906809264E-3</v>
      </c>
      <c r="AI484">
        <v>7.3551373954599599</v>
      </c>
      <c r="AJ484">
        <v>37.185003073140699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-0.1</v>
      </c>
      <c r="AM484" t="s">
        <v>10456</v>
      </c>
      <c r="AN484">
        <v>1.0900000000000001</v>
      </c>
      <c r="AO484" t="s">
        <v>10455</v>
      </c>
      <c r="AP484">
        <v>3.9605896598125002E-2</v>
      </c>
      <c r="AQ484">
        <f>(Table2[[#This Row],[Sharpe Ratio]]-AVERAGE(Table2[Sharpe Ratio]))/_xlfn.STDEV.P(Table2[Sharpe Ratio])</f>
        <v>-0.16401056426079952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-1.9695415701038579</v>
      </c>
      <c r="AS484">
        <f>_xlfn.RANK.AVG(Table2[[#This Row],[1Y Return vs Nifty Z-Score]],Table2[1Y Return vs Nifty Z-Score])</f>
        <v>484</v>
      </c>
      <c r="AT484">
        <f>_xlfn.RANK.AVG(Table2[[#This Row],[6M Return vs Nifty Z-Score]],Table2[6M Return vs Nifty Z-Score])</f>
        <v>510</v>
      </c>
      <c r="AU484">
        <f>_xlfn.RANK.AVG(Table2[[#This Row],[Sharpe Ratio Z-Score]],Table2[Sharpe Ratio Z-Score])</f>
        <v>388</v>
      </c>
      <c r="AV484">
        <f>(Table2[[#This Row],[Rank 1Y]]+Table2[[#This Row],[Rank 6M]]+Table2[[#This Row],[Rank Sharpe]])/3</f>
        <v>460.66666666666669</v>
      </c>
    </row>
    <row r="485" spans="1:48" x14ac:dyDescent="0.3">
      <c r="A485" t="s">
        <v>782</v>
      </c>
      <c r="B485" t="s">
        <v>783</v>
      </c>
      <c r="C485" t="s">
        <v>10411</v>
      </c>
      <c r="D485" t="s">
        <v>391</v>
      </c>
      <c r="E485">
        <v>19545.409870176001</v>
      </c>
      <c r="F485">
        <v>120.13</v>
      </c>
      <c r="G485">
        <v>-15.8046770950614</v>
      </c>
      <c r="H485">
        <f>(Table2[[#This Row],[1Y Return vs Nifty]]-AVERAGE(Table2[1Y Return vs Nifty]))/_xlfn.STDEV.P(Table2[1Y Return vs Nifty])</f>
        <v>-0.73340167041608628</v>
      </c>
      <c r="I485">
        <v>-1.9388240028997901</v>
      </c>
      <c r="J485">
        <f>(Table2[[#This Row],[1M Return vs Nifty]]-AVERAGE(Table2[1M Return vs Nifty]))/_xlfn.STDEV.P(Table2[1M Return vs Nifty])</f>
        <v>-0.15617307835201147</v>
      </c>
      <c r="K485">
        <v>-15.231239132166399</v>
      </c>
      <c r="L485">
        <f>(Table2[[#This Row],[6M Return vs Nifty]]-AVERAGE(Table2[6M Return vs Nifty]))/_xlfn.STDEV.P(Table2[6M Return vs Nifty])</f>
        <v>-0.84026834001524509</v>
      </c>
      <c r="M485">
        <v>-2.65824392005183</v>
      </c>
      <c r="N485">
        <f>(Table2[[#This Row],[1W Return vs Nifty]]-AVERAGE(Table2[1W Return vs Nifty]))/_xlfn.STDEV.P(Table2[1W Return vs Nifty])</f>
        <v>-0.16998929916455532</v>
      </c>
      <c r="O485">
        <v>119.29</v>
      </c>
      <c r="P485">
        <v>117.781844797608</v>
      </c>
      <c r="Q485">
        <v>115.404846892504</v>
      </c>
      <c r="R485">
        <v>66.452822364038596</v>
      </c>
      <c r="S485" s="2">
        <f>(Table2[[#This Row],[Close Price]]-Table2[[#This Row],[20D EMA]])/Table2[[#This Row],[20D EMA]]</f>
        <v>7.041663173778097E-3</v>
      </c>
      <c r="T485" s="2">
        <f>(Table2[[#This Row],[Close Price]]-Table2[[#This Row],[50D EMA]])/Table2[[#This Row],[50D EMA]]</f>
        <v>1.9936478380237436E-2</v>
      </c>
      <c r="U485" s="2">
        <f>(Table2[[#This Row],[Close Price]]-Table2[[#This Row],[200D EMA]])/Table2[[#This Row],[200D EMA]]</f>
        <v>4.0944147795606289E-2</v>
      </c>
      <c r="V485">
        <v>1.1383158148647901</v>
      </c>
      <c r="W485">
        <v>119.97</v>
      </c>
      <c r="X485">
        <v>122.9</v>
      </c>
      <c r="Y485">
        <v>119.97</v>
      </c>
      <c r="Z485">
        <v>122.9</v>
      </c>
      <c r="AA485">
        <v>119.97</v>
      </c>
      <c r="AB485">
        <v>122.9</v>
      </c>
      <c r="AC485" s="2">
        <f>(Table2[[#This Row],[Close Price]]/Table2[[#This Row],[Day Low]])-1</f>
        <v>1.3336667500207788E-3</v>
      </c>
      <c r="AD485" s="2">
        <f>(Table2[[#This Row],[Day High]]/Table2[[#This Row],[Close Price]])-1</f>
        <v>2.3058353450428726E-2</v>
      </c>
      <c r="AE485" s="2">
        <f>(Table2[[#This Row],[Close Price]]/Table2[[#This Row],[Current Week Low]])-1</f>
        <v>1.3336667500207788E-3</v>
      </c>
      <c r="AF485" s="2">
        <f>(Table2[[#This Row],[Current Week High]]/Table2[[#This Row],[Close Price]])-1</f>
        <v>2.3058353450428726E-2</v>
      </c>
      <c r="AG485" s="2">
        <f>(Table2[[#This Row],[Close Price]]/Table2[[#This Row],[Current Month Low]])-1</f>
        <v>1.3336667500207788E-3</v>
      </c>
      <c r="AH485" s="2">
        <f>(Table2[[#This Row],[Current Month High]]/Table2[[#This Row],[Close Price]])-1</f>
        <v>2.3058353450428726E-2</v>
      </c>
      <c r="AI485">
        <v>14.043119953383799</v>
      </c>
      <c r="AJ485">
        <v>15.732177263969101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-0.09</v>
      </c>
      <c r="AM485" t="s">
        <v>10456</v>
      </c>
      <c r="AN485">
        <v>4.6900000000000004</v>
      </c>
      <c r="AO485" t="s">
        <v>10455</v>
      </c>
      <c r="AP485">
        <v>0.106209675151376</v>
      </c>
      <c r="AQ485">
        <f>(Table2[[#This Row],[Sharpe Ratio]]-AVERAGE(Table2[Sharpe Ratio]))/_xlfn.STDEV.P(Table2[Sharpe Ratio])</f>
        <v>0.58900437251233817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-1.31082801543556</v>
      </c>
      <c r="AS485">
        <f>_xlfn.RANK.AVG(Table2[[#This Row],[1Y Return vs Nifty Z-Score]],Table2[1Y Return vs Nifty Z-Score])</f>
        <v>601</v>
      </c>
      <c r="AT485">
        <f>_xlfn.RANK.AVG(Table2[[#This Row],[6M Return vs Nifty Z-Score]],Table2[6M Return vs Nifty Z-Score])</f>
        <v>593</v>
      </c>
      <c r="AU485">
        <f>_xlfn.RANK.AVG(Table2[[#This Row],[Sharpe Ratio Z-Score]],Table2[Sharpe Ratio Z-Score])</f>
        <v>190</v>
      </c>
      <c r="AV485">
        <f>(Table2[[#This Row],[Rank 1Y]]+Table2[[#This Row],[Rank 6M]]+Table2[[#This Row],[Rank Sharpe]])/3</f>
        <v>461.33333333333331</v>
      </c>
    </row>
    <row r="486" spans="1:48" x14ac:dyDescent="0.3">
      <c r="A486" t="s">
        <v>849</v>
      </c>
      <c r="B486" t="s">
        <v>850</v>
      </c>
      <c r="C486" t="s">
        <v>10417</v>
      </c>
      <c r="D486" t="s">
        <v>275</v>
      </c>
      <c r="E486">
        <v>17255.300802344998</v>
      </c>
      <c r="F486">
        <v>350.6</v>
      </c>
      <c r="G486">
        <v>-3.6012358247095801</v>
      </c>
      <c r="H486">
        <f>(Table2[[#This Row],[1Y Return vs Nifty]]-AVERAGE(Table2[1Y Return vs Nifty]))/_xlfn.STDEV.P(Table2[1Y Return vs Nifty])</f>
        <v>-0.58874936650985232</v>
      </c>
      <c r="I486">
        <v>-11.572044013994899</v>
      </c>
      <c r="J486">
        <f>(Table2[[#This Row],[1M Return vs Nifty]]-AVERAGE(Table2[1M Return vs Nifty]))/_xlfn.STDEV.P(Table2[1M Return vs Nifty])</f>
        <v>-1.0807986942825991</v>
      </c>
      <c r="K486">
        <v>-24.159434754183799</v>
      </c>
      <c r="L486">
        <f>(Table2[[#This Row],[6M Return vs Nifty]]-AVERAGE(Table2[6M Return vs Nifty]))/_xlfn.STDEV.P(Table2[6M Return vs Nifty])</f>
        <v>-1.1122833588076664</v>
      </c>
      <c r="M486">
        <v>-10.365984812342701</v>
      </c>
      <c r="N486">
        <f>(Table2[[#This Row],[1W Return vs Nifty]]-AVERAGE(Table2[1W Return vs Nifty]))/_xlfn.STDEV.P(Table2[1W Return vs Nifty])</f>
        <v>-1.7185356855947478</v>
      </c>
      <c r="O486">
        <v>355.88</v>
      </c>
      <c r="P486">
        <v>370.082341860376</v>
      </c>
      <c r="Q486">
        <v>375.03485596355398</v>
      </c>
      <c r="R486">
        <v>37.0912119633104</v>
      </c>
      <c r="S486" s="2">
        <f>(Table2[[#This Row],[Close Price]]-Table2[[#This Row],[20D EMA]])/Table2[[#This Row],[20D EMA]]</f>
        <v>-1.483646172867251E-2</v>
      </c>
      <c r="T486" s="2">
        <f>(Table2[[#This Row],[Close Price]]-Table2[[#This Row],[50D EMA]])/Table2[[#This Row],[50D EMA]]</f>
        <v>-5.264326247623629E-2</v>
      </c>
      <c r="U486" s="2">
        <f>(Table2[[#This Row],[Close Price]]-Table2[[#This Row],[200D EMA]])/Table2[[#This Row],[200D EMA]]</f>
        <v>-6.5153559929183077E-2</v>
      </c>
      <c r="V486">
        <v>1.4358287776909999</v>
      </c>
      <c r="W486">
        <v>344.05</v>
      </c>
      <c r="X486">
        <v>353.95</v>
      </c>
      <c r="Y486">
        <v>344.05</v>
      </c>
      <c r="Z486">
        <v>353.95</v>
      </c>
      <c r="AA486">
        <v>344.05</v>
      </c>
      <c r="AB486">
        <v>353.95</v>
      </c>
      <c r="AC486" s="2">
        <f>(Table2[[#This Row],[Close Price]]/Table2[[#This Row],[Day Low]])-1</f>
        <v>1.9037930533352787E-2</v>
      </c>
      <c r="AD486" s="2">
        <f>(Table2[[#This Row],[Day High]]/Table2[[#This Row],[Close Price]])-1</f>
        <v>9.5550484883055731E-3</v>
      </c>
      <c r="AE486" s="2">
        <f>(Table2[[#This Row],[Close Price]]/Table2[[#This Row],[Current Week Low]])-1</f>
        <v>1.9037930533352787E-2</v>
      </c>
      <c r="AF486" s="2">
        <f>(Table2[[#This Row],[Current Week High]]/Table2[[#This Row],[Close Price]])-1</f>
        <v>9.5550484883055731E-3</v>
      </c>
      <c r="AG486" s="2">
        <f>(Table2[[#This Row],[Close Price]]/Table2[[#This Row],[Current Month Low]])-1</f>
        <v>1.9037930533352787E-2</v>
      </c>
      <c r="AH486" s="2">
        <f>(Table2[[#This Row],[Current Month High]]/Table2[[#This Row],[Close Price]])-1</f>
        <v>9.5550484883055731E-3</v>
      </c>
      <c r="AI486">
        <v>59.1557330290929</v>
      </c>
      <c r="AJ486">
        <v>24.746486390322001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-0.28000000000000003</v>
      </c>
      <c r="AM486" t="s">
        <v>10456</v>
      </c>
      <c r="AN486">
        <v>-3.08</v>
      </c>
      <c r="AO486" t="s">
        <v>10456</v>
      </c>
      <c r="AP486">
        <v>0.107970011549443</v>
      </c>
      <c r="AQ486">
        <f>(Table2[[#This Row],[Sharpe Ratio]]-AVERAGE(Table2[Sharpe Ratio]))/_xlfn.STDEV.P(Table2[Sharpe Ratio])</f>
        <v>0.60890654068182215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532</v>
      </c>
      <c r="AT486">
        <f>_xlfn.RANK.AVG(Table2[[#This Row],[6M Return vs Nifty Z-Score]],Table2[6M Return vs Nifty Z-Score])</f>
        <v>670</v>
      </c>
      <c r="AU486">
        <f>_xlfn.RANK.AVG(Table2[[#This Row],[Sharpe Ratio Z-Score]],Table2[Sharpe Ratio Z-Score])</f>
        <v>186</v>
      </c>
      <c r="AV486">
        <f>(Table2[[#This Row],[Rank 1Y]]+Table2[[#This Row],[Rank 6M]]+Table2[[#This Row],[Rank Sharpe]])/3</f>
        <v>462.66666666666669</v>
      </c>
    </row>
    <row r="487" spans="1:48" x14ac:dyDescent="0.3">
      <c r="A487" t="s">
        <v>1008</v>
      </c>
      <c r="B487" t="s">
        <v>1009</v>
      </c>
      <c r="C487" t="s">
        <v>10411</v>
      </c>
      <c r="D487" t="s">
        <v>267</v>
      </c>
      <c r="E487">
        <v>12734.334485249999</v>
      </c>
      <c r="F487">
        <v>1029.75</v>
      </c>
      <c r="G487">
        <v>6.3679151839137802</v>
      </c>
      <c r="H487">
        <f>(Table2[[#This Row],[1Y Return vs Nifty]]-AVERAGE(Table2[1Y Return vs Nifty]))/_xlfn.STDEV.P(Table2[1Y Return vs Nifty])</f>
        <v>-0.47058100486173249</v>
      </c>
      <c r="I487">
        <v>0.69813733417003898</v>
      </c>
      <c r="J487">
        <f>(Table2[[#This Row],[1M Return vs Nifty]]-AVERAGE(Table2[1M Return vs Nifty]))/_xlfn.STDEV.P(Table2[1M Return vs Nifty])</f>
        <v>9.693045272743292E-2</v>
      </c>
      <c r="K487">
        <v>7.4505428808645604</v>
      </c>
      <c r="L487">
        <f>(Table2[[#This Row],[6M Return vs Nifty]]-AVERAGE(Table2[6M Return vs Nifty]))/_xlfn.STDEV.P(Table2[6M Return vs Nifty])</f>
        <v>-0.14922329332012071</v>
      </c>
      <c r="M487">
        <v>-4.3983979370398396</v>
      </c>
      <c r="N487">
        <f>(Table2[[#This Row],[1W Return vs Nifty]]-AVERAGE(Table2[1W Return vs Nifty]))/_xlfn.STDEV.P(Table2[1W Return vs Nifty])</f>
        <v>-0.51960006741624376</v>
      </c>
      <c r="O487">
        <v>993.38</v>
      </c>
      <c r="P487">
        <v>953.79091790055804</v>
      </c>
      <c r="Q487">
        <v>877.80953018918001</v>
      </c>
      <c r="R487">
        <v>50.884281009268904</v>
      </c>
      <c r="S487" s="2">
        <f>(Table2[[#This Row],[Close Price]]-Table2[[#This Row],[20D EMA]])/Table2[[#This Row],[20D EMA]]</f>
        <v>3.6612373915319421E-2</v>
      </c>
      <c r="T487" s="2">
        <f>(Table2[[#This Row],[Close Price]]-Table2[[#This Row],[50D EMA]])/Table2[[#This Row],[50D EMA]]</f>
        <v>7.9639133350776395E-2</v>
      </c>
      <c r="U487" s="2">
        <f>(Table2[[#This Row],[Close Price]]-Table2[[#This Row],[200D EMA]])/Table2[[#This Row],[200D EMA]]</f>
        <v>0.17309047644774914</v>
      </c>
      <c r="V487">
        <v>1.0656202328739</v>
      </c>
      <c r="W487">
        <v>1008</v>
      </c>
      <c r="X487">
        <v>1048</v>
      </c>
      <c r="Y487">
        <v>1008</v>
      </c>
      <c r="Z487">
        <v>1048</v>
      </c>
      <c r="AA487">
        <v>1008</v>
      </c>
      <c r="AB487">
        <v>1048</v>
      </c>
      <c r="AC487" s="2">
        <f>(Table2[[#This Row],[Close Price]]/Table2[[#This Row],[Day Low]])-1</f>
        <v>2.1577380952380931E-2</v>
      </c>
      <c r="AD487" s="2">
        <f>(Table2[[#This Row],[Day High]]/Table2[[#This Row],[Close Price]])-1</f>
        <v>1.7722748239864083E-2</v>
      </c>
      <c r="AE487" s="2">
        <f>(Table2[[#This Row],[Close Price]]/Table2[[#This Row],[Current Week Low]])-1</f>
        <v>2.1577380952380931E-2</v>
      </c>
      <c r="AF487" s="2">
        <f>(Table2[[#This Row],[Current Week High]]/Table2[[#This Row],[Close Price]])-1</f>
        <v>1.7722748239864083E-2</v>
      </c>
      <c r="AG487" s="2">
        <f>(Table2[[#This Row],[Close Price]]/Table2[[#This Row],[Current Month Low]])-1</f>
        <v>2.1577380952380931E-2</v>
      </c>
      <c r="AH487" s="2">
        <f>(Table2[[#This Row],[Current Month High]]/Table2[[#This Row],[Close Price]])-1</f>
        <v>1.7722748239864083E-2</v>
      </c>
      <c r="AI487">
        <v>3.7144938091769801</v>
      </c>
      <c r="AJ487">
        <v>40.830142231947399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0.03</v>
      </c>
      <c r="AM487" t="s">
        <v>10455</v>
      </c>
      <c r="AN487">
        <v>4.05</v>
      </c>
      <c r="AO487" t="s">
        <v>10455</v>
      </c>
      <c r="AP487">
        <v>-1.3130290563486E-2</v>
      </c>
      <c r="AQ487">
        <f>(Table2[[#This Row],[Sharpe Ratio]]-AVERAGE(Table2[Sharpe Ratio]))/_xlfn.STDEV.P(Table2[Sharpe Ratio])</f>
        <v>-0.76024005009105244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-1.8027139629617166</v>
      </c>
      <c r="AS487">
        <f>_xlfn.RANK.AVG(Table2[[#This Row],[1Y Return vs Nifty Z-Score]],Table2[1Y Return vs Nifty Z-Score])</f>
        <v>467</v>
      </c>
      <c r="AT487">
        <f>_xlfn.RANK.AVG(Table2[[#This Row],[6M Return vs Nifty Z-Score]],Table2[6M Return vs Nifty Z-Score])</f>
        <v>355</v>
      </c>
      <c r="AU487">
        <f>_xlfn.RANK.AVG(Table2[[#This Row],[Sharpe Ratio Z-Score]],Table2[Sharpe Ratio Z-Score])</f>
        <v>566</v>
      </c>
      <c r="AV487">
        <f>(Table2[[#This Row],[Rank 1Y]]+Table2[[#This Row],[Rank 6M]]+Table2[[#This Row],[Rank Sharpe]])/3</f>
        <v>462.66666666666669</v>
      </c>
    </row>
    <row r="488" spans="1:48" x14ac:dyDescent="0.3">
      <c r="A488" t="s">
        <v>1217</v>
      </c>
      <c r="B488" t="s">
        <v>1218</v>
      </c>
      <c r="C488" t="s">
        <v>10421</v>
      </c>
      <c r="D488" t="s">
        <v>1219</v>
      </c>
      <c r="E488">
        <v>8939.52236988</v>
      </c>
      <c r="F488">
        <v>634.85</v>
      </c>
      <c r="G488">
        <v>17.070113206323501</v>
      </c>
      <c r="H488">
        <f>(Table2[[#This Row],[1Y Return vs Nifty]]-AVERAGE(Table2[1Y Return vs Nifty]))/_xlfn.STDEV.P(Table2[1Y Return vs Nifty])</f>
        <v>-0.34372354174897923</v>
      </c>
      <c r="I488">
        <v>-3.8794314534565202</v>
      </c>
      <c r="J488">
        <f>(Table2[[#This Row],[1M Return vs Nifty]]-AVERAGE(Table2[1M Return vs Nifty]))/_xlfn.STDEV.P(Table2[1M Return vs Nifty])</f>
        <v>-0.34243845557622815</v>
      </c>
      <c r="K488">
        <v>11.5228069003524</v>
      </c>
      <c r="L488">
        <f>(Table2[[#This Row],[6M Return vs Nifty]]-AVERAGE(Table2[6M Return vs Nifty]))/_xlfn.STDEV.P(Table2[6M Return vs Nifty])</f>
        <v>-2.5153770128111194E-2</v>
      </c>
      <c r="M488">
        <v>-2.6855887148679898</v>
      </c>
      <c r="N488">
        <f>(Table2[[#This Row],[1W Return vs Nifty]]-AVERAGE(Table2[1W Return vs Nifty]))/_xlfn.STDEV.P(Table2[1W Return vs Nifty])</f>
        <v>-0.17548308570875423</v>
      </c>
      <c r="O488">
        <v>606.13</v>
      </c>
      <c r="P488">
        <v>597.56442344508696</v>
      </c>
      <c r="Q488">
        <v>536.69969655443902</v>
      </c>
      <c r="R488">
        <v>47.454253425154597</v>
      </c>
      <c r="S488" s="2">
        <f>(Table2[[#This Row],[Close Price]]-Table2[[#This Row],[20D EMA]])/Table2[[#This Row],[20D EMA]]</f>
        <v>4.7382574695197445E-2</v>
      </c>
      <c r="T488" s="2">
        <f>(Table2[[#This Row],[Close Price]]-Table2[[#This Row],[50D EMA]])/Table2[[#This Row],[50D EMA]]</f>
        <v>6.2395910954594194E-2</v>
      </c>
      <c r="U488" s="2">
        <f>(Table2[[#This Row],[Close Price]]-Table2[[#This Row],[200D EMA]])/Table2[[#This Row],[200D EMA]]</f>
        <v>0.18287750873659259</v>
      </c>
      <c r="V488">
        <v>0.43767680711559898</v>
      </c>
      <c r="W488">
        <v>599.04999999999995</v>
      </c>
      <c r="X488">
        <v>651</v>
      </c>
      <c r="Y488">
        <v>599.04999999999995</v>
      </c>
      <c r="Z488">
        <v>651</v>
      </c>
      <c r="AA488">
        <v>599.04999999999995</v>
      </c>
      <c r="AB488">
        <v>651</v>
      </c>
      <c r="AC488" s="2">
        <f>(Table2[[#This Row],[Close Price]]/Table2[[#This Row],[Day Low]])-1</f>
        <v>5.976128870711972E-2</v>
      </c>
      <c r="AD488" s="2">
        <f>(Table2[[#This Row],[Day High]]/Table2[[#This Row],[Close Price]])-1</f>
        <v>2.5439080097660938E-2</v>
      </c>
      <c r="AE488" s="2">
        <f>(Table2[[#This Row],[Close Price]]/Table2[[#This Row],[Current Week Low]])-1</f>
        <v>5.976128870711972E-2</v>
      </c>
      <c r="AF488" s="2">
        <f>(Table2[[#This Row],[Current Week High]]/Table2[[#This Row],[Close Price]])-1</f>
        <v>2.5439080097660938E-2</v>
      </c>
      <c r="AG488" s="2">
        <f>(Table2[[#This Row],[Close Price]]/Table2[[#This Row],[Current Month Low]])-1</f>
        <v>5.976128870711972E-2</v>
      </c>
      <c r="AH488" s="2">
        <f>(Table2[[#This Row],[Current Month High]]/Table2[[#This Row],[Close Price]])-1</f>
        <v>2.5439080097660938E-2</v>
      </c>
      <c r="AI488">
        <v>5.5997479719618699</v>
      </c>
      <c r="AJ488">
        <v>59.630374654261999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0.05</v>
      </c>
      <c r="AM488" t="s">
        <v>10455</v>
      </c>
      <c r="AN488">
        <v>3.9</v>
      </c>
      <c r="AO488" t="s">
        <v>10455</v>
      </c>
      <c r="AP488">
        <v>-8.7262194529842005E-2</v>
      </c>
      <c r="AQ488">
        <f>(Table2[[#This Row],[Sharpe Ratio]]-AVERAGE(Table2[Sharpe Ratio]))/_xlfn.STDEV.P(Table2[Sharpe Ratio])</f>
        <v>-1.5983671382331581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-2.4851659913952306</v>
      </c>
      <c r="AS488">
        <f>_xlfn.RANK.AVG(Table2[[#This Row],[1Y Return vs Nifty Z-Score]],Table2[1Y Return vs Nifty Z-Score])</f>
        <v>408</v>
      </c>
      <c r="AT488">
        <f>_xlfn.RANK.AVG(Table2[[#This Row],[6M Return vs Nifty Z-Score]],Table2[6M Return vs Nifty Z-Score])</f>
        <v>308</v>
      </c>
      <c r="AU488">
        <f>_xlfn.RANK.AVG(Table2[[#This Row],[Sharpe Ratio Z-Score]],Table2[Sharpe Ratio Z-Score])</f>
        <v>685</v>
      </c>
      <c r="AV488">
        <f>(Table2[[#This Row],[Rank 1Y]]+Table2[[#This Row],[Rank 6M]]+Table2[[#This Row],[Rank Sharpe]])/3</f>
        <v>467</v>
      </c>
    </row>
    <row r="489" spans="1:48" x14ac:dyDescent="0.3">
      <c r="A489" t="s">
        <v>752</v>
      </c>
      <c r="B489" t="s">
        <v>753</v>
      </c>
      <c r="C489" t="s">
        <v>10411</v>
      </c>
      <c r="D489" t="s">
        <v>477</v>
      </c>
      <c r="E489">
        <v>20383.475492879999</v>
      </c>
      <c r="F489">
        <v>800.25</v>
      </c>
      <c r="G489">
        <v>15.817194325571499</v>
      </c>
      <c r="H489">
        <f>(Table2[[#This Row],[1Y Return vs Nifty]]-AVERAGE(Table2[1Y Return vs Nifty]))/_xlfn.STDEV.P(Table2[1Y Return vs Nifty])</f>
        <v>-0.35857489381380314</v>
      </c>
      <c r="I489">
        <v>-0.219715730854111</v>
      </c>
      <c r="J489">
        <f>(Table2[[#This Row],[1M Return vs Nifty]]-AVERAGE(Table2[1M Return vs Nifty]))/_xlfn.STDEV.P(Table2[1M Return vs Nifty])</f>
        <v>8.8321372519977147E-3</v>
      </c>
      <c r="K489">
        <v>-9.0486236118207106</v>
      </c>
      <c r="L489">
        <f>(Table2[[#This Row],[6M Return vs Nifty]]-AVERAGE(Table2[6M Return vs Nifty]))/_xlfn.STDEV.P(Table2[6M Return vs Nifty])</f>
        <v>-0.65190281262852123</v>
      </c>
      <c r="M489">
        <v>-1.2613011016592199</v>
      </c>
      <c r="N489">
        <f>(Table2[[#This Row],[1W Return vs Nifty]]-AVERAGE(Table2[1W Return vs Nifty]))/_xlfn.STDEV.P(Table2[1W Return vs Nifty])</f>
        <v>0.11066761233529873</v>
      </c>
      <c r="O489">
        <v>786.31</v>
      </c>
      <c r="P489">
        <v>770.551073197714</v>
      </c>
      <c r="Q489">
        <v>725.43702635106399</v>
      </c>
      <c r="R489">
        <v>48.031231464272203</v>
      </c>
      <c r="S489" s="2">
        <f>(Table2[[#This Row],[Close Price]]-Table2[[#This Row],[20D EMA]])/Table2[[#This Row],[20D EMA]]</f>
        <v>1.7728376848825597E-2</v>
      </c>
      <c r="T489" s="2">
        <f>(Table2[[#This Row],[Close Price]]-Table2[[#This Row],[50D EMA]])/Table2[[#This Row],[50D EMA]]</f>
        <v>3.8542450767135084E-2</v>
      </c>
      <c r="U489" s="2">
        <f>(Table2[[#This Row],[Close Price]]-Table2[[#This Row],[200D EMA]])/Table2[[#This Row],[200D EMA]]</f>
        <v>0.10312814335552185</v>
      </c>
      <c r="V489">
        <v>2.3204116751767301</v>
      </c>
      <c r="W489">
        <v>780.5</v>
      </c>
      <c r="X489">
        <v>802.5</v>
      </c>
      <c r="Y489">
        <v>780.5</v>
      </c>
      <c r="Z489">
        <v>802.5</v>
      </c>
      <c r="AA489">
        <v>780.5</v>
      </c>
      <c r="AB489">
        <v>802.5</v>
      </c>
      <c r="AC489" s="2">
        <f>(Table2[[#This Row],[Close Price]]/Table2[[#This Row],[Day Low]])-1</f>
        <v>2.5304292120435612E-2</v>
      </c>
      <c r="AD489" s="2">
        <f>(Table2[[#This Row],[Day High]]/Table2[[#This Row],[Close Price]])-1</f>
        <v>2.81162136832247E-3</v>
      </c>
      <c r="AE489" s="2">
        <f>(Table2[[#This Row],[Close Price]]/Table2[[#This Row],[Current Week Low]])-1</f>
        <v>2.5304292120435612E-2</v>
      </c>
      <c r="AF489" s="2">
        <f>(Table2[[#This Row],[Current Week High]]/Table2[[#This Row],[Close Price]])-1</f>
        <v>2.81162136832247E-3</v>
      </c>
      <c r="AG489" s="2">
        <f>(Table2[[#This Row],[Close Price]]/Table2[[#This Row],[Current Month Low]])-1</f>
        <v>2.5304292120435612E-2</v>
      </c>
      <c r="AH489" s="2">
        <f>(Table2[[#This Row],[Current Month High]]/Table2[[#This Row],[Close Price]])-1</f>
        <v>2.81162136832247E-3</v>
      </c>
      <c r="AI489">
        <v>14.17681974383</v>
      </c>
      <c r="AJ489">
        <v>43.157423971377398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-0.04</v>
      </c>
      <c r="AM489" t="s">
        <v>10456</v>
      </c>
      <c r="AN489">
        <v>-2.02</v>
      </c>
      <c r="AO489" t="s">
        <v>10456</v>
      </c>
      <c r="AP489">
        <v>1.6718993477561998E-2</v>
      </c>
      <c r="AQ489">
        <f>(Table2[[#This Row],[Sharpe Ratio]]-AVERAGE(Table2[Sharpe Ratio]))/_xlfn.STDEV.P(Table2[Sharpe Ratio])</f>
        <v>-0.42276735374962143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-1.3137453106046495</v>
      </c>
      <c r="AS489">
        <f>_xlfn.RANK.AVG(Table2[[#This Row],[1Y Return vs Nifty Z-Score]],Table2[1Y Return vs Nifty Z-Score])</f>
        <v>415</v>
      </c>
      <c r="AT489">
        <f>_xlfn.RANK.AVG(Table2[[#This Row],[6M Return vs Nifty Z-Score]],Table2[6M Return vs Nifty Z-Score])</f>
        <v>531</v>
      </c>
      <c r="AU489">
        <f>_xlfn.RANK.AVG(Table2[[#This Row],[Sharpe Ratio Z-Score]],Table2[Sharpe Ratio Z-Score])</f>
        <v>456</v>
      </c>
      <c r="AV489">
        <f>(Table2[[#This Row],[Rank 1Y]]+Table2[[#This Row],[Rank 6M]]+Table2[[#This Row],[Rank Sharpe]])/3</f>
        <v>467.33333333333331</v>
      </c>
    </row>
    <row r="490" spans="1:48" x14ac:dyDescent="0.3">
      <c r="A490" t="s">
        <v>1136</v>
      </c>
      <c r="B490" t="s">
        <v>1137</v>
      </c>
      <c r="C490" t="s">
        <v>10417</v>
      </c>
      <c r="D490" t="s">
        <v>275</v>
      </c>
      <c r="E490">
        <v>10133.31397083</v>
      </c>
      <c r="F490">
        <v>2054.65</v>
      </c>
      <c r="G490">
        <v>13.736158577849601</v>
      </c>
      <c r="H490">
        <f>(Table2[[#This Row],[1Y Return vs Nifty]]-AVERAGE(Table2[1Y Return vs Nifty]))/_xlfn.STDEV.P(Table2[1Y Return vs Nifty])</f>
        <v>-0.38324224859925593</v>
      </c>
      <c r="I490">
        <v>-4.2105460709785101</v>
      </c>
      <c r="J490">
        <f>(Table2[[#This Row],[1M Return vs Nifty]]-AVERAGE(Table2[1M Return vs Nifty]))/_xlfn.STDEV.P(Table2[1M Return vs Nifty])</f>
        <v>-0.37421983883304921</v>
      </c>
      <c r="K490">
        <v>11.7462807842861</v>
      </c>
      <c r="L490">
        <f>(Table2[[#This Row],[6M Return vs Nifty]]-AVERAGE(Table2[6M Return vs Nifty]))/_xlfn.STDEV.P(Table2[6M Return vs Nifty])</f>
        <v>-1.8345199246450214E-2</v>
      </c>
      <c r="M490">
        <v>0.80579496727592903</v>
      </c>
      <c r="N490">
        <f>(Table2[[#This Row],[1W Return vs Nifty]]-AVERAGE(Table2[1W Return vs Nifty]))/_xlfn.STDEV.P(Table2[1W Return vs Nifty])</f>
        <v>0.52596363651213007</v>
      </c>
      <c r="O490">
        <v>1956.45</v>
      </c>
      <c r="P490">
        <v>1897.7439374727501</v>
      </c>
      <c r="Q490">
        <v>1713.32965107325</v>
      </c>
      <c r="R490">
        <v>61.947143217612897</v>
      </c>
      <c r="S490" s="2">
        <f>(Table2[[#This Row],[Close Price]]-Table2[[#This Row],[20D EMA]])/Table2[[#This Row],[20D EMA]]</f>
        <v>5.0192951519333506E-2</v>
      </c>
      <c r="T490" s="2">
        <f>(Table2[[#This Row],[Close Price]]-Table2[[#This Row],[50D EMA]])/Table2[[#This Row],[50D EMA]]</f>
        <v>8.2680312885733062E-2</v>
      </c>
      <c r="U490" s="2">
        <f>(Table2[[#This Row],[Close Price]]-Table2[[#This Row],[200D EMA]])/Table2[[#This Row],[200D EMA]]</f>
        <v>0.19921463958377358</v>
      </c>
      <c r="V490">
        <v>0.44526085402604099</v>
      </c>
      <c r="W490">
        <v>1979.25</v>
      </c>
      <c r="X490">
        <v>2062.3000000000002</v>
      </c>
      <c r="Y490">
        <v>1979.25</v>
      </c>
      <c r="Z490">
        <v>2062.3000000000002</v>
      </c>
      <c r="AA490">
        <v>1979.25</v>
      </c>
      <c r="AB490">
        <v>2062.3000000000002</v>
      </c>
      <c r="AC490" s="2">
        <f>(Table2[[#This Row],[Close Price]]/Table2[[#This Row],[Day Low]])-1</f>
        <v>3.8095238095238182E-2</v>
      </c>
      <c r="AD490" s="2">
        <f>(Table2[[#This Row],[Day High]]/Table2[[#This Row],[Close Price]])-1</f>
        <v>3.7232618694182928E-3</v>
      </c>
      <c r="AE490" s="2">
        <f>(Table2[[#This Row],[Close Price]]/Table2[[#This Row],[Current Week Low]])-1</f>
        <v>3.8095238095238182E-2</v>
      </c>
      <c r="AF490" s="2">
        <f>(Table2[[#This Row],[Current Week High]]/Table2[[#This Row],[Close Price]])-1</f>
        <v>3.7232618694182928E-3</v>
      </c>
      <c r="AG490" s="2">
        <f>(Table2[[#This Row],[Close Price]]/Table2[[#This Row],[Current Month Low]])-1</f>
        <v>3.8095238095238182E-2</v>
      </c>
      <c r="AH490" s="2">
        <f>(Table2[[#This Row],[Current Month High]]/Table2[[#This Row],[Close Price]])-1</f>
        <v>3.7232618694182928E-3</v>
      </c>
      <c r="AI490">
        <v>0.64731219429099396</v>
      </c>
      <c r="AJ490">
        <v>58.537808641975303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0.13</v>
      </c>
      <c r="AM490" t="s">
        <v>10455</v>
      </c>
      <c r="AN490">
        <v>5.33</v>
      </c>
      <c r="AO490" t="s">
        <v>10455</v>
      </c>
      <c r="AP490">
        <v>-7.9981744065166005E-2</v>
      </c>
      <c r="AQ490">
        <f>(Table2[[#This Row],[Sharpe Ratio]]-AVERAGE(Table2[Sharpe Ratio]))/_xlfn.STDEV.P(Table2[Sharpe Ratio])</f>
        <v>-1.5160551723744227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-1.7658988225410477</v>
      </c>
      <c r="AS490">
        <f>_xlfn.RANK.AVG(Table2[[#This Row],[1Y Return vs Nifty Z-Score]],Table2[1Y Return vs Nifty Z-Score])</f>
        <v>425</v>
      </c>
      <c r="AT490">
        <f>_xlfn.RANK.AVG(Table2[[#This Row],[6M Return vs Nifty Z-Score]],Table2[6M Return vs Nifty Z-Score])</f>
        <v>305</v>
      </c>
      <c r="AU490">
        <f>_xlfn.RANK.AVG(Table2[[#This Row],[Sharpe Ratio Z-Score]],Table2[Sharpe Ratio Z-Score])</f>
        <v>677</v>
      </c>
      <c r="AV490">
        <f>(Table2[[#This Row],[Rank 1Y]]+Table2[[#This Row],[Rank 6M]]+Table2[[#This Row],[Rank Sharpe]])/3</f>
        <v>469</v>
      </c>
    </row>
    <row r="491" spans="1:48" x14ac:dyDescent="0.3">
      <c r="A491" t="s">
        <v>879</v>
      </c>
      <c r="B491" t="s">
        <v>880</v>
      </c>
      <c r="C491" t="s">
        <v>10418</v>
      </c>
      <c r="D491" t="s">
        <v>129</v>
      </c>
      <c r="E491">
        <v>16616.535169499999</v>
      </c>
      <c r="F491">
        <v>57.66</v>
      </c>
      <c r="G491">
        <v>5.4687161783317997</v>
      </c>
      <c r="H491">
        <f>(Table2[[#This Row],[1Y Return vs Nifty]]-AVERAGE(Table2[1Y Return vs Nifty]))/_xlfn.STDEV.P(Table2[1Y Return vs Nifty])</f>
        <v>-0.48123957279728968</v>
      </c>
      <c r="I491">
        <v>-16.853114646551699</v>
      </c>
      <c r="J491">
        <f>(Table2[[#This Row],[1M Return vs Nifty]]-AVERAGE(Table2[1M Return vs Nifty]))/_xlfn.STDEV.P(Table2[1M Return vs Nifty])</f>
        <v>-1.5876918391268704</v>
      </c>
      <c r="K491">
        <v>1.44530614869841</v>
      </c>
      <c r="L491">
        <f>(Table2[[#This Row],[6M Return vs Nifty]]-AVERAGE(Table2[6M Return vs Nifty]))/_xlfn.STDEV.P(Table2[6M Return vs Nifty])</f>
        <v>-0.33218462746974231</v>
      </c>
      <c r="M491">
        <v>-5.0304627258291896</v>
      </c>
      <c r="N491">
        <f>(Table2[[#This Row],[1W Return vs Nifty]]-AVERAGE(Table2[1W Return vs Nifty]))/_xlfn.STDEV.P(Table2[1W Return vs Nifty])</f>
        <v>-0.64658690549852404</v>
      </c>
      <c r="O491">
        <v>58.75</v>
      </c>
      <c r="P491">
        <v>60.0580310013451</v>
      </c>
      <c r="Q491">
        <v>55.615787517869101</v>
      </c>
      <c r="R491">
        <v>31.9936834822165</v>
      </c>
      <c r="S491" s="2">
        <f>(Table2[[#This Row],[Close Price]]-Table2[[#This Row],[20D EMA]])/Table2[[#This Row],[20D EMA]]</f>
        <v>-1.855319148936176E-2</v>
      </c>
      <c r="T491" s="2">
        <f>(Table2[[#This Row],[Close Price]]-Table2[[#This Row],[50D EMA]])/Table2[[#This Row],[50D EMA]]</f>
        <v>-3.9928565112156193E-2</v>
      </c>
      <c r="U491" s="2">
        <f>(Table2[[#This Row],[Close Price]]-Table2[[#This Row],[200D EMA]])/Table2[[#This Row],[200D EMA]]</f>
        <v>3.6755974757600958E-2</v>
      </c>
      <c r="V491">
        <v>0.40266256635624598</v>
      </c>
      <c r="W491">
        <v>56.84</v>
      </c>
      <c r="X491">
        <v>57.98</v>
      </c>
      <c r="Y491">
        <v>56.84</v>
      </c>
      <c r="Z491">
        <v>57.98</v>
      </c>
      <c r="AA491">
        <v>56.84</v>
      </c>
      <c r="AB491">
        <v>57.98</v>
      </c>
      <c r="AC491" s="2">
        <f>(Table2[[#This Row],[Close Price]]/Table2[[#This Row],[Day Low]])-1</f>
        <v>1.442646023926808E-2</v>
      </c>
      <c r="AD491" s="2">
        <f>(Table2[[#This Row],[Day High]]/Table2[[#This Row],[Close Price]])-1</f>
        <v>5.5497745404093912E-3</v>
      </c>
      <c r="AE491" s="2">
        <f>(Table2[[#This Row],[Close Price]]/Table2[[#This Row],[Current Week Low]])-1</f>
        <v>1.442646023926808E-2</v>
      </c>
      <c r="AF491" s="2">
        <f>(Table2[[#This Row],[Current Week High]]/Table2[[#This Row],[Close Price]])-1</f>
        <v>5.5497745404093912E-3</v>
      </c>
      <c r="AG491" s="2">
        <f>(Table2[[#This Row],[Close Price]]/Table2[[#This Row],[Current Month Low]])-1</f>
        <v>1.442646023926808E-2</v>
      </c>
      <c r="AH491" s="2">
        <f>(Table2[[#This Row],[Current Month High]]/Table2[[#This Row],[Close Price]])-1</f>
        <v>5.5497745404093912E-3</v>
      </c>
      <c r="AI491">
        <v>27.818244883801601</v>
      </c>
      <c r="AJ491">
        <v>47.279693486589998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-0.15</v>
      </c>
      <c r="AM491" t="s">
        <v>10456</v>
      </c>
      <c r="AN491">
        <v>-3.79</v>
      </c>
      <c r="AO491" t="s">
        <v>10456</v>
      </c>
      <c r="AQ491">
        <f>(Table2[[#This Row],[Sharpe Ratio]]-AVERAGE(Table2[Sharpe Ratio]))/_xlfn.STDEV.P(Table2[Sharpe Ratio])</f>
        <v>-0.61179044057571164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474</v>
      </c>
      <c r="AT491">
        <f>_xlfn.RANK.AVG(Table2[[#This Row],[6M Return vs Nifty Z-Score]],Table2[6M Return vs Nifty Z-Score])</f>
        <v>414</v>
      </c>
      <c r="AU491">
        <f>_xlfn.RANK.AVG(Table2[[#This Row],[Sharpe Ratio Z-Score]],Table2[Sharpe Ratio Z-Score])</f>
        <v>519.5</v>
      </c>
      <c r="AV491">
        <f>(Table2[[#This Row],[Rank 1Y]]+Table2[[#This Row],[Rank 6M]]+Table2[[#This Row],[Rank Sharpe]])/3</f>
        <v>469.16666666666669</v>
      </c>
    </row>
    <row r="492" spans="1:48" x14ac:dyDescent="0.3">
      <c r="A492" t="s">
        <v>695</v>
      </c>
      <c r="B492" t="s">
        <v>696</v>
      </c>
      <c r="C492" t="s">
        <v>10413</v>
      </c>
      <c r="D492" t="s">
        <v>184</v>
      </c>
      <c r="E492">
        <v>23607.500938245001</v>
      </c>
      <c r="F492">
        <v>7308.25</v>
      </c>
      <c r="G492">
        <v>17.092410953525398</v>
      </c>
      <c r="H492">
        <f>(Table2[[#This Row],[1Y Return vs Nifty]]-AVERAGE(Table2[1Y Return vs Nifty]))/_xlfn.STDEV.P(Table2[1Y Return vs Nifty])</f>
        <v>-0.34345923757172148</v>
      </c>
      <c r="I492">
        <v>-6.1654111036253401</v>
      </c>
      <c r="J492">
        <f>(Table2[[#This Row],[1M Return vs Nifty]]-AVERAGE(Table2[1M Return vs Nifty]))/_xlfn.STDEV.P(Table2[1M Return vs Nifty])</f>
        <v>-0.56185370194324757</v>
      </c>
      <c r="K492">
        <v>1.9120135010980399</v>
      </c>
      <c r="L492">
        <f>(Table2[[#This Row],[6M Return vs Nifty]]-AVERAGE(Table2[6M Return vs Nifty]))/_xlfn.STDEV.P(Table2[6M Return vs Nifty])</f>
        <v>-0.31796547114654555</v>
      </c>
      <c r="M492">
        <v>-7.0717774429314799</v>
      </c>
      <c r="N492">
        <f>(Table2[[#This Row],[1W Return vs Nifty]]-AVERAGE(Table2[1W Return vs Nifty]))/_xlfn.STDEV.P(Table2[1W Return vs Nifty])</f>
        <v>-1.0567032512486987</v>
      </c>
      <c r="O492">
        <v>7398.52</v>
      </c>
      <c r="P492">
        <v>7159.2879689874799</v>
      </c>
      <c r="Q492">
        <v>6535.1195770070799</v>
      </c>
      <c r="R492">
        <v>35.011902995554401</v>
      </c>
      <c r="S492" s="2">
        <f>(Table2[[#This Row],[Close Price]]-Table2[[#This Row],[20D EMA]])/Table2[[#This Row],[20D EMA]]</f>
        <v>-1.2201088866421992E-2</v>
      </c>
      <c r="T492" s="2">
        <f>(Table2[[#This Row],[Close Price]]-Table2[[#This Row],[50D EMA]])/Table2[[#This Row],[50D EMA]]</f>
        <v>2.0806822083116662E-2</v>
      </c>
      <c r="U492" s="2">
        <f>(Table2[[#This Row],[Close Price]]-Table2[[#This Row],[200D EMA]])/Table2[[#This Row],[200D EMA]]</f>
        <v>0.11830394438581862</v>
      </c>
      <c r="V492">
        <v>0.74027763132191005</v>
      </c>
      <c r="W492">
        <v>7250</v>
      </c>
      <c r="X492">
        <v>7460</v>
      </c>
      <c r="Y492">
        <v>7250</v>
      </c>
      <c r="Z492">
        <v>7460</v>
      </c>
      <c r="AA492">
        <v>7250</v>
      </c>
      <c r="AB492">
        <v>7460</v>
      </c>
      <c r="AC492" s="2">
        <f>(Table2[[#This Row],[Close Price]]/Table2[[#This Row],[Day Low]])-1</f>
        <v>8.0344827586207312E-3</v>
      </c>
      <c r="AD492" s="2">
        <f>(Table2[[#This Row],[Day High]]/Table2[[#This Row],[Close Price]])-1</f>
        <v>2.0764204836999367E-2</v>
      </c>
      <c r="AE492" s="2">
        <f>(Table2[[#This Row],[Close Price]]/Table2[[#This Row],[Current Week Low]])-1</f>
        <v>8.0344827586207312E-3</v>
      </c>
      <c r="AF492" s="2">
        <f>(Table2[[#This Row],[Current Week High]]/Table2[[#This Row],[Close Price]])-1</f>
        <v>2.0764204836999367E-2</v>
      </c>
      <c r="AG492" s="2">
        <f>(Table2[[#This Row],[Close Price]]/Table2[[#This Row],[Current Month Low]])-1</f>
        <v>8.0344827586207312E-3</v>
      </c>
      <c r="AH492" s="2">
        <f>(Table2[[#This Row],[Current Month High]]/Table2[[#This Row],[Close Price]])-1</f>
        <v>2.0764204836999367E-2</v>
      </c>
      <c r="AI492">
        <v>9.4516471111415203</v>
      </c>
      <c r="AJ492">
        <v>44.574678536102802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0.04</v>
      </c>
      <c r="AM492" t="s">
        <v>10455</v>
      </c>
      <c r="AN492">
        <v>-6.11</v>
      </c>
      <c r="AO492" t="s">
        <v>10456</v>
      </c>
      <c r="AP492">
        <v>-2.6981628781782001E-2</v>
      </c>
      <c r="AQ492">
        <f>(Table2[[#This Row],[Sharpe Ratio]]-AVERAGE(Table2[Sharpe Ratio]))/_xlfn.STDEV.P(Table2[Sharpe Ratio])</f>
        <v>-0.91684174445790145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-3.1968234063681145</v>
      </c>
      <c r="AS492">
        <f>_xlfn.RANK.AVG(Table2[[#This Row],[1Y Return vs Nifty Z-Score]],Table2[1Y Return vs Nifty Z-Score])</f>
        <v>407</v>
      </c>
      <c r="AT492">
        <f>_xlfn.RANK.AVG(Table2[[#This Row],[6M Return vs Nifty Z-Score]],Table2[6M Return vs Nifty Z-Score])</f>
        <v>408</v>
      </c>
      <c r="AU492">
        <f>_xlfn.RANK.AVG(Table2[[#This Row],[Sharpe Ratio Z-Score]],Table2[Sharpe Ratio Z-Score])</f>
        <v>595</v>
      </c>
      <c r="AV492">
        <f>(Table2[[#This Row],[Rank 1Y]]+Table2[[#This Row],[Rank 6M]]+Table2[[#This Row],[Rank Sharpe]])/3</f>
        <v>470</v>
      </c>
    </row>
    <row r="493" spans="1:48" x14ac:dyDescent="0.3">
      <c r="A493" t="s">
        <v>1288</v>
      </c>
      <c r="B493" t="s">
        <v>1289</v>
      </c>
      <c r="C493" t="s">
        <v>10419</v>
      </c>
      <c r="D493" t="s">
        <v>218</v>
      </c>
      <c r="E493">
        <v>8349.5587905100001</v>
      </c>
      <c r="F493">
        <v>2217.65</v>
      </c>
      <c r="G493">
        <v>9.9976868099277407</v>
      </c>
      <c r="H493">
        <f>(Table2[[#This Row],[1Y Return vs Nifty]]-AVERAGE(Table2[1Y Return vs Nifty]))/_xlfn.STDEV.P(Table2[1Y Return vs Nifty])</f>
        <v>-0.42755586000918883</v>
      </c>
      <c r="I493">
        <v>-14.3317149375968</v>
      </c>
      <c r="J493">
        <f>(Table2[[#This Row],[1M Return vs Nifty]]-AVERAGE(Table2[1M Return vs Nifty]))/_xlfn.STDEV.P(Table2[1M Return vs Nifty])</f>
        <v>-1.345680262913052</v>
      </c>
      <c r="K493">
        <v>4.0829186985916701</v>
      </c>
      <c r="L493">
        <f>(Table2[[#This Row],[6M Return vs Nifty]]-AVERAGE(Table2[6M Return vs Nifty]))/_xlfn.STDEV.P(Table2[6M Return vs Nifty])</f>
        <v>-0.25182457962793409</v>
      </c>
      <c r="M493">
        <v>-7.4193982162163703</v>
      </c>
      <c r="N493">
        <f>(Table2[[#This Row],[1W Return vs Nifty]]-AVERAGE(Table2[1W Return vs Nifty]))/_xlfn.STDEV.P(Table2[1W Return vs Nifty])</f>
        <v>-1.1265430265915348</v>
      </c>
      <c r="O493">
        <v>2227.5500000000002</v>
      </c>
      <c r="P493">
        <v>2223.71723215765</v>
      </c>
      <c r="Q493">
        <v>1948.6658222552001</v>
      </c>
      <c r="R493">
        <v>39.342488731365002</v>
      </c>
      <c r="S493" s="2">
        <f>(Table2[[#This Row],[Close Price]]-Table2[[#This Row],[20D EMA]])/Table2[[#This Row],[20D EMA]]</f>
        <v>-4.4443446836210593E-3</v>
      </c>
      <c r="T493" s="2">
        <f>(Table2[[#This Row],[Close Price]]-Table2[[#This Row],[50D EMA]])/Table2[[#This Row],[50D EMA]]</f>
        <v>-2.7284189149188254E-3</v>
      </c>
      <c r="U493" s="2">
        <f>(Table2[[#This Row],[Close Price]]-Table2[[#This Row],[200D EMA]])/Table2[[#This Row],[200D EMA]]</f>
        <v>0.13803504668312158</v>
      </c>
      <c r="V493">
        <v>0.37093418150882801</v>
      </c>
      <c r="W493">
        <v>2165</v>
      </c>
      <c r="X493">
        <v>2226.4499999999998</v>
      </c>
      <c r="Y493">
        <v>2165</v>
      </c>
      <c r="Z493">
        <v>2226.4499999999998</v>
      </c>
      <c r="AA493">
        <v>2165</v>
      </c>
      <c r="AB493">
        <v>2226.4499999999998</v>
      </c>
      <c r="AC493" s="2">
        <f>(Table2[[#This Row],[Close Price]]/Table2[[#This Row],[Day Low]])-1</f>
        <v>2.4318706697459724E-2</v>
      </c>
      <c r="AD493" s="2">
        <f>(Table2[[#This Row],[Day High]]/Table2[[#This Row],[Close Price]])-1</f>
        <v>3.9681644984554953E-3</v>
      </c>
      <c r="AE493" s="2">
        <f>(Table2[[#This Row],[Close Price]]/Table2[[#This Row],[Current Week Low]])-1</f>
        <v>2.4318706697459724E-2</v>
      </c>
      <c r="AF493" s="2">
        <f>(Table2[[#This Row],[Current Week High]]/Table2[[#This Row],[Close Price]])-1</f>
        <v>3.9681644984554953E-3</v>
      </c>
      <c r="AG493" s="2">
        <f>(Table2[[#This Row],[Close Price]]/Table2[[#This Row],[Current Month Low]])-1</f>
        <v>2.4318706697459724E-2</v>
      </c>
      <c r="AH493" s="2">
        <f>(Table2[[#This Row],[Current Month High]]/Table2[[#This Row],[Close Price]])-1</f>
        <v>3.9681644984554953E-3</v>
      </c>
      <c r="AI493">
        <v>23.689491127995801</v>
      </c>
      <c r="AJ493">
        <v>51.696422463916797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-0.06</v>
      </c>
      <c r="AM493" t="s">
        <v>10456</v>
      </c>
      <c r="AN493">
        <v>-0.5</v>
      </c>
      <c r="AO493" t="s">
        <v>10456</v>
      </c>
      <c r="AP493">
        <v>-2.4431606837349001E-2</v>
      </c>
      <c r="AQ493">
        <f>(Table2[[#This Row],[Sharpe Ratio]]-AVERAGE(Table2[Sharpe Ratio]))/_xlfn.STDEV.P(Table2[Sharpe Ratio])</f>
        <v>-0.88801147904402422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-4.0396152081857339</v>
      </c>
      <c r="AS493">
        <f>_xlfn.RANK.AVG(Table2[[#This Row],[1Y Return vs Nifty Z-Score]],Table2[1Y Return vs Nifty Z-Score])</f>
        <v>440</v>
      </c>
      <c r="AT493">
        <f>_xlfn.RANK.AVG(Table2[[#This Row],[6M Return vs Nifty Z-Score]],Table2[6M Return vs Nifty Z-Score])</f>
        <v>386</v>
      </c>
      <c r="AU493">
        <f>_xlfn.RANK.AVG(Table2[[#This Row],[Sharpe Ratio Z-Score]],Table2[Sharpe Ratio Z-Score])</f>
        <v>589</v>
      </c>
      <c r="AV493">
        <f>(Table2[[#This Row],[Rank 1Y]]+Table2[[#This Row],[Rank 6M]]+Table2[[#This Row],[Rank Sharpe]])/3</f>
        <v>471.66666666666669</v>
      </c>
    </row>
    <row r="494" spans="1:48" x14ac:dyDescent="0.3">
      <c r="A494" t="s">
        <v>1647</v>
      </c>
      <c r="B494" t="s">
        <v>1648</v>
      </c>
      <c r="C494" t="s">
        <v>10415</v>
      </c>
      <c r="D494" t="s">
        <v>197</v>
      </c>
      <c r="E494">
        <v>4923.3356322849904</v>
      </c>
      <c r="F494">
        <v>125.59</v>
      </c>
      <c r="G494">
        <v>-4.0674098447254803</v>
      </c>
      <c r="H494">
        <f>(Table2[[#This Row],[1Y Return vs Nifty]]-AVERAGE(Table2[1Y Return vs Nifty]))/_xlfn.STDEV.P(Table2[1Y Return vs Nifty])</f>
        <v>-0.59427511490513152</v>
      </c>
      <c r="I494">
        <v>-7.3426592573374503</v>
      </c>
      <c r="J494">
        <f>(Table2[[#This Row],[1M Return vs Nifty]]-AVERAGE(Table2[1M Return vs Nifty]))/_xlfn.STDEV.P(Table2[1M Return vs Nifty])</f>
        <v>-0.67484954320665747</v>
      </c>
      <c r="K494">
        <v>1.28178295286252</v>
      </c>
      <c r="L494">
        <f>(Table2[[#This Row],[6M Return vs Nifty]]-AVERAGE(Table2[6M Return vs Nifty]))/_xlfn.STDEV.P(Table2[6M Return vs Nifty])</f>
        <v>-0.33716668286720747</v>
      </c>
      <c r="M494">
        <v>-6.6342060466914701</v>
      </c>
      <c r="N494">
        <f>(Table2[[#This Row],[1W Return vs Nifty]]-AVERAGE(Table2[1W Return vs Nifty]))/_xlfn.STDEV.P(Table2[1W Return vs Nifty])</f>
        <v>-0.96879168105951363</v>
      </c>
      <c r="O494">
        <v>126.38</v>
      </c>
      <c r="P494">
        <v>127.307040056475</v>
      </c>
      <c r="Q494">
        <v>121.42568490498</v>
      </c>
      <c r="R494">
        <v>37.248626625993701</v>
      </c>
      <c r="S494" s="2">
        <f>(Table2[[#This Row],[Close Price]]-Table2[[#This Row],[20D EMA]])/Table2[[#This Row],[20D EMA]]</f>
        <v>-6.2509890805506575E-3</v>
      </c>
      <c r="T494" s="2">
        <f>(Table2[[#This Row],[Close Price]]-Table2[[#This Row],[50D EMA]])/Table2[[#This Row],[50D EMA]]</f>
        <v>-1.3487392808074865E-2</v>
      </c>
      <c r="U494" s="2">
        <f>(Table2[[#This Row],[Close Price]]-Table2[[#This Row],[200D EMA]])/Table2[[#This Row],[200D EMA]]</f>
        <v>3.4295174849363445E-2</v>
      </c>
      <c r="V494">
        <v>0.56483842493620795</v>
      </c>
      <c r="W494">
        <v>122.01</v>
      </c>
      <c r="X494">
        <v>125.99</v>
      </c>
      <c r="Y494">
        <v>122.01</v>
      </c>
      <c r="Z494">
        <v>125.99</v>
      </c>
      <c r="AA494">
        <v>122.01</v>
      </c>
      <c r="AB494">
        <v>125.99</v>
      </c>
      <c r="AC494" s="2">
        <f>(Table2[[#This Row],[Close Price]]/Table2[[#This Row],[Day Low]])-1</f>
        <v>2.9341857224817636E-2</v>
      </c>
      <c r="AD494" s="2">
        <f>(Table2[[#This Row],[Day High]]/Table2[[#This Row],[Close Price]])-1</f>
        <v>3.1849669559678162E-3</v>
      </c>
      <c r="AE494" s="2">
        <f>(Table2[[#This Row],[Close Price]]/Table2[[#This Row],[Current Week Low]])-1</f>
        <v>2.9341857224817636E-2</v>
      </c>
      <c r="AF494" s="2">
        <f>(Table2[[#This Row],[Current Week High]]/Table2[[#This Row],[Close Price]])-1</f>
        <v>3.1849669559678162E-3</v>
      </c>
      <c r="AG494" s="2">
        <f>(Table2[[#This Row],[Close Price]]/Table2[[#This Row],[Current Month Low]])-1</f>
        <v>2.9341857224817636E-2</v>
      </c>
      <c r="AH494" s="2">
        <f>(Table2[[#This Row],[Current Month High]]/Table2[[#This Row],[Close Price]])-1</f>
        <v>3.1849669559678162E-3</v>
      </c>
      <c r="AI494">
        <v>14.6588104148419</v>
      </c>
      <c r="AJ494">
        <v>23.067123958843698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-0.19</v>
      </c>
      <c r="AM494" t="s">
        <v>10456</v>
      </c>
      <c r="AN494">
        <v>-2.0099999999999998</v>
      </c>
      <c r="AO494" t="s">
        <v>10456</v>
      </c>
      <c r="AP494">
        <v>1.4038843212411001E-2</v>
      </c>
      <c r="AQ494">
        <f>(Table2[[#This Row],[Sharpe Ratio]]-AVERAGE(Table2[Sharpe Ratio]))/_xlfn.STDEV.P(Table2[Sharpe Ratio])</f>
        <v>-0.45306883553179389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535</v>
      </c>
      <c r="AT494">
        <f>_xlfn.RANK.AVG(Table2[[#This Row],[6M Return vs Nifty Z-Score]],Table2[6M Return vs Nifty Z-Score])</f>
        <v>416</v>
      </c>
      <c r="AU494">
        <f>_xlfn.RANK.AVG(Table2[[#This Row],[Sharpe Ratio Z-Score]],Table2[Sharpe Ratio Z-Score])</f>
        <v>466</v>
      </c>
      <c r="AV494">
        <f>(Table2[[#This Row],[Rank 1Y]]+Table2[[#This Row],[Rank 6M]]+Table2[[#This Row],[Rank Sharpe]])/3</f>
        <v>472.33333333333331</v>
      </c>
    </row>
    <row r="495" spans="1:48" x14ac:dyDescent="0.3">
      <c r="A495" t="s">
        <v>160</v>
      </c>
      <c r="B495" t="s">
        <v>161</v>
      </c>
      <c r="C495" t="s">
        <v>10425</v>
      </c>
      <c r="D495" t="s">
        <v>162</v>
      </c>
      <c r="E495">
        <v>160667.1474593</v>
      </c>
      <c r="F495">
        <v>3121.4</v>
      </c>
      <c r="G495">
        <v>-4.5188341779404704</v>
      </c>
      <c r="H495">
        <f>(Table2[[#This Row],[1Y Return vs Nifty]]-AVERAGE(Table2[1Y Return vs Nifty]))/_xlfn.STDEV.P(Table2[1Y Return vs Nifty])</f>
        <v>-0.59962602932281539</v>
      </c>
      <c r="I495">
        <v>-0.40788544636416302</v>
      </c>
      <c r="J495">
        <f>(Table2[[#This Row],[1M Return vs Nifty]]-AVERAGE(Table2[1M Return vs Nifty]))/_xlfn.STDEV.P(Table2[1M Return vs Nifty])</f>
        <v>-9.2289616227892637E-3</v>
      </c>
      <c r="K495">
        <v>4.7621958397161901</v>
      </c>
      <c r="L495">
        <f>(Table2[[#This Row],[6M Return vs Nifty]]-AVERAGE(Table2[6M Return vs Nifty]))/_xlfn.STDEV.P(Table2[6M Return vs Nifty])</f>
        <v>-0.23112906710437472</v>
      </c>
      <c r="M495">
        <v>-1.68248484663415</v>
      </c>
      <c r="N495">
        <f>(Table2[[#This Row],[1W Return vs Nifty]]-AVERAGE(Table2[1W Return vs Nifty]))/_xlfn.STDEV.P(Table2[1W Return vs Nifty])</f>
        <v>2.60484514918921E-2</v>
      </c>
      <c r="O495">
        <v>3110.75</v>
      </c>
      <c r="P495">
        <v>3041.2992830922799</v>
      </c>
      <c r="Q495">
        <v>2811.3943651597501</v>
      </c>
      <c r="R495">
        <v>59.110943369420497</v>
      </c>
      <c r="S495" s="2">
        <f>(Table2[[#This Row],[Close Price]]-Table2[[#This Row],[20D EMA]])/Table2[[#This Row],[20D EMA]]</f>
        <v>3.423611669211634E-3</v>
      </c>
      <c r="T495" s="2">
        <f>(Table2[[#This Row],[Close Price]]-Table2[[#This Row],[50D EMA]])/Table2[[#This Row],[50D EMA]]</f>
        <v>2.6337663429913012E-2</v>
      </c>
      <c r="U495" s="2">
        <f>(Table2[[#This Row],[Close Price]]-Table2[[#This Row],[200D EMA]])/Table2[[#This Row],[200D EMA]]</f>
        <v>0.11026757351512111</v>
      </c>
      <c r="V495">
        <v>0.81490740195700395</v>
      </c>
      <c r="W495">
        <v>3108</v>
      </c>
      <c r="X495">
        <v>3171.8</v>
      </c>
      <c r="Y495">
        <v>3108</v>
      </c>
      <c r="Z495">
        <v>3171.8</v>
      </c>
      <c r="AA495">
        <v>3108</v>
      </c>
      <c r="AB495">
        <v>3171.8</v>
      </c>
      <c r="AC495" s="2">
        <f>(Table2[[#This Row],[Close Price]]/Table2[[#This Row],[Day Low]])-1</f>
        <v>4.3114543114544102E-3</v>
      </c>
      <c r="AD495" s="2">
        <f>(Table2[[#This Row],[Day High]]/Table2[[#This Row],[Close Price]])-1</f>
        <v>1.6146600884218598E-2</v>
      </c>
      <c r="AE495" s="2">
        <f>(Table2[[#This Row],[Close Price]]/Table2[[#This Row],[Current Week Low]])-1</f>
        <v>4.3114543114544102E-3</v>
      </c>
      <c r="AF495" s="2">
        <f>(Table2[[#This Row],[Current Week High]]/Table2[[#This Row],[Close Price]])-1</f>
        <v>1.6146600884218598E-2</v>
      </c>
      <c r="AG495" s="2">
        <f>(Table2[[#This Row],[Close Price]]/Table2[[#This Row],[Current Month Low]])-1</f>
        <v>4.3114543114544102E-3</v>
      </c>
      <c r="AH495" s="2">
        <f>(Table2[[#This Row],[Current Month High]]/Table2[[#This Row],[Close Price]])-1</f>
        <v>1.6146600884218598E-2</v>
      </c>
      <c r="AI495">
        <v>3.5112449541872199</v>
      </c>
      <c r="AJ495">
        <v>36.154064251597497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-0.04</v>
      </c>
      <c r="AM495" t="s">
        <v>10456</v>
      </c>
      <c r="AN495">
        <v>1.39</v>
      </c>
      <c r="AO495" t="s">
        <v>10455</v>
      </c>
      <c r="AP495">
        <v>2.2026354373180001E-3</v>
      </c>
      <c r="AQ495">
        <f>(Table2[[#This Row],[Sharpe Ratio]]-AVERAGE(Table2[Sharpe Ratio]))/_xlfn.STDEV.P(Table2[Sharpe Ratio])</f>
        <v>-0.58688768850076456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-1.4008232950588515</v>
      </c>
      <c r="AS495">
        <f>_xlfn.RANK.AVG(Table2[[#This Row],[1Y Return vs Nifty Z-Score]],Table2[1Y Return vs Nifty Z-Score])</f>
        <v>541</v>
      </c>
      <c r="AT495">
        <f>_xlfn.RANK.AVG(Table2[[#This Row],[6M Return vs Nifty Z-Score]],Table2[6M Return vs Nifty Z-Score])</f>
        <v>380</v>
      </c>
      <c r="AU495">
        <f>_xlfn.RANK.AVG(Table2[[#This Row],[Sharpe Ratio Z-Score]],Table2[Sharpe Ratio Z-Score])</f>
        <v>497</v>
      </c>
      <c r="AV495">
        <f>(Table2[[#This Row],[Rank 1Y]]+Table2[[#This Row],[Rank 6M]]+Table2[[#This Row],[Rank Sharpe]])/3</f>
        <v>472.66666666666669</v>
      </c>
    </row>
    <row r="496" spans="1:48" x14ac:dyDescent="0.3">
      <c r="A496" t="s">
        <v>1535</v>
      </c>
      <c r="B496" t="s">
        <v>1536</v>
      </c>
      <c r="C496" t="s">
        <v>10411</v>
      </c>
      <c r="D496" t="s">
        <v>535</v>
      </c>
      <c r="E496">
        <v>5885.8295781999996</v>
      </c>
      <c r="F496">
        <v>305.3</v>
      </c>
      <c r="G496">
        <v>-4.5767293494372598</v>
      </c>
      <c r="H496">
        <f>(Table2[[#This Row],[1Y Return vs Nifty]]-AVERAGE(Table2[1Y Return vs Nifty]))/_xlfn.STDEV.P(Table2[1Y Return vs Nifty])</f>
        <v>-0.60031228410591519</v>
      </c>
      <c r="I496">
        <v>-10.9985327950615</v>
      </c>
      <c r="J496">
        <f>(Table2[[#This Row],[1M Return vs Nifty]]-AVERAGE(Table2[1M Return vs Nifty]))/_xlfn.STDEV.P(Table2[1M Return vs Nifty])</f>
        <v>-1.0257513515001608</v>
      </c>
      <c r="K496">
        <v>-27.283303723154301</v>
      </c>
      <c r="L496">
        <f>(Table2[[#This Row],[6M Return vs Nifty]]-AVERAGE(Table2[6M Return vs Nifty]))/_xlfn.STDEV.P(Table2[6M Return vs Nifty])</f>
        <v>-1.2074581636925494</v>
      </c>
      <c r="M496">
        <v>-3.65747755833427</v>
      </c>
      <c r="N496">
        <f>(Table2[[#This Row],[1W Return vs Nifty]]-AVERAGE(Table2[1W Return vs Nifty]))/_xlfn.STDEV.P(Table2[1W Return vs Nifty])</f>
        <v>-0.37074327641739796</v>
      </c>
      <c r="O496">
        <v>305.56</v>
      </c>
      <c r="P496">
        <v>315.73488372165798</v>
      </c>
      <c r="Q496">
        <v>321.03081595324301</v>
      </c>
      <c r="R496">
        <v>37.376073138216199</v>
      </c>
      <c r="S496" s="2">
        <f>(Table2[[#This Row],[Close Price]]-Table2[[#This Row],[20D EMA]])/Table2[[#This Row],[20D EMA]]</f>
        <v>-8.5089671422958148E-4</v>
      </c>
      <c r="T496" s="2">
        <f>(Table2[[#This Row],[Close Price]]-Table2[[#This Row],[50D EMA]])/Table2[[#This Row],[50D EMA]]</f>
        <v>-3.304951166199626E-2</v>
      </c>
      <c r="U496" s="2">
        <f>(Table2[[#This Row],[Close Price]]-Table2[[#This Row],[200D EMA]])/Table2[[#This Row],[200D EMA]]</f>
        <v>-4.9000953090852603E-2</v>
      </c>
      <c r="V496">
        <v>1.4589429092275501</v>
      </c>
      <c r="W496">
        <v>290.55</v>
      </c>
      <c r="X496">
        <v>307.3</v>
      </c>
      <c r="Y496">
        <v>290.55</v>
      </c>
      <c r="Z496">
        <v>307.3</v>
      </c>
      <c r="AA496">
        <v>290.55</v>
      </c>
      <c r="AB496">
        <v>307.3</v>
      </c>
      <c r="AC496" s="2">
        <f>(Table2[[#This Row],[Close Price]]/Table2[[#This Row],[Day Low]])-1</f>
        <v>5.0765789020822627E-2</v>
      </c>
      <c r="AD496" s="2">
        <f>(Table2[[#This Row],[Day High]]/Table2[[#This Row],[Close Price]])-1</f>
        <v>6.5509335080249365E-3</v>
      </c>
      <c r="AE496" s="2">
        <f>(Table2[[#This Row],[Close Price]]/Table2[[#This Row],[Current Week Low]])-1</f>
        <v>5.0765789020822627E-2</v>
      </c>
      <c r="AF496" s="2">
        <f>(Table2[[#This Row],[Current Week High]]/Table2[[#This Row],[Close Price]])-1</f>
        <v>6.5509335080249365E-3</v>
      </c>
      <c r="AG496" s="2">
        <f>(Table2[[#This Row],[Close Price]]/Table2[[#This Row],[Current Month Low]])-1</f>
        <v>5.0765789020822627E-2</v>
      </c>
      <c r="AH496" s="2">
        <f>(Table2[[#This Row],[Current Month High]]/Table2[[#This Row],[Close Price]])-1</f>
        <v>6.5509335080249365E-3</v>
      </c>
      <c r="AI496">
        <v>32.748116606616399</v>
      </c>
      <c r="AJ496">
        <v>30.470085470085401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-0.17</v>
      </c>
      <c r="AM496" t="s">
        <v>10456</v>
      </c>
      <c r="AN496">
        <v>-0.1</v>
      </c>
      <c r="AO496" t="s">
        <v>10456</v>
      </c>
      <c r="AP496">
        <v>0.10752924203613599</v>
      </c>
      <c r="AQ496">
        <f>(Table2[[#This Row],[Sharpe Ratio]]-AVERAGE(Table2[Sharpe Ratio]))/_xlfn.STDEV.P(Table2[Sharpe Ratio])</f>
        <v>0.60392324942712206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544</v>
      </c>
      <c r="AT496">
        <f>_xlfn.RANK.AVG(Table2[[#This Row],[6M Return vs Nifty Z-Score]],Table2[6M Return vs Nifty Z-Score])</f>
        <v>689</v>
      </c>
      <c r="AU496">
        <f>_xlfn.RANK.AVG(Table2[[#This Row],[Sharpe Ratio Z-Score]],Table2[Sharpe Ratio Z-Score])</f>
        <v>187</v>
      </c>
      <c r="AV496">
        <f>(Table2[[#This Row],[Rank 1Y]]+Table2[[#This Row],[Rank 6M]]+Table2[[#This Row],[Rank Sharpe]])/3</f>
        <v>473.33333333333331</v>
      </c>
    </row>
    <row r="497" spans="1:48" x14ac:dyDescent="0.3">
      <c r="A497" t="s">
        <v>714</v>
      </c>
      <c r="B497" t="s">
        <v>715</v>
      </c>
      <c r="C497" t="s">
        <v>10423</v>
      </c>
      <c r="D497" t="s">
        <v>716</v>
      </c>
      <c r="E497">
        <v>22425.957514500002</v>
      </c>
      <c r="F497">
        <v>1496.25</v>
      </c>
      <c r="G497">
        <v>-4.9784048450120304</v>
      </c>
      <c r="H497">
        <f>(Table2[[#This Row],[1Y Return vs Nifty]]-AVERAGE(Table2[1Y Return vs Nifty]))/_xlfn.STDEV.P(Table2[1Y Return vs Nifty])</f>
        <v>-0.6050735055163653</v>
      </c>
      <c r="I497">
        <v>7.0863584131864501</v>
      </c>
      <c r="J497">
        <f>(Table2[[#This Row],[1M Return vs Nifty]]-AVERAGE(Table2[1M Return vs Nifty]))/_xlfn.STDEV.P(Table2[1M Return vs Nifty])</f>
        <v>0.71009124871083473</v>
      </c>
      <c r="K497">
        <v>3.3961359681202299</v>
      </c>
      <c r="L497">
        <f>(Table2[[#This Row],[6M Return vs Nifty]]-AVERAGE(Table2[6M Return vs Nifty]))/_xlfn.STDEV.P(Table2[6M Return vs Nifty])</f>
        <v>-0.27274876467544834</v>
      </c>
      <c r="M497">
        <v>0.40318117772751599</v>
      </c>
      <c r="N497">
        <f>(Table2[[#This Row],[1W Return vs Nifty]]-AVERAGE(Table2[1W Return vs Nifty]))/_xlfn.STDEV.P(Table2[1W Return vs Nifty])</f>
        <v>0.44507532725983806</v>
      </c>
      <c r="O497">
        <v>1351.58</v>
      </c>
      <c r="P497">
        <v>1294.08757858889</v>
      </c>
      <c r="Q497">
        <v>1274.3193579931001</v>
      </c>
      <c r="R497">
        <v>65.583407691622</v>
      </c>
      <c r="S497" s="2">
        <f>(Table2[[#This Row],[Close Price]]-Table2[[#This Row],[20D EMA]])/Table2[[#This Row],[20D EMA]]</f>
        <v>0.10703768922298353</v>
      </c>
      <c r="T497" s="2">
        <f>(Table2[[#This Row],[Close Price]]-Table2[[#This Row],[50D EMA]])/Table2[[#This Row],[50D EMA]]</f>
        <v>0.15622004627503935</v>
      </c>
      <c r="U497" s="2">
        <f>(Table2[[#This Row],[Close Price]]-Table2[[#This Row],[200D EMA]])/Table2[[#This Row],[200D EMA]]</f>
        <v>0.17415621964372732</v>
      </c>
      <c r="V497">
        <v>1.3834552844305299</v>
      </c>
      <c r="W497">
        <v>1409.5</v>
      </c>
      <c r="X497">
        <v>1512.1</v>
      </c>
      <c r="Y497">
        <v>1409.5</v>
      </c>
      <c r="Z497">
        <v>1512.1</v>
      </c>
      <c r="AA497">
        <v>1409.5</v>
      </c>
      <c r="AB497">
        <v>1512.1</v>
      </c>
      <c r="AC497" s="2">
        <f>(Table2[[#This Row],[Close Price]]/Table2[[#This Row],[Day Low]])-1</f>
        <v>6.154664774742824E-2</v>
      </c>
      <c r="AD497" s="2">
        <f>(Table2[[#This Row],[Day High]]/Table2[[#This Row],[Close Price]])-1</f>
        <v>1.0593149540517821E-2</v>
      </c>
      <c r="AE497" s="2">
        <f>(Table2[[#This Row],[Close Price]]/Table2[[#This Row],[Current Week Low]])-1</f>
        <v>6.154664774742824E-2</v>
      </c>
      <c r="AF497" s="2">
        <f>(Table2[[#This Row],[Current Week High]]/Table2[[#This Row],[Close Price]])-1</f>
        <v>1.0593149540517821E-2</v>
      </c>
      <c r="AG497" s="2">
        <f>(Table2[[#This Row],[Close Price]]/Table2[[#This Row],[Current Month Low]])-1</f>
        <v>6.154664774742824E-2</v>
      </c>
      <c r="AH497" s="2">
        <f>(Table2[[#This Row],[Current Month High]]/Table2[[#This Row],[Close Price]])-1</f>
        <v>1.0593149540517821E-2</v>
      </c>
      <c r="AI497">
        <v>1.8412698412698401</v>
      </c>
      <c r="AJ497">
        <v>34.754807042824297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0.1</v>
      </c>
      <c r="AM497" t="s">
        <v>10455</v>
      </c>
      <c r="AN497">
        <v>13.58</v>
      </c>
      <c r="AO497" t="s">
        <v>10455</v>
      </c>
      <c r="AP497">
        <v>9.0049973697679999E-3</v>
      </c>
      <c r="AQ497">
        <f>(Table2[[#This Row],[Sharpe Ratio]]-AVERAGE(Table2[Sharpe Ratio]))/_xlfn.STDEV.P(Table2[Sharpe Ratio])</f>
        <v>-0.50998093858752236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-0.23263663280866326</v>
      </c>
      <c r="AS497">
        <f>_xlfn.RANK.AVG(Table2[[#This Row],[1Y Return vs Nifty Z-Score]],Table2[1Y Return vs Nifty Z-Score])</f>
        <v>547</v>
      </c>
      <c r="AT497">
        <f>_xlfn.RANK.AVG(Table2[[#This Row],[6M Return vs Nifty Z-Score]],Table2[6M Return vs Nifty Z-Score])</f>
        <v>393</v>
      </c>
      <c r="AU497">
        <f>_xlfn.RANK.AVG(Table2[[#This Row],[Sharpe Ratio Z-Score]],Table2[Sharpe Ratio Z-Score])</f>
        <v>480</v>
      </c>
      <c r="AV497">
        <f>(Table2[[#This Row],[Rank 1Y]]+Table2[[#This Row],[Rank 6M]]+Table2[[#This Row],[Rank Sharpe]])/3</f>
        <v>473.33333333333331</v>
      </c>
    </row>
    <row r="498" spans="1:48" x14ac:dyDescent="0.3">
      <c r="A498" t="s">
        <v>1814</v>
      </c>
      <c r="B498" t="s">
        <v>1815</v>
      </c>
      <c r="C498" t="s">
        <v>10413</v>
      </c>
      <c r="D498" t="s">
        <v>184</v>
      </c>
      <c r="E498">
        <v>3768.756842579</v>
      </c>
      <c r="F498">
        <v>270.55</v>
      </c>
      <c r="G498">
        <v>15.058535118515699</v>
      </c>
      <c r="H498">
        <f>(Table2[[#This Row],[1Y Return vs Nifty]]-AVERAGE(Table2[1Y Return vs Nifty]))/_xlfn.STDEV.P(Table2[1Y Return vs Nifty])</f>
        <v>-0.36756758691971542</v>
      </c>
      <c r="I498">
        <v>5.2666274810831499</v>
      </c>
      <c r="J498">
        <f>(Table2[[#This Row],[1M Return vs Nifty]]-AVERAGE(Table2[1M Return vs Nifty]))/_xlfn.STDEV.P(Table2[1M Return vs Nifty])</f>
        <v>0.53542796561483486</v>
      </c>
      <c r="K498">
        <v>8.1539627413871205</v>
      </c>
      <c r="L498">
        <f>(Table2[[#This Row],[6M Return vs Nifty]]-AVERAGE(Table2[6M Return vs Nifty]))/_xlfn.STDEV.P(Table2[6M Return vs Nifty])</f>
        <v>-0.1277922254224651</v>
      </c>
      <c r="M498">
        <v>-5.2569408384516398</v>
      </c>
      <c r="N498">
        <f>(Table2[[#This Row],[1W Return vs Nifty]]-AVERAGE(Table2[1W Return vs Nifty]))/_xlfn.STDEV.P(Table2[1W Return vs Nifty])</f>
        <v>-0.69208815778605226</v>
      </c>
      <c r="O498">
        <v>258.62</v>
      </c>
      <c r="P498">
        <v>248.27283966029901</v>
      </c>
      <c r="Q498">
        <v>229.32717094073601</v>
      </c>
      <c r="R498">
        <v>57.705930363321499</v>
      </c>
      <c r="S498" s="2">
        <f>(Table2[[#This Row],[Close Price]]-Table2[[#This Row],[20D EMA]])/Table2[[#This Row],[20D EMA]]</f>
        <v>4.6129456345216945E-2</v>
      </c>
      <c r="T498" s="2">
        <f>(Table2[[#This Row],[Close Price]]-Table2[[#This Row],[50D EMA]])/Table2[[#This Row],[50D EMA]]</f>
        <v>8.9728543686783749E-2</v>
      </c>
      <c r="U498" s="2">
        <f>(Table2[[#This Row],[Close Price]]-Table2[[#This Row],[200D EMA]])/Table2[[#This Row],[200D EMA]]</f>
        <v>0.17975553829998203</v>
      </c>
      <c r="V498">
        <v>1.0977649105946801</v>
      </c>
      <c r="W498">
        <v>266.10000000000002</v>
      </c>
      <c r="X498">
        <v>275</v>
      </c>
      <c r="Y498">
        <v>266.10000000000002</v>
      </c>
      <c r="Z498">
        <v>275</v>
      </c>
      <c r="AA498">
        <v>266.10000000000002</v>
      </c>
      <c r="AB498">
        <v>275</v>
      </c>
      <c r="AC498" s="2">
        <f>(Table2[[#This Row],[Close Price]]/Table2[[#This Row],[Day Low]])-1</f>
        <v>1.6723036452461537E-2</v>
      </c>
      <c r="AD498" s="2">
        <f>(Table2[[#This Row],[Day High]]/Table2[[#This Row],[Close Price]])-1</f>
        <v>1.6447976344483362E-2</v>
      </c>
      <c r="AE498" s="2">
        <f>(Table2[[#This Row],[Close Price]]/Table2[[#This Row],[Current Week Low]])-1</f>
        <v>1.6723036452461537E-2</v>
      </c>
      <c r="AF498" s="2">
        <f>(Table2[[#This Row],[Current Week High]]/Table2[[#This Row],[Close Price]])-1</f>
        <v>1.6447976344483362E-2</v>
      </c>
      <c r="AG498" s="2">
        <f>(Table2[[#This Row],[Close Price]]/Table2[[#This Row],[Current Month Low]])-1</f>
        <v>1.6723036452461537E-2</v>
      </c>
      <c r="AH498" s="2">
        <f>(Table2[[#This Row],[Current Month High]]/Table2[[#This Row],[Close Price]])-1</f>
        <v>1.6447976344483362E-2</v>
      </c>
      <c r="AI498">
        <v>1.6447976344483299</v>
      </c>
      <c r="AJ498">
        <v>43.756641870350698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0.11</v>
      </c>
      <c r="AM498" t="s">
        <v>10455</v>
      </c>
      <c r="AN498">
        <v>3.2</v>
      </c>
      <c r="AO498" t="s">
        <v>10455</v>
      </c>
      <c r="AP498">
        <v>-6.4716444783025004E-2</v>
      </c>
      <c r="AQ498">
        <f>(Table2[[#This Row],[Sharpe Ratio]]-AVERAGE(Table2[Sharpe Ratio]))/_xlfn.STDEV.P(Table2[Sharpe Ratio])</f>
        <v>-1.3434673909683881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-1.995487395481786</v>
      </c>
      <c r="AS498">
        <f>_xlfn.RANK.AVG(Table2[[#This Row],[1Y Return vs Nifty Z-Score]],Table2[1Y Return vs Nifty Z-Score])</f>
        <v>418</v>
      </c>
      <c r="AT498">
        <f>_xlfn.RANK.AVG(Table2[[#This Row],[6M Return vs Nifty Z-Score]],Table2[6M Return vs Nifty Z-Score])</f>
        <v>349</v>
      </c>
      <c r="AU498">
        <f>_xlfn.RANK.AVG(Table2[[#This Row],[Sharpe Ratio Z-Score]],Table2[Sharpe Ratio Z-Score])</f>
        <v>655</v>
      </c>
      <c r="AV498">
        <f>(Table2[[#This Row],[Rank 1Y]]+Table2[[#This Row],[Rank 6M]]+Table2[[#This Row],[Rank Sharpe]])/3</f>
        <v>474</v>
      </c>
    </row>
    <row r="499" spans="1:48" x14ac:dyDescent="0.3">
      <c r="A499" t="s">
        <v>830</v>
      </c>
      <c r="B499" t="s">
        <v>831</v>
      </c>
      <c r="C499" t="s">
        <v>10411</v>
      </c>
      <c r="D499" t="s">
        <v>49</v>
      </c>
      <c r="E499">
        <v>17753.533137412</v>
      </c>
      <c r="F499">
        <v>212.78</v>
      </c>
      <c r="G499">
        <v>-12.9658928086914</v>
      </c>
      <c r="H499">
        <f>(Table2[[#This Row],[1Y Return vs Nifty]]-AVERAGE(Table2[1Y Return vs Nifty]))/_xlfn.STDEV.P(Table2[1Y Return vs Nifty])</f>
        <v>-0.69975241704409896</v>
      </c>
      <c r="I499">
        <v>-6.9702373639853201</v>
      </c>
      <c r="J499">
        <f>(Table2[[#This Row],[1M Return vs Nifty]]-AVERAGE(Table2[1M Return vs Nifty]))/_xlfn.STDEV.P(Table2[1M Return vs Nifty])</f>
        <v>-0.63910336258064238</v>
      </c>
      <c r="K499">
        <v>-1.11624678512666</v>
      </c>
      <c r="L499">
        <f>(Table2[[#This Row],[6M Return vs Nifty]]-AVERAGE(Table2[6M Return vs Nifty]))/_xlfn.STDEV.P(Table2[6M Return vs Nifty])</f>
        <v>-0.41022736969123996</v>
      </c>
      <c r="M499">
        <v>-4.6639059584302096</v>
      </c>
      <c r="N499">
        <f>(Table2[[#This Row],[1W Return vs Nifty]]-AVERAGE(Table2[1W Return vs Nifty]))/_xlfn.STDEV.P(Table2[1W Return vs Nifty])</f>
        <v>-0.57294273848391208</v>
      </c>
      <c r="O499">
        <v>216.65</v>
      </c>
      <c r="P499">
        <v>218.95857316112199</v>
      </c>
      <c r="Q499">
        <v>212.24405056326501</v>
      </c>
      <c r="R499">
        <v>45.758484057756696</v>
      </c>
      <c r="S499" s="2">
        <f>(Table2[[#This Row],[Close Price]]-Table2[[#This Row],[20D EMA]])/Table2[[#This Row],[20D EMA]]</f>
        <v>-1.7862912531733232E-2</v>
      </c>
      <c r="T499" s="2">
        <f>(Table2[[#This Row],[Close Price]]-Table2[[#This Row],[50D EMA]])/Table2[[#This Row],[50D EMA]]</f>
        <v>-2.8218000656112463E-2</v>
      </c>
      <c r="U499" s="2">
        <f>(Table2[[#This Row],[Close Price]]-Table2[[#This Row],[200D EMA]])/Table2[[#This Row],[200D EMA]]</f>
        <v>2.5251564664011219E-3</v>
      </c>
      <c r="V499">
        <v>0.78339075941441105</v>
      </c>
      <c r="W499">
        <v>210.77</v>
      </c>
      <c r="X499">
        <v>218.5</v>
      </c>
      <c r="Y499">
        <v>210.77</v>
      </c>
      <c r="Z499">
        <v>218.5</v>
      </c>
      <c r="AA499">
        <v>210.77</v>
      </c>
      <c r="AB499">
        <v>218.5</v>
      </c>
      <c r="AC499" s="2">
        <f>(Table2[[#This Row],[Close Price]]/Table2[[#This Row],[Day Low]])-1</f>
        <v>9.5364615457607105E-3</v>
      </c>
      <c r="AD499" s="2">
        <f>(Table2[[#This Row],[Day High]]/Table2[[#This Row],[Close Price]])-1</f>
        <v>2.6882225773098956E-2</v>
      </c>
      <c r="AE499" s="2">
        <f>(Table2[[#This Row],[Close Price]]/Table2[[#This Row],[Current Week Low]])-1</f>
        <v>9.5364615457607105E-3</v>
      </c>
      <c r="AF499" s="2">
        <f>(Table2[[#This Row],[Current Week High]]/Table2[[#This Row],[Close Price]])-1</f>
        <v>2.6882225773098956E-2</v>
      </c>
      <c r="AG499" s="2">
        <f>(Table2[[#This Row],[Close Price]]/Table2[[#This Row],[Current Month Low]])-1</f>
        <v>9.5364615457607105E-3</v>
      </c>
      <c r="AH499" s="2">
        <f>(Table2[[#This Row],[Current Month High]]/Table2[[#This Row],[Close Price]])-1</f>
        <v>2.6882225773098956E-2</v>
      </c>
      <c r="AI499">
        <v>35.938528057148197</v>
      </c>
      <c r="AJ499">
        <v>16.257341893183899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-0.11</v>
      </c>
      <c r="AM499" t="s">
        <v>10456</v>
      </c>
      <c r="AN499">
        <v>-0.31</v>
      </c>
      <c r="AO499" t="s">
        <v>10456</v>
      </c>
      <c r="AP499">
        <v>3.5024207185917998E-2</v>
      </c>
      <c r="AQ499">
        <f>(Table2[[#This Row],[Sharpe Ratio]]-AVERAGE(Table2[Sharpe Ratio]))/_xlfn.STDEV.P(Table2[Sharpe Ratio])</f>
        <v>-0.21581063683909635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587</v>
      </c>
      <c r="AT499">
        <f>_xlfn.RANK.AVG(Table2[[#This Row],[6M Return vs Nifty Z-Score]],Table2[6M Return vs Nifty Z-Score])</f>
        <v>447</v>
      </c>
      <c r="AU499">
        <f>_xlfn.RANK.AVG(Table2[[#This Row],[Sharpe Ratio Z-Score]],Table2[Sharpe Ratio Z-Score])</f>
        <v>395</v>
      </c>
      <c r="AV499">
        <f>(Table2[[#This Row],[Rank 1Y]]+Table2[[#This Row],[Rank 6M]]+Table2[[#This Row],[Rank Sharpe]])/3</f>
        <v>476.33333333333331</v>
      </c>
    </row>
    <row r="500" spans="1:48" x14ac:dyDescent="0.3">
      <c r="A500" t="s">
        <v>1771</v>
      </c>
      <c r="B500" t="s">
        <v>1772</v>
      </c>
      <c r="C500" t="s">
        <v>10419</v>
      </c>
      <c r="D500" t="s">
        <v>129</v>
      </c>
      <c r="E500">
        <v>3944.1814433099998</v>
      </c>
      <c r="F500">
        <v>219.43</v>
      </c>
      <c r="G500">
        <v>-3.52956210653609</v>
      </c>
      <c r="H500">
        <f>(Table2[[#This Row],[1Y Return vs Nifty]]-AVERAGE(Table2[1Y Return vs Nifty]))/_xlfn.STDEV.P(Table2[1Y Return vs Nifty])</f>
        <v>-0.58789978906414364</v>
      </c>
      <c r="I500">
        <v>-3.5469815500318398</v>
      </c>
      <c r="J500">
        <f>(Table2[[#This Row],[1M Return vs Nifty]]-AVERAGE(Table2[1M Return vs Nifty]))/_xlfn.STDEV.P(Table2[1M Return vs Nifty])</f>
        <v>-0.31052890753662465</v>
      </c>
      <c r="K500">
        <v>-18.463418948202602</v>
      </c>
      <c r="L500">
        <f>(Table2[[#This Row],[6M Return vs Nifty]]-AVERAGE(Table2[6M Return vs Nifty]))/_xlfn.STDEV.P(Table2[6M Return vs Nifty])</f>
        <v>-0.93874304762933636</v>
      </c>
      <c r="M500">
        <v>1.1837752648134401</v>
      </c>
      <c r="N500">
        <f>(Table2[[#This Row],[1W Return vs Nifty]]-AVERAGE(Table2[1W Return vs Nifty]))/_xlfn.STDEV.P(Table2[1W Return vs Nifty])</f>
        <v>0.6019028814962144</v>
      </c>
      <c r="O500">
        <v>219.4</v>
      </c>
      <c r="P500">
        <v>219.374917462534</v>
      </c>
      <c r="Q500">
        <v>216.92824257196801</v>
      </c>
      <c r="R500">
        <v>55.901129573527498</v>
      </c>
      <c r="S500" s="2">
        <f>(Table2[[#This Row],[Close Price]]-Table2[[#This Row],[20D EMA]])/Table2[[#This Row],[20D EMA]]</f>
        <v>1.3673655423883835E-4</v>
      </c>
      <c r="T500" s="2">
        <f>(Table2[[#This Row],[Close Price]]-Table2[[#This Row],[50D EMA]])/Table2[[#This Row],[50D EMA]]</f>
        <v>2.51088584342892E-4</v>
      </c>
      <c r="U500" s="2">
        <f>(Table2[[#This Row],[Close Price]]-Table2[[#This Row],[200D EMA]])/Table2[[#This Row],[200D EMA]]</f>
        <v>1.153264968346393E-2</v>
      </c>
      <c r="V500">
        <v>0.74539422274313405</v>
      </c>
      <c r="W500">
        <v>218.8</v>
      </c>
      <c r="X500">
        <v>224</v>
      </c>
      <c r="Y500">
        <v>218.8</v>
      </c>
      <c r="Z500">
        <v>224</v>
      </c>
      <c r="AA500">
        <v>218.8</v>
      </c>
      <c r="AB500">
        <v>224</v>
      </c>
      <c r="AC500" s="2">
        <f>(Table2[[#This Row],[Close Price]]/Table2[[#This Row],[Day Low]])-1</f>
        <v>2.8793418647166114E-3</v>
      </c>
      <c r="AD500" s="2">
        <f>(Table2[[#This Row],[Day High]]/Table2[[#This Row],[Close Price]])-1</f>
        <v>2.0826687326254367E-2</v>
      </c>
      <c r="AE500" s="2">
        <f>(Table2[[#This Row],[Close Price]]/Table2[[#This Row],[Current Week Low]])-1</f>
        <v>2.8793418647166114E-3</v>
      </c>
      <c r="AF500" s="2">
        <f>(Table2[[#This Row],[Current Week High]]/Table2[[#This Row],[Close Price]])-1</f>
        <v>2.0826687326254367E-2</v>
      </c>
      <c r="AG500" s="2">
        <f>(Table2[[#This Row],[Close Price]]/Table2[[#This Row],[Current Month Low]])-1</f>
        <v>2.8793418647166114E-3</v>
      </c>
      <c r="AH500" s="2">
        <f>(Table2[[#This Row],[Current Month High]]/Table2[[#This Row],[Close Price]])-1</f>
        <v>2.0826687326254367E-2</v>
      </c>
      <c r="AI500">
        <v>26.691883516383299</v>
      </c>
      <c r="AJ500">
        <v>31.473936488915498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-0.11</v>
      </c>
      <c r="AM500" t="s">
        <v>10456</v>
      </c>
      <c r="AN500">
        <v>0.93</v>
      </c>
      <c r="AO500" t="s">
        <v>10455</v>
      </c>
      <c r="AP500">
        <v>7.3429830254749001E-2</v>
      </c>
      <c r="AQ500">
        <f>(Table2[[#This Row],[Sharpe Ratio]]-AVERAGE(Table2[Sharpe Ratio]))/_xlfn.STDEV.P(Table2[Sharpe Ratio])</f>
        <v>0.21839908001332872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-1.0168697827205615</v>
      </c>
      <c r="AS500">
        <f>_xlfn.RANK.AVG(Table2[[#This Row],[1Y Return vs Nifty Z-Score]],Table2[1Y Return vs Nifty Z-Score])</f>
        <v>531</v>
      </c>
      <c r="AT500">
        <f>_xlfn.RANK.AVG(Table2[[#This Row],[6M Return vs Nifty Z-Score]],Table2[6M Return vs Nifty Z-Score])</f>
        <v>624</v>
      </c>
      <c r="AU500">
        <f>_xlfn.RANK.AVG(Table2[[#This Row],[Sharpe Ratio Z-Score]],Table2[Sharpe Ratio Z-Score])</f>
        <v>276</v>
      </c>
      <c r="AV500">
        <f>(Table2[[#This Row],[Rank 1Y]]+Table2[[#This Row],[Rank 6M]]+Table2[[#This Row],[Rank Sharpe]])/3</f>
        <v>477</v>
      </c>
    </row>
    <row r="501" spans="1:48" x14ac:dyDescent="0.3">
      <c r="A501" t="s">
        <v>522</v>
      </c>
      <c r="B501" t="s">
        <v>523</v>
      </c>
      <c r="C501" t="s">
        <v>10411</v>
      </c>
      <c r="D501" t="s">
        <v>49</v>
      </c>
      <c r="E501">
        <v>37105.646526719996</v>
      </c>
      <c r="F501">
        <v>306.60000000000002</v>
      </c>
      <c r="G501">
        <v>-36.694920185304497</v>
      </c>
      <c r="H501">
        <f>(Table2[[#This Row],[1Y Return vs Nifty]]-AVERAGE(Table2[1Y Return vs Nifty]))/_xlfn.STDEV.P(Table2[1Y Return vs Nifty])</f>
        <v>-0.98102213461305376</v>
      </c>
      <c r="I501">
        <v>3.62993391801764</v>
      </c>
      <c r="J501">
        <f>(Table2[[#This Row],[1M Return vs Nifty]]-AVERAGE(Table2[1M Return vs Nifty]))/_xlfn.STDEV.P(Table2[1M Return vs Nifty])</f>
        <v>0.37833316324386324</v>
      </c>
      <c r="K501">
        <v>0.45752905091520701</v>
      </c>
      <c r="L501">
        <f>(Table2[[#This Row],[6M Return vs Nifty]]-AVERAGE(Table2[6M Return vs Nifty]))/_xlfn.STDEV.P(Table2[6M Return vs Nifty])</f>
        <v>-0.36227919721165264</v>
      </c>
      <c r="M501">
        <v>-4.0744544784974597</v>
      </c>
      <c r="N501">
        <f>(Table2[[#This Row],[1W Return vs Nifty]]-AVERAGE(Table2[1W Return vs Nifty]))/_xlfn.STDEV.P(Table2[1W Return vs Nifty])</f>
        <v>-0.45451725273117399</v>
      </c>
      <c r="O501">
        <v>295.33</v>
      </c>
      <c r="P501">
        <v>285.00028287429399</v>
      </c>
      <c r="Q501">
        <v>278.741754812453</v>
      </c>
      <c r="R501">
        <v>55.913898630641803</v>
      </c>
      <c r="S501" s="2">
        <f>(Table2[[#This Row],[Close Price]]-Table2[[#This Row],[20D EMA]])/Table2[[#This Row],[20D EMA]]</f>
        <v>3.8160701588054173E-2</v>
      </c>
      <c r="T501" s="2">
        <f>(Table2[[#This Row],[Close Price]]-Table2[[#This Row],[50D EMA]])/Table2[[#This Row],[50D EMA]]</f>
        <v>7.5788405919699015E-2</v>
      </c>
      <c r="U501" s="2">
        <f>(Table2[[#This Row],[Close Price]]-Table2[[#This Row],[200D EMA]])/Table2[[#This Row],[200D EMA]]</f>
        <v>9.9942849273841339E-2</v>
      </c>
      <c r="V501">
        <v>1.0442997341847899</v>
      </c>
      <c r="W501">
        <v>300.89999999999998</v>
      </c>
      <c r="X501">
        <v>308.8</v>
      </c>
      <c r="Y501">
        <v>300.89999999999998</v>
      </c>
      <c r="Z501">
        <v>308.8</v>
      </c>
      <c r="AA501">
        <v>300.89999999999998</v>
      </c>
      <c r="AB501">
        <v>308.8</v>
      </c>
      <c r="AC501" s="2">
        <f>(Table2[[#This Row],[Close Price]]/Table2[[#This Row],[Day Low]])-1</f>
        <v>1.8943170488534555E-2</v>
      </c>
      <c r="AD501" s="2">
        <f>(Table2[[#This Row],[Day High]]/Table2[[#This Row],[Close Price]])-1</f>
        <v>7.1754729288975305E-3</v>
      </c>
      <c r="AE501" s="2">
        <f>(Table2[[#This Row],[Close Price]]/Table2[[#This Row],[Current Week Low]])-1</f>
        <v>1.8943170488534555E-2</v>
      </c>
      <c r="AF501" s="2">
        <f>(Table2[[#This Row],[Current Week High]]/Table2[[#This Row],[Close Price]])-1</f>
        <v>7.1754729288975305E-3</v>
      </c>
      <c r="AG501" s="2">
        <f>(Table2[[#This Row],[Close Price]]/Table2[[#This Row],[Current Month Low]])-1</f>
        <v>1.8943170488534555E-2</v>
      </c>
      <c r="AH501" s="2">
        <f>(Table2[[#This Row],[Current Month High]]/Table2[[#This Row],[Close Price]])-1</f>
        <v>7.1754729288975305E-3</v>
      </c>
      <c r="AI501">
        <v>13.0300065231572</v>
      </c>
      <c r="AJ501">
        <v>29.1763218875079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-0.06</v>
      </c>
      <c r="AM501" t="s">
        <v>10456</v>
      </c>
      <c r="AN501">
        <v>5.67</v>
      </c>
      <c r="AO501" t="s">
        <v>10455</v>
      </c>
      <c r="AP501">
        <v>6.0062481826087998E-2</v>
      </c>
      <c r="AQ501">
        <f>(Table2[[#This Row],[Sharpe Ratio]]-AVERAGE(Table2[Sharpe Ratio]))/_xlfn.STDEV.P(Table2[Sharpe Ratio])</f>
        <v>6.7269320554038323E-2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-1.3522161007579789</v>
      </c>
      <c r="AS501">
        <f>_xlfn.RANK.AVG(Table2[[#This Row],[1Y Return vs Nifty Z-Score]],Table2[1Y Return vs Nifty Z-Score])</f>
        <v>688</v>
      </c>
      <c r="AT501">
        <f>_xlfn.RANK.AVG(Table2[[#This Row],[6M Return vs Nifty Z-Score]],Table2[6M Return vs Nifty Z-Score])</f>
        <v>426</v>
      </c>
      <c r="AU501">
        <f>_xlfn.RANK.AVG(Table2[[#This Row],[Sharpe Ratio Z-Score]],Table2[Sharpe Ratio Z-Score])</f>
        <v>317</v>
      </c>
      <c r="AV501">
        <f>(Table2[[#This Row],[Rank 1Y]]+Table2[[#This Row],[Rank 6M]]+Table2[[#This Row],[Rank Sharpe]])/3</f>
        <v>477</v>
      </c>
    </row>
    <row r="502" spans="1:48" x14ac:dyDescent="0.3">
      <c r="A502" t="s">
        <v>1835</v>
      </c>
      <c r="B502" t="s">
        <v>1836</v>
      </c>
      <c r="C502" t="s">
        <v>10410</v>
      </c>
      <c r="D502" t="s">
        <v>21</v>
      </c>
      <c r="E502">
        <v>3655.8235818500002</v>
      </c>
      <c r="F502">
        <v>644.79999999999995</v>
      </c>
      <c r="G502">
        <v>-10.1900223385425</v>
      </c>
      <c r="H502">
        <f>(Table2[[#This Row],[1Y Return vs Nifty]]-AVERAGE(Table2[1Y Return vs Nifty]))/_xlfn.STDEV.P(Table2[1Y Return vs Nifty])</f>
        <v>-0.6668489064722205</v>
      </c>
      <c r="I502">
        <v>3.46216139249479</v>
      </c>
      <c r="J502">
        <f>(Table2[[#This Row],[1M Return vs Nifty]]-AVERAGE(Table2[1M Return vs Nifty]))/_xlfn.STDEV.P(Table2[1M Return vs Nifty])</f>
        <v>0.36222984840530176</v>
      </c>
      <c r="K502">
        <v>-23.206556207743802</v>
      </c>
      <c r="L502">
        <f>(Table2[[#This Row],[6M Return vs Nifty]]-AVERAGE(Table2[6M Return vs Nifty]))/_xlfn.STDEV.P(Table2[6M Return vs Nifty])</f>
        <v>-1.0832520419895655</v>
      </c>
      <c r="M502">
        <v>-1.7874462392875701</v>
      </c>
      <c r="N502">
        <f>(Table2[[#This Row],[1W Return vs Nifty]]-AVERAGE(Table2[1W Return vs Nifty]))/_xlfn.STDEV.P(Table2[1W Return vs Nifty])</f>
        <v>4.9608737464205211E-3</v>
      </c>
      <c r="O502">
        <v>599.04999999999995</v>
      </c>
      <c r="P502">
        <v>588.66374520785496</v>
      </c>
      <c r="Q502">
        <v>585.93673553517306</v>
      </c>
      <c r="R502">
        <v>63.175546623229103</v>
      </c>
      <c r="S502" s="2">
        <f>(Table2[[#This Row],[Close Price]]-Table2[[#This Row],[20D EMA]])/Table2[[#This Row],[20D EMA]]</f>
        <v>7.6370920624321853E-2</v>
      </c>
      <c r="T502" s="2">
        <f>(Table2[[#This Row],[Close Price]]-Table2[[#This Row],[50D EMA]])/Table2[[#This Row],[50D EMA]]</f>
        <v>9.5362174499677224E-2</v>
      </c>
      <c r="U502" s="2">
        <f>(Table2[[#This Row],[Close Price]]-Table2[[#This Row],[200D EMA]])/Table2[[#This Row],[200D EMA]]</f>
        <v>0.10046010242225785</v>
      </c>
      <c r="V502">
        <v>2.1224528815403798</v>
      </c>
      <c r="W502">
        <v>621</v>
      </c>
      <c r="X502">
        <v>674.9</v>
      </c>
      <c r="Y502">
        <v>621</v>
      </c>
      <c r="Z502">
        <v>674.9</v>
      </c>
      <c r="AA502">
        <v>621</v>
      </c>
      <c r="AB502">
        <v>674.9</v>
      </c>
      <c r="AC502" s="2">
        <f>(Table2[[#This Row],[Close Price]]/Table2[[#This Row],[Day Low]])-1</f>
        <v>3.8325281803542666E-2</v>
      </c>
      <c r="AD502" s="2">
        <f>(Table2[[#This Row],[Day High]]/Table2[[#This Row],[Close Price]])-1</f>
        <v>4.6681141439206097E-2</v>
      </c>
      <c r="AE502" s="2">
        <f>(Table2[[#This Row],[Close Price]]/Table2[[#This Row],[Current Week Low]])-1</f>
        <v>3.8325281803542666E-2</v>
      </c>
      <c r="AF502" s="2">
        <f>(Table2[[#This Row],[Current Week High]]/Table2[[#This Row],[Close Price]])-1</f>
        <v>4.6681141439206097E-2</v>
      </c>
      <c r="AG502" s="2">
        <f>(Table2[[#This Row],[Close Price]]/Table2[[#This Row],[Current Month Low]])-1</f>
        <v>3.8325281803542666E-2</v>
      </c>
      <c r="AH502" s="2">
        <f>(Table2[[#This Row],[Current Month High]]/Table2[[#This Row],[Close Price]])-1</f>
        <v>4.6681141439206097E-2</v>
      </c>
      <c r="AI502">
        <v>22.751240694789001</v>
      </c>
      <c r="AJ502">
        <v>43.288888888888799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-0.01</v>
      </c>
      <c r="AM502" t="s">
        <v>10456</v>
      </c>
      <c r="AN502">
        <v>6.1</v>
      </c>
      <c r="AO502" t="s">
        <v>10455</v>
      </c>
      <c r="AP502">
        <v>0.10395676516522501</v>
      </c>
      <c r="AQ502">
        <f>(Table2[[#This Row],[Sharpe Ratio]]-AVERAGE(Table2[Sharpe Ratio]))/_xlfn.STDEV.P(Table2[Sharpe Ratio])</f>
        <v>0.56353322196161237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-0.81937700434845129</v>
      </c>
      <c r="AS502">
        <f>_xlfn.RANK.AVG(Table2[[#This Row],[1Y Return vs Nifty Z-Score]],Table2[1Y Return vs Nifty Z-Score])</f>
        <v>571</v>
      </c>
      <c r="AT502">
        <f>_xlfn.RANK.AVG(Table2[[#This Row],[6M Return vs Nifty Z-Score]],Table2[6M Return vs Nifty Z-Score])</f>
        <v>662</v>
      </c>
      <c r="AU502">
        <f>_xlfn.RANK.AVG(Table2[[#This Row],[Sharpe Ratio Z-Score]],Table2[Sharpe Ratio Z-Score])</f>
        <v>199</v>
      </c>
      <c r="AV502">
        <f>(Table2[[#This Row],[Rank 1Y]]+Table2[[#This Row],[Rank 6M]]+Table2[[#This Row],[Rank Sharpe]])/3</f>
        <v>477.33333333333331</v>
      </c>
    </row>
    <row r="503" spans="1:48" x14ac:dyDescent="0.3">
      <c r="A503" t="s">
        <v>1859</v>
      </c>
      <c r="B503" t="s">
        <v>1860</v>
      </c>
      <c r="C503" t="s">
        <v>10427</v>
      </c>
      <c r="D503" t="s">
        <v>1558</v>
      </c>
      <c r="E503">
        <v>3542.0459880980002</v>
      </c>
      <c r="F503">
        <v>154.56</v>
      </c>
      <c r="G503">
        <v>1.2327108043954</v>
      </c>
      <c r="H503">
        <f>(Table2[[#This Row],[1Y Return vs Nifty]]-AVERAGE(Table2[1Y Return vs Nifty]))/_xlfn.STDEV.P(Table2[1Y Return vs Nifty])</f>
        <v>-0.53145065040437056</v>
      </c>
      <c r="I503">
        <v>-2.6464379579817598</v>
      </c>
      <c r="J503">
        <f>(Table2[[#This Row],[1M Return vs Nifty]]-AVERAGE(Table2[1M Return vs Nifty]))/_xlfn.STDEV.P(Table2[1M Return vs Nifty])</f>
        <v>-0.22409200767213258</v>
      </c>
      <c r="K503">
        <v>-9.9987295883690503</v>
      </c>
      <c r="L503">
        <f>(Table2[[#This Row],[6M Return vs Nifty]]-AVERAGE(Table2[6M Return vs Nifty]))/_xlfn.STDEV.P(Table2[6M Return vs Nifty])</f>
        <v>-0.68084965765824401</v>
      </c>
      <c r="M503">
        <v>-0.41362149712879998</v>
      </c>
      <c r="N503">
        <f>(Table2[[#This Row],[1W Return vs Nifty]]-AVERAGE(Table2[1W Return vs Nifty]))/_xlfn.STDEV.P(Table2[1W Return vs Nifty])</f>
        <v>0.28097318004827987</v>
      </c>
      <c r="O503">
        <v>152.11000000000001</v>
      </c>
      <c r="P503">
        <v>150.83768512301401</v>
      </c>
      <c r="Q503">
        <v>146.71782999998999</v>
      </c>
      <c r="R503">
        <v>64.891412627069499</v>
      </c>
      <c r="S503" s="2">
        <f>(Table2[[#This Row],[Close Price]]-Table2[[#This Row],[20D EMA]])/Table2[[#This Row],[20D EMA]]</f>
        <v>1.6106764841233242E-2</v>
      </c>
      <c r="T503" s="2">
        <f>(Table2[[#This Row],[Close Price]]-Table2[[#This Row],[50D EMA]])/Table2[[#This Row],[50D EMA]]</f>
        <v>2.4677618686273908E-2</v>
      </c>
      <c r="U503" s="2">
        <f>(Table2[[#This Row],[Close Price]]-Table2[[#This Row],[200D EMA]])/Table2[[#This Row],[200D EMA]]</f>
        <v>5.3450695120085608E-2</v>
      </c>
      <c r="V503">
        <v>1.06045794297338</v>
      </c>
      <c r="W503">
        <v>152.96</v>
      </c>
      <c r="X503">
        <v>157.25</v>
      </c>
      <c r="Y503">
        <v>152.96</v>
      </c>
      <c r="Z503">
        <v>157.25</v>
      </c>
      <c r="AA503">
        <v>152.96</v>
      </c>
      <c r="AB503">
        <v>157.25</v>
      </c>
      <c r="AC503" s="2">
        <f>(Table2[[#This Row],[Close Price]]/Table2[[#This Row],[Day Low]])-1</f>
        <v>1.0460251046024993E-2</v>
      </c>
      <c r="AD503" s="2">
        <f>(Table2[[#This Row],[Day High]]/Table2[[#This Row],[Close Price]])-1</f>
        <v>1.7404244306418182E-2</v>
      </c>
      <c r="AE503" s="2">
        <f>(Table2[[#This Row],[Close Price]]/Table2[[#This Row],[Current Week Low]])-1</f>
        <v>1.0460251046024993E-2</v>
      </c>
      <c r="AF503" s="2">
        <f>(Table2[[#This Row],[Current Week High]]/Table2[[#This Row],[Close Price]])-1</f>
        <v>1.7404244306418182E-2</v>
      </c>
      <c r="AG503" s="2">
        <f>(Table2[[#This Row],[Close Price]]/Table2[[#This Row],[Current Month Low]])-1</f>
        <v>1.0460251046024993E-2</v>
      </c>
      <c r="AH503" s="2">
        <f>(Table2[[#This Row],[Current Month High]]/Table2[[#This Row],[Close Price]])-1</f>
        <v>1.7404244306418182E-2</v>
      </c>
      <c r="AI503">
        <v>13.8069358178053</v>
      </c>
      <c r="AJ503">
        <v>28.8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</v>
      </c>
      <c r="AM503" t="s">
        <v>10457</v>
      </c>
      <c r="AN503">
        <v>4.09</v>
      </c>
      <c r="AO503" t="s">
        <v>10455</v>
      </c>
      <c r="AP503">
        <v>3.8848760544089998E-2</v>
      </c>
      <c r="AQ503">
        <f>(Table2[[#This Row],[Sharpe Ratio]]-AVERAGE(Table2[Sharpe Ratio]))/_xlfn.STDEV.P(Table2[Sharpe Ratio])</f>
        <v>-0.17257066055326434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-1.3279897962397316</v>
      </c>
      <c r="AS503">
        <f>_xlfn.RANK.AVG(Table2[[#This Row],[1Y Return vs Nifty Z-Score]],Table2[1Y Return vs Nifty Z-Score])</f>
        <v>502</v>
      </c>
      <c r="AT503">
        <f>_xlfn.RANK.AVG(Table2[[#This Row],[6M Return vs Nifty Z-Score]],Table2[6M Return vs Nifty Z-Score])</f>
        <v>540</v>
      </c>
      <c r="AU503">
        <f>_xlfn.RANK.AVG(Table2[[#This Row],[Sharpe Ratio Z-Score]],Table2[Sharpe Ratio Z-Score])</f>
        <v>390</v>
      </c>
      <c r="AV503">
        <f>(Table2[[#This Row],[Rank 1Y]]+Table2[[#This Row],[Rank 6M]]+Table2[[#This Row],[Rank Sharpe]])/3</f>
        <v>477.33333333333331</v>
      </c>
    </row>
    <row r="504" spans="1:48" x14ac:dyDescent="0.3">
      <c r="A504" t="s">
        <v>287</v>
      </c>
      <c r="B504" t="s">
        <v>288</v>
      </c>
      <c r="C504" t="s">
        <v>10417</v>
      </c>
      <c r="D504" t="s">
        <v>275</v>
      </c>
      <c r="E504">
        <v>88940.87528049</v>
      </c>
      <c r="F504">
        <v>6140.5</v>
      </c>
      <c r="G504">
        <v>-4.6763061072646099</v>
      </c>
      <c r="H504">
        <f>(Table2[[#This Row],[1Y Return vs Nifty]]-AVERAGE(Table2[1Y Return vs Nifty]))/_xlfn.STDEV.P(Table2[1Y Return vs Nifty])</f>
        <v>-0.60149260751765921</v>
      </c>
      <c r="I504">
        <v>-3.8826246563545199</v>
      </c>
      <c r="J504">
        <f>(Table2[[#This Row],[1M Return vs Nifty]]-AVERAGE(Table2[1M Return vs Nifty]))/_xlfn.STDEV.P(Table2[1M Return vs Nifty])</f>
        <v>-0.34274494885604057</v>
      </c>
      <c r="K504">
        <v>-4.16197893415187</v>
      </c>
      <c r="L504">
        <f>(Table2[[#This Row],[6M Return vs Nifty]]-AVERAGE(Table2[6M Return vs Nifty]))/_xlfn.STDEV.P(Table2[6M Return vs Nifty])</f>
        <v>-0.50302158285909304</v>
      </c>
      <c r="M504">
        <v>-2.1500530480254199</v>
      </c>
      <c r="N504">
        <f>(Table2[[#This Row],[1W Return vs Nifty]]-AVERAGE(Table2[1W Return vs Nifty]))/_xlfn.STDEV.P(Table2[1W Return vs Nifty])</f>
        <v>-6.7889715189125538E-2</v>
      </c>
      <c r="O504">
        <v>6128.66</v>
      </c>
      <c r="P504">
        <v>6090.9099751886697</v>
      </c>
      <c r="Q504">
        <v>5810.68480914464</v>
      </c>
      <c r="R504">
        <v>54.482186732937002</v>
      </c>
      <c r="S504" s="2">
        <f>(Table2[[#This Row],[Close Price]]-Table2[[#This Row],[20D EMA]])/Table2[[#This Row],[20D EMA]]</f>
        <v>1.9319068116032127E-3</v>
      </c>
      <c r="T504" s="2">
        <f>(Table2[[#This Row],[Close Price]]-Table2[[#This Row],[50D EMA]])/Table2[[#This Row],[50D EMA]]</f>
        <v>8.1416446825409231E-3</v>
      </c>
      <c r="U504" s="2">
        <f>(Table2[[#This Row],[Close Price]]-Table2[[#This Row],[200D EMA]])/Table2[[#This Row],[200D EMA]]</f>
        <v>5.6760124096958263E-2</v>
      </c>
      <c r="V504">
        <v>0.75815902790185496</v>
      </c>
      <c r="W504">
        <v>6108.45</v>
      </c>
      <c r="X504">
        <v>6180</v>
      </c>
      <c r="Y504">
        <v>6108.45</v>
      </c>
      <c r="Z504">
        <v>6180</v>
      </c>
      <c r="AA504">
        <v>6108.45</v>
      </c>
      <c r="AB504">
        <v>6180</v>
      </c>
      <c r="AC504" s="2">
        <f>(Table2[[#This Row],[Close Price]]/Table2[[#This Row],[Day Low]])-1</f>
        <v>5.2468302106098985E-3</v>
      </c>
      <c r="AD504" s="2">
        <f>(Table2[[#This Row],[Day High]]/Table2[[#This Row],[Close Price]])-1</f>
        <v>6.4327009201206042E-3</v>
      </c>
      <c r="AE504" s="2">
        <f>(Table2[[#This Row],[Close Price]]/Table2[[#This Row],[Current Week Low]])-1</f>
        <v>5.2468302106098985E-3</v>
      </c>
      <c r="AF504" s="2">
        <f>(Table2[[#This Row],[Current Week High]]/Table2[[#This Row],[Close Price]])-1</f>
        <v>6.4327009201206042E-3</v>
      </c>
      <c r="AG504" s="2">
        <f>(Table2[[#This Row],[Close Price]]/Table2[[#This Row],[Current Month Low]])-1</f>
        <v>5.2468302106098985E-3</v>
      </c>
      <c r="AH504" s="2">
        <f>(Table2[[#This Row],[Current Month High]]/Table2[[#This Row],[Close Price]])-1</f>
        <v>6.4327009201206042E-3</v>
      </c>
      <c r="AI504">
        <v>11.9526097223353</v>
      </c>
      <c r="AJ504">
        <v>29.930173508252199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-0.08</v>
      </c>
      <c r="AM504" t="s">
        <v>10456</v>
      </c>
      <c r="AN504">
        <v>-0.46</v>
      </c>
      <c r="AO504" t="s">
        <v>10456</v>
      </c>
      <c r="AP504">
        <v>3.0775816731275999E-2</v>
      </c>
      <c r="AQ504">
        <f>(Table2[[#This Row],[Sharpe Ratio]]-AVERAGE(Table2[Sharpe Ratio]))/_xlfn.STDEV.P(Table2[Sharpe Ratio])</f>
        <v>-0.26384246835196018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-1.7789913227738785</v>
      </c>
      <c r="AS504">
        <f>_xlfn.RANK.AVG(Table2[[#This Row],[1Y Return vs Nifty Z-Score]],Table2[1Y Return vs Nifty Z-Score])</f>
        <v>545</v>
      </c>
      <c r="AT504">
        <f>_xlfn.RANK.AVG(Table2[[#This Row],[6M Return vs Nifty Z-Score]],Table2[6M Return vs Nifty Z-Score])</f>
        <v>477</v>
      </c>
      <c r="AU504">
        <f>_xlfn.RANK.AVG(Table2[[#This Row],[Sharpe Ratio Z-Score]],Table2[Sharpe Ratio Z-Score])</f>
        <v>410</v>
      </c>
      <c r="AV504">
        <f>(Table2[[#This Row],[Rank 1Y]]+Table2[[#This Row],[Rank 6M]]+Table2[[#This Row],[Rank Sharpe]])/3</f>
        <v>477.33333333333331</v>
      </c>
    </row>
    <row r="505" spans="1:48" x14ac:dyDescent="0.3">
      <c r="A505" t="s">
        <v>431</v>
      </c>
      <c r="B505" t="s">
        <v>432</v>
      </c>
      <c r="C505" t="s">
        <v>10413</v>
      </c>
      <c r="D505" t="s">
        <v>272</v>
      </c>
      <c r="E505">
        <v>52512.184617145002</v>
      </c>
      <c r="F505">
        <v>2009.6</v>
      </c>
      <c r="G505">
        <v>7.3641776468679003</v>
      </c>
      <c r="H505">
        <f>(Table2[[#This Row],[1Y Return vs Nifty]]-AVERAGE(Table2[1Y Return vs Nifty]))/_xlfn.STDEV.P(Table2[1Y Return vs Nifty])</f>
        <v>-0.45877190467687468</v>
      </c>
      <c r="I505">
        <v>-1.42695433578147</v>
      </c>
      <c r="J505">
        <f>(Table2[[#This Row],[1M Return vs Nifty]]-AVERAGE(Table2[1M Return vs Nifty]))/_xlfn.STDEV.P(Table2[1M Return vs Nifty])</f>
        <v>-0.10704227829861811</v>
      </c>
      <c r="K505">
        <v>1.14671377423106</v>
      </c>
      <c r="L505">
        <f>(Table2[[#This Row],[6M Return vs Nifty]]-AVERAGE(Table2[6M Return vs Nifty]))/_xlfn.STDEV.P(Table2[6M Return vs Nifty])</f>
        <v>-0.34128183073349172</v>
      </c>
      <c r="M505">
        <v>-5.6817004957314703</v>
      </c>
      <c r="N505">
        <f>(Table2[[#This Row],[1W Return vs Nifty]]-AVERAGE(Table2[1W Return vs Nifty]))/_xlfn.STDEV.P(Table2[1W Return vs Nifty])</f>
        <v>-0.77742574782360618</v>
      </c>
      <c r="O505">
        <v>2019.88</v>
      </c>
      <c r="P505">
        <v>1959.6354437807099</v>
      </c>
      <c r="Q505">
        <v>1794.26551457915</v>
      </c>
      <c r="R505">
        <v>37.205849600458599</v>
      </c>
      <c r="S505" s="2">
        <f>(Table2[[#This Row],[Close Price]]-Table2[[#This Row],[20D EMA]])/Table2[[#This Row],[20D EMA]]</f>
        <v>-5.0894112521536923E-3</v>
      </c>
      <c r="T505" s="2">
        <f>(Table2[[#This Row],[Close Price]]-Table2[[#This Row],[50D EMA]])/Table2[[#This Row],[50D EMA]]</f>
        <v>2.5496862887361204E-2</v>
      </c>
      <c r="U505" s="2">
        <f>(Table2[[#This Row],[Close Price]]-Table2[[#This Row],[200D EMA]])/Table2[[#This Row],[200D EMA]]</f>
        <v>0.12001260887598188</v>
      </c>
      <c r="V505">
        <v>0.62586582489541898</v>
      </c>
      <c r="W505">
        <v>1972.8</v>
      </c>
      <c r="X505">
        <v>2022</v>
      </c>
      <c r="Y505">
        <v>1972.8</v>
      </c>
      <c r="Z505">
        <v>2022</v>
      </c>
      <c r="AA505">
        <v>1972.8</v>
      </c>
      <c r="AB505">
        <v>2022</v>
      </c>
      <c r="AC505" s="2">
        <f>(Table2[[#This Row],[Close Price]]/Table2[[#This Row],[Day Low]])-1</f>
        <v>1.8653690186536842E-2</v>
      </c>
      <c r="AD505" s="2">
        <f>(Table2[[#This Row],[Day High]]/Table2[[#This Row],[Close Price]])-1</f>
        <v>6.1703821656051705E-3</v>
      </c>
      <c r="AE505" s="2">
        <f>(Table2[[#This Row],[Close Price]]/Table2[[#This Row],[Current Week Low]])-1</f>
        <v>1.8653690186536842E-2</v>
      </c>
      <c r="AF505" s="2">
        <f>(Table2[[#This Row],[Current Week High]]/Table2[[#This Row],[Close Price]])-1</f>
        <v>6.1703821656051705E-3</v>
      </c>
      <c r="AG505" s="2">
        <f>(Table2[[#This Row],[Close Price]]/Table2[[#This Row],[Current Month Low]])-1</f>
        <v>1.8653690186536842E-2</v>
      </c>
      <c r="AH505" s="2">
        <f>(Table2[[#This Row],[Current Month High]]/Table2[[#This Row],[Close Price]])-1</f>
        <v>6.1703821656051705E-3</v>
      </c>
      <c r="AI505">
        <v>8.6012141719745205</v>
      </c>
      <c r="AJ505">
        <v>36.7028332369647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0.01</v>
      </c>
      <c r="AM505" t="s">
        <v>10455</v>
      </c>
      <c r="AN505">
        <v>-5.63</v>
      </c>
      <c r="AO505" t="s">
        <v>10456</v>
      </c>
      <c r="AP505">
        <v>-6.5243314320760004E-3</v>
      </c>
      <c r="AQ505">
        <f>(Table2[[#This Row],[Sharpe Ratio]]-AVERAGE(Table2[Sharpe Ratio]))/_xlfn.STDEV.P(Table2[Sharpe Ratio])</f>
        <v>-0.68555380847358149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-2.370075570006172</v>
      </c>
      <c r="AS505">
        <f>_xlfn.RANK.AVG(Table2[[#This Row],[1Y Return vs Nifty Z-Score]],Table2[1Y Return vs Nifty Z-Score])</f>
        <v>459</v>
      </c>
      <c r="AT505">
        <f>_xlfn.RANK.AVG(Table2[[#This Row],[6M Return vs Nifty Z-Score]],Table2[6M Return vs Nifty Z-Score])</f>
        <v>420</v>
      </c>
      <c r="AU505">
        <f>_xlfn.RANK.AVG(Table2[[#This Row],[Sharpe Ratio Z-Score]],Table2[Sharpe Ratio Z-Score])</f>
        <v>554</v>
      </c>
      <c r="AV505">
        <f>(Table2[[#This Row],[Rank 1Y]]+Table2[[#This Row],[Rank 6M]]+Table2[[#This Row],[Rank Sharpe]])/3</f>
        <v>477.66666666666669</v>
      </c>
    </row>
    <row r="506" spans="1:48" x14ac:dyDescent="0.3">
      <c r="A506" t="s">
        <v>396</v>
      </c>
      <c r="B506" t="s">
        <v>397</v>
      </c>
      <c r="C506" t="s">
        <v>10417</v>
      </c>
      <c r="D506" t="s">
        <v>62</v>
      </c>
      <c r="E506">
        <v>59679.076274999999</v>
      </c>
      <c r="F506">
        <v>4958.6000000000004</v>
      </c>
      <c r="G506">
        <v>16.363087927536199</v>
      </c>
      <c r="H506">
        <f>(Table2[[#This Row],[1Y Return vs Nifty]]-AVERAGE(Table2[1Y Return vs Nifty]))/_xlfn.STDEV.P(Table2[1Y Return vs Nifty])</f>
        <v>-0.35210419710928331</v>
      </c>
      <c r="I506">
        <v>-4.3652368854706296</v>
      </c>
      <c r="J506">
        <f>(Table2[[#This Row],[1M Return vs Nifty]]-AVERAGE(Table2[1M Return vs Nifty]))/_xlfn.STDEV.P(Table2[1M Return vs Nifty])</f>
        <v>-0.38906753144920903</v>
      </c>
      <c r="K506">
        <v>-14.104698420015</v>
      </c>
      <c r="L506">
        <f>(Table2[[#This Row],[6M Return vs Nifty]]-AVERAGE(Table2[6M Return vs Nifty]))/_xlfn.STDEV.P(Table2[6M Return vs Nifty])</f>
        <v>-0.8059460641647247</v>
      </c>
      <c r="M506">
        <v>-4.3996955063947603</v>
      </c>
      <c r="N506">
        <f>(Table2[[#This Row],[1W Return vs Nifty]]-AVERAGE(Table2[1W Return vs Nifty]))/_xlfn.STDEV.P(Table2[1W Return vs Nifty])</f>
        <v>-0.51986075940936916</v>
      </c>
      <c r="O506">
        <v>5044.1899999999996</v>
      </c>
      <c r="P506">
        <v>5047.3518034156496</v>
      </c>
      <c r="Q506">
        <v>4708.9692037592604</v>
      </c>
      <c r="R506">
        <v>44.161687436583698</v>
      </c>
      <c r="S506" s="2">
        <f>(Table2[[#This Row],[Close Price]]-Table2[[#This Row],[20D EMA]])/Table2[[#This Row],[20D EMA]]</f>
        <v>-1.6968036493470555E-2</v>
      </c>
      <c r="T506" s="2">
        <f>(Table2[[#This Row],[Close Price]]-Table2[[#This Row],[50D EMA]])/Table2[[#This Row],[50D EMA]]</f>
        <v>-1.7583835419514245E-2</v>
      </c>
      <c r="U506" s="2">
        <f>(Table2[[#This Row],[Close Price]]-Table2[[#This Row],[200D EMA]])/Table2[[#This Row],[200D EMA]]</f>
        <v>5.3011770822679181E-2</v>
      </c>
      <c r="V506">
        <v>1.2463688111142399</v>
      </c>
      <c r="W506">
        <v>4941</v>
      </c>
      <c r="X506">
        <v>5010.8</v>
      </c>
      <c r="Y506">
        <v>4941</v>
      </c>
      <c r="Z506">
        <v>5010.8</v>
      </c>
      <c r="AA506">
        <v>4941</v>
      </c>
      <c r="AB506">
        <v>5010.8</v>
      </c>
      <c r="AC506" s="2">
        <f>(Table2[[#This Row],[Close Price]]/Table2[[#This Row],[Day Low]])-1</f>
        <v>3.5620319773326248E-3</v>
      </c>
      <c r="AD506" s="2">
        <f>(Table2[[#This Row],[Day High]]/Table2[[#This Row],[Close Price]])-1</f>
        <v>1.052716492558381E-2</v>
      </c>
      <c r="AE506" s="2">
        <f>(Table2[[#This Row],[Close Price]]/Table2[[#This Row],[Current Week Low]])-1</f>
        <v>3.5620319773326248E-3</v>
      </c>
      <c r="AF506" s="2">
        <f>(Table2[[#This Row],[Current Week High]]/Table2[[#This Row],[Close Price]])-1</f>
        <v>1.052716492558381E-2</v>
      </c>
      <c r="AG506" s="2">
        <f>(Table2[[#This Row],[Close Price]]/Table2[[#This Row],[Current Month Low]])-1</f>
        <v>3.5620319773326248E-3</v>
      </c>
      <c r="AH506" s="2">
        <f>(Table2[[#This Row],[Current Month High]]/Table2[[#This Row],[Close Price]])-1</f>
        <v>1.052716492558381E-2</v>
      </c>
      <c r="AI506">
        <v>12.507562618481</v>
      </c>
      <c r="AJ506">
        <v>44.061592097617599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-0.01</v>
      </c>
      <c r="AM506" t="s">
        <v>10456</v>
      </c>
      <c r="AN506">
        <v>-2.35</v>
      </c>
      <c r="AO506" t="s">
        <v>10456</v>
      </c>
      <c r="AP506">
        <v>1.9400745865438E-2</v>
      </c>
      <c r="AQ506">
        <f>(Table2[[#This Row],[Sharpe Ratio]]-AVERAGE(Table2[Sharpe Ratio]))/_xlfn.STDEV.P(Table2[Sharpe Ratio])</f>
        <v>-0.39244775854552783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412</v>
      </c>
      <c r="AT506">
        <f>_xlfn.RANK.AVG(Table2[[#This Row],[6M Return vs Nifty Z-Score]],Table2[6M Return vs Nifty Z-Score])</f>
        <v>581</v>
      </c>
      <c r="AU506">
        <f>_xlfn.RANK.AVG(Table2[[#This Row],[Sharpe Ratio Z-Score]],Table2[Sharpe Ratio Z-Score])</f>
        <v>448</v>
      </c>
      <c r="AV506">
        <f>(Table2[[#This Row],[Rank 1Y]]+Table2[[#This Row],[Rank 6M]]+Table2[[#This Row],[Rank Sharpe]])/3</f>
        <v>480.33333333333331</v>
      </c>
    </row>
    <row r="507" spans="1:48" x14ac:dyDescent="0.3">
      <c r="A507" t="s">
        <v>804</v>
      </c>
      <c r="B507" t="s">
        <v>805</v>
      </c>
      <c r="C507" t="s">
        <v>10410</v>
      </c>
      <c r="D507" t="s">
        <v>806</v>
      </c>
      <c r="E507">
        <v>18825.831184139999</v>
      </c>
      <c r="F507">
        <v>1364.15</v>
      </c>
      <c r="G507">
        <v>1.0411001662766399</v>
      </c>
      <c r="H507">
        <f>(Table2[[#This Row],[1Y Return vs Nifty]]-AVERAGE(Table2[1Y Return vs Nifty]))/_xlfn.STDEV.P(Table2[1Y Return vs Nifty])</f>
        <v>-0.53372188846278279</v>
      </c>
      <c r="I507">
        <v>9.3756083006025293</v>
      </c>
      <c r="J507">
        <f>(Table2[[#This Row],[1M Return vs Nifty]]-AVERAGE(Table2[1M Return vs Nifty]))/_xlfn.STDEV.P(Table2[1M Return vs Nifty])</f>
        <v>0.92982038234768738</v>
      </c>
      <c r="K507">
        <v>-7.6154862509558603</v>
      </c>
      <c r="L507">
        <f>(Table2[[#This Row],[6M Return vs Nifty]]-AVERAGE(Table2[6M Return vs Nifty]))/_xlfn.STDEV.P(Table2[6M Return vs Nifty])</f>
        <v>-0.60823946757519143</v>
      </c>
      <c r="M507">
        <v>4.1562239116996498</v>
      </c>
      <c r="N507">
        <f>(Table2[[#This Row],[1W Return vs Nifty]]-AVERAGE(Table2[1W Return vs Nifty]))/_xlfn.STDEV.P(Table2[1W Return vs Nifty])</f>
        <v>1.1990914319817088</v>
      </c>
      <c r="O507">
        <v>1267.47</v>
      </c>
      <c r="P507">
        <v>1202.9427258708699</v>
      </c>
      <c r="Q507">
        <v>1141.32813997532</v>
      </c>
      <c r="R507">
        <v>67.111625036257493</v>
      </c>
      <c r="S507" s="2">
        <f>(Table2[[#This Row],[Close Price]]-Table2[[#This Row],[20D EMA]])/Table2[[#This Row],[20D EMA]]</f>
        <v>7.6277939517306173E-2</v>
      </c>
      <c r="T507" s="2">
        <f>(Table2[[#This Row],[Close Price]]-Table2[[#This Row],[50D EMA]])/Table2[[#This Row],[50D EMA]]</f>
        <v>0.13401076432165482</v>
      </c>
      <c r="U507" s="2">
        <f>(Table2[[#This Row],[Close Price]]-Table2[[#This Row],[200D EMA]])/Table2[[#This Row],[200D EMA]]</f>
        <v>0.19523032178063912</v>
      </c>
      <c r="V507">
        <v>2.236410805357</v>
      </c>
      <c r="W507">
        <v>1351.15</v>
      </c>
      <c r="X507">
        <v>1388</v>
      </c>
      <c r="Y507">
        <v>1351.15</v>
      </c>
      <c r="Z507">
        <v>1388</v>
      </c>
      <c r="AA507">
        <v>1351.15</v>
      </c>
      <c r="AB507">
        <v>1388</v>
      </c>
      <c r="AC507" s="2">
        <f>(Table2[[#This Row],[Close Price]]/Table2[[#This Row],[Day Low]])-1</f>
        <v>9.6214335936053441E-3</v>
      </c>
      <c r="AD507" s="2">
        <f>(Table2[[#This Row],[Day High]]/Table2[[#This Row],[Close Price]])-1</f>
        <v>1.7483414580507839E-2</v>
      </c>
      <c r="AE507" s="2">
        <f>(Table2[[#This Row],[Close Price]]/Table2[[#This Row],[Current Week Low]])-1</f>
        <v>9.6214335936053441E-3</v>
      </c>
      <c r="AF507" s="2">
        <f>(Table2[[#This Row],[Current Week High]]/Table2[[#This Row],[Close Price]])-1</f>
        <v>1.7483414580507839E-2</v>
      </c>
      <c r="AG507" s="2">
        <f>(Table2[[#This Row],[Close Price]]/Table2[[#This Row],[Current Month Low]])-1</f>
        <v>9.6214335936053441E-3</v>
      </c>
      <c r="AH507" s="2">
        <f>(Table2[[#This Row],[Current Month High]]/Table2[[#This Row],[Close Price]])-1</f>
        <v>1.7483414580507839E-2</v>
      </c>
      <c r="AI507">
        <v>2.1881757871201799</v>
      </c>
      <c r="AJ507">
        <v>38.050903202954999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0.2</v>
      </c>
      <c r="AM507" t="s">
        <v>10455</v>
      </c>
      <c r="AN507">
        <v>7.86</v>
      </c>
      <c r="AO507" t="s">
        <v>10455</v>
      </c>
      <c r="AP507">
        <v>2.3979511436458E-2</v>
      </c>
      <c r="AQ507">
        <f>(Table2[[#This Row],[Sharpe Ratio]]-AVERAGE(Table2[Sharpe Ratio]))/_xlfn.STDEV.P(Table2[Sharpe Ratio])</f>
        <v>-0.34068074259156061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0.64626971569986136</v>
      </c>
      <c r="AS507">
        <f>_xlfn.RANK.AVG(Table2[[#This Row],[1Y Return vs Nifty Z-Score]],Table2[1Y Return vs Nifty Z-Score])</f>
        <v>503</v>
      </c>
      <c r="AT507">
        <f>_xlfn.RANK.AVG(Table2[[#This Row],[6M Return vs Nifty Z-Score]],Table2[6M Return vs Nifty Z-Score])</f>
        <v>516</v>
      </c>
      <c r="AU507">
        <f>_xlfn.RANK.AVG(Table2[[#This Row],[Sharpe Ratio Z-Score]],Table2[Sharpe Ratio Z-Score])</f>
        <v>429</v>
      </c>
      <c r="AV507">
        <f>(Table2[[#This Row],[Rank 1Y]]+Table2[[#This Row],[Rank 6M]]+Table2[[#This Row],[Rank Sharpe]])/3</f>
        <v>482.66666666666669</v>
      </c>
    </row>
    <row r="508" spans="1:48" x14ac:dyDescent="0.3">
      <c r="A508" t="s">
        <v>433</v>
      </c>
      <c r="B508" t="s">
        <v>434</v>
      </c>
      <c r="C508" t="s">
        <v>10410</v>
      </c>
      <c r="D508" t="s">
        <v>302</v>
      </c>
      <c r="E508">
        <v>51950.56554774</v>
      </c>
      <c r="F508">
        <v>5041.55</v>
      </c>
      <c r="G508">
        <v>3.77369906936759</v>
      </c>
      <c r="H508">
        <f>(Table2[[#This Row],[1Y Return vs Nifty]]-AVERAGE(Table2[1Y Return vs Nifty]))/_xlfn.STDEV.P(Table2[1Y Return vs Nifty])</f>
        <v>-0.501331293201422</v>
      </c>
      <c r="I508">
        <v>1.1193258236071899</v>
      </c>
      <c r="J508">
        <f>(Table2[[#This Row],[1M Return vs Nifty]]-AVERAGE(Table2[1M Return vs Nifty]))/_xlfn.STDEV.P(Table2[1M Return vs Nifty])</f>
        <v>0.13735739885968756</v>
      </c>
      <c r="K508">
        <v>-14.1920602560121</v>
      </c>
      <c r="L508">
        <f>(Table2[[#This Row],[6M Return vs Nifty]]-AVERAGE(Table2[6M Return vs Nifty]))/_xlfn.STDEV.P(Table2[6M Return vs Nifty])</f>
        <v>-0.80860771411803545</v>
      </c>
      <c r="M508">
        <v>-1.5542155244732601</v>
      </c>
      <c r="N508">
        <f>(Table2[[#This Row],[1W Return vs Nifty]]-AVERAGE(Table2[1W Return vs Nifty]))/_xlfn.STDEV.P(Table2[1W Return vs Nifty])</f>
        <v>5.1818777466492917E-2</v>
      </c>
      <c r="O508">
        <v>4828.79</v>
      </c>
      <c r="P508">
        <v>4841.3263467395</v>
      </c>
      <c r="Q508">
        <v>4829.0639372008</v>
      </c>
      <c r="R508">
        <v>68.384634147639105</v>
      </c>
      <c r="S508" s="2">
        <f>(Table2[[#This Row],[Close Price]]-Table2[[#This Row],[20D EMA]])/Table2[[#This Row],[20D EMA]]</f>
        <v>4.4060727428610523E-2</v>
      </c>
      <c r="T508" s="2">
        <f>(Table2[[#This Row],[Close Price]]-Table2[[#This Row],[50D EMA]])/Table2[[#This Row],[50D EMA]]</f>
        <v>4.1357189935222055E-2</v>
      </c>
      <c r="U508" s="2">
        <f>(Table2[[#This Row],[Close Price]]-Table2[[#This Row],[200D EMA]])/Table2[[#This Row],[200D EMA]]</f>
        <v>4.4001501235531211E-2</v>
      </c>
      <c r="V508">
        <v>0.76855105918908195</v>
      </c>
      <c r="W508">
        <v>4892.3500000000004</v>
      </c>
      <c r="X508">
        <v>5058</v>
      </c>
      <c r="Y508">
        <v>4892.3500000000004</v>
      </c>
      <c r="Z508">
        <v>5058</v>
      </c>
      <c r="AA508">
        <v>4892.3500000000004</v>
      </c>
      <c r="AB508">
        <v>5058</v>
      </c>
      <c r="AC508" s="2">
        <f>(Table2[[#This Row],[Close Price]]/Table2[[#This Row],[Day Low]])-1</f>
        <v>3.049659161752527E-2</v>
      </c>
      <c r="AD508" s="2">
        <f>(Table2[[#This Row],[Day High]]/Table2[[#This Row],[Close Price]])-1</f>
        <v>3.2628854221419257E-3</v>
      </c>
      <c r="AE508" s="2">
        <f>(Table2[[#This Row],[Close Price]]/Table2[[#This Row],[Current Week Low]])-1</f>
        <v>3.049659161752527E-2</v>
      </c>
      <c r="AF508" s="2">
        <f>(Table2[[#This Row],[Current Week High]]/Table2[[#This Row],[Close Price]])-1</f>
        <v>3.2628854221419257E-3</v>
      </c>
      <c r="AG508" s="2">
        <f>(Table2[[#This Row],[Close Price]]/Table2[[#This Row],[Current Month Low]])-1</f>
        <v>3.049659161752527E-2</v>
      </c>
      <c r="AH508" s="2">
        <f>(Table2[[#This Row],[Current Month High]]/Table2[[#This Row],[Close Price]])-1</f>
        <v>3.2628854221419257E-3</v>
      </c>
      <c r="AI508">
        <v>16.498894189287</v>
      </c>
      <c r="AJ508">
        <v>31.9190412643588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-0.15</v>
      </c>
      <c r="AM508" t="s">
        <v>10456</v>
      </c>
      <c r="AN508">
        <v>3.18</v>
      </c>
      <c r="AO508" t="s">
        <v>10455</v>
      </c>
      <c r="AP508">
        <v>4.2428284180776002E-2</v>
      </c>
      <c r="AQ508">
        <f>(Table2[[#This Row],[Sharpe Ratio]]-AVERAGE(Table2[Sharpe Ratio]))/_xlfn.STDEV.P(Table2[Sharpe Ratio])</f>
        <v>-0.1321009631350914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487</v>
      </c>
      <c r="AT508">
        <f>_xlfn.RANK.AVG(Table2[[#This Row],[6M Return vs Nifty Z-Score]],Table2[6M Return vs Nifty Z-Score])</f>
        <v>583</v>
      </c>
      <c r="AU508">
        <f>_xlfn.RANK.AVG(Table2[[#This Row],[Sharpe Ratio Z-Score]],Table2[Sharpe Ratio Z-Score])</f>
        <v>379</v>
      </c>
      <c r="AV508">
        <f>(Table2[[#This Row],[Rank 1Y]]+Table2[[#This Row],[Rank 6M]]+Table2[[#This Row],[Rank Sharpe]])/3</f>
        <v>483</v>
      </c>
    </row>
    <row r="509" spans="1:48" x14ac:dyDescent="0.3">
      <c r="A509" t="s">
        <v>1027</v>
      </c>
      <c r="B509" t="s">
        <v>1028</v>
      </c>
      <c r="C509" t="s">
        <v>10420</v>
      </c>
      <c r="D509" t="s">
        <v>80</v>
      </c>
      <c r="E509">
        <v>12298.138942635</v>
      </c>
      <c r="F509">
        <v>1605.95</v>
      </c>
      <c r="G509">
        <v>4.0804083209973996</v>
      </c>
      <c r="H509">
        <f>(Table2[[#This Row],[1Y Return vs Nifty]]-AVERAGE(Table2[1Y Return vs Nifty]))/_xlfn.STDEV.P(Table2[1Y Return vs Nifty])</f>
        <v>-0.49769574492493734</v>
      </c>
      <c r="I509">
        <v>1.3389576173557001</v>
      </c>
      <c r="J509">
        <f>(Table2[[#This Row],[1M Return vs Nifty]]-AVERAGE(Table2[1M Return vs Nifty]))/_xlfn.STDEV.P(Table2[1M Return vs Nifty])</f>
        <v>0.15843832323790802</v>
      </c>
      <c r="K509">
        <v>-3.8640340618731401</v>
      </c>
      <c r="L509">
        <f>(Table2[[#This Row],[6M Return vs Nifty]]-AVERAGE(Table2[6M Return vs Nifty]))/_xlfn.STDEV.P(Table2[6M Return vs Nifty])</f>
        <v>-0.4939441070215182</v>
      </c>
      <c r="M509">
        <v>1.2313820955083099</v>
      </c>
      <c r="N509">
        <f>(Table2[[#This Row],[1W Return vs Nifty]]-AVERAGE(Table2[1W Return vs Nifty]))/_xlfn.STDEV.P(Table2[1W Return vs Nifty])</f>
        <v>0.61146747203864815</v>
      </c>
      <c r="O509">
        <v>1538.13</v>
      </c>
      <c r="P509">
        <v>1508.27553732308</v>
      </c>
      <c r="Q509">
        <v>1422.2463707566701</v>
      </c>
      <c r="R509">
        <v>67.463729587981206</v>
      </c>
      <c r="S509" s="2">
        <f>(Table2[[#This Row],[Close Price]]-Table2[[#This Row],[20D EMA]])/Table2[[#This Row],[20D EMA]]</f>
        <v>4.4092501934166771E-2</v>
      </c>
      <c r="T509" s="2">
        <f>(Table2[[#This Row],[Close Price]]-Table2[[#This Row],[50D EMA]])/Table2[[#This Row],[50D EMA]]</f>
        <v>6.475903126445634E-2</v>
      </c>
      <c r="U509" s="2">
        <f>(Table2[[#This Row],[Close Price]]-Table2[[#This Row],[200D EMA]])/Table2[[#This Row],[200D EMA]]</f>
        <v>0.12916442117239862</v>
      </c>
      <c r="V509">
        <v>1.19279147899534</v>
      </c>
      <c r="W509">
        <v>1591.55</v>
      </c>
      <c r="X509">
        <v>1622.95</v>
      </c>
      <c r="Y509">
        <v>1591.55</v>
      </c>
      <c r="Z509">
        <v>1622.95</v>
      </c>
      <c r="AA509">
        <v>1591.55</v>
      </c>
      <c r="AB509">
        <v>1622.95</v>
      </c>
      <c r="AC509" s="2">
        <f>(Table2[[#This Row],[Close Price]]/Table2[[#This Row],[Day Low]])-1</f>
        <v>9.047783607175397E-3</v>
      </c>
      <c r="AD509" s="2">
        <f>(Table2[[#This Row],[Day High]]/Table2[[#This Row],[Close Price]])-1</f>
        <v>1.0585634671066879E-2</v>
      </c>
      <c r="AE509" s="2">
        <f>(Table2[[#This Row],[Close Price]]/Table2[[#This Row],[Current Week Low]])-1</f>
        <v>9.047783607175397E-3</v>
      </c>
      <c r="AF509" s="2">
        <f>(Table2[[#This Row],[Current Week High]]/Table2[[#This Row],[Close Price]])-1</f>
        <v>1.0585634671066879E-2</v>
      </c>
      <c r="AG509" s="2">
        <f>(Table2[[#This Row],[Close Price]]/Table2[[#This Row],[Current Month Low]])-1</f>
        <v>9.047783607175397E-3</v>
      </c>
      <c r="AH509" s="2">
        <f>(Table2[[#This Row],[Current Month High]]/Table2[[#This Row],[Close Price]])-1</f>
        <v>1.0585634671066879E-2</v>
      </c>
      <c r="AI509">
        <v>12.2077275133098</v>
      </c>
      <c r="AJ509">
        <v>51.426146810617098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-0.01</v>
      </c>
      <c r="AM509" t="s">
        <v>10456</v>
      </c>
      <c r="AN509">
        <v>5.15</v>
      </c>
      <c r="AO509" t="s">
        <v>10455</v>
      </c>
      <c r="AP509">
        <v>4.5756916369539997E-3</v>
      </c>
      <c r="AQ509">
        <f>(Table2[[#This Row],[Sharpe Ratio]]-AVERAGE(Table2[Sharpe Ratio]))/_xlfn.STDEV.P(Table2[Sharpe Ratio])</f>
        <v>-0.56005817817952497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-0.78179223484942439</v>
      </c>
      <c r="AS509">
        <f>_xlfn.RANK.AVG(Table2[[#This Row],[1Y Return vs Nifty Z-Score]],Table2[1Y Return vs Nifty Z-Score])</f>
        <v>485</v>
      </c>
      <c r="AT509">
        <f>_xlfn.RANK.AVG(Table2[[#This Row],[6M Return vs Nifty Z-Score]],Table2[6M Return vs Nifty Z-Score])</f>
        <v>474</v>
      </c>
      <c r="AU509">
        <f>_xlfn.RANK.AVG(Table2[[#This Row],[Sharpe Ratio Z-Score]],Table2[Sharpe Ratio Z-Score])</f>
        <v>490</v>
      </c>
      <c r="AV509">
        <f>(Table2[[#This Row],[Rank 1Y]]+Table2[[#This Row],[Rank 6M]]+Table2[[#This Row],[Rank Sharpe]])/3</f>
        <v>483</v>
      </c>
    </row>
    <row r="510" spans="1:48" x14ac:dyDescent="0.3">
      <c r="A510" t="s">
        <v>1843</v>
      </c>
      <c r="B510" t="s">
        <v>1844</v>
      </c>
      <c r="C510" t="s">
        <v>10417</v>
      </c>
      <c r="D510" t="s">
        <v>275</v>
      </c>
      <c r="E510">
        <v>3575.2329532849999</v>
      </c>
      <c r="F510">
        <v>417.85</v>
      </c>
      <c r="G510">
        <v>-0.50717119623761697</v>
      </c>
      <c r="H510">
        <f>(Table2[[#This Row],[1Y Return vs Nifty]]-AVERAGE(Table2[1Y Return vs Nifty]))/_xlfn.STDEV.P(Table2[1Y Return vs Nifty])</f>
        <v>-0.55207417243729118</v>
      </c>
      <c r="I510">
        <v>-9.6413121802973105</v>
      </c>
      <c r="J510">
        <f>(Table2[[#This Row],[1M Return vs Nifty]]-AVERAGE(Table2[1M Return vs Nifty]))/_xlfn.STDEV.P(Table2[1M Return vs Nifty])</f>
        <v>-0.89548120865751124</v>
      </c>
      <c r="K510">
        <v>0.77224426046625005</v>
      </c>
      <c r="L510">
        <f>(Table2[[#This Row],[6M Return vs Nifty]]-AVERAGE(Table2[6M Return vs Nifty]))/_xlfn.STDEV.P(Table2[6M Return vs Nifty])</f>
        <v>-0.35269078010426136</v>
      </c>
      <c r="M510">
        <v>-4.1629406328810203</v>
      </c>
      <c r="N510">
        <f>(Table2[[#This Row],[1W Return vs Nifty]]-AVERAGE(Table2[1W Return vs Nifty]))/_xlfn.STDEV.P(Table2[1W Return vs Nifty])</f>
        <v>-0.47229482420569208</v>
      </c>
      <c r="O510">
        <v>419.75</v>
      </c>
      <c r="P510">
        <v>425.41352443912302</v>
      </c>
      <c r="Q510">
        <v>404.09724729872403</v>
      </c>
      <c r="R510">
        <v>46.797434493500397</v>
      </c>
      <c r="S510" s="2">
        <f>(Table2[[#This Row],[Close Price]]-Table2[[#This Row],[20D EMA]])/Table2[[#This Row],[20D EMA]]</f>
        <v>-4.5265038713519414E-3</v>
      </c>
      <c r="T510" s="2">
        <f>(Table2[[#This Row],[Close Price]]-Table2[[#This Row],[50D EMA]])/Table2[[#This Row],[50D EMA]]</f>
        <v>-1.7779228925772775E-2</v>
      </c>
      <c r="U510" s="2">
        <f>(Table2[[#This Row],[Close Price]]-Table2[[#This Row],[200D EMA]])/Table2[[#This Row],[200D EMA]]</f>
        <v>3.4033274894123292E-2</v>
      </c>
      <c r="V510">
        <v>0.93058820213024296</v>
      </c>
      <c r="W510">
        <v>413.45</v>
      </c>
      <c r="X510">
        <v>421.5</v>
      </c>
      <c r="Y510">
        <v>413.45</v>
      </c>
      <c r="Z510">
        <v>421.5</v>
      </c>
      <c r="AA510">
        <v>413.45</v>
      </c>
      <c r="AB510">
        <v>421.5</v>
      </c>
      <c r="AC510" s="2">
        <f>(Table2[[#This Row],[Close Price]]/Table2[[#This Row],[Day Low]])-1</f>
        <v>1.0642157455557077E-2</v>
      </c>
      <c r="AD510" s="2">
        <f>(Table2[[#This Row],[Day High]]/Table2[[#This Row],[Close Price]])-1</f>
        <v>8.7351920545650774E-3</v>
      </c>
      <c r="AE510" s="2">
        <f>(Table2[[#This Row],[Close Price]]/Table2[[#This Row],[Current Week Low]])-1</f>
        <v>1.0642157455557077E-2</v>
      </c>
      <c r="AF510" s="2">
        <f>(Table2[[#This Row],[Current Week High]]/Table2[[#This Row],[Close Price]])-1</f>
        <v>8.7351920545650774E-3</v>
      </c>
      <c r="AG510" s="2">
        <f>(Table2[[#This Row],[Close Price]]/Table2[[#This Row],[Current Month Low]])-1</f>
        <v>1.0642157455557077E-2</v>
      </c>
      <c r="AH510" s="2">
        <f>(Table2[[#This Row],[Current Month High]]/Table2[[#This Row],[Close Price]])-1</f>
        <v>8.7351920545650774E-3</v>
      </c>
      <c r="AI510">
        <v>20.8328347493119</v>
      </c>
      <c r="AJ510">
        <v>36.5076772296635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-0.12</v>
      </c>
      <c r="AM510" t="s">
        <v>10456</v>
      </c>
      <c r="AN510">
        <v>-3.71</v>
      </c>
      <c r="AO510" t="s">
        <v>10456</v>
      </c>
      <c r="AQ510">
        <f>(Table2[[#This Row],[Sharpe Ratio]]-AVERAGE(Table2[Sharpe Ratio]))/_xlfn.STDEV.P(Table2[Sharpe Ratio])</f>
        <v>-0.61179044057571164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512</v>
      </c>
      <c r="AT510">
        <f>_xlfn.RANK.AVG(Table2[[#This Row],[6M Return vs Nifty Z-Score]],Table2[6M Return vs Nifty Z-Score])</f>
        <v>422</v>
      </c>
      <c r="AU510">
        <f>_xlfn.RANK.AVG(Table2[[#This Row],[Sharpe Ratio Z-Score]],Table2[Sharpe Ratio Z-Score])</f>
        <v>519.5</v>
      </c>
      <c r="AV510">
        <f>(Table2[[#This Row],[Rank 1Y]]+Table2[[#This Row],[Rank 6M]]+Table2[[#This Row],[Rank Sharpe]])/3</f>
        <v>484.5</v>
      </c>
    </row>
    <row r="511" spans="1:48" x14ac:dyDescent="0.3">
      <c r="A511" t="s">
        <v>1148</v>
      </c>
      <c r="B511" t="s">
        <v>1149</v>
      </c>
      <c r="C511" t="s">
        <v>10422</v>
      </c>
      <c r="D511" t="s">
        <v>526</v>
      </c>
      <c r="E511">
        <v>9992.5596930600004</v>
      </c>
      <c r="F511">
        <v>1571.1</v>
      </c>
      <c r="G511">
        <v>-10.828719481055799</v>
      </c>
      <c r="H511">
        <f>(Table2[[#This Row],[1Y Return vs Nifty]]-AVERAGE(Table2[1Y Return vs Nifty]))/_xlfn.STDEV.P(Table2[1Y Return vs Nifty])</f>
        <v>-0.67441964091639206</v>
      </c>
      <c r="I511">
        <v>-8.4976629006364393E-2</v>
      </c>
      <c r="J511">
        <f>(Table2[[#This Row],[1M Return vs Nifty]]-AVERAGE(Table2[1M Return vs Nifty]))/_xlfn.STDEV.P(Table2[1M Return vs Nifty])</f>
        <v>2.1764804095734031E-2</v>
      </c>
      <c r="K511">
        <v>0.53247768762199499</v>
      </c>
      <c r="L511">
        <f>(Table2[[#This Row],[6M Return vs Nifty]]-AVERAGE(Table2[6M Return vs Nifty]))/_xlfn.STDEV.P(Table2[6M Return vs Nifty])</f>
        <v>-0.35999573976007226</v>
      </c>
      <c r="M511">
        <v>-3.48467504784626</v>
      </c>
      <c r="N511">
        <f>(Table2[[#This Row],[1W Return vs Nifty]]-AVERAGE(Table2[1W Return vs Nifty]))/_xlfn.STDEV.P(Table2[1W Return vs Nifty])</f>
        <v>-0.33602587907339615</v>
      </c>
      <c r="O511">
        <v>1525.99</v>
      </c>
      <c r="P511">
        <v>1485.5191000940199</v>
      </c>
      <c r="Q511">
        <v>1435.61239152035</v>
      </c>
      <c r="R511">
        <v>66.475240068847697</v>
      </c>
      <c r="S511" s="2">
        <f>(Table2[[#This Row],[Close Price]]-Table2[[#This Row],[20D EMA]])/Table2[[#This Row],[20D EMA]]</f>
        <v>2.9561137360008847E-2</v>
      </c>
      <c r="T511" s="2">
        <f>(Table2[[#This Row],[Close Price]]-Table2[[#This Row],[50D EMA]])/Table2[[#This Row],[50D EMA]]</f>
        <v>5.761009730575898E-2</v>
      </c>
      <c r="U511" s="2">
        <f>(Table2[[#This Row],[Close Price]]-Table2[[#This Row],[200D EMA]])/Table2[[#This Row],[200D EMA]]</f>
        <v>9.4376176522247127E-2</v>
      </c>
      <c r="V511">
        <v>1.44987166292491</v>
      </c>
      <c r="W511">
        <v>1515</v>
      </c>
      <c r="X511">
        <v>1584.95</v>
      </c>
      <c r="Y511">
        <v>1515</v>
      </c>
      <c r="Z511">
        <v>1584.95</v>
      </c>
      <c r="AA511">
        <v>1515</v>
      </c>
      <c r="AB511">
        <v>1584.95</v>
      </c>
      <c r="AC511" s="2">
        <f>(Table2[[#This Row],[Close Price]]/Table2[[#This Row],[Day Low]])-1</f>
        <v>3.7029702970297063E-2</v>
      </c>
      <c r="AD511" s="2">
        <f>(Table2[[#This Row],[Day High]]/Table2[[#This Row],[Close Price]])-1</f>
        <v>8.8154796002801739E-3</v>
      </c>
      <c r="AE511" s="2">
        <f>(Table2[[#This Row],[Close Price]]/Table2[[#This Row],[Current Week Low]])-1</f>
        <v>3.7029702970297063E-2</v>
      </c>
      <c r="AF511" s="2">
        <f>(Table2[[#This Row],[Current Week High]]/Table2[[#This Row],[Close Price]])-1</f>
        <v>8.8154796002801739E-3</v>
      </c>
      <c r="AG511" s="2">
        <f>(Table2[[#This Row],[Close Price]]/Table2[[#This Row],[Current Month Low]])-1</f>
        <v>3.7029702970297063E-2</v>
      </c>
      <c r="AH511" s="2">
        <f>(Table2[[#This Row],[Current Month High]]/Table2[[#This Row],[Close Price]])-1</f>
        <v>8.8154796002801739E-3</v>
      </c>
      <c r="AI511">
        <v>6.9314493030360804</v>
      </c>
      <c r="AJ511">
        <v>29.521846661170599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-0.04</v>
      </c>
      <c r="AM511" t="s">
        <v>10456</v>
      </c>
      <c r="AN511">
        <v>5.04</v>
      </c>
      <c r="AO511" t="s">
        <v>10455</v>
      </c>
      <c r="AP511">
        <v>1.5489086771741999E-2</v>
      </c>
      <c r="AQ511">
        <f>(Table2[[#This Row],[Sharpe Ratio]]-AVERAGE(Table2[Sharpe Ratio]))/_xlfn.STDEV.P(Table2[Sharpe Ratio])</f>
        <v>-0.43667254262084199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-1.7853489982749684</v>
      </c>
      <c r="AS511">
        <f>_xlfn.RANK.AVG(Table2[[#This Row],[1Y Return vs Nifty Z-Score]],Table2[1Y Return vs Nifty Z-Score])</f>
        <v>574</v>
      </c>
      <c r="AT511">
        <f>_xlfn.RANK.AVG(Table2[[#This Row],[6M Return vs Nifty Z-Score]],Table2[6M Return vs Nifty Z-Score])</f>
        <v>424</v>
      </c>
      <c r="AU511">
        <f>_xlfn.RANK.AVG(Table2[[#This Row],[Sharpe Ratio Z-Score]],Table2[Sharpe Ratio Z-Score])</f>
        <v>460</v>
      </c>
      <c r="AV511">
        <f>(Table2[[#This Row],[Rank 1Y]]+Table2[[#This Row],[Rank 6M]]+Table2[[#This Row],[Rank Sharpe]])/3</f>
        <v>486</v>
      </c>
    </row>
    <row r="512" spans="1:48" x14ac:dyDescent="0.3">
      <c r="A512" t="s">
        <v>638</v>
      </c>
      <c r="B512" t="s">
        <v>639</v>
      </c>
      <c r="C512" t="s">
        <v>10415</v>
      </c>
      <c r="D512" t="s">
        <v>197</v>
      </c>
      <c r="E512">
        <v>28431.419102849999</v>
      </c>
      <c r="F512">
        <v>1357.2</v>
      </c>
      <c r="G512">
        <v>-13.9121678489788</v>
      </c>
      <c r="H512">
        <f>(Table2[[#This Row],[1Y Return vs Nifty]]-AVERAGE(Table2[1Y Return vs Nifty]))/_xlfn.STDEV.P(Table2[1Y Return vs Nifty])</f>
        <v>-0.71096899617732168</v>
      </c>
      <c r="I512">
        <v>4.1980723463520802</v>
      </c>
      <c r="J512">
        <f>(Table2[[#This Row],[1M Return vs Nifty]]-AVERAGE(Table2[1M Return vs Nifty]))/_xlfn.STDEV.P(Table2[1M Return vs Nifty])</f>
        <v>0.43286480932145027</v>
      </c>
      <c r="K512">
        <v>-2.0976867200631499</v>
      </c>
      <c r="L512">
        <f>(Table2[[#This Row],[6M Return vs Nifty]]-AVERAGE(Table2[6M Return vs Nifty]))/_xlfn.STDEV.P(Table2[6M Return vs Nifty])</f>
        <v>-0.44012886531786233</v>
      </c>
      <c r="M512">
        <v>0.98128754577911004</v>
      </c>
      <c r="N512">
        <f>(Table2[[#This Row],[1W Return vs Nifty]]-AVERAGE(Table2[1W Return vs Nifty]))/_xlfn.STDEV.P(Table2[1W Return vs Nifty])</f>
        <v>0.56122148989407561</v>
      </c>
      <c r="O512">
        <v>1290.1400000000001</v>
      </c>
      <c r="P512">
        <v>1225.2800103486099</v>
      </c>
      <c r="Q512">
        <v>1175.1276661152399</v>
      </c>
      <c r="R512">
        <v>76.153593255374901</v>
      </c>
      <c r="S512" s="2">
        <f>(Table2[[#This Row],[Close Price]]-Table2[[#This Row],[20D EMA]])/Table2[[#This Row],[20D EMA]]</f>
        <v>5.1978855007983583E-2</v>
      </c>
      <c r="T512" s="2">
        <f>(Table2[[#This Row],[Close Price]]-Table2[[#This Row],[50D EMA]])/Table2[[#This Row],[50D EMA]]</f>
        <v>0.10766517737758323</v>
      </c>
      <c r="U512" s="2">
        <f>(Table2[[#This Row],[Close Price]]-Table2[[#This Row],[200D EMA]])/Table2[[#This Row],[200D EMA]]</f>
        <v>0.15493834341136606</v>
      </c>
      <c r="V512">
        <v>1.0559168070727201</v>
      </c>
      <c r="W512">
        <v>1322.35</v>
      </c>
      <c r="X512">
        <v>1373.65</v>
      </c>
      <c r="Y512">
        <v>1322.35</v>
      </c>
      <c r="Z512">
        <v>1373.65</v>
      </c>
      <c r="AA512">
        <v>1322.35</v>
      </c>
      <c r="AB512">
        <v>1373.65</v>
      </c>
      <c r="AC512" s="2">
        <f>(Table2[[#This Row],[Close Price]]/Table2[[#This Row],[Day Low]])-1</f>
        <v>2.6354595984421803E-2</v>
      </c>
      <c r="AD512" s="2">
        <f>(Table2[[#This Row],[Day High]]/Table2[[#This Row],[Close Price]])-1</f>
        <v>1.2120542292956227E-2</v>
      </c>
      <c r="AE512" s="2">
        <f>(Table2[[#This Row],[Close Price]]/Table2[[#This Row],[Current Week Low]])-1</f>
        <v>2.6354595984421803E-2</v>
      </c>
      <c r="AF512" s="2">
        <f>(Table2[[#This Row],[Current Week High]]/Table2[[#This Row],[Close Price]])-1</f>
        <v>1.2120542292956227E-2</v>
      </c>
      <c r="AG512" s="2">
        <f>(Table2[[#This Row],[Close Price]]/Table2[[#This Row],[Current Month Low]])-1</f>
        <v>2.6354595984421803E-2</v>
      </c>
      <c r="AH512" s="2">
        <f>(Table2[[#This Row],[Current Month High]]/Table2[[#This Row],[Close Price]])-1</f>
        <v>1.2120542292956227E-2</v>
      </c>
      <c r="AI512">
        <v>2.85882699675803</v>
      </c>
      <c r="AJ512">
        <v>35.307312696276298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0.03</v>
      </c>
      <c r="AM512" t="s">
        <v>10455</v>
      </c>
      <c r="AN512">
        <v>6.04</v>
      </c>
      <c r="AO512" t="s">
        <v>10455</v>
      </c>
      <c r="AP512">
        <v>2.9459316182607002E-2</v>
      </c>
      <c r="AQ512">
        <f>(Table2[[#This Row],[Sharpe Ratio]]-AVERAGE(Table2[Sharpe Ratio]))/_xlfn.STDEV.P(Table2[Sharpe Ratio])</f>
        <v>-0.27872667761082659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-0.43573823989048466</v>
      </c>
      <c r="AS512">
        <f>_xlfn.RANK.AVG(Table2[[#This Row],[1Y Return vs Nifty Z-Score]],Table2[1Y Return vs Nifty Z-Score])</f>
        <v>592</v>
      </c>
      <c r="AT512">
        <f>_xlfn.RANK.AVG(Table2[[#This Row],[6M Return vs Nifty Z-Score]],Table2[6M Return vs Nifty Z-Score])</f>
        <v>462</v>
      </c>
      <c r="AU512">
        <f>_xlfn.RANK.AVG(Table2[[#This Row],[Sharpe Ratio Z-Score]],Table2[Sharpe Ratio Z-Score])</f>
        <v>414</v>
      </c>
      <c r="AV512">
        <f>(Table2[[#This Row],[Rank 1Y]]+Table2[[#This Row],[Rank 6M]]+Table2[[#This Row],[Rank Sharpe]])/3</f>
        <v>489.33333333333331</v>
      </c>
    </row>
    <row r="513" spans="1:48" x14ac:dyDescent="0.3">
      <c r="A513" t="s">
        <v>699</v>
      </c>
      <c r="B513" t="s">
        <v>700</v>
      </c>
      <c r="C513" t="s">
        <v>10411</v>
      </c>
      <c r="D513" t="s">
        <v>49</v>
      </c>
      <c r="E513">
        <v>23199.468825</v>
      </c>
      <c r="F513">
        <v>822.6</v>
      </c>
      <c r="G513">
        <v>-3.0687705646589798</v>
      </c>
      <c r="H513">
        <f>(Table2[[#This Row],[1Y Return vs Nifty]]-AVERAGE(Table2[1Y Return vs Nifty]))/_xlfn.STDEV.P(Table2[1Y Return vs Nifty])</f>
        <v>-0.58243784134985688</v>
      </c>
      <c r="I513">
        <v>-4.03505037201717</v>
      </c>
      <c r="J513">
        <f>(Table2[[#This Row],[1M Return vs Nifty]]-AVERAGE(Table2[1M Return vs Nifty]))/_xlfn.STDEV.P(Table2[1M Return vs Nifty])</f>
        <v>-0.3573752304302093</v>
      </c>
      <c r="K513">
        <v>1.0117122960935701</v>
      </c>
      <c r="L513">
        <f>(Table2[[#This Row],[6M Return vs Nifty]]-AVERAGE(Table2[6M Return vs Nifty]))/_xlfn.STDEV.P(Table2[6M Return vs Nifty])</f>
        <v>-0.34539491597123162</v>
      </c>
      <c r="M513">
        <v>-5.8490015079437496</v>
      </c>
      <c r="N513">
        <f>(Table2[[#This Row],[1W Return vs Nifty]]-AVERAGE(Table2[1W Return vs Nifty]))/_xlfn.STDEV.P(Table2[1W Return vs Nifty])</f>
        <v>-0.81103785045234922</v>
      </c>
      <c r="O513">
        <v>790.96</v>
      </c>
      <c r="P513">
        <v>764.74306452676399</v>
      </c>
      <c r="Q513">
        <v>722.90976106568201</v>
      </c>
      <c r="R513">
        <v>48.867928580523603</v>
      </c>
      <c r="S513" s="2">
        <f>(Table2[[#This Row],[Close Price]]-Table2[[#This Row],[20D EMA]])/Table2[[#This Row],[20D EMA]]</f>
        <v>4.0002022858298757E-2</v>
      </c>
      <c r="T513" s="2">
        <f>(Table2[[#This Row],[Close Price]]-Table2[[#This Row],[50D EMA]])/Table2[[#This Row],[50D EMA]]</f>
        <v>7.5655390884831225E-2</v>
      </c>
      <c r="U513" s="2">
        <f>(Table2[[#This Row],[Close Price]]-Table2[[#This Row],[200D EMA]])/Table2[[#This Row],[200D EMA]]</f>
        <v>0.13790135962109437</v>
      </c>
      <c r="V513">
        <v>0.51653167009090195</v>
      </c>
      <c r="W513">
        <v>796.8</v>
      </c>
      <c r="X513">
        <v>827.2</v>
      </c>
      <c r="Y513">
        <v>796.8</v>
      </c>
      <c r="Z513">
        <v>827.2</v>
      </c>
      <c r="AA513">
        <v>796.8</v>
      </c>
      <c r="AB513">
        <v>827.2</v>
      </c>
      <c r="AC513" s="2">
        <f>(Table2[[#This Row],[Close Price]]/Table2[[#This Row],[Day Low]])-1</f>
        <v>3.2379518072289226E-2</v>
      </c>
      <c r="AD513" s="2">
        <f>(Table2[[#This Row],[Day High]]/Table2[[#This Row],[Close Price]])-1</f>
        <v>5.5920252856795916E-3</v>
      </c>
      <c r="AE513" s="2">
        <f>(Table2[[#This Row],[Close Price]]/Table2[[#This Row],[Current Week Low]])-1</f>
        <v>3.2379518072289226E-2</v>
      </c>
      <c r="AF513" s="2">
        <f>(Table2[[#This Row],[Current Week High]]/Table2[[#This Row],[Close Price]])-1</f>
        <v>5.5920252856795916E-3</v>
      </c>
      <c r="AG513" s="2">
        <f>(Table2[[#This Row],[Close Price]]/Table2[[#This Row],[Current Month Low]])-1</f>
        <v>3.2379518072289226E-2</v>
      </c>
      <c r="AH513" s="2">
        <f>(Table2[[#This Row],[Current Month High]]/Table2[[#This Row],[Close Price]])-1</f>
        <v>5.5920252856795916E-3</v>
      </c>
      <c r="AI513">
        <v>6.55847313396547</v>
      </c>
      <c r="AJ513">
        <v>37.088575952004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0.02</v>
      </c>
      <c r="AM513" t="s">
        <v>10455</v>
      </c>
      <c r="AN513">
        <v>3.3</v>
      </c>
      <c r="AO513" t="s">
        <v>10455</v>
      </c>
      <c r="AQ513">
        <f>(Table2[[#This Row],[Sharpe Ratio]]-AVERAGE(Table2[Sharpe Ratio]))/_xlfn.STDEV.P(Table2[Sharpe Ratio])</f>
        <v>-0.61179044057571164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-2.7080362787793586</v>
      </c>
      <c r="AS513">
        <f>_xlfn.RANK.AVG(Table2[[#This Row],[1Y Return vs Nifty Z-Score]],Table2[1Y Return vs Nifty Z-Score])</f>
        <v>529</v>
      </c>
      <c r="AT513">
        <f>_xlfn.RANK.AVG(Table2[[#This Row],[6M Return vs Nifty Z-Score]],Table2[6M Return vs Nifty Z-Score])</f>
        <v>421</v>
      </c>
      <c r="AU513">
        <f>_xlfn.RANK.AVG(Table2[[#This Row],[Sharpe Ratio Z-Score]],Table2[Sharpe Ratio Z-Score])</f>
        <v>519.5</v>
      </c>
      <c r="AV513">
        <f>(Table2[[#This Row],[Rank 1Y]]+Table2[[#This Row],[Rank 6M]]+Table2[[#This Row],[Rank Sharpe]])/3</f>
        <v>489.83333333333331</v>
      </c>
    </row>
    <row r="514" spans="1:48" x14ac:dyDescent="0.3">
      <c r="A514" t="s">
        <v>2132</v>
      </c>
      <c r="B514" t="s">
        <v>2133</v>
      </c>
      <c r="C514" t="s">
        <v>10420</v>
      </c>
      <c r="D514" t="s">
        <v>80</v>
      </c>
      <c r="E514">
        <v>2558.4607040000001</v>
      </c>
      <c r="F514">
        <v>100.08</v>
      </c>
      <c r="G514">
        <v>14.3429204054772</v>
      </c>
      <c r="H514">
        <f>(Table2[[#This Row],[1Y Return vs Nifty]]-AVERAGE(Table2[1Y Return vs Nifty]))/_xlfn.STDEV.P(Table2[1Y Return vs Nifty])</f>
        <v>-0.37605005630330696</v>
      </c>
      <c r="I514">
        <v>-2.4297712648931999</v>
      </c>
      <c r="J514">
        <f>(Table2[[#This Row],[1M Return vs Nifty]]-AVERAGE(Table2[1M Return vs Nifty]))/_xlfn.STDEV.P(Table2[1M Return vs Nifty])</f>
        <v>-0.20329568263046263</v>
      </c>
      <c r="K514">
        <v>-32.581172211126997</v>
      </c>
      <c r="L514">
        <f>(Table2[[#This Row],[6M Return vs Nifty]]-AVERAGE(Table2[6M Return vs Nifty]))/_xlfn.STDEV.P(Table2[6M Return vs Nifty])</f>
        <v>-1.3688681346795026</v>
      </c>
      <c r="M514">
        <v>-2.5975762467903598</v>
      </c>
      <c r="N514">
        <f>(Table2[[#This Row],[1W Return vs Nifty]]-AVERAGE(Table2[1W Return vs Nifty]))/_xlfn.STDEV.P(Table2[1W Return vs Nifty])</f>
        <v>-0.15780068157672997</v>
      </c>
      <c r="O514">
        <v>98.42</v>
      </c>
      <c r="P514">
        <v>96.932728139079401</v>
      </c>
      <c r="Q514">
        <v>100.865211003382</v>
      </c>
      <c r="R514">
        <v>48.797422871801999</v>
      </c>
      <c r="S514" s="2">
        <f>(Table2[[#This Row],[Close Price]]-Table2[[#This Row],[20D EMA]])/Table2[[#This Row],[20D EMA]]</f>
        <v>1.6866490550701042E-2</v>
      </c>
      <c r="T514" s="2">
        <f>(Table2[[#This Row],[Close Price]]-Table2[[#This Row],[50D EMA]])/Table2[[#This Row],[50D EMA]]</f>
        <v>3.2468619436820972E-2</v>
      </c>
      <c r="U514" s="2">
        <f>(Table2[[#This Row],[Close Price]]-Table2[[#This Row],[200D EMA]])/Table2[[#This Row],[200D EMA]]</f>
        <v>-7.7847554728822654E-3</v>
      </c>
      <c r="V514">
        <v>2.42844565052263</v>
      </c>
      <c r="W514">
        <v>97.92</v>
      </c>
      <c r="X514">
        <v>101.9</v>
      </c>
      <c r="Y514">
        <v>97.92</v>
      </c>
      <c r="Z514">
        <v>101.9</v>
      </c>
      <c r="AA514">
        <v>97.92</v>
      </c>
      <c r="AB514">
        <v>101.9</v>
      </c>
      <c r="AC514" s="2">
        <f>(Table2[[#This Row],[Close Price]]/Table2[[#This Row],[Day Low]])-1</f>
        <v>2.2058823529411686E-2</v>
      </c>
      <c r="AD514" s="2">
        <f>(Table2[[#This Row],[Day High]]/Table2[[#This Row],[Close Price]])-1</f>
        <v>1.8185451638689232E-2</v>
      </c>
      <c r="AE514" s="2">
        <f>(Table2[[#This Row],[Close Price]]/Table2[[#This Row],[Current Week Low]])-1</f>
        <v>2.2058823529411686E-2</v>
      </c>
      <c r="AF514" s="2">
        <f>(Table2[[#This Row],[Current Week High]]/Table2[[#This Row],[Close Price]])-1</f>
        <v>1.8185451638689232E-2</v>
      </c>
      <c r="AG514" s="2">
        <f>(Table2[[#This Row],[Close Price]]/Table2[[#This Row],[Current Month Low]])-1</f>
        <v>2.2058823529411686E-2</v>
      </c>
      <c r="AH514" s="2">
        <f>(Table2[[#This Row],[Current Month High]]/Table2[[#This Row],[Close Price]])-1</f>
        <v>1.8185451638689232E-2</v>
      </c>
      <c r="AI514">
        <v>55.875299760191801</v>
      </c>
      <c r="AJ514">
        <v>45.889212827988302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-7.0000000000000007E-2</v>
      </c>
      <c r="AM514" t="s">
        <v>10456</v>
      </c>
      <c r="AN514">
        <v>6.64</v>
      </c>
      <c r="AO514" t="s">
        <v>10455</v>
      </c>
      <c r="AP514">
        <v>5.2508608984896003E-2</v>
      </c>
      <c r="AQ514">
        <f>(Table2[[#This Row],[Sharpe Ratio]]-AVERAGE(Table2[Sharpe Ratio]))/_xlfn.STDEV.P(Table2[Sharpe Ratio])</f>
        <v>-1.8133928382577238E-2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421</v>
      </c>
      <c r="AT514">
        <f>_xlfn.RANK.AVG(Table2[[#This Row],[6M Return vs Nifty Z-Score]],Table2[6M Return vs Nifty Z-Score])</f>
        <v>704</v>
      </c>
      <c r="AU514">
        <f>_xlfn.RANK.AVG(Table2[[#This Row],[Sharpe Ratio Z-Score]],Table2[Sharpe Ratio Z-Score])</f>
        <v>345</v>
      </c>
      <c r="AV514">
        <f>(Table2[[#This Row],[Rank 1Y]]+Table2[[#This Row],[Rank 6M]]+Table2[[#This Row],[Rank Sharpe]])/3</f>
        <v>490</v>
      </c>
    </row>
    <row r="515" spans="1:48" x14ac:dyDescent="0.3">
      <c r="A515" t="s">
        <v>1290</v>
      </c>
      <c r="B515" t="s">
        <v>1291</v>
      </c>
      <c r="C515" t="s">
        <v>10427</v>
      </c>
      <c r="D515" t="s">
        <v>1113</v>
      </c>
      <c r="E515">
        <v>8337.8980053159994</v>
      </c>
      <c r="F515">
        <v>82.19</v>
      </c>
      <c r="G515">
        <v>7.3514141255458796</v>
      </c>
      <c r="H515">
        <f>(Table2[[#This Row],[1Y Return vs Nifty]]-AVERAGE(Table2[1Y Return vs Nifty]))/_xlfn.STDEV.P(Table2[1Y Return vs Nifty])</f>
        <v>-0.45892319583518693</v>
      </c>
      <c r="I515">
        <v>-9.35012037154703</v>
      </c>
      <c r="J515">
        <f>(Table2[[#This Row],[1M Return vs Nifty]]-AVERAGE(Table2[1M Return vs Nifty]))/_xlfn.STDEV.P(Table2[1M Return vs Nifty])</f>
        <v>-0.86753173743090506</v>
      </c>
      <c r="K515">
        <v>-18.082298172839899</v>
      </c>
      <c r="L515">
        <f>(Table2[[#This Row],[6M Return vs Nifty]]-AVERAGE(Table2[6M Return vs Nifty]))/_xlfn.STDEV.P(Table2[6M Return vs Nifty])</f>
        <v>-0.92713145450778656</v>
      </c>
      <c r="M515">
        <v>-7.6432367800439902</v>
      </c>
      <c r="N515">
        <f>(Table2[[#This Row],[1W Return vs Nifty]]-AVERAGE(Table2[1W Return vs Nifty]))/_xlfn.STDEV.P(Table2[1W Return vs Nifty])</f>
        <v>-1.1715139725538817</v>
      </c>
      <c r="O515">
        <v>81.599999999999994</v>
      </c>
      <c r="P515">
        <v>83.508570549164006</v>
      </c>
      <c r="Q515">
        <v>85.234655853968704</v>
      </c>
      <c r="R515">
        <v>36.231400454994599</v>
      </c>
      <c r="S515" s="2">
        <f>(Table2[[#This Row],[Close Price]]-Table2[[#This Row],[20D EMA]])/Table2[[#This Row],[20D EMA]]</f>
        <v>7.2303921568627871E-3</v>
      </c>
      <c r="T515" s="2">
        <f>(Table2[[#This Row],[Close Price]]-Table2[[#This Row],[50D EMA]])/Table2[[#This Row],[50D EMA]]</f>
        <v>-1.5789643392203987E-2</v>
      </c>
      <c r="U515" s="2">
        <f>(Table2[[#This Row],[Close Price]]-Table2[[#This Row],[200D EMA]])/Table2[[#This Row],[200D EMA]]</f>
        <v>-3.5720867568059061E-2</v>
      </c>
      <c r="V515">
        <v>1.2064971502185</v>
      </c>
      <c r="W515">
        <v>80.239999999999995</v>
      </c>
      <c r="X515">
        <v>83.4</v>
      </c>
      <c r="Y515">
        <v>80.239999999999995</v>
      </c>
      <c r="Z515">
        <v>83.4</v>
      </c>
      <c r="AA515">
        <v>80.239999999999995</v>
      </c>
      <c r="AB515">
        <v>83.4</v>
      </c>
      <c r="AC515" s="2">
        <f>(Table2[[#This Row],[Close Price]]/Table2[[#This Row],[Day Low]])-1</f>
        <v>2.4302093718843398E-2</v>
      </c>
      <c r="AD515" s="2">
        <f>(Table2[[#This Row],[Day High]]/Table2[[#This Row],[Close Price]])-1</f>
        <v>1.4721985643022295E-2</v>
      </c>
      <c r="AE515" s="2">
        <f>(Table2[[#This Row],[Close Price]]/Table2[[#This Row],[Current Week Low]])-1</f>
        <v>2.4302093718843398E-2</v>
      </c>
      <c r="AF515" s="2">
        <f>(Table2[[#This Row],[Current Week High]]/Table2[[#This Row],[Close Price]])-1</f>
        <v>1.4721985643022295E-2</v>
      </c>
      <c r="AG515" s="2">
        <f>(Table2[[#This Row],[Close Price]]/Table2[[#This Row],[Current Month Low]])-1</f>
        <v>2.4302093718843398E-2</v>
      </c>
      <c r="AH515" s="2">
        <f>(Table2[[#This Row],[Current Month High]]/Table2[[#This Row],[Close Price]])-1</f>
        <v>1.4721985643022295E-2</v>
      </c>
      <c r="AI515">
        <v>65.1052439469521</v>
      </c>
      <c r="AJ515">
        <v>43.814523184601903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-0.15</v>
      </c>
      <c r="AM515" t="s">
        <v>10456</v>
      </c>
      <c r="AN515">
        <v>-1.31</v>
      </c>
      <c r="AO515" t="s">
        <v>10456</v>
      </c>
      <c r="AP515">
        <v>3.9208449979474001E-2</v>
      </c>
      <c r="AQ515">
        <f>(Table2[[#This Row],[Sharpe Ratio]]-AVERAGE(Table2[Sharpe Ratio]))/_xlfn.STDEV.P(Table2[Sharpe Ratio])</f>
        <v>-0.16850405167120069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460</v>
      </c>
      <c r="AT515">
        <f>_xlfn.RANK.AVG(Table2[[#This Row],[6M Return vs Nifty Z-Score]],Table2[6M Return vs Nifty Z-Score])</f>
        <v>621</v>
      </c>
      <c r="AU515">
        <f>_xlfn.RANK.AVG(Table2[[#This Row],[Sharpe Ratio Z-Score]],Table2[Sharpe Ratio Z-Score])</f>
        <v>389</v>
      </c>
      <c r="AV515">
        <f>(Table2[[#This Row],[Rank 1Y]]+Table2[[#This Row],[Rank 6M]]+Table2[[#This Row],[Rank Sharpe]])/3</f>
        <v>490</v>
      </c>
    </row>
    <row r="516" spans="1:48" x14ac:dyDescent="0.3">
      <c r="A516" t="s">
        <v>419</v>
      </c>
      <c r="B516" t="s">
        <v>420</v>
      </c>
      <c r="C516" t="s">
        <v>10415</v>
      </c>
      <c r="D516" t="s">
        <v>388</v>
      </c>
      <c r="E516">
        <v>54905.476780844998</v>
      </c>
      <c r="F516">
        <v>129667.95</v>
      </c>
      <c r="G516">
        <v>4.1601855871860396</v>
      </c>
      <c r="H516">
        <f>(Table2[[#This Row],[1Y Return vs Nifty]]-AVERAGE(Table2[1Y Return vs Nifty]))/_xlfn.STDEV.P(Table2[1Y Return vs Nifty])</f>
        <v>-0.49675011286117149</v>
      </c>
      <c r="I516">
        <v>-5.9369578206772102</v>
      </c>
      <c r="J516">
        <f>(Table2[[#This Row],[1M Return vs Nifty]]-AVERAGE(Table2[1M Return vs Nifty]))/_xlfn.STDEV.P(Table2[1M Return vs Nifty])</f>
        <v>-0.53992606432944967</v>
      </c>
      <c r="K516">
        <v>-10.763517321634399</v>
      </c>
      <c r="L516">
        <f>(Table2[[#This Row],[6M Return vs Nifty]]-AVERAGE(Table2[6M Return vs Nifty]))/_xlfn.STDEV.P(Table2[6M Return vs Nifty])</f>
        <v>-0.7041504183543208</v>
      </c>
      <c r="M516">
        <v>0.58593842489346204</v>
      </c>
      <c r="N516">
        <f>(Table2[[#This Row],[1W Return vs Nifty]]-AVERAGE(Table2[1W Return vs Nifty]))/_xlfn.STDEV.P(Table2[1W Return vs Nifty])</f>
        <v>0.48179271029691112</v>
      </c>
      <c r="O516">
        <v>126925.63</v>
      </c>
      <c r="P516">
        <v>128435.72479090501</v>
      </c>
      <c r="Q516">
        <v>124578.26978612901</v>
      </c>
      <c r="R516">
        <v>66.1162071755776</v>
      </c>
      <c r="S516" s="2">
        <f>(Table2[[#This Row],[Close Price]]-Table2[[#This Row],[20D EMA]])/Table2[[#This Row],[20D EMA]]</f>
        <v>2.1605722973366312E-2</v>
      </c>
      <c r="T516" s="2">
        <f>(Table2[[#This Row],[Close Price]]-Table2[[#This Row],[50D EMA]])/Table2[[#This Row],[50D EMA]]</f>
        <v>9.59410017034645E-3</v>
      </c>
      <c r="U516" s="2">
        <f>(Table2[[#This Row],[Close Price]]-Table2[[#This Row],[200D EMA]])/Table2[[#This Row],[200D EMA]]</f>
        <v>4.08552809619908E-2</v>
      </c>
      <c r="V516">
        <v>0.93078577536395801</v>
      </c>
      <c r="W516">
        <v>127701.5</v>
      </c>
      <c r="X516">
        <v>130500</v>
      </c>
      <c r="Y516">
        <v>127701.5</v>
      </c>
      <c r="Z516">
        <v>130500</v>
      </c>
      <c r="AA516">
        <v>127701.5</v>
      </c>
      <c r="AB516">
        <v>130500</v>
      </c>
      <c r="AC516" s="2">
        <f>(Table2[[#This Row],[Close Price]]/Table2[[#This Row],[Day Low]])-1</f>
        <v>1.5398801110402038E-2</v>
      </c>
      <c r="AD516" s="2">
        <f>(Table2[[#This Row],[Day High]]/Table2[[#This Row],[Close Price]])-1</f>
        <v>6.4167745383496566E-3</v>
      </c>
      <c r="AE516" s="2">
        <f>(Table2[[#This Row],[Close Price]]/Table2[[#This Row],[Current Week Low]])-1</f>
        <v>1.5398801110402038E-2</v>
      </c>
      <c r="AF516" s="2">
        <f>(Table2[[#This Row],[Current Week High]]/Table2[[#This Row],[Close Price]])-1</f>
        <v>6.4167745383496566E-3</v>
      </c>
      <c r="AG516" s="2">
        <f>(Table2[[#This Row],[Close Price]]/Table2[[#This Row],[Current Month Low]])-1</f>
        <v>1.5398801110402038E-2</v>
      </c>
      <c r="AH516" s="2">
        <f>(Table2[[#This Row],[Current Month High]]/Table2[[#This Row],[Close Price]])-1</f>
        <v>6.4167745383496566E-3</v>
      </c>
      <c r="AI516">
        <v>16.794473885027099</v>
      </c>
      <c r="AJ516">
        <v>30.977727272727201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-0.15</v>
      </c>
      <c r="AM516" t="s">
        <v>10456</v>
      </c>
      <c r="AN516">
        <v>2.85</v>
      </c>
      <c r="AO516" t="s">
        <v>10455</v>
      </c>
      <c r="AP516">
        <v>2.3379151649159002E-2</v>
      </c>
      <c r="AQ516">
        <f>(Table2[[#This Row],[Sharpe Ratio]]-AVERAGE(Table2[Sharpe Ratio]))/_xlfn.STDEV.P(Table2[Sharpe Ratio])</f>
        <v>-0.34746834379218383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483</v>
      </c>
      <c r="AT516">
        <f>_xlfn.RANK.AVG(Table2[[#This Row],[6M Return vs Nifty Z-Score]],Table2[6M Return vs Nifty Z-Score])</f>
        <v>554</v>
      </c>
      <c r="AU516">
        <f>_xlfn.RANK.AVG(Table2[[#This Row],[Sharpe Ratio Z-Score]],Table2[Sharpe Ratio Z-Score])</f>
        <v>433</v>
      </c>
      <c r="AV516">
        <f>(Table2[[#This Row],[Rank 1Y]]+Table2[[#This Row],[Rank 6M]]+Table2[[#This Row],[Rank Sharpe]])/3</f>
        <v>490</v>
      </c>
    </row>
    <row r="517" spans="1:48" x14ac:dyDescent="0.3">
      <c r="A517" t="s">
        <v>1261</v>
      </c>
      <c r="B517" t="s">
        <v>1262</v>
      </c>
      <c r="C517" t="s">
        <v>10425</v>
      </c>
      <c r="D517" t="s">
        <v>378</v>
      </c>
      <c r="E517">
        <v>8548.8255090000002</v>
      </c>
      <c r="F517">
        <v>686.5</v>
      </c>
      <c r="G517">
        <v>-5.1569598000368897</v>
      </c>
      <c r="H517">
        <f>(Table2[[#This Row],[1Y Return vs Nifty]]-AVERAGE(Table2[1Y Return vs Nifty]))/_xlfn.STDEV.P(Table2[1Y Return vs Nifty])</f>
        <v>-0.60718998930532486</v>
      </c>
      <c r="I517">
        <v>11.5206531416723</v>
      </c>
      <c r="J517">
        <f>(Table2[[#This Row],[1M Return vs Nifty]]-AVERAGE(Table2[1M Return vs Nifty]))/_xlfn.STDEV.P(Table2[1M Return vs Nifty])</f>
        <v>1.1357082791349005</v>
      </c>
      <c r="K517">
        <v>-11.1413631026989</v>
      </c>
      <c r="L517">
        <f>(Table2[[#This Row],[6M Return vs Nifty]]-AVERAGE(Table2[6M Return vs Nifty]))/_xlfn.STDEV.P(Table2[6M Return vs Nifty])</f>
        <v>-0.7156622323409495</v>
      </c>
      <c r="M517">
        <v>-1.06383856289329</v>
      </c>
      <c r="N517">
        <f>(Table2[[#This Row],[1W Return vs Nifty]]-AVERAGE(Table2[1W Return vs Nifty]))/_xlfn.STDEV.P(Table2[1W Return vs Nifty])</f>
        <v>0.1503394052943936</v>
      </c>
      <c r="O517">
        <v>639.98</v>
      </c>
      <c r="P517">
        <v>600.73643920545305</v>
      </c>
      <c r="Q517">
        <v>589.86883767493396</v>
      </c>
      <c r="R517">
        <v>58.813591692590698</v>
      </c>
      <c r="S517" s="2">
        <f>(Table2[[#This Row],[Close Price]]-Table2[[#This Row],[20D EMA]])/Table2[[#This Row],[20D EMA]]</f>
        <v>7.2689771555361077E-2</v>
      </c>
      <c r="T517" s="2">
        <f>(Table2[[#This Row],[Close Price]]-Table2[[#This Row],[50D EMA]])/Table2[[#This Row],[50D EMA]]</f>
        <v>0.14276403959776385</v>
      </c>
      <c r="U517" s="2">
        <f>(Table2[[#This Row],[Close Price]]-Table2[[#This Row],[200D EMA]])/Table2[[#This Row],[200D EMA]]</f>
        <v>0.16381804929033686</v>
      </c>
      <c r="V517">
        <v>2.98838743743288</v>
      </c>
      <c r="W517">
        <v>677.2</v>
      </c>
      <c r="X517">
        <v>696</v>
      </c>
      <c r="Y517">
        <v>677.2</v>
      </c>
      <c r="Z517">
        <v>696</v>
      </c>
      <c r="AA517">
        <v>677.2</v>
      </c>
      <c r="AB517">
        <v>696</v>
      </c>
      <c r="AC517" s="2">
        <f>(Table2[[#This Row],[Close Price]]/Table2[[#This Row],[Day Low]])-1</f>
        <v>1.3733018310690959E-2</v>
      </c>
      <c r="AD517" s="2">
        <f>(Table2[[#This Row],[Day High]]/Table2[[#This Row],[Close Price]])-1</f>
        <v>1.383831026948279E-2</v>
      </c>
      <c r="AE517" s="2">
        <f>(Table2[[#This Row],[Close Price]]/Table2[[#This Row],[Current Week Low]])-1</f>
        <v>1.3733018310690959E-2</v>
      </c>
      <c r="AF517" s="2">
        <f>(Table2[[#This Row],[Current Week High]]/Table2[[#This Row],[Close Price]])-1</f>
        <v>1.383831026948279E-2</v>
      </c>
      <c r="AG517" s="2">
        <f>(Table2[[#This Row],[Close Price]]/Table2[[#This Row],[Current Month Low]])-1</f>
        <v>1.3733018310690959E-2</v>
      </c>
      <c r="AH517" s="2">
        <f>(Table2[[#This Row],[Current Month High]]/Table2[[#This Row],[Close Price]])-1</f>
        <v>1.383831026948279E-2</v>
      </c>
      <c r="AI517">
        <v>9.2498179169701409</v>
      </c>
      <c r="AJ517">
        <v>52.5555555555555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0.18</v>
      </c>
      <c r="AM517" t="s">
        <v>10455</v>
      </c>
      <c r="AN517">
        <v>14.29</v>
      </c>
      <c r="AO517" t="s">
        <v>10455</v>
      </c>
      <c r="AP517">
        <v>4.6159229159888002E-2</v>
      </c>
      <c r="AQ517">
        <f>(Table2[[#This Row],[Sharpe Ratio]]-AVERAGE(Table2[Sharpe Ratio]))/_xlfn.STDEV.P(Table2[Sharpe Ratio])</f>
        <v>-8.9919312805690613E-2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-0.12672385002267095</v>
      </c>
      <c r="AS517">
        <f>_xlfn.RANK.AVG(Table2[[#This Row],[1Y Return vs Nifty Z-Score]],Table2[1Y Return vs Nifty Z-Score])</f>
        <v>550</v>
      </c>
      <c r="AT517">
        <f>_xlfn.RANK.AVG(Table2[[#This Row],[6M Return vs Nifty Z-Score]],Table2[6M Return vs Nifty Z-Score])</f>
        <v>558</v>
      </c>
      <c r="AU517">
        <f>_xlfn.RANK.AVG(Table2[[#This Row],[Sharpe Ratio Z-Score]],Table2[Sharpe Ratio Z-Score])</f>
        <v>365</v>
      </c>
      <c r="AV517">
        <f>(Table2[[#This Row],[Rank 1Y]]+Table2[[#This Row],[Rank 6M]]+Table2[[#This Row],[Rank Sharpe]])/3</f>
        <v>491</v>
      </c>
    </row>
    <row r="518" spans="1:48" x14ac:dyDescent="0.3">
      <c r="A518" t="s">
        <v>1828</v>
      </c>
      <c r="B518" t="s">
        <v>1829</v>
      </c>
      <c r="C518" t="s">
        <v>10422</v>
      </c>
      <c r="D518" t="s">
        <v>151</v>
      </c>
      <c r="E518">
        <v>3680.6563120249998</v>
      </c>
      <c r="F518">
        <v>773.1</v>
      </c>
      <c r="G518">
        <v>31.8392460347327</v>
      </c>
      <c r="H518">
        <f>(Table2[[#This Row],[1Y Return vs Nifty]]-AVERAGE(Table2[1Y Return vs Nifty]))/_xlfn.STDEV.P(Table2[1Y Return vs Nifty])</f>
        <v>-0.16865906255843097</v>
      </c>
      <c r="I518">
        <v>-18.8572425513855</v>
      </c>
      <c r="J518">
        <f>(Table2[[#This Row],[1M Return vs Nifty]]-AVERAGE(Table2[1M Return vs Nifty]))/_xlfn.STDEV.P(Table2[1M Return vs Nifty])</f>
        <v>-1.7800541018257761</v>
      </c>
      <c r="K518">
        <v>-3.8747923431452298</v>
      </c>
      <c r="L518">
        <f>(Table2[[#This Row],[6M Return vs Nifty]]-AVERAGE(Table2[6M Return vs Nifty]))/_xlfn.STDEV.P(Table2[6M Return vs Nifty])</f>
        <v>-0.49427187919478743</v>
      </c>
      <c r="M518">
        <v>-8.7618030334054904</v>
      </c>
      <c r="N518">
        <f>(Table2[[#This Row],[1W Return vs Nifty]]-AVERAGE(Table2[1W Return vs Nifty]))/_xlfn.STDEV.P(Table2[1W Return vs Nifty])</f>
        <v>-1.3962428203227752</v>
      </c>
      <c r="O518">
        <v>812.52</v>
      </c>
      <c r="P518">
        <v>808.562295029035</v>
      </c>
      <c r="Q518">
        <v>727.48235973846704</v>
      </c>
      <c r="R518">
        <v>37.800957152956897</v>
      </c>
      <c r="S518" s="2">
        <f>(Table2[[#This Row],[Close Price]]-Table2[[#This Row],[20D EMA]])/Table2[[#This Row],[20D EMA]]</f>
        <v>-4.8515728843597644E-2</v>
      </c>
      <c r="T518" s="2">
        <f>(Table2[[#This Row],[Close Price]]-Table2[[#This Row],[50D EMA]])/Table2[[#This Row],[50D EMA]]</f>
        <v>-4.3858457470814349E-2</v>
      </c>
      <c r="U518" s="2">
        <f>(Table2[[#This Row],[Close Price]]-Table2[[#This Row],[200D EMA]])/Table2[[#This Row],[200D EMA]]</f>
        <v>6.2706180639119161E-2</v>
      </c>
      <c r="V518">
        <v>1.4892669797382401</v>
      </c>
      <c r="W518">
        <v>771</v>
      </c>
      <c r="X518">
        <v>789.7</v>
      </c>
      <c r="Y518">
        <v>771</v>
      </c>
      <c r="Z518">
        <v>789.7</v>
      </c>
      <c r="AA518">
        <v>771</v>
      </c>
      <c r="AB518">
        <v>789.7</v>
      </c>
      <c r="AC518" s="2">
        <f>(Table2[[#This Row],[Close Price]]/Table2[[#This Row],[Day Low]])-1</f>
        <v>2.7237354085603016E-3</v>
      </c>
      <c r="AD518" s="2">
        <f>(Table2[[#This Row],[Day High]]/Table2[[#This Row],[Close Price]])-1</f>
        <v>2.1471995860820048E-2</v>
      </c>
      <c r="AE518" s="2">
        <f>(Table2[[#This Row],[Close Price]]/Table2[[#This Row],[Current Week Low]])-1</f>
        <v>2.7237354085603016E-3</v>
      </c>
      <c r="AF518" s="2">
        <f>(Table2[[#This Row],[Current Week High]]/Table2[[#This Row],[Close Price]])-1</f>
        <v>2.1471995860820048E-2</v>
      </c>
      <c r="AG518" s="2">
        <f>(Table2[[#This Row],[Close Price]]/Table2[[#This Row],[Current Month Low]])-1</f>
        <v>2.7237354085603016E-3</v>
      </c>
      <c r="AH518" s="2">
        <f>(Table2[[#This Row],[Current Month High]]/Table2[[#This Row],[Close Price]])-1</f>
        <v>2.1471995860820048E-2</v>
      </c>
      <c r="AI518">
        <v>25.934549217436299</v>
      </c>
      <c r="AJ518">
        <v>59.698409419541399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0.03</v>
      </c>
      <c r="AM518" t="s">
        <v>10455</v>
      </c>
      <c r="AN518">
        <v>-4.5999999999999996</v>
      </c>
      <c r="AO518" t="s">
        <v>10456</v>
      </c>
      <c r="AP518">
        <v>-7.1562229108175002E-2</v>
      </c>
      <c r="AQ518">
        <f>(Table2[[#This Row],[Sharpe Ratio]]-AVERAGE(Table2[Sharpe Ratio]))/_xlfn.STDEV.P(Table2[Sharpe Ratio])</f>
        <v>-1.4208650696397842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-5.2600929335415536</v>
      </c>
      <c r="AS518">
        <f>_xlfn.RANK.AVG(Table2[[#This Row],[1Y Return vs Nifty Z-Score]],Table2[1Y Return vs Nifty Z-Score])</f>
        <v>333</v>
      </c>
      <c r="AT518">
        <f>_xlfn.RANK.AVG(Table2[[#This Row],[6M Return vs Nifty Z-Score]],Table2[6M Return vs Nifty Z-Score])</f>
        <v>475</v>
      </c>
      <c r="AU518">
        <f>_xlfn.RANK.AVG(Table2[[#This Row],[Sharpe Ratio Z-Score]],Table2[Sharpe Ratio Z-Score])</f>
        <v>665</v>
      </c>
      <c r="AV518">
        <f>(Table2[[#This Row],[Rank 1Y]]+Table2[[#This Row],[Rank 6M]]+Table2[[#This Row],[Rank Sharpe]])/3</f>
        <v>491</v>
      </c>
    </row>
    <row r="519" spans="1:48" x14ac:dyDescent="0.3">
      <c r="A519" t="s">
        <v>90</v>
      </c>
      <c r="B519" t="s">
        <v>91</v>
      </c>
      <c r="C519" t="s">
        <v>10423</v>
      </c>
      <c r="D519" t="s">
        <v>92</v>
      </c>
      <c r="E519">
        <v>301973.49625520001</v>
      </c>
      <c r="F519">
        <v>3431.45</v>
      </c>
      <c r="G519">
        <v>-12.6581041428406</v>
      </c>
      <c r="H519">
        <f>(Table2[[#This Row],[1Y Return vs Nifty]]-AVERAGE(Table2[1Y Return vs Nifty]))/_xlfn.STDEV.P(Table2[1Y Return vs Nifty])</f>
        <v>-0.69610407403615493</v>
      </c>
      <c r="I519">
        <v>-4.3073654087313997</v>
      </c>
      <c r="J519">
        <f>(Table2[[#This Row],[1M Return vs Nifty]]-AVERAGE(Table2[1M Return vs Nifty]))/_xlfn.STDEV.P(Table2[1M Return vs Nifty])</f>
        <v>-0.38351285193776913</v>
      </c>
      <c r="K519">
        <v>-17.634159872413601</v>
      </c>
      <c r="L519">
        <f>(Table2[[#This Row],[6M Return vs Nifty]]-AVERAGE(Table2[6M Return vs Nifty]))/_xlfn.STDEV.P(Table2[6M Return vs Nifty])</f>
        <v>-0.91347804083129291</v>
      </c>
      <c r="M519">
        <v>-1.9327925305120699</v>
      </c>
      <c r="N519">
        <f>(Table2[[#This Row],[1W Return vs Nifty]]-AVERAGE(Table2[1W Return vs Nifty]))/_xlfn.STDEV.P(Table2[1W Return vs Nifty])</f>
        <v>-2.4240350996596674E-2</v>
      </c>
      <c r="O519">
        <v>3410.05</v>
      </c>
      <c r="P519">
        <v>3438.3972898503498</v>
      </c>
      <c r="Q519">
        <v>3404.9308187298702</v>
      </c>
      <c r="R519">
        <v>48.826137377633898</v>
      </c>
      <c r="S519" s="2">
        <f>(Table2[[#This Row],[Close Price]]-Table2[[#This Row],[20D EMA]])/Table2[[#This Row],[20D EMA]]</f>
        <v>6.2755678069235455E-3</v>
      </c>
      <c r="T519" s="2">
        <f>(Table2[[#This Row],[Close Price]]-Table2[[#This Row],[50D EMA]])/Table2[[#This Row],[50D EMA]]</f>
        <v>-2.0205023633706846E-3</v>
      </c>
      <c r="U519" s="2">
        <f>(Table2[[#This Row],[Close Price]]-Table2[[#This Row],[200D EMA]])/Table2[[#This Row],[200D EMA]]</f>
        <v>7.788464048741511E-3</v>
      </c>
      <c r="V519">
        <v>1.14365677370178</v>
      </c>
      <c r="W519">
        <v>3381.5</v>
      </c>
      <c r="X519">
        <v>3435</v>
      </c>
      <c r="Y519">
        <v>3381.5</v>
      </c>
      <c r="Z519">
        <v>3435</v>
      </c>
      <c r="AA519">
        <v>3381.5</v>
      </c>
      <c r="AB519">
        <v>3435</v>
      </c>
      <c r="AC519" s="2">
        <f>(Table2[[#This Row],[Close Price]]/Table2[[#This Row],[Day Low]])-1</f>
        <v>1.4771551086795842E-2</v>
      </c>
      <c r="AD519" s="2">
        <f>(Table2[[#This Row],[Day High]]/Table2[[#This Row],[Close Price]])-1</f>
        <v>1.034548077343489E-3</v>
      </c>
      <c r="AE519" s="2">
        <f>(Table2[[#This Row],[Close Price]]/Table2[[#This Row],[Current Week Low]])-1</f>
        <v>1.4771551086795842E-2</v>
      </c>
      <c r="AF519" s="2">
        <f>(Table2[[#This Row],[Current Week High]]/Table2[[#This Row],[Close Price]])-1</f>
        <v>1.034548077343489E-3</v>
      </c>
      <c r="AG519" s="2">
        <f>(Table2[[#This Row],[Close Price]]/Table2[[#This Row],[Current Month Low]])-1</f>
        <v>1.4771551086795842E-2</v>
      </c>
      <c r="AH519" s="2">
        <f>(Table2[[#This Row],[Current Month High]]/Table2[[#This Row],[Close Price]])-1</f>
        <v>1.034548077343489E-3</v>
      </c>
      <c r="AI519">
        <v>13.274271809293399</v>
      </c>
      <c r="AJ519">
        <v>19.046297420597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-0.15</v>
      </c>
      <c r="AM519" t="s">
        <v>10456</v>
      </c>
      <c r="AN519">
        <v>1.45</v>
      </c>
      <c r="AO519" t="s">
        <v>10455</v>
      </c>
      <c r="AP519">
        <v>7.3919898858236993E-2</v>
      </c>
      <c r="AQ519">
        <f>(Table2[[#This Row],[Sharpe Ratio]]-AVERAGE(Table2[Sharpe Ratio]))/_xlfn.STDEV.P(Table2[Sharpe Ratio])</f>
        <v>0.22393974131642527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586</v>
      </c>
      <c r="AT519">
        <f>_xlfn.RANK.AVG(Table2[[#This Row],[6M Return vs Nifty Z-Score]],Table2[6M Return vs Nifty Z-Score])</f>
        <v>617</v>
      </c>
      <c r="AU519">
        <f>_xlfn.RANK.AVG(Table2[[#This Row],[Sharpe Ratio Z-Score]],Table2[Sharpe Ratio Z-Score])</f>
        <v>273</v>
      </c>
      <c r="AV519">
        <f>(Table2[[#This Row],[Rank 1Y]]+Table2[[#This Row],[Rank 6M]]+Table2[[#This Row],[Rank Sharpe]])/3</f>
        <v>492</v>
      </c>
    </row>
    <row r="520" spans="1:48" x14ac:dyDescent="0.3">
      <c r="A520" t="s">
        <v>883</v>
      </c>
      <c r="B520" t="s">
        <v>884</v>
      </c>
      <c r="C520" t="s">
        <v>10410</v>
      </c>
      <c r="D520" t="s">
        <v>21</v>
      </c>
      <c r="E520">
        <v>16443.59644062</v>
      </c>
      <c r="F520">
        <v>621.5</v>
      </c>
      <c r="G520">
        <v>-1.7147045675889301</v>
      </c>
      <c r="H520">
        <f>(Table2[[#This Row],[1Y Return vs Nifty]]-AVERAGE(Table2[1Y Return vs Nifty]))/_xlfn.STDEV.P(Table2[1Y Return vs Nifty])</f>
        <v>-0.56638755178168931</v>
      </c>
      <c r="I520">
        <v>4.9370036158408697</v>
      </c>
      <c r="J520">
        <f>(Table2[[#This Row],[1M Return vs Nifty]]-AVERAGE(Table2[1M Return vs Nifty]))/_xlfn.STDEV.P(Table2[1M Return vs Nifty])</f>
        <v>0.50378966927425151</v>
      </c>
      <c r="K520">
        <v>-24.9791910235909</v>
      </c>
      <c r="L520">
        <f>(Table2[[#This Row],[6M Return vs Nifty]]-AVERAGE(Table2[6M Return vs Nifty]))/_xlfn.STDEV.P(Table2[6M Return vs Nifty])</f>
        <v>-1.1372588439413125</v>
      </c>
      <c r="M520">
        <v>-4.5205315362422196</v>
      </c>
      <c r="N520">
        <f>(Table2[[#This Row],[1W Return vs Nifty]]-AVERAGE(Table2[1W Return vs Nifty]))/_xlfn.STDEV.P(Table2[1W Return vs Nifty])</f>
        <v>-0.54413767789763956</v>
      </c>
      <c r="O520">
        <v>578.89</v>
      </c>
      <c r="P520">
        <v>596.237823013259</v>
      </c>
      <c r="Q520">
        <v>626.56899619784599</v>
      </c>
      <c r="R520">
        <v>60.931994670974603</v>
      </c>
      <c r="S520" s="2">
        <f>(Table2[[#This Row],[Close Price]]-Table2[[#This Row],[20D EMA]])/Table2[[#This Row],[20D EMA]]</f>
        <v>7.3606384632659075E-2</v>
      </c>
      <c r="T520" s="2">
        <f>(Table2[[#This Row],[Close Price]]-Table2[[#This Row],[50D EMA]])/Table2[[#This Row],[50D EMA]]</f>
        <v>4.2369296297023448E-2</v>
      </c>
      <c r="U520" s="2">
        <f>(Table2[[#This Row],[Close Price]]-Table2[[#This Row],[200D EMA]])/Table2[[#This Row],[200D EMA]]</f>
        <v>-8.0900846173457969E-3</v>
      </c>
      <c r="V520">
        <v>0.93272086795881903</v>
      </c>
      <c r="W520">
        <v>592.35</v>
      </c>
      <c r="X520">
        <v>625</v>
      </c>
      <c r="Y520">
        <v>592.35</v>
      </c>
      <c r="Z520">
        <v>625</v>
      </c>
      <c r="AA520">
        <v>592.35</v>
      </c>
      <c r="AB520">
        <v>625</v>
      </c>
      <c r="AC520" s="2">
        <f>(Table2[[#This Row],[Close Price]]/Table2[[#This Row],[Day Low]])-1</f>
        <v>4.9210770659238623E-2</v>
      </c>
      <c r="AD520" s="2">
        <f>(Table2[[#This Row],[Day High]]/Table2[[#This Row],[Close Price]])-1</f>
        <v>5.6315366049879412E-3</v>
      </c>
      <c r="AE520" s="2">
        <f>(Table2[[#This Row],[Close Price]]/Table2[[#This Row],[Current Week Low]])-1</f>
        <v>4.9210770659238623E-2</v>
      </c>
      <c r="AF520" s="2">
        <f>(Table2[[#This Row],[Current Week High]]/Table2[[#This Row],[Close Price]])-1</f>
        <v>5.6315366049879412E-3</v>
      </c>
      <c r="AG520" s="2">
        <f>(Table2[[#This Row],[Close Price]]/Table2[[#This Row],[Current Month Low]])-1</f>
        <v>4.9210770659238623E-2</v>
      </c>
      <c r="AH520" s="2">
        <f>(Table2[[#This Row],[Current Month High]]/Table2[[#This Row],[Close Price]])-1</f>
        <v>5.6315366049879412E-3</v>
      </c>
      <c r="AI520">
        <v>39.9839098954143</v>
      </c>
      <c r="AJ520">
        <v>32.346678023849996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-0.22</v>
      </c>
      <c r="AM520" t="s">
        <v>10456</v>
      </c>
      <c r="AN520">
        <v>7.29</v>
      </c>
      <c r="AO520" t="s">
        <v>10455</v>
      </c>
      <c r="AP520">
        <v>7.2847423992181998E-2</v>
      </c>
      <c r="AQ520">
        <f>(Table2[[#This Row],[Sharpe Ratio]]-AVERAGE(Table2[Sharpe Ratio]))/_xlfn.STDEV.P(Table2[Sharpe Ratio])</f>
        <v>0.21181445937303675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521</v>
      </c>
      <c r="AT520">
        <f>_xlfn.RANK.AVG(Table2[[#This Row],[6M Return vs Nifty Z-Score]],Table2[6M Return vs Nifty Z-Score])</f>
        <v>678</v>
      </c>
      <c r="AU520">
        <f>_xlfn.RANK.AVG(Table2[[#This Row],[Sharpe Ratio Z-Score]],Table2[Sharpe Ratio Z-Score])</f>
        <v>278</v>
      </c>
      <c r="AV520">
        <f>(Table2[[#This Row],[Rank 1Y]]+Table2[[#This Row],[Rank 6M]]+Table2[[#This Row],[Rank Sharpe]])/3</f>
        <v>492.33333333333331</v>
      </c>
    </row>
    <row r="521" spans="1:48" x14ac:dyDescent="0.3">
      <c r="A521" t="s">
        <v>303</v>
      </c>
      <c r="B521" t="s">
        <v>304</v>
      </c>
      <c r="C521" t="s">
        <v>10417</v>
      </c>
      <c r="D521" t="s">
        <v>62</v>
      </c>
      <c r="E521">
        <v>85303.233582959903</v>
      </c>
      <c r="F521">
        <v>2160.85</v>
      </c>
      <c r="G521">
        <v>1.0063889977213101</v>
      </c>
      <c r="H521">
        <f>(Table2[[#This Row],[1Y Return vs Nifty]]-AVERAGE(Table2[1Y Return vs Nifty]))/_xlfn.STDEV.P(Table2[1Y Return vs Nifty])</f>
        <v>-0.53413333392243401</v>
      </c>
      <c r="I521">
        <v>-9.2388782647053507</v>
      </c>
      <c r="J521">
        <f>(Table2[[#This Row],[1M Return vs Nifty]]-AVERAGE(Table2[1M Return vs Nifty]))/_xlfn.STDEV.P(Table2[1M Return vs Nifty])</f>
        <v>-0.85685438329205665</v>
      </c>
      <c r="K521">
        <v>-1.7744039828687199</v>
      </c>
      <c r="L521">
        <f>(Table2[[#This Row],[6M Return vs Nifty]]-AVERAGE(Table2[6M Return vs Nifty]))/_xlfn.STDEV.P(Table2[6M Return vs Nifty])</f>
        <v>-0.4302794216501688</v>
      </c>
      <c r="M521">
        <v>-4.46844932046581</v>
      </c>
      <c r="N521">
        <f>(Table2[[#This Row],[1W Return vs Nifty]]-AVERAGE(Table2[1W Return vs Nifty]))/_xlfn.STDEV.P(Table2[1W Return vs Nifty])</f>
        <v>-0.53367394693355086</v>
      </c>
      <c r="O521">
        <v>2164.33</v>
      </c>
      <c r="P521">
        <v>2180.0062074114499</v>
      </c>
      <c r="Q521">
        <v>2042.3109792062</v>
      </c>
      <c r="R521">
        <v>35.622315751942502</v>
      </c>
      <c r="S521" s="2">
        <f>(Table2[[#This Row],[Close Price]]-Table2[[#This Row],[20D EMA]])/Table2[[#This Row],[20D EMA]]</f>
        <v>-1.6078878914028906E-3</v>
      </c>
      <c r="T521" s="2">
        <f>(Table2[[#This Row],[Close Price]]-Table2[[#This Row],[50D EMA]])/Table2[[#This Row],[50D EMA]]</f>
        <v>-8.787226085101893E-3</v>
      </c>
      <c r="U521" s="2">
        <f>(Table2[[#This Row],[Close Price]]-Table2[[#This Row],[200D EMA]])/Table2[[#This Row],[200D EMA]]</f>
        <v>5.8041611684364197E-2</v>
      </c>
      <c r="V521">
        <v>0.50791640904313295</v>
      </c>
      <c r="W521">
        <v>2122</v>
      </c>
      <c r="X521">
        <v>2169.4</v>
      </c>
      <c r="Y521">
        <v>2122</v>
      </c>
      <c r="Z521">
        <v>2169.4</v>
      </c>
      <c r="AA521">
        <v>2122</v>
      </c>
      <c r="AB521">
        <v>2169.4</v>
      </c>
      <c r="AC521" s="2">
        <f>(Table2[[#This Row],[Close Price]]/Table2[[#This Row],[Day Low]])-1</f>
        <v>1.8308199811498449E-2</v>
      </c>
      <c r="AD521" s="2">
        <f>(Table2[[#This Row],[Day High]]/Table2[[#This Row],[Close Price]])-1</f>
        <v>3.9567762685981389E-3</v>
      </c>
      <c r="AE521" s="2">
        <f>(Table2[[#This Row],[Close Price]]/Table2[[#This Row],[Current Week Low]])-1</f>
        <v>1.8308199811498449E-2</v>
      </c>
      <c r="AF521" s="2">
        <f>(Table2[[#This Row],[Current Week High]]/Table2[[#This Row],[Close Price]])-1</f>
        <v>3.9567762685981389E-3</v>
      </c>
      <c r="AG521" s="2">
        <f>(Table2[[#This Row],[Close Price]]/Table2[[#This Row],[Current Month Low]])-1</f>
        <v>1.8308199811498449E-2</v>
      </c>
      <c r="AH521" s="2">
        <f>(Table2[[#This Row],[Current Month High]]/Table2[[#This Row],[Close Price]])-1</f>
        <v>3.9567762685981389E-3</v>
      </c>
      <c r="AI521">
        <v>15.232431681976999</v>
      </c>
      <c r="AJ521">
        <v>30.089401282321401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-0.11</v>
      </c>
      <c r="AM521" t="s">
        <v>10456</v>
      </c>
      <c r="AN521">
        <v>-2.89</v>
      </c>
      <c r="AO521" t="s">
        <v>10456</v>
      </c>
      <c r="AQ521">
        <f>(Table2[[#This Row],[Sharpe Ratio]]-AVERAGE(Table2[Sharpe Ratio]))/_xlfn.STDEV.P(Table2[Sharpe Ratio])</f>
        <v>-0.61179044057571164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504</v>
      </c>
      <c r="AT521">
        <f>_xlfn.RANK.AVG(Table2[[#This Row],[6M Return vs Nifty Z-Score]],Table2[6M Return vs Nifty Z-Score])</f>
        <v>456</v>
      </c>
      <c r="AU521">
        <f>_xlfn.RANK.AVG(Table2[[#This Row],[Sharpe Ratio Z-Score]],Table2[Sharpe Ratio Z-Score])</f>
        <v>519.5</v>
      </c>
      <c r="AV521">
        <f>(Table2[[#This Row],[Rank 1Y]]+Table2[[#This Row],[Rank 6M]]+Table2[[#This Row],[Rank Sharpe]])/3</f>
        <v>493.16666666666669</v>
      </c>
    </row>
    <row r="522" spans="1:48" x14ac:dyDescent="0.3">
      <c r="A522" t="s">
        <v>904</v>
      </c>
      <c r="B522" t="s">
        <v>905</v>
      </c>
      <c r="C522" t="s">
        <v>10411</v>
      </c>
      <c r="D522" t="s">
        <v>24</v>
      </c>
      <c r="E522">
        <v>15944.026178915999</v>
      </c>
      <c r="F522">
        <v>264.60000000000002</v>
      </c>
      <c r="G522">
        <v>17.6365179747981</v>
      </c>
      <c r="H522">
        <f>(Table2[[#This Row],[1Y Return vs Nifty]]-AVERAGE(Table2[1Y Return vs Nifty]))/_xlfn.STDEV.P(Table2[1Y Return vs Nifty])</f>
        <v>-0.33700971792762968</v>
      </c>
      <c r="I522">
        <v>-4.5415959931162799</v>
      </c>
      <c r="J522">
        <f>(Table2[[#This Row],[1M Return vs Nifty]]-AVERAGE(Table2[1M Return vs Nifty]))/_xlfn.STDEV.P(Table2[1M Return vs Nifty])</f>
        <v>-0.40599501243106306</v>
      </c>
      <c r="K522">
        <v>-17.979761556873701</v>
      </c>
      <c r="L522">
        <f>(Table2[[#This Row],[6M Return vs Nifty]]-AVERAGE(Table2[6M Return vs Nifty]))/_xlfn.STDEV.P(Table2[6M Return vs Nifty])</f>
        <v>-0.92400747507232539</v>
      </c>
      <c r="M522">
        <v>-1.00872468398402</v>
      </c>
      <c r="N522">
        <f>(Table2[[#This Row],[1W Return vs Nifty]]-AVERAGE(Table2[1W Return vs Nifty]))/_xlfn.STDEV.P(Table2[1W Return vs Nifty])</f>
        <v>0.16141222146968343</v>
      </c>
      <c r="O522">
        <v>257.89</v>
      </c>
      <c r="P522">
        <v>255.04211083033499</v>
      </c>
      <c r="Q522">
        <v>244.17637849914101</v>
      </c>
      <c r="R522">
        <v>58.675682100247101</v>
      </c>
      <c r="S522" s="2">
        <f>(Table2[[#This Row],[Close Price]]-Table2[[#This Row],[20D EMA]])/Table2[[#This Row],[20D EMA]]</f>
        <v>2.6018845244096464E-2</v>
      </c>
      <c r="T522" s="2">
        <f>(Table2[[#This Row],[Close Price]]-Table2[[#This Row],[50D EMA]])/Table2[[#This Row],[50D EMA]]</f>
        <v>3.7475729551279285E-2</v>
      </c>
      <c r="U522" s="2">
        <f>(Table2[[#This Row],[Close Price]]-Table2[[#This Row],[200D EMA]])/Table2[[#This Row],[200D EMA]]</f>
        <v>8.3642904470920654E-2</v>
      </c>
      <c r="V522">
        <v>0.91205479299305103</v>
      </c>
      <c r="W522">
        <v>262.10000000000002</v>
      </c>
      <c r="X522">
        <v>266</v>
      </c>
      <c r="Y522">
        <v>262.10000000000002</v>
      </c>
      <c r="Z522">
        <v>266</v>
      </c>
      <c r="AA522">
        <v>262.10000000000002</v>
      </c>
      <c r="AB522">
        <v>266</v>
      </c>
      <c r="AC522" s="2">
        <f>(Table2[[#This Row],[Close Price]]/Table2[[#This Row],[Day Low]])-1</f>
        <v>9.5383441434566674E-3</v>
      </c>
      <c r="AD522" s="2">
        <f>(Table2[[#This Row],[Day High]]/Table2[[#This Row],[Close Price]])-1</f>
        <v>5.2910052910051242E-3</v>
      </c>
      <c r="AE522" s="2">
        <f>(Table2[[#This Row],[Close Price]]/Table2[[#This Row],[Current Week Low]])-1</f>
        <v>9.5383441434566674E-3</v>
      </c>
      <c r="AF522" s="2">
        <f>(Table2[[#This Row],[Current Week High]]/Table2[[#This Row],[Close Price]])-1</f>
        <v>5.2910052910051242E-3</v>
      </c>
      <c r="AG522" s="2">
        <f>(Table2[[#This Row],[Close Price]]/Table2[[#This Row],[Current Month Low]])-1</f>
        <v>9.5383441434566674E-3</v>
      </c>
      <c r="AH522" s="2">
        <f>(Table2[[#This Row],[Current Month High]]/Table2[[#This Row],[Close Price]])-1</f>
        <v>5.2910052910051242E-3</v>
      </c>
      <c r="AI522">
        <v>13.6432350718064</v>
      </c>
      <c r="AJ522">
        <v>46.349557522123902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-0.05</v>
      </c>
      <c r="AM522" t="s">
        <v>10456</v>
      </c>
      <c r="AN522">
        <v>2.17</v>
      </c>
      <c r="AO522" t="s">
        <v>10455</v>
      </c>
      <c r="AP522">
        <v>1.5339955195650999E-2</v>
      </c>
      <c r="AQ522">
        <f>(Table2[[#This Row],[Sharpe Ratio]]-AVERAGE(Table2[Sharpe Ratio]))/_xlfn.STDEV.P(Table2[Sharpe Ratio])</f>
        <v>-0.43835860768772489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-1.9439585916490598</v>
      </c>
      <c r="AS522">
        <f>_xlfn.RANK.AVG(Table2[[#This Row],[1Y Return vs Nifty Z-Score]],Table2[1Y Return vs Nifty Z-Score])</f>
        <v>404</v>
      </c>
      <c r="AT522">
        <f>_xlfn.RANK.AVG(Table2[[#This Row],[6M Return vs Nifty Z-Score]],Table2[6M Return vs Nifty Z-Score])</f>
        <v>619</v>
      </c>
      <c r="AU522">
        <f>_xlfn.RANK.AVG(Table2[[#This Row],[Sharpe Ratio Z-Score]],Table2[Sharpe Ratio Z-Score])</f>
        <v>461</v>
      </c>
      <c r="AV522">
        <f>(Table2[[#This Row],[Rank 1Y]]+Table2[[#This Row],[Rank 6M]]+Table2[[#This Row],[Rank Sharpe]])/3</f>
        <v>494.66666666666669</v>
      </c>
    </row>
    <row r="523" spans="1:48" x14ac:dyDescent="0.3">
      <c r="A523" t="s">
        <v>205</v>
      </c>
      <c r="B523" t="s">
        <v>206</v>
      </c>
      <c r="C523" t="s">
        <v>10417</v>
      </c>
      <c r="D523" t="s">
        <v>207</v>
      </c>
      <c r="E523">
        <v>122021.3054541</v>
      </c>
      <c r="F523">
        <v>4602.1000000000004</v>
      </c>
      <c r="G523">
        <v>2.2586335820803698</v>
      </c>
      <c r="H523">
        <f>(Table2[[#This Row],[1Y Return vs Nifty]]-AVERAGE(Table2[1Y Return vs Nifty]))/_xlfn.STDEV.P(Table2[1Y Return vs Nifty])</f>
        <v>-0.51928997456430603</v>
      </c>
      <c r="I523">
        <v>-2.1261309606721701</v>
      </c>
      <c r="J523">
        <f>(Table2[[#This Row],[1M Return vs Nifty]]-AVERAGE(Table2[1M Return vs Nifty]))/_xlfn.STDEV.P(Table2[1M Return vs Nifty])</f>
        <v>-0.174151367127613</v>
      </c>
      <c r="K523">
        <v>6.5710754482208698</v>
      </c>
      <c r="L523">
        <f>(Table2[[#This Row],[6M Return vs Nifty]]-AVERAGE(Table2[6M Return vs Nifty]))/_xlfn.STDEV.P(Table2[6M Return vs Nifty])</f>
        <v>-0.1760179963425261</v>
      </c>
      <c r="M523">
        <v>-0.60818386617311404</v>
      </c>
      <c r="N523">
        <f>(Table2[[#This Row],[1W Return vs Nifty]]-AVERAGE(Table2[1W Return vs Nifty]))/_xlfn.STDEV.P(Table2[1W Return vs Nifty])</f>
        <v>0.2418840542292979</v>
      </c>
      <c r="O523">
        <v>4475.75</v>
      </c>
      <c r="P523">
        <v>4251.3850671232403</v>
      </c>
      <c r="Q523">
        <v>3863.8371800294399</v>
      </c>
      <c r="R523">
        <v>67.546350194283207</v>
      </c>
      <c r="S523" s="2">
        <f>(Table2[[#This Row],[Close Price]]-Table2[[#This Row],[20D EMA]])/Table2[[#This Row],[20D EMA]]</f>
        <v>2.8229905602413084E-2</v>
      </c>
      <c r="T523" s="2">
        <f>(Table2[[#This Row],[Close Price]]-Table2[[#This Row],[50D EMA]])/Table2[[#This Row],[50D EMA]]</f>
        <v>8.249427594524536E-2</v>
      </c>
      <c r="U523" s="2">
        <f>(Table2[[#This Row],[Close Price]]-Table2[[#This Row],[200D EMA]])/Table2[[#This Row],[200D EMA]]</f>
        <v>0.1910698576498856</v>
      </c>
      <c r="V523">
        <v>0.59425228993783497</v>
      </c>
      <c r="W523">
        <v>4540.2</v>
      </c>
      <c r="X523">
        <v>4615.2</v>
      </c>
      <c r="Y523">
        <v>4540.2</v>
      </c>
      <c r="Z523">
        <v>4615.2</v>
      </c>
      <c r="AA523">
        <v>4540.2</v>
      </c>
      <c r="AB523">
        <v>4615.2</v>
      </c>
      <c r="AC523" s="2">
        <f>(Table2[[#This Row],[Close Price]]/Table2[[#This Row],[Day Low]])-1</f>
        <v>1.3633760627285163E-2</v>
      </c>
      <c r="AD523" s="2">
        <f>(Table2[[#This Row],[Day High]]/Table2[[#This Row],[Close Price]])-1</f>
        <v>2.8465265856889577E-3</v>
      </c>
      <c r="AE523" s="2">
        <f>(Table2[[#This Row],[Close Price]]/Table2[[#This Row],[Current Week Low]])-1</f>
        <v>1.3633760627285163E-2</v>
      </c>
      <c r="AF523" s="2">
        <f>(Table2[[#This Row],[Current Week High]]/Table2[[#This Row],[Close Price]])-1</f>
        <v>2.8465265856889577E-3</v>
      </c>
      <c r="AG523" s="2">
        <f>(Table2[[#This Row],[Close Price]]/Table2[[#This Row],[Current Month Low]])-1</f>
        <v>1.3633760627285163E-2</v>
      </c>
      <c r="AH523" s="2">
        <f>(Table2[[#This Row],[Current Month High]]/Table2[[#This Row],[Close Price]])-1</f>
        <v>2.8465265856889577E-3</v>
      </c>
      <c r="AI523">
        <v>1.0071489102800799</v>
      </c>
      <c r="AJ523">
        <v>39.656480441841403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0.17</v>
      </c>
      <c r="AM523" t="s">
        <v>10455</v>
      </c>
      <c r="AN523">
        <v>3.36</v>
      </c>
      <c r="AO523" t="s">
        <v>10455</v>
      </c>
      <c r="AP523">
        <v>-4.5880789150407997E-2</v>
      </c>
      <c r="AQ523">
        <f>(Table2[[#This Row],[Sharpe Ratio]]-AVERAGE(Table2[Sharpe Ratio]))/_xlfn.STDEV.P(Table2[Sharpe Ratio])</f>
        <v>-1.1305135564658051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-1.7580888402709522</v>
      </c>
      <c r="AS523">
        <f>_xlfn.RANK.AVG(Table2[[#This Row],[1Y Return vs Nifty Z-Score]],Table2[1Y Return vs Nifty Z-Score])</f>
        <v>497</v>
      </c>
      <c r="AT523">
        <f>_xlfn.RANK.AVG(Table2[[#This Row],[6M Return vs Nifty Z-Score]],Table2[6M Return vs Nifty Z-Score])</f>
        <v>365</v>
      </c>
      <c r="AU523">
        <f>_xlfn.RANK.AVG(Table2[[#This Row],[Sharpe Ratio Z-Score]],Table2[Sharpe Ratio Z-Score])</f>
        <v>628</v>
      </c>
      <c r="AV523">
        <f>(Table2[[#This Row],[Rank 1Y]]+Table2[[#This Row],[Rank 6M]]+Table2[[#This Row],[Rank Sharpe]])/3</f>
        <v>496.66666666666669</v>
      </c>
    </row>
    <row r="524" spans="1:48" x14ac:dyDescent="0.3">
      <c r="A524" t="s">
        <v>1128</v>
      </c>
      <c r="B524" t="s">
        <v>1129</v>
      </c>
      <c r="C524" t="s">
        <v>10420</v>
      </c>
      <c r="D524" t="s">
        <v>80</v>
      </c>
      <c r="E524">
        <v>10401.44548407</v>
      </c>
      <c r="F524">
        <v>896.9</v>
      </c>
      <c r="G524">
        <v>1.2575590074715599</v>
      </c>
      <c r="H524">
        <f>(Table2[[#This Row],[1Y Return vs Nifty]]-AVERAGE(Table2[1Y Return vs Nifty]))/_xlfn.STDEV.P(Table2[1Y Return vs Nifty])</f>
        <v>-0.53115611464652424</v>
      </c>
      <c r="I524">
        <v>2.8761180681562899</v>
      </c>
      <c r="J524">
        <f>(Table2[[#This Row],[1M Return vs Nifty]]-AVERAGE(Table2[1M Return vs Nifty]))/_xlfn.STDEV.P(Table2[1M Return vs Nifty])</f>
        <v>0.305979636212038</v>
      </c>
      <c r="K524">
        <v>-11.8254758017568</v>
      </c>
      <c r="L524">
        <f>(Table2[[#This Row],[6M Return vs Nifty]]-AVERAGE(Table2[6M Return vs Nifty]))/_xlfn.STDEV.P(Table2[6M Return vs Nifty])</f>
        <v>-0.73650506963625506</v>
      </c>
      <c r="M524">
        <v>3.9492487676384198</v>
      </c>
      <c r="N524">
        <f>(Table2[[#This Row],[1W Return vs Nifty]]-AVERAGE(Table2[1W Return vs Nifty]))/_xlfn.STDEV.P(Table2[1W Return vs Nifty])</f>
        <v>1.1575084810372298</v>
      </c>
      <c r="O524">
        <v>841.46</v>
      </c>
      <c r="P524">
        <v>825.89782094575503</v>
      </c>
      <c r="Q524">
        <v>809.01093538047803</v>
      </c>
      <c r="R524">
        <v>74.2153139976962</v>
      </c>
      <c r="S524" s="2">
        <f>(Table2[[#This Row],[Close Price]]-Table2[[#This Row],[20D EMA]])/Table2[[#This Row],[20D EMA]]</f>
        <v>6.5885484752691681E-2</v>
      </c>
      <c r="T524" s="2">
        <f>(Table2[[#This Row],[Close Price]]-Table2[[#This Row],[50D EMA]])/Table2[[#This Row],[50D EMA]]</f>
        <v>8.5969689292724707E-2</v>
      </c>
      <c r="U524" s="2">
        <f>(Table2[[#This Row],[Close Price]]-Table2[[#This Row],[200D EMA]])/Table2[[#This Row],[200D EMA]]</f>
        <v>0.1086376719718723</v>
      </c>
      <c r="V524">
        <v>2.0636766719514599</v>
      </c>
      <c r="W524">
        <v>883.95</v>
      </c>
      <c r="X524">
        <v>906.7</v>
      </c>
      <c r="Y524">
        <v>883.95</v>
      </c>
      <c r="Z524">
        <v>906.7</v>
      </c>
      <c r="AA524">
        <v>883.95</v>
      </c>
      <c r="AB524">
        <v>906.7</v>
      </c>
      <c r="AC524" s="2">
        <f>(Table2[[#This Row],[Close Price]]/Table2[[#This Row],[Day Low]])-1</f>
        <v>1.4650149895355957E-2</v>
      </c>
      <c r="AD524" s="2">
        <f>(Table2[[#This Row],[Day High]]/Table2[[#This Row],[Close Price]])-1</f>
        <v>1.0926524696175832E-2</v>
      </c>
      <c r="AE524" s="2">
        <f>(Table2[[#This Row],[Close Price]]/Table2[[#This Row],[Current Week Low]])-1</f>
        <v>1.4650149895355957E-2</v>
      </c>
      <c r="AF524" s="2">
        <f>(Table2[[#This Row],[Current Week High]]/Table2[[#This Row],[Close Price]])-1</f>
        <v>1.0926524696175832E-2</v>
      </c>
      <c r="AG524" s="2">
        <f>(Table2[[#This Row],[Close Price]]/Table2[[#This Row],[Current Month Low]])-1</f>
        <v>1.4650149895355957E-2</v>
      </c>
      <c r="AH524" s="2">
        <f>(Table2[[#This Row],[Current Month High]]/Table2[[#This Row],[Close Price]])-1</f>
        <v>1.0926524696175832E-2</v>
      </c>
      <c r="AI524">
        <v>11.484000445980501</v>
      </c>
      <c r="AJ524">
        <v>47.710803689064498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0.03</v>
      </c>
      <c r="AM524" t="s">
        <v>10455</v>
      </c>
      <c r="AN524">
        <v>8.9700000000000006</v>
      </c>
      <c r="AO524" t="s">
        <v>10455</v>
      </c>
      <c r="AP524">
        <v>2.4848043544669001E-2</v>
      </c>
      <c r="AQ524">
        <f>(Table2[[#This Row],[Sharpe Ratio]]-AVERAGE(Table2[Sharpe Ratio]))/_xlfn.STDEV.P(Table2[Sharpe Ratio])</f>
        <v>-0.33086121485970604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-0.13503428189321753</v>
      </c>
      <c r="AS524">
        <f>_xlfn.RANK.AVG(Table2[[#This Row],[1Y Return vs Nifty Z-Score]],Table2[1Y Return vs Nifty Z-Score])</f>
        <v>501</v>
      </c>
      <c r="AT524">
        <f>_xlfn.RANK.AVG(Table2[[#This Row],[6M Return vs Nifty Z-Score]],Table2[6M Return vs Nifty Z-Score])</f>
        <v>566</v>
      </c>
      <c r="AU524">
        <f>_xlfn.RANK.AVG(Table2[[#This Row],[Sharpe Ratio Z-Score]],Table2[Sharpe Ratio Z-Score])</f>
        <v>425</v>
      </c>
      <c r="AV524">
        <f>(Table2[[#This Row],[Rank 1Y]]+Table2[[#This Row],[Rank 6M]]+Table2[[#This Row],[Rank Sharpe]])/3</f>
        <v>497.33333333333331</v>
      </c>
    </row>
    <row r="525" spans="1:48" x14ac:dyDescent="0.3">
      <c r="A525" t="s">
        <v>1273</v>
      </c>
      <c r="B525" t="s">
        <v>1274</v>
      </c>
      <c r="C525" t="s">
        <v>10410</v>
      </c>
      <c r="D525" t="s">
        <v>21</v>
      </c>
      <c r="E525">
        <v>8410.5340055100005</v>
      </c>
      <c r="F525">
        <v>2805.4</v>
      </c>
      <c r="G525">
        <v>19.8855900606647</v>
      </c>
      <c r="H525">
        <f>(Table2[[#This Row],[1Y Return vs Nifty]]-AVERAGE(Table2[1Y Return vs Nifty]))/_xlfn.STDEV.P(Table2[1Y Return vs Nifty])</f>
        <v>-0.3103505607551198</v>
      </c>
      <c r="I525">
        <v>3.7514138134587198</v>
      </c>
      <c r="J525">
        <f>(Table2[[#This Row],[1M Return vs Nifty]]-AVERAGE(Table2[1M Return vs Nifty]))/_xlfn.STDEV.P(Table2[1M Return vs Nifty])</f>
        <v>0.3899931713217461</v>
      </c>
      <c r="K525">
        <v>-10.2487865746743</v>
      </c>
      <c r="L525">
        <f>(Table2[[#This Row],[6M Return vs Nifty]]-AVERAGE(Table2[6M Return vs Nifty]))/_xlfn.STDEV.P(Table2[6M Return vs Nifty])</f>
        <v>-0.6884681349753472</v>
      </c>
      <c r="M525">
        <v>-3.31785969944537</v>
      </c>
      <c r="N525">
        <f>(Table2[[#This Row],[1W Return vs Nifty]]-AVERAGE(Table2[1W Return vs Nifty]))/_xlfn.STDEV.P(Table2[1W Return vs Nifty])</f>
        <v>-0.30251135016316</v>
      </c>
      <c r="O525">
        <v>2674.93</v>
      </c>
      <c r="P525">
        <v>2632.4313219645901</v>
      </c>
      <c r="Q525">
        <v>2539.6735884057398</v>
      </c>
      <c r="R525">
        <v>59.296256649166097</v>
      </c>
      <c r="S525" s="2">
        <f>(Table2[[#This Row],[Close Price]]-Table2[[#This Row],[20D EMA]])/Table2[[#This Row],[20D EMA]]</f>
        <v>4.8775108133670884E-2</v>
      </c>
      <c r="T525" s="2">
        <f>(Table2[[#This Row],[Close Price]]-Table2[[#This Row],[50D EMA]])/Table2[[#This Row],[50D EMA]]</f>
        <v>6.5706815061873314E-2</v>
      </c>
      <c r="U525" s="2">
        <f>(Table2[[#This Row],[Close Price]]-Table2[[#This Row],[200D EMA]])/Table2[[#This Row],[200D EMA]]</f>
        <v>0.10463014334100626</v>
      </c>
      <c r="V525">
        <v>1.01318879512284</v>
      </c>
      <c r="W525">
        <v>2714.05</v>
      </c>
      <c r="X525">
        <v>2842</v>
      </c>
      <c r="Y525">
        <v>2714.05</v>
      </c>
      <c r="Z525">
        <v>2842</v>
      </c>
      <c r="AA525">
        <v>2714.05</v>
      </c>
      <c r="AB525">
        <v>2842</v>
      </c>
      <c r="AC525" s="2">
        <f>(Table2[[#This Row],[Close Price]]/Table2[[#This Row],[Day Low]])-1</f>
        <v>3.3658186105635535E-2</v>
      </c>
      <c r="AD525" s="2">
        <f>(Table2[[#This Row],[Day High]]/Table2[[#This Row],[Close Price]])-1</f>
        <v>1.3046267911884124E-2</v>
      </c>
      <c r="AE525" s="2">
        <f>(Table2[[#This Row],[Close Price]]/Table2[[#This Row],[Current Week Low]])-1</f>
        <v>3.3658186105635535E-2</v>
      </c>
      <c r="AF525" s="2">
        <f>(Table2[[#This Row],[Current Week High]]/Table2[[#This Row],[Close Price]])-1</f>
        <v>1.3046267911884124E-2</v>
      </c>
      <c r="AG525" s="2">
        <f>(Table2[[#This Row],[Close Price]]/Table2[[#This Row],[Current Month Low]])-1</f>
        <v>3.3658186105635535E-2</v>
      </c>
      <c r="AH525" s="2">
        <f>(Table2[[#This Row],[Current Month High]]/Table2[[#This Row],[Close Price]])-1</f>
        <v>1.3046267911884124E-2</v>
      </c>
      <c r="AI525">
        <v>12.105225636272801</v>
      </c>
      <c r="AJ525">
        <v>47.683722889029198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0.01</v>
      </c>
      <c r="AM525" t="s">
        <v>10455</v>
      </c>
      <c r="AN525">
        <v>1.73</v>
      </c>
      <c r="AO525" t="s">
        <v>10455</v>
      </c>
      <c r="AP525">
        <v>-6.4011964264820004E-3</v>
      </c>
      <c r="AQ525">
        <f>(Table2[[#This Row],[Sharpe Ratio]]-AVERAGE(Table2[Sharpe Ratio]))/_xlfn.STDEV.P(Table2[Sharpe Ratio])</f>
        <v>-0.68416165775081439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-1.5954985323226953</v>
      </c>
      <c r="AS525">
        <f>_xlfn.RANK.AVG(Table2[[#This Row],[1Y Return vs Nifty Z-Score]],Table2[1Y Return vs Nifty Z-Score])</f>
        <v>394</v>
      </c>
      <c r="AT525">
        <f>_xlfn.RANK.AVG(Table2[[#This Row],[6M Return vs Nifty Z-Score]],Table2[6M Return vs Nifty Z-Score])</f>
        <v>548</v>
      </c>
      <c r="AU525">
        <f>_xlfn.RANK.AVG(Table2[[#This Row],[Sharpe Ratio Z-Score]],Table2[Sharpe Ratio Z-Score])</f>
        <v>553</v>
      </c>
      <c r="AV525">
        <f>(Table2[[#This Row],[Rank 1Y]]+Table2[[#This Row],[Rank 6M]]+Table2[[#This Row],[Rank Sharpe]])/3</f>
        <v>498.33333333333331</v>
      </c>
    </row>
    <row r="526" spans="1:48" x14ac:dyDescent="0.3">
      <c r="A526" t="s">
        <v>2116</v>
      </c>
      <c r="B526" t="s">
        <v>2117</v>
      </c>
      <c r="C526" t="s">
        <v>10409</v>
      </c>
      <c r="D526" t="s">
        <v>75</v>
      </c>
      <c r="E526">
        <v>2591.5717345329999</v>
      </c>
      <c r="F526">
        <v>197.48</v>
      </c>
      <c r="G526">
        <v>-30.791321016723401</v>
      </c>
      <c r="H526">
        <f>(Table2[[#This Row],[1Y Return vs Nifty]]-AVERAGE(Table2[1Y Return vs Nifty]))/_xlfn.STDEV.P(Table2[1Y Return vs Nifty])</f>
        <v>-0.91104439619029465</v>
      </c>
      <c r="I526">
        <v>-5.9482007402783204</v>
      </c>
      <c r="J526">
        <f>(Table2[[#This Row],[1M Return vs Nifty]]-AVERAGE(Table2[1M Return vs Nifty]))/_xlfn.STDEV.P(Table2[1M Return vs Nifty])</f>
        <v>-0.54100519378450851</v>
      </c>
      <c r="K526">
        <v>-2.3274921837664202</v>
      </c>
      <c r="L526">
        <f>(Table2[[#This Row],[6M Return vs Nifty]]-AVERAGE(Table2[6M Return vs Nifty]))/_xlfn.STDEV.P(Table2[6M Return vs Nifty])</f>
        <v>-0.44713034021539844</v>
      </c>
      <c r="M526">
        <v>-0.67345783631126599</v>
      </c>
      <c r="N526">
        <f>(Table2[[#This Row],[1W Return vs Nifty]]-AVERAGE(Table2[1W Return vs Nifty]))/_xlfn.STDEV.P(Table2[1W Return vs Nifty])</f>
        <v>0.22876999500002548</v>
      </c>
      <c r="O526">
        <v>194.56</v>
      </c>
      <c r="P526">
        <v>192.53443930003499</v>
      </c>
      <c r="Q526">
        <v>184.40464991760101</v>
      </c>
      <c r="R526">
        <v>51.1111136425693</v>
      </c>
      <c r="S526" s="2">
        <f>(Table2[[#This Row],[Close Price]]-Table2[[#This Row],[20D EMA]])/Table2[[#This Row],[20D EMA]]</f>
        <v>1.5008223684210462E-2</v>
      </c>
      <c r="T526" s="2">
        <f>(Table2[[#This Row],[Close Price]]-Table2[[#This Row],[50D EMA]])/Table2[[#This Row],[50D EMA]]</f>
        <v>2.5686628937372148E-2</v>
      </c>
      <c r="U526" s="2">
        <f>(Table2[[#This Row],[Close Price]]-Table2[[#This Row],[200D EMA]])/Table2[[#This Row],[200D EMA]]</f>
        <v>7.0905750414870489E-2</v>
      </c>
      <c r="V526">
        <v>1.45486518944334</v>
      </c>
      <c r="W526">
        <v>195.32</v>
      </c>
      <c r="X526">
        <v>199.06</v>
      </c>
      <c r="Y526">
        <v>195.32</v>
      </c>
      <c r="Z526">
        <v>199.06</v>
      </c>
      <c r="AA526">
        <v>195.32</v>
      </c>
      <c r="AB526">
        <v>199.06</v>
      </c>
      <c r="AC526" s="2">
        <f>(Table2[[#This Row],[Close Price]]/Table2[[#This Row],[Day Low]])-1</f>
        <v>1.1058775343026905E-2</v>
      </c>
      <c r="AD526" s="2">
        <f>(Table2[[#This Row],[Day High]]/Table2[[#This Row],[Close Price]])-1</f>
        <v>8.0008102086288613E-3</v>
      </c>
      <c r="AE526" s="2">
        <f>(Table2[[#This Row],[Close Price]]/Table2[[#This Row],[Current Week Low]])-1</f>
        <v>1.1058775343026905E-2</v>
      </c>
      <c r="AF526" s="2">
        <f>(Table2[[#This Row],[Current Week High]]/Table2[[#This Row],[Close Price]])-1</f>
        <v>8.0008102086288613E-3</v>
      </c>
      <c r="AG526" s="2">
        <f>(Table2[[#This Row],[Close Price]]/Table2[[#This Row],[Current Month Low]])-1</f>
        <v>1.1058775343026905E-2</v>
      </c>
      <c r="AH526" s="2">
        <f>(Table2[[#This Row],[Current Month High]]/Table2[[#This Row],[Close Price]])-1</f>
        <v>8.0008102086288613E-3</v>
      </c>
      <c r="AI526">
        <v>30.620822361758101</v>
      </c>
      <c r="AJ526">
        <v>27.653522947640599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0.04</v>
      </c>
      <c r="AM526" t="s">
        <v>10455</v>
      </c>
      <c r="AN526">
        <v>8.67</v>
      </c>
      <c r="AO526" t="s">
        <v>10455</v>
      </c>
      <c r="AP526">
        <v>4.4738790117232002E-2</v>
      </c>
      <c r="AQ526">
        <f>(Table2[[#This Row],[Sharpe Ratio]]-AVERAGE(Table2[Sharpe Ratio]))/_xlfn.STDEV.P(Table2[Sharpe Ratio])</f>
        <v>-0.10597863915517886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-1.7763885743453549</v>
      </c>
      <c r="AS526">
        <f>_xlfn.RANK.AVG(Table2[[#This Row],[1Y Return vs Nifty Z-Score]],Table2[1Y Return vs Nifty Z-Score])</f>
        <v>666</v>
      </c>
      <c r="AT526">
        <f>_xlfn.RANK.AVG(Table2[[#This Row],[6M Return vs Nifty Z-Score]],Table2[6M Return vs Nifty Z-Score])</f>
        <v>463</v>
      </c>
      <c r="AU526">
        <f>_xlfn.RANK.AVG(Table2[[#This Row],[Sharpe Ratio Z-Score]],Table2[Sharpe Ratio Z-Score])</f>
        <v>370</v>
      </c>
      <c r="AV526">
        <f>(Table2[[#This Row],[Rank 1Y]]+Table2[[#This Row],[Rank 6M]]+Table2[[#This Row],[Rank Sharpe]])/3</f>
        <v>499.66666666666669</v>
      </c>
    </row>
    <row r="527" spans="1:48" x14ac:dyDescent="0.3">
      <c r="A527" t="s">
        <v>540</v>
      </c>
      <c r="B527" t="s">
        <v>541</v>
      </c>
      <c r="C527" t="s">
        <v>10425</v>
      </c>
      <c r="D527" t="s">
        <v>542</v>
      </c>
      <c r="E527">
        <v>35067.964749999999</v>
      </c>
      <c r="F527">
        <v>3283.3</v>
      </c>
      <c r="G527">
        <v>-16.641629288057601</v>
      </c>
      <c r="H527">
        <f>(Table2[[#This Row],[1Y Return vs Nifty]]-AVERAGE(Table2[1Y Return vs Nifty]))/_xlfn.STDEV.P(Table2[1Y Return vs Nifty])</f>
        <v>-0.74332240181423759</v>
      </c>
      <c r="I527">
        <v>-6.0857209117457103</v>
      </c>
      <c r="J527">
        <f>(Table2[[#This Row],[1M Return vs Nifty]]-AVERAGE(Table2[1M Return vs Nifty]))/_xlfn.STDEV.P(Table2[1M Return vs Nifty])</f>
        <v>-0.55420479610849405</v>
      </c>
      <c r="K527">
        <v>-24.838657207553499</v>
      </c>
      <c r="L527">
        <f>(Table2[[#This Row],[6M Return vs Nifty]]-AVERAGE(Table2[6M Return vs Nifty]))/_xlfn.STDEV.P(Table2[6M Return vs Nifty])</f>
        <v>-1.1329772051613427</v>
      </c>
      <c r="M527">
        <v>-7.7300288975273297</v>
      </c>
      <c r="N527">
        <f>(Table2[[#This Row],[1W Return vs Nifty]]-AVERAGE(Table2[1W Return vs Nifty]))/_xlfn.STDEV.P(Table2[1W Return vs Nifty])</f>
        <v>-1.188951198555326</v>
      </c>
      <c r="O527">
        <v>3235.13</v>
      </c>
      <c r="P527">
        <v>3258.6078320931601</v>
      </c>
      <c r="Q527">
        <v>3255.1256656323599</v>
      </c>
      <c r="R527">
        <v>43.467872770525901</v>
      </c>
      <c r="S527" s="2">
        <f>(Table2[[#This Row],[Close Price]]-Table2[[#This Row],[20D EMA]])/Table2[[#This Row],[20D EMA]]</f>
        <v>1.4889664402976101E-2</v>
      </c>
      <c r="T527" s="2">
        <f>(Table2[[#This Row],[Close Price]]-Table2[[#This Row],[50D EMA]])/Table2[[#This Row],[50D EMA]]</f>
        <v>7.577520579080876E-3</v>
      </c>
      <c r="U527" s="2">
        <f>(Table2[[#This Row],[Close Price]]-Table2[[#This Row],[200D EMA]])/Table2[[#This Row],[200D EMA]]</f>
        <v>8.6553753254767201E-3</v>
      </c>
      <c r="V527">
        <v>2.1223678678656199</v>
      </c>
      <c r="W527">
        <v>3205</v>
      </c>
      <c r="X527">
        <v>3291.5</v>
      </c>
      <c r="Y527">
        <v>3205</v>
      </c>
      <c r="Z527">
        <v>3291.5</v>
      </c>
      <c r="AA527">
        <v>3205</v>
      </c>
      <c r="AB527">
        <v>3291.5</v>
      </c>
      <c r="AC527" s="2">
        <f>(Table2[[#This Row],[Close Price]]/Table2[[#This Row],[Day Low]])-1</f>
        <v>2.4430577223089056E-2</v>
      </c>
      <c r="AD527" s="2">
        <f>(Table2[[#This Row],[Day High]]/Table2[[#This Row],[Close Price]])-1</f>
        <v>2.4974872841347917E-3</v>
      </c>
      <c r="AE527" s="2">
        <f>(Table2[[#This Row],[Close Price]]/Table2[[#This Row],[Current Week Low]])-1</f>
        <v>2.4430577223089056E-2</v>
      </c>
      <c r="AF527" s="2">
        <f>(Table2[[#This Row],[Current Week High]]/Table2[[#This Row],[Close Price]])-1</f>
        <v>2.4974872841347917E-3</v>
      </c>
      <c r="AG527" s="2">
        <f>(Table2[[#This Row],[Close Price]]/Table2[[#This Row],[Current Month Low]])-1</f>
        <v>2.4430577223089056E-2</v>
      </c>
      <c r="AH527" s="2">
        <f>(Table2[[#This Row],[Current Month High]]/Table2[[#This Row],[Close Price]])-1</f>
        <v>2.4974872841347917E-3</v>
      </c>
      <c r="AI527">
        <v>19.392075046447101</v>
      </c>
      <c r="AJ527">
        <v>32.605008077544397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-0.06</v>
      </c>
      <c r="AM527" t="s">
        <v>10456</v>
      </c>
      <c r="AN527">
        <v>1.88</v>
      </c>
      <c r="AO527" t="s">
        <v>10455</v>
      </c>
      <c r="AP527">
        <v>9.6879354996315004E-2</v>
      </c>
      <c r="AQ527">
        <f>(Table2[[#This Row],[Sharpe Ratio]]-AVERAGE(Table2[Sharpe Ratio]))/_xlfn.STDEV.P(Table2[Sharpe Ratio])</f>
        <v>0.48351680717820222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606</v>
      </c>
      <c r="AT527">
        <f>_xlfn.RANK.AVG(Table2[[#This Row],[6M Return vs Nifty Z-Score]],Table2[6M Return vs Nifty Z-Score])</f>
        <v>677</v>
      </c>
      <c r="AU527">
        <f>_xlfn.RANK.AVG(Table2[[#This Row],[Sharpe Ratio Z-Score]],Table2[Sharpe Ratio Z-Score])</f>
        <v>218</v>
      </c>
      <c r="AV527">
        <f>(Table2[[#This Row],[Rank 1Y]]+Table2[[#This Row],[Rank 6M]]+Table2[[#This Row],[Rank Sharpe]])/3</f>
        <v>500.33333333333331</v>
      </c>
    </row>
    <row r="528" spans="1:48" x14ac:dyDescent="0.3">
      <c r="A528" t="s">
        <v>593</v>
      </c>
      <c r="B528" t="s">
        <v>594</v>
      </c>
      <c r="C528" t="s">
        <v>10411</v>
      </c>
      <c r="D528" t="s">
        <v>545</v>
      </c>
      <c r="E528">
        <v>31091.52382884</v>
      </c>
      <c r="F528">
        <v>4435.7</v>
      </c>
      <c r="G528">
        <v>-10.517658048011301</v>
      </c>
      <c r="H528">
        <f>(Table2[[#This Row],[1Y Return vs Nifty]]-AVERAGE(Table2[1Y Return vs Nifty]))/_xlfn.STDEV.P(Table2[1Y Return vs Nifty])</f>
        <v>-0.67073250448090327</v>
      </c>
      <c r="I528">
        <v>-7.1102278838665196</v>
      </c>
      <c r="J528">
        <f>(Table2[[#This Row],[1M Return vs Nifty]]-AVERAGE(Table2[1M Return vs Nifty]))/_xlfn.STDEV.P(Table2[1M Return vs Nifty])</f>
        <v>-0.65254007642300405</v>
      </c>
      <c r="K528">
        <v>-7.0876034026435502</v>
      </c>
      <c r="L528">
        <f>(Table2[[#This Row],[6M Return vs Nifty]]-AVERAGE(Table2[6M Return vs Nifty]))/_xlfn.STDEV.P(Table2[6M Return vs Nifty])</f>
        <v>-0.59215647959162121</v>
      </c>
      <c r="M528">
        <v>-1.5872502221399301</v>
      </c>
      <c r="N528">
        <f>(Table2[[#This Row],[1W Return vs Nifty]]-AVERAGE(Table2[1W Return vs Nifty]))/_xlfn.STDEV.P(Table2[1W Return vs Nifty])</f>
        <v>4.5181844231010043E-2</v>
      </c>
      <c r="O528">
        <v>4198.38</v>
      </c>
      <c r="P528">
        <v>4286.9732432881201</v>
      </c>
      <c r="Q528">
        <v>4264.3127618544504</v>
      </c>
      <c r="R528">
        <v>61.198660934482596</v>
      </c>
      <c r="S528" s="2">
        <f>(Table2[[#This Row],[Close Price]]-Table2[[#This Row],[20D EMA]])/Table2[[#This Row],[20D EMA]]</f>
        <v>5.6526565008407935E-2</v>
      </c>
      <c r="T528" s="2">
        <f>(Table2[[#This Row],[Close Price]]-Table2[[#This Row],[50D EMA]])/Table2[[#This Row],[50D EMA]]</f>
        <v>3.4692718678553239E-2</v>
      </c>
      <c r="U528" s="2">
        <f>(Table2[[#This Row],[Close Price]]-Table2[[#This Row],[200D EMA]])/Table2[[#This Row],[200D EMA]]</f>
        <v>4.0191057203556778E-2</v>
      </c>
      <c r="V528">
        <v>1.1508353936606399</v>
      </c>
      <c r="W528">
        <v>4275</v>
      </c>
      <c r="X528">
        <v>4468</v>
      </c>
      <c r="Y528">
        <v>4275</v>
      </c>
      <c r="Z528">
        <v>4468</v>
      </c>
      <c r="AA528">
        <v>4275</v>
      </c>
      <c r="AB528">
        <v>4468</v>
      </c>
      <c r="AC528" s="2">
        <f>(Table2[[#This Row],[Close Price]]/Table2[[#This Row],[Day Low]])-1</f>
        <v>3.7590643274853841E-2</v>
      </c>
      <c r="AD528" s="2">
        <f>(Table2[[#This Row],[Day High]]/Table2[[#This Row],[Close Price]])-1</f>
        <v>7.2818269946119951E-3</v>
      </c>
      <c r="AE528" s="2">
        <f>(Table2[[#This Row],[Close Price]]/Table2[[#This Row],[Current Week Low]])-1</f>
        <v>3.7590643274853841E-2</v>
      </c>
      <c r="AF528" s="2">
        <f>(Table2[[#This Row],[Current Week High]]/Table2[[#This Row],[Close Price]])-1</f>
        <v>7.2818269946119951E-3</v>
      </c>
      <c r="AG528" s="2">
        <f>(Table2[[#This Row],[Close Price]]/Table2[[#This Row],[Current Month Low]])-1</f>
        <v>3.7590643274853841E-2</v>
      </c>
      <c r="AH528" s="2">
        <f>(Table2[[#This Row],[Current Month High]]/Table2[[#This Row],[Close Price]])-1</f>
        <v>7.2818269946119951E-3</v>
      </c>
      <c r="AI528">
        <v>18.7749396938476</v>
      </c>
      <c r="AJ528">
        <v>21.170814325129001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-0.17</v>
      </c>
      <c r="AM528" t="s">
        <v>10456</v>
      </c>
      <c r="AN528">
        <v>7.47</v>
      </c>
      <c r="AO528" t="s">
        <v>10455</v>
      </c>
      <c r="AP528">
        <v>2.7205978487385998E-2</v>
      </c>
      <c r="AQ528">
        <f>(Table2[[#This Row],[Sharpe Ratio]]-AVERAGE(Table2[Sharpe Ratio]))/_xlfn.STDEV.P(Table2[Sharpe Ratio])</f>
        <v>-0.30420266379288308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573</v>
      </c>
      <c r="AT528">
        <f>_xlfn.RANK.AVG(Table2[[#This Row],[6M Return vs Nifty Z-Score]],Table2[6M Return vs Nifty Z-Score])</f>
        <v>509</v>
      </c>
      <c r="AU528">
        <f>_xlfn.RANK.AVG(Table2[[#This Row],[Sharpe Ratio Z-Score]],Table2[Sharpe Ratio Z-Score])</f>
        <v>419</v>
      </c>
      <c r="AV528">
        <f>(Table2[[#This Row],[Rank 1Y]]+Table2[[#This Row],[Rank 6M]]+Table2[[#This Row],[Rank Sharpe]])/3</f>
        <v>500.33333333333331</v>
      </c>
    </row>
    <row r="529" spans="1:48" x14ac:dyDescent="0.3">
      <c r="A529" t="s">
        <v>1589</v>
      </c>
      <c r="B529" t="s">
        <v>1590</v>
      </c>
      <c r="C529" t="s">
        <v>10425</v>
      </c>
      <c r="D529" t="s">
        <v>278</v>
      </c>
      <c r="E529">
        <v>5395.7821911000001</v>
      </c>
      <c r="F529">
        <v>565.20000000000005</v>
      </c>
      <c r="G529">
        <v>-15.5891148903359</v>
      </c>
      <c r="H529">
        <f>(Table2[[#This Row],[1Y Return vs Nifty]]-AVERAGE(Table2[1Y Return vs Nifty]))/_xlfn.STDEV.P(Table2[1Y Return vs Nifty])</f>
        <v>-0.73084652479299006</v>
      </c>
      <c r="I529">
        <v>3.70464571691857</v>
      </c>
      <c r="J529">
        <f>(Table2[[#This Row],[1M Return vs Nifty]]-AVERAGE(Table2[1M Return vs Nifty]))/_xlfn.STDEV.P(Table2[1M Return vs Nifty])</f>
        <v>0.38550422785117944</v>
      </c>
      <c r="K529">
        <v>-17.715799077801201</v>
      </c>
      <c r="L529">
        <f>(Table2[[#This Row],[6M Return vs Nifty]]-AVERAGE(Table2[6M Return vs Nifty]))/_xlfn.STDEV.P(Table2[6M Return vs Nifty])</f>
        <v>-0.91596533960115212</v>
      </c>
      <c r="M529">
        <v>-1.8616332311574799</v>
      </c>
      <c r="N529">
        <f>(Table2[[#This Row],[1W Return vs Nifty]]-AVERAGE(Table2[1W Return vs Nifty]))/_xlfn.STDEV.P(Table2[1W Return vs Nifty])</f>
        <v>-9.9438823663826025E-3</v>
      </c>
      <c r="O529">
        <v>537.04999999999995</v>
      </c>
      <c r="P529">
        <v>521.27558583282598</v>
      </c>
      <c r="Q529">
        <v>526.82744057169202</v>
      </c>
      <c r="R529">
        <v>69.009907952998901</v>
      </c>
      <c r="S529" s="2">
        <f>(Table2[[#This Row],[Close Price]]-Table2[[#This Row],[20D EMA]])/Table2[[#This Row],[20D EMA]]</f>
        <v>5.2415976166092719E-2</v>
      </c>
      <c r="T529" s="2">
        <f>(Table2[[#This Row],[Close Price]]-Table2[[#This Row],[50D EMA]])/Table2[[#This Row],[50D EMA]]</f>
        <v>8.4263325121964758E-2</v>
      </c>
      <c r="U529" s="2">
        <f>(Table2[[#This Row],[Close Price]]-Table2[[#This Row],[200D EMA]])/Table2[[#This Row],[200D EMA]]</f>
        <v>7.283705531106667E-2</v>
      </c>
      <c r="V529">
        <v>1.7223919470251099</v>
      </c>
      <c r="W529">
        <v>550.79999999999995</v>
      </c>
      <c r="X529">
        <v>570</v>
      </c>
      <c r="Y529">
        <v>550.79999999999995</v>
      </c>
      <c r="Z529">
        <v>570</v>
      </c>
      <c r="AA529">
        <v>550.79999999999995</v>
      </c>
      <c r="AB529">
        <v>570</v>
      </c>
      <c r="AC529" s="2">
        <f>(Table2[[#This Row],[Close Price]]/Table2[[#This Row],[Day Low]])-1</f>
        <v>2.6143790849673332E-2</v>
      </c>
      <c r="AD529" s="2">
        <f>(Table2[[#This Row],[Day High]]/Table2[[#This Row],[Close Price]])-1</f>
        <v>8.4925690021231404E-3</v>
      </c>
      <c r="AE529" s="2">
        <f>(Table2[[#This Row],[Close Price]]/Table2[[#This Row],[Current Week Low]])-1</f>
        <v>2.6143790849673332E-2</v>
      </c>
      <c r="AF529" s="2">
        <f>(Table2[[#This Row],[Current Week High]]/Table2[[#This Row],[Close Price]])-1</f>
        <v>8.4925690021231404E-3</v>
      </c>
      <c r="AG529" s="2">
        <f>(Table2[[#This Row],[Close Price]]/Table2[[#This Row],[Current Month Low]])-1</f>
        <v>2.6143790849673332E-2</v>
      </c>
      <c r="AH529" s="2">
        <f>(Table2[[#This Row],[Current Month High]]/Table2[[#This Row],[Close Price]])-1</f>
        <v>8.4925690021231404E-3</v>
      </c>
      <c r="AI529">
        <v>16.755130927105402</v>
      </c>
      <c r="AJ529">
        <v>29.945970801241501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7.0000000000000007E-2</v>
      </c>
      <c r="AM529" t="s">
        <v>10455</v>
      </c>
      <c r="AN529">
        <v>7.67</v>
      </c>
      <c r="AO529" t="s">
        <v>10455</v>
      </c>
      <c r="AP529">
        <v>6.8481652387658007E-2</v>
      </c>
      <c r="AQ529">
        <f>(Table2[[#This Row],[Sharpe Ratio]]-AVERAGE(Table2[Sharpe Ratio]))/_xlfn.STDEV.P(Table2[Sharpe Ratio])</f>
        <v>0.16245552959222589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599</v>
      </c>
      <c r="AT529">
        <f>_xlfn.RANK.AVG(Table2[[#This Row],[6M Return vs Nifty Z-Score]],Table2[6M Return vs Nifty Z-Score])</f>
        <v>618</v>
      </c>
      <c r="AU529">
        <f>_xlfn.RANK.AVG(Table2[[#This Row],[Sharpe Ratio Z-Score]],Table2[Sharpe Ratio Z-Score])</f>
        <v>292</v>
      </c>
      <c r="AV529">
        <f>(Table2[[#This Row],[Rank 1Y]]+Table2[[#This Row],[Rank 6M]]+Table2[[#This Row],[Rank Sharpe]])/3</f>
        <v>503</v>
      </c>
    </row>
    <row r="530" spans="1:48" x14ac:dyDescent="0.3">
      <c r="A530" t="s">
        <v>1552</v>
      </c>
      <c r="B530" t="s">
        <v>1553</v>
      </c>
      <c r="C530" t="s">
        <v>10425</v>
      </c>
      <c r="D530" t="s">
        <v>278</v>
      </c>
      <c r="E530">
        <v>5656.8465638400003</v>
      </c>
      <c r="F530">
        <v>777.1</v>
      </c>
      <c r="G530">
        <v>-10.337020352720801</v>
      </c>
      <c r="H530">
        <f>(Table2[[#This Row],[1Y Return vs Nifty]]-AVERAGE(Table2[1Y Return vs Nifty]))/_xlfn.STDEV.P(Table2[1Y Return vs Nifty])</f>
        <v>-0.66859133313282093</v>
      </c>
      <c r="I530">
        <v>-7.1457428890888801</v>
      </c>
      <c r="J530">
        <f>(Table2[[#This Row],[1M Return vs Nifty]]-AVERAGE(Table2[1M Return vs Nifty]))/_xlfn.STDEV.P(Table2[1M Return vs Nifty])</f>
        <v>-0.65594891412635581</v>
      </c>
      <c r="K530">
        <v>-15.091008836424701</v>
      </c>
      <c r="L530">
        <f>(Table2[[#This Row],[6M Return vs Nifty]]-AVERAGE(Table2[6M Return vs Nifty]))/_xlfn.STDEV.P(Table2[6M Return vs Nifty])</f>
        <v>-0.83599594857734061</v>
      </c>
      <c r="M530">
        <v>-3.9449932158063401</v>
      </c>
      <c r="N530">
        <f>(Table2[[#This Row],[1W Return vs Nifty]]-AVERAGE(Table2[1W Return vs Nifty]))/_xlfn.STDEV.P(Table2[1W Return vs Nifty])</f>
        <v>-0.42850745643359267</v>
      </c>
      <c r="O530">
        <v>774.47</v>
      </c>
      <c r="P530">
        <v>773.71103151218495</v>
      </c>
      <c r="Q530">
        <v>757.51616960920205</v>
      </c>
      <c r="R530">
        <v>46.294169659209402</v>
      </c>
      <c r="S530" s="2">
        <f>(Table2[[#This Row],[Close Price]]-Table2[[#This Row],[20D EMA]])/Table2[[#This Row],[20D EMA]]</f>
        <v>3.3958707244954554E-3</v>
      </c>
      <c r="T530" s="2">
        <f>(Table2[[#This Row],[Close Price]]-Table2[[#This Row],[50D EMA]])/Table2[[#This Row],[50D EMA]]</f>
        <v>4.3801475612820001E-3</v>
      </c>
      <c r="U530" s="2">
        <f>(Table2[[#This Row],[Close Price]]-Table2[[#This Row],[200D EMA]])/Table2[[#This Row],[200D EMA]]</f>
        <v>2.5852689588000674E-2</v>
      </c>
      <c r="V530">
        <v>0.86878565780358996</v>
      </c>
      <c r="W530">
        <v>772</v>
      </c>
      <c r="X530">
        <v>787.9</v>
      </c>
      <c r="Y530">
        <v>772</v>
      </c>
      <c r="Z530">
        <v>787.9</v>
      </c>
      <c r="AA530">
        <v>772</v>
      </c>
      <c r="AB530">
        <v>787.9</v>
      </c>
      <c r="AC530" s="2">
        <f>(Table2[[#This Row],[Close Price]]/Table2[[#This Row],[Day Low]])-1</f>
        <v>6.6062176165804232E-3</v>
      </c>
      <c r="AD530" s="2">
        <f>(Table2[[#This Row],[Day High]]/Table2[[#This Row],[Close Price]])-1</f>
        <v>1.3897825247715767E-2</v>
      </c>
      <c r="AE530" s="2">
        <f>(Table2[[#This Row],[Close Price]]/Table2[[#This Row],[Current Week Low]])-1</f>
        <v>6.6062176165804232E-3</v>
      </c>
      <c r="AF530" s="2">
        <f>(Table2[[#This Row],[Current Week High]]/Table2[[#This Row],[Close Price]])-1</f>
        <v>1.3897825247715767E-2</v>
      </c>
      <c r="AG530" s="2">
        <f>(Table2[[#This Row],[Close Price]]/Table2[[#This Row],[Current Month Low]])-1</f>
        <v>6.6062176165804232E-3</v>
      </c>
      <c r="AH530" s="2">
        <f>(Table2[[#This Row],[Current Month High]]/Table2[[#This Row],[Close Price]])-1</f>
        <v>1.3897825247715767E-2</v>
      </c>
      <c r="AI530">
        <v>11.800283103847599</v>
      </c>
      <c r="AJ530">
        <v>24.7351524879614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-0.06</v>
      </c>
      <c r="AM530" t="s">
        <v>10456</v>
      </c>
      <c r="AN530">
        <v>2</v>
      </c>
      <c r="AO530" t="s">
        <v>10455</v>
      </c>
      <c r="AP530">
        <v>5.1873682616578001E-2</v>
      </c>
      <c r="AQ530">
        <f>(Table2[[#This Row],[Sharpe Ratio]]-AVERAGE(Table2[Sharpe Ratio]))/_xlfn.STDEV.P(Table2[Sharpe Ratio])</f>
        <v>-2.5312335516225384E-2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-2.6143559877863352</v>
      </c>
      <c r="AS530">
        <f>_xlfn.RANK.AVG(Table2[[#This Row],[1Y Return vs Nifty Z-Score]],Table2[1Y Return vs Nifty Z-Score])</f>
        <v>572</v>
      </c>
      <c r="AT530">
        <f>_xlfn.RANK.AVG(Table2[[#This Row],[6M Return vs Nifty Z-Score]],Table2[6M Return vs Nifty Z-Score])</f>
        <v>591</v>
      </c>
      <c r="AU530">
        <f>_xlfn.RANK.AVG(Table2[[#This Row],[Sharpe Ratio Z-Score]],Table2[Sharpe Ratio Z-Score])</f>
        <v>346</v>
      </c>
      <c r="AV530">
        <f>(Table2[[#This Row],[Rank 1Y]]+Table2[[#This Row],[Rank 6M]]+Table2[[#This Row],[Rank Sharpe]])/3</f>
        <v>503</v>
      </c>
    </row>
    <row r="531" spans="1:48" x14ac:dyDescent="0.3">
      <c r="A531" t="s">
        <v>853</v>
      </c>
      <c r="B531" t="s">
        <v>854</v>
      </c>
      <c r="C531" t="s">
        <v>10423</v>
      </c>
      <c r="D531" t="s">
        <v>855</v>
      </c>
      <c r="E531">
        <v>16964.018651449998</v>
      </c>
      <c r="F531">
        <v>753.4</v>
      </c>
      <c r="G531">
        <v>-13.199060215124099</v>
      </c>
      <c r="H531">
        <f>(Table2[[#This Row],[1Y Return vs Nifty]]-AVERAGE(Table2[1Y Return vs Nifty]))/_xlfn.STDEV.P(Table2[1Y Return vs Nifty])</f>
        <v>-0.70251624421293812</v>
      </c>
      <c r="I531">
        <v>7.92455809692808</v>
      </c>
      <c r="J531">
        <f>(Table2[[#This Row],[1M Return vs Nifty]]-AVERAGE(Table2[1M Return vs Nifty]))/_xlfn.STDEV.P(Table2[1M Return vs Nifty])</f>
        <v>0.79054419154405087</v>
      </c>
      <c r="K531">
        <v>-16.588627215105198</v>
      </c>
      <c r="L531">
        <f>(Table2[[#This Row],[6M Return vs Nifty]]-AVERAGE(Table2[6M Return vs Nifty]))/_xlfn.STDEV.P(Table2[6M Return vs Nifty])</f>
        <v>-0.88162383450941439</v>
      </c>
      <c r="M531">
        <v>5.8336958935410399</v>
      </c>
      <c r="N531">
        <f>(Table2[[#This Row],[1W Return vs Nifty]]-AVERAGE(Table2[1W Return vs Nifty]))/_xlfn.STDEV.P(Table2[1W Return vs Nifty])</f>
        <v>1.5361088813379122</v>
      </c>
      <c r="O531">
        <v>708.6</v>
      </c>
      <c r="P531">
        <v>687.376998842685</v>
      </c>
      <c r="Q531">
        <v>674.84074333086198</v>
      </c>
      <c r="R531">
        <v>81.802025594929404</v>
      </c>
      <c r="S531" s="2">
        <f>(Table2[[#This Row],[Close Price]]-Table2[[#This Row],[20D EMA]])/Table2[[#This Row],[20D EMA]]</f>
        <v>6.3223257126728688E-2</v>
      </c>
      <c r="T531" s="2">
        <f>(Table2[[#This Row],[Close Price]]-Table2[[#This Row],[50D EMA]])/Table2[[#This Row],[50D EMA]]</f>
        <v>9.6050640723323338E-2</v>
      </c>
      <c r="U531" s="2">
        <f>(Table2[[#This Row],[Close Price]]-Table2[[#This Row],[200D EMA]])/Table2[[#This Row],[200D EMA]]</f>
        <v>0.11641154960707795</v>
      </c>
      <c r="V531">
        <v>1.2030715473275</v>
      </c>
      <c r="W531">
        <v>750</v>
      </c>
      <c r="X531">
        <v>766.05</v>
      </c>
      <c r="Y531">
        <v>750</v>
      </c>
      <c r="Z531">
        <v>766.05</v>
      </c>
      <c r="AA531">
        <v>750</v>
      </c>
      <c r="AB531">
        <v>766.05</v>
      </c>
      <c r="AC531" s="2">
        <f>(Table2[[#This Row],[Close Price]]/Table2[[#This Row],[Day Low]])-1</f>
        <v>4.5333333333332781E-3</v>
      </c>
      <c r="AD531" s="2">
        <f>(Table2[[#This Row],[Day High]]/Table2[[#This Row],[Close Price]])-1</f>
        <v>1.6790549508892916E-2</v>
      </c>
      <c r="AE531" s="2">
        <f>(Table2[[#This Row],[Close Price]]/Table2[[#This Row],[Current Week Low]])-1</f>
        <v>4.5333333333332781E-3</v>
      </c>
      <c r="AF531" s="2">
        <f>(Table2[[#This Row],[Current Week High]]/Table2[[#This Row],[Close Price]])-1</f>
        <v>1.6790549508892916E-2</v>
      </c>
      <c r="AG531" s="2">
        <f>(Table2[[#This Row],[Close Price]]/Table2[[#This Row],[Current Month Low]])-1</f>
        <v>4.5333333333332781E-3</v>
      </c>
      <c r="AH531" s="2">
        <f>(Table2[[#This Row],[Current Month High]]/Table2[[#This Row],[Close Price]])-1</f>
        <v>1.6790549508892916E-2</v>
      </c>
      <c r="AI531">
        <v>12.755508362091801</v>
      </c>
      <c r="AJ531">
        <v>26.835016835016798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7.0000000000000007E-2</v>
      </c>
      <c r="AM531" t="s">
        <v>10455</v>
      </c>
      <c r="AN531">
        <v>10.53</v>
      </c>
      <c r="AO531" t="s">
        <v>10455</v>
      </c>
      <c r="AP531">
        <v>5.8111590363622997E-2</v>
      </c>
      <c r="AQ531">
        <f>(Table2[[#This Row],[Sharpe Ratio]]-AVERAGE(Table2[Sharpe Ratio]))/_xlfn.STDEV.P(Table2[Sharpe Ratio])</f>
        <v>4.5212757950990175E-2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0.78772575211060081</v>
      </c>
      <c r="AS531">
        <f>_xlfn.RANK.AVG(Table2[[#This Row],[1Y Return vs Nifty Z-Score]],Table2[1Y Return vs Nifty Z-Score])</f>
        <v>589</v>
      </c>
      <c r="AT531">
        <f>_xlfn.RANK.AVG(Table2[[#This Row],[6M Return vs Nifty Z-Score]],Table2[6M Return vs Nifty Z-Score])</f>
        <v>602</v>
      </c>
      <c r="AU531">
        <f>_xlfn.RANK.AVG(Table2[[#This Row],[Sharpe Ratio Z-Score]],Table2[Sharpe Ratio Z-Score])</f>
        <v>320</v>
      </c>
      <c r="AV531">
        <f>(Table2[[#This Row],[Rank 1Y]]+Table2[[#This Row],[Rank 6M]]+Table2[[#This Row],[Rank Sharpe]])/3</f>
        <v>503.66666666666669</v>
      </c>
    </row>
    <row r="532" spans="1:48" x14ac:dyDescent="0.3">
      <c r="A532" t="s">
        <v>634</v>
      </c>
      <c r="B532" t="s">
        <v>635</v>
      </c>
      <c r="C532" t="s">
        <v>10417</v>
      </c>
      <c r="D532" t="s">
        <v>62</v>
      </c>
      <c r="E532">
        <v>28660.9655074599</v>
      </c>
      <c r="F532">
        <v>1135.25</v>
      </c>
      <c r="G532">
        <v>26.0211955725146</v>
      </c>
      <c r="H532">
        <f>(Table2[[#This Row],[1Y Return vs Nifty]]-AVERAGE(Table2[1Y Return vs Nifty]))/_xlfn.STDEV.P(Table2[1Y Return vs Nifty])</f>
        <v>-0.23762275771278268</v>
      </c>
      <c r="I532">
        <v>-9.5959531976029098</v>
      </c>
      <c r="J532">
        <f>(Table2[[#This Row],[1M Return vs Nifty]]-AVERAGE(Table2[1M Return vs Nifty]))/_xlfn.STDEV.P(Table2[1M Return vs Nifty])</f>
        <v>-0.89112751619917541</v>
      </c>
      <c r="K532">
        <v>-9.5318874345658795</v>
      </c>
      <c r="L532">
        <f>(Table2[[#This Row],[6M Return vs Nifty]]-AVERAGE(Table2[6M Return vs Nifty]))/_xlfn.STDEV.P(Table2[6M Return vs Nifty])</f>
        <v>-0.6666263943454751</v>
      </c>
      <c r="M532">
        <v>-3.1636158230336999</v>
      </c>
      <c r="N532">
        <f>(Table2[[#This Row],[1W Return vs Nifty]]-AVERAGE(Table2[1W Return vs Nifty]))/_xlfn.STDEV.P(Table2[1W Return vs Nifty])</f>
        <v>-0.27152252986106945</v>
      </c>
      <c r="O532">
        <v>1156.1099999999999</v>
      </c>
      <c r="P532">
        <v>1201.99503184573</v>
      </c>
      <c r="Q532">
        <v>1134.26472634371</v>
      </c>
      <c r="R532">
        <v>45.546731017320496</v>
      </c>
      <c r="S532" s="2">
        <f>(Table2[[#This Row],[Close Price]]-Table2[[#This Row],[20D EMA]])/Table2[[#This Row],[20D EMA]]</f>
        <v>-1.8043265779207777E-2</v>
      </c>
      <c r="T532" s="2">
        <f>(Table2[[#This Row],[Close Price]]-Table2[[#This Row],[50D EMA]])/Table2[[#This Row],[50D EMA]]</f>
        <v>-5.5528542196417618E-2</v>
      </c>
      <c r="U532" s="2">
        <f>(Table2[[#This Row],[Close Price]]-Table2[[#This Row],[200D EMA]])/Table2[[#This Row],[200D EMA]]</f>
        <v>8.6864524075084128E-4</v>
      </c>
      <c r="V532">
        <v>1.0811637029021901</v>
      </c>
      <c r="W532">
        <v>1130.8</v>
      </c>
      <c r="X532">
        <v>1147.9000000000001</v>
      </c>
      <c r="Y532">
        <v>1130.8</v>
      </c>
      <c r="Z532">
        <v>1147.9000000000001</v>
      </c>
      <c r="AA532">
        <v>1130.8</v>
      </c>
      <c r="AB532">
        <v>1147.9000000000001</v>
      </c>
      <c r="AC532" s="2">
        <f>(Table2[[#This Row],[Close Price]]/Table2[[#This Row],[Day Low]])-1</f>
        <v>3.9352670675627532E-3</v>
      </c>
      <c r="AD532" s="2">
        <f>(Table2[[#This Row],[Day High]]/Table2[[#This Row],[Close Price]])-1</f>
        <v>1.11429200616604E-2</v>
      </c>
      <c r="AE532" s="2">
        <f>(Table2[[#This Row],[Close Price]]/Table2[[#This Row],[Current Week Low]])-1</f>
        <v>3.9352670675627532E-3</v>
      </c>
      <c r="AF532" s="2">
        <f>(Table2[[#This Row],[Current Week High]]/Table2[[#This Row],[Close Price]])-1</f>
        <v>1.11429200616604E-2</v>
      </c>
      <c r="AG532" s="2">
        <f>(Table2[[#This Row],[Close Price]]/Table2[[#This Row],[Current Month Low]])-1</f>
        <v>3.9352670675627532E-3</v>
      </c>
      <c r="AH532" s="2">
        <f>(Table2[[#This Row],[Current Month High]]/Table2[[#This Row],[Close Price]])-1</f>
        <v>1.11429200616604E-2</v>
      </c>
      <c r="AI532">
        <v>21.083461792556601</v>
      </c>
      <c r="AJ532">
        <v>53.932203389830498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-0.17</v>
      </c>
      <c r="AM532" t="s">
        <v>10456</v>
      </c>
      <c r="AN532">
        <v>-3.75</v>
      </c>
      <c r="AO532" t="s">
        <v>10456</v>
      </c>
      <c r="AP532">
        <v>-3.9114248170874999E-2</v>
      </c>
      <c r="AQ532">
        <f>(Table2[[#This Row],[Sharpe Ratio]]-AVERAGE(Table2[Sharpe Ratio]))/_xlfn.STDEV.P(Table2[Sharpe Ratio])</f>
        <v>-1.0540117942752096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359</v>
      </c>
      <c r="AT532">
        <f>_xlfn.RANK.AVG(Table2[[#This Row],[6M Return vs Nifty Z-Score]],Table2[6M Return vs Nifty Z-Score])</f>
        <v>537</v>
      </c>
      <c r="AU532">
        <f>_xlfn.RANK.AVG(Table2[[#This Row],[Sharpe Ratio Z-Score]],Table2[Sharpe Ratio Z-Score])</f>
        <v>616</v>
      </c>
      <c r="AV532">
        <f>(Table2[[#This Row],[Rank 1Y]]+Table2[[#This Row],[Rank 6M]]+Table2[[#This Row],[Rank Sharpe]])/3</f>
        <v>504</v>
      </c>
    </row>
    <row r="533" spans="1:48" x14ac:dyDescent="0.3">
      <c r="A533" t="s">
        <v>1124</v>
      </c>
      <c r="B533" t="s">
        <v>1125</v>
      </c>
      <c r="C533" t="s">
        <v>10425</v>
      </c>
      <c r="D533" t="s">
        <v>378</v>
      </c>
      <c r="E533">
        <v>10440.13552715</v>
      </c>
      <c r="F533">
        <v>724.15</v>
      </c>
      <c r="G533">
        <v>-5.1410082067127103</v>
      </c>
      <c r="H533">
        <f>(Table2[[#This Row],[1Y Return vs Nifty]]-AVERAGE(Table2[1Y Return vs Nifty]))/_xlfn.STDEV.P(Table2[1Y Return vs Nifty])</f>
        <v>-0.60700090864568146</v>
      </c>
      <c r="I533">
        <v>2.6702919397051699</v>
      </c>
      <c r="J533">
        <f>(Table2[[#This Row],[1M Return vs Nifty]]-AVERAGE(Table2[1M Return vs Nifty]))/_xlfn.STDEV.P(Table2[1M Return vs Nifty])</f>
        <v>0.28622382137810581</v>
      </c>
      <c r="K533">
        <v>-19.743840279940098</v>
      </c>
      <c r="L533">
        <f>(Table2[[#This Row],[6M Return vs Nifty]]-AVERAGE(Table2[6M Return vs Nifty]))/_xlfn.STDEV.P(Table2[6M Return vs Nifty])</f>
        <v>-0.97775359884932544</v>
      </c>
      <c r="M533">
        <v>-1.1097337519536601</v>
      </c>
      <c r="N533">
        <f>(Table2[[#This Row],[1W Return vs Nifty]]-AVERAGE(Table2[1W Return vs Nifty]))/_xlfn.STDEV.P(Table2[1W Return vs Nifty])</f>
        <v>0.14111869715602712</v>
      </c>
      <c r="O533">
        <v>691.5</v>
      </c>
      <c r="P533">
        <v>679.89253745824794</v>
      </c>
      <c r="Q533">
        <v>667.68476811217204</v>
      </c>
      <c r="R533">
        <v>56.482097793457299</v>
      </c>
      <c r="S533" s="2">
        <f>(Table2[[#This Row],[Close Price]]-Table2[[#This Row],[20D EMA]])/Table2[[#This Row],[20D EMA]]</f>
        <v>4.7216196673897294E-2</v>
      </c>
      <c r="T533" s="2">
        <f>(Table2[[#This Row],[Close Price]]-Table2[[#This Row],[50D EMA]])/Table2[[#This Row],[50D EMA]]</f>
        <v>6.5094790872697109E-2</v>
      </c>
      <c r="U533" s="2">
        <f>(Table2[[#This Row],[Close Price]]-Table2[[#This Row],[200D EMA]])/Table2[[#This Row],[200D EMA]]</f>
        <v>8.456869856036868E-2</v>
      </c>
      <c r="V533">
        <v>3.1915254507328701</v>
      </c>
      <c r="W533">
        <v>713.05</v>
      </c>
      <c r="X533">
        <v>729.55</v>
      </c>
      <c r="Y533">
        <v>713.05</v>
      </c>
      <c r="Z533">
        <v>729.55</v>
      </c>
      <c r="AA533">
        <v>713.05</v>
      </c>
      <c r="AB533">
        <v>729.55</v>
      </c>
      <c r="AC533" s="2">
        <f>(Table2[[#This Row],[Close Price]]/Table2[[#This Row],[Day Low]])-1</f>
        <v>1.5566930790267275E-2</v>
      </c>
      <c r="AD533" s="2">
        <f>(Table2[[#This Row],[Day High]]/Table2[[#This Row],[Close Price]])-1</f>
        <v>7.4570185734998962E-3</v>
      </c>
      <c r="AE533" s="2">
        <f>(Table2[[#This Row],[Close Price]]/Table2[[#This Row],[Current Week Low]])-1</f>
        <v>1.5566930790267275E-2</v>
      </c>
      <c r="AF533" s="2">
        <f>(Table2[[#This Row],[Current Week High]]/Table2[[#This Row],[Close Price]])-1</f>
        <v>7.4570185734998962E-3</v>
      </c>
      <c r="AG533" s="2">
        <f>(Table2[[#This Row],[Close Price]]/Table2[[#This Row],[Current Month Low]])-1</f>
        <v>1.5566930790267275E-2</v>
      </c>
      <c r="AH533" s="2">
        <f>(Table2[[#This Row],[Current Month High]]/Table2[[#This Row],[Close Price]])-1</f>
        <v>7.4570185734998962E-3</v>
      </c>
      <c r="AI533">
        <v>12.531933991576301</v>
      </c>
      <c r="AJ533">
        <v>36.118421052631497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-0.03</v>
      </c>
      <c r="AM533" t="s">
        <v>10456</v>
      </c>
      <c r="AN533">
        <v>5.61</v>
      </c>
      <c r="AO533" t="s">
        <v>10455</v>
      </c>
      <c r="AP533">
        <v>5.6293398519019003E-2</v>
      </c>
      <c r="AQ533">
        <f>(Table2[[#This Row],[Sharpe Ratio]]-AVERAGE(Table2[Sharpe Ratio]))/_xlfn.STDEV.P(Table2[Sharpe Ratio])</f>
        <v>2.4656482516687759E-2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-1.1327555064441861</v>
      </c>
      <c r="AS533">
        <f>_xlfn.RANK.AVG(Table2[[#This Row],[1Y Return vs Nifty Z-Score]],Table2[1Y Return vs Nifty Z-Score])</f>
        <v>549</v>
      </c>
      <c r="AT533">
        <f>_xlfn.RANK.AVG(Table2[[#This Row],[6M Return vs Nifty Z-Score]],Table2[6M Return vs Nifty Z-Score])</f>
        <v>634</v>
      </c>
      <c r="AU533">
        <f>_xlfn.RANK.AVG(Table2[[#This Row],[Sharpe Ratio Z-Score]],Table2[Sharpe Ratio Z-Score])</f>
        <v>330</v>
      </c>
      <c r="AV533">
        <f>(Table2[[#This Row],[Rank 1Y]]+Table2[[#This Row],[Rank 6M]]+Table2[[#This Row],[Rank Sharpe]])/3</f>
        <v>504.33333333333331</v>
      </c>
    </row>
    <row r="534" spans="1:48" x14ac:dyDescent="0.3">
      <c r="A534" t="s">
        <v>758</v>
      </c>
      <c r="B534" t="s">
        <v>759</v>
      </c>
      <c r="C534" t="s">
        <v>10410</v>
      </c>
      <c r="D534" t="s">
        <v>302</v>
      </c>
      <c r="E534">
        <v>20195.724126599998</v>
      </c>
      <c r="F534">
        <v>1843.05</v>
      </c>
      <c r="G534">
        <v>-4.2252801984035901</v>
      </c>
      <c r="H534">
        <f>(Table2[[#This Row],[1Y Return vs Nifty]]-AVERAGE(Table2[1Y Return vs Nifty]))/_xlfn.STDEV.P(Table2[1Y Return vs Nifty])</f>
        <v>-0.59614641578429506</v>
      </c>
      <c r="I534">
        <v>-2.50874506849128</v>
      </c>
      <c r="J534">
        <f>(Table2[[#This Row],[1M Return vs Nifty]]-AVERAGE(Table2[1M Return vs Nifty]))/_xlfn.STDEV.P(Table2[1M Return vs Nifty])</f>
        <v>-0.21087582734948218</v>
      </c>
      <c r="K534">
        <v>-30.847608494771599</v>
      </c>
      <c r="L534">
        <f>(Table2[[#This Row],[6M Return vs Nifty]]-AVERAGE(Table2[6M Return vs Nifty]))/_xlfn.STDEV.P(Table2[6M Return vs Nifty])</f>
        <v>-1.3160517105277518</v>
      </c>
      <c r="M534">
        <v>-4.24083154113716</v>
      </c>
      <c r="N534">
        <f>(Table2[[#This Row],[1W Return vs Nifty]]-AVERAGE(Table2[1W Return vs Nifty]))/_xlfn.STDEV.P(Table2[1W Return vs Nifty])</f>
        <v>-0.48794372654962664</v>
      </c>
      <c r="O534">
        <v>1847.34</v>
      </c>
      <c r="P534">
        <v>1857.98688372791</v>
      </c>
      <c r="Q534">
        <v>1834.0776635859299</v>
      </c>
      <c r="R534">
        <v>43.421977838782396</v>
      </c>
      <c r="S534" s="2">
        <f>(Table2[[#This Row],[Close Price]]-Table2[[#This Row],[20D EMA]])/Table2[[#This Row],[20D EMA]]</f>
        <v>-2.3222579492675759E-3</v>
      </c>
      <c r="T534" s="2">
        <f>(Table2[[#This Row],[Close Price]]-Table2[[#This Row],[50D EMA]])/Table2[[#This Row],[50D EMA]]</f>
        <v>-8.0392837316162029E-3</v>
      </c>
      <c r="U534" s="2">
        <f>(Table2[[#This Row],[Close Price]]-Table2[[#This Row],[200D EMA]])/Table2[[#This Row],[200D EMA]]</f>
        <v>4.8920155303170693E-3</v>
      </c>
      <c r="V534">
        <v>0.87200060191893802</v>
      </c>
      <c r="W534">
        <v>1826.5</v>
      </c>
      <c r="X534">
        <v>1874.7</v>
      </c>
      <c r="Y534">
        <v>1826.5</v>
      </c>
      <c r="Z534">
        <v>1874.7</v>
      </c>
      <c r="AA534">
        <v>1826.5</v>
      </c>
      <c r="AB534">
        <v>1874.7</v>
      </c>
      <c r="AC534" s="2">
        <f>(Table2[[#This Row],[Close Price]]/Table2[[#This Row],[Day Low]])-1</f>
        <v>9.0610457158499802E-3</v>
      </c>
      <c r="AD534" s="2">
        <f>(Table2[[#This Row],[Day High]]/Table2[[#This Row],[Close Price]])-1</f>
        <v>1.7172621469846217E-2</v>
      </c>
      <c r="AE534" s="2">
        <f>(Table2[[#This Row],[Close Price]]/Table2[[#This Row],[Current Week Low]])-1</f>
        <v>9.0610457158499802E-3</v>
      </c>
      <c r="AF534" s="2">
        <f>(Table2[[#This Row],[Current Week High]]/Table2[[#This Row],[Close Price]])-1</f>
        <v>1.7172621469846217E-2</v>
      </c>
      <c r="AG534" s="2">
        <f>(Table2[[#This Row],[Close Price]]/Table2[[#This Row],[Current Month Low]])-1</f>
        <v>9.0610457158499802E-3</v>
      </c>
      <c r="AH534" s="2">
        <f>(Table2[[#This Row],[Current Month High]]/Table2[[#This Row],[Close Price]])-1</f>
        <v>1.7172621469846217E-2</v>
      </c>
      <c r="AI534">
        <v>33.417433059331003</v>
      </c>
      <c r="AJ534">
        <v>32.393506213633998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-0.16</v>
      </c>
      <c r="AM534" t="s">
        <v>10456</v>
      </c>
      <c r="AN534">
        <v>-2.19</v>
      </c>
      <c r="AO534" t="s">
        <v>10456</v>
      </c>
      <c r="AP534">
        <v>6.8344192703645001E-2</v>
      </c>
      <c r="AQ534">
        <f>(Table2[[#This Row],[Sharpe Ratio]]-AVERAGE(Table2[Sharpe Ratio]))/_xlfn.STDEV.P(Table2[Sharpe Ratio])</f>
        <v>0.16090142564325621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537</v>
      </c>
      <c r="AT534">
        <f>_xlfn.RANK.AVG(Table2[[#This Row],[6M Return vs Nifty Z-Score]],Table2[6M Return vs Nifty Z-Score])</f>
        <v>696</v>
      </c>
      <c r="AU534">
        <f>_xlfn.RANK.AVG(Table2[[#This Row],[Sharpe Ratio Z-Score]],Table2[Sharpe Ratio Z-Score])</f>
        <v>293</v>
      </c>
      <c r="AV534">
        <f>(Table2[[#This Row],[Rank 1Y]]+Table2[[#This Row],[Rank 6M]]+Table2[[#This Row],[Rank Sharpe]])/3</f>
        <v>508.66666666666669</v>
      </c>
    </row>
    <row r="535" spans="1:48" x14ac:dyDescent="0.3">
      <c r="A535" t="s">
        <v>1916</v>
      </c>
      <c r="B535" t="s">
        <v>1917</v>
      </c>
      <c r="C535" t="s">
        <v>10424</v>
      </c>
      <c r="D535" t="s">
        <v>140</v>
      </c>
      <c r="E535">
        <v>3294.7911301499998</v>
      </c>
      <c r="F535">
        <v>426.8</v>
      </c>
      <c r="G535">
        <v>-1.7413889135744001</v>
      </c>
      <c r="H535">
        <f>(Table2[[#This Row],[1Y Return vs Nifty]]-AVERAGE(Table2[1Y Return vs Nifty]))/_xlfn.STDEV.P(Table2[1Y Return vs Nifty])</f>
        <v>-0.56670385208088492</v>
      </c>
      <c r="I535">
        <v>-17.741721797014002</v>
      </c>
      <c r="J535">
        <f>(Table2[[#This Row],[1M Return vs Nifty]]-AVERAGE(Table2[1M Return vs Nifty]))/_xlfn.STDEV.P(Table2[1M Return vs Nifty])</f>
        <v>-1.6729830431967678</v>
      </c>
      <c r="K535">
        <v>-28.510786194063702</v>
      </c>
      <c r="L535">
        <f>(Table2[[#This Row],[6M Return vs Nifty]]-AVERAGE(Table2[6M Return vs Nifty]))/_xlfn.STDEV.P(Table2[6M Return vs Nifty])</f>
        <v>-1.244855828520635</v>
      </c>
      <c r="M535">
        <v>-2.40582981432728</v>
      </c>
      <c r="N535">
        <f>(Table2[[#This Row],[1W Return vs Nifty]]-AVERAGE(Table2[1W Return vs Nifty]))/_xlfn.STDEV.P(Table2[1W Return vs Nifty])</f>
        <v>-0.11927729979069135</v>
      </c>
      <c r="O535">
        <v>449.76</v>
      </c>
      <c r="P535">
        <v>469.70693672907299</v>
      </c>
      <c r="Q535">
        <v>468.27880189210498</v>
      </c>
      <c r="R535">
        <v>34.767013877444199</v>
      </c>
      <c r="S535" s="2">
        <f>(Table2[[#This Row],[Close Price]]-Table2[[#This Row],[20D EMA]])/Table2[[#This Row],[20D EMA]]</f>
        <v>-5.1049448594806077E-2</v>
      </c>
      <c r="T535" s="2">
        <f>(Table2[[#This Row],[Close Price]]-Table2[[#This Row],[50D EMA]])/Table2[[#This Row],[50D EMA]]</f>
        <v>-9.1348313967570177E-2</v>
      </c>
      <c r="U535" s="2">
        <f>(Table2[[#This Row],[Close Price]]-Table2[[#This Row],[200D EMA]])/Table2[[#This Row],[200D EMA]]</f>
        <v>-8.8577150459315482E-2</v>
      </c>
      <c r="V535">
        <v>0.89698185461978497</v>
      </c>
      <c r="W535">
        <v>424.7</v>
      </c>
      <c r="X535">
        <v>438.25</v>
      </c>
      <c r="Y535">
        <v>424.7</v>
      </c>
      <c r="Z535">
        <v>438.25</v>
      </c>
      <c r="AA535">
        <v>424.7</v>
      </c>
      <c r="AB535">
        <v>438.25</v>
      </c>
      <c r="AC535" s="2">
        <f>(Table2[[#This Row],[Close Price]]/Table2[[#This Row],[Day Low]])-1</f>
        <v>4.9446668236403646E-3</v>
      </c>
      <c r="AD535" s="2">
        <f>(Table2[[#This Row],[Day High]]/Table2[[#This Row],[Close Price]])-1</f>
        <v>2.6827553889409606E-2</v>
      </c>
      <c r="AE535" s="2">
        <f>(Table2[[#This Row],[Close Price]]/Table2[[#This Row],[Current Week Low]])-1</f>
        <v>4.9446668236403646E-3</v>
      </c>
      <c r="AF535" s="2">
        <f>(Table2[[#This Row],[Current Week High]]/Table2[[#This Row],[Close Price]])-1</f>
        <v>2.6827553889409606E-2</v>
      </c>
      <c r="AG535" s="2">
        <f>(Table2[[#This Row],[Close Price]]/Table2[[#This Row],[Current Month Low]])-1</f>
        <v>4.9446668236403646E-3</v>
      </c>
      <c r="AH535" s="2">
        <f>(Table2[[#This Row],[Current Month High]]/Table2[[#This Row],[Close Price]])-1</f>
        <v>2.6827553889409606E-2</v>
      </c>
      <c r="AI535">
        <v>37.066541705716901</v>
      </c>
      <c r="AJ535">
        <v>26.272189349112399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-0.28000000000000003</v>
      </c>
      <c r="AM535" t="s">
        <v>10456</v>
      </c>
      <c r="AN535">
        <v>-7.63</v>
      </c>
      <c r="AO535" t="s">
        <v>10456</v>
      </c>
      <c r="AP535">
        <v>6.0104395205676002E-2</v>
      </c>
      <c r="AQ535">
        <f>(Table2[[#This Row],[Sharpe Ratio]]-AVERAGE(Table2[Sharpe Ratio]))/_xlfn.STDEV.P(Table2[Sharpe Ratio])</f>
        <v>6.774318857723427E-2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522</v>
      </c>
      <c r="AT535">
        <f>_xlfn.RANK.AVG(Table2[[#This Row],[6M Return vs Nifty Z-Score]],Table2[6M Return vs Nifty Z-Score])</f>
        <v>691</v>
      </c>
      <c r="AU535">
        <f>_xlfn.RANK.AVG(Table2[[#This Row],[Sharpe Ratio Z-Score]],Table2[Sharpe Ratio Z-Score])</f>
        <v>315</v>
      </c>
      <c r="AV535">
        <f>(Table2[[#This Row],[Rank 1Y]]+Table2[[#This Row],[Rank 6M]]+Table2[[#This Row],[Rank Sharpe]])/3</f>
        <v>509.33333333333331</v>
      </c>
    </row>
    <row r="536" spans="1:48" x14ac:dyDescent="0.3">
      <c r="A536" t="s">
        <v>1296</v>
      </c>
      <c r="B536" t="s">
        <v>1297</v>
      </c>
      <c r="C536" t="s">
        <v>10425</v>
      </c>
      <c r="D536" t="s">
        <v>278</v>
      </c>
      <c r="E536">
        <v>8255.2572261000005</v>
      </c>
      <c r="F536">
        <v>680.9</v>
      </c>
      <c r="G536">
        <v>-1.1877420108237999</v>
      </c>
      <c r="H536">
        <f>(Table2[[#This Row],[1Y Return vs Nifty]]-AVERAGE(Table2[1Y Return vs Nifty]))/_xlfn.STDEV.P(Table2[1Y Return vs Nifty])</f>
        <v>-0.56014125237976675</v>
      </c>
      <c r="I536">
        <v>-0.92797841752571697</v>
      </c>
      <c r="J536">
        <f>(Table2[[#This Row],[1M Return vs Nifty]]-AVERAGE(Table2[1M Return vs Nifty]))/_xlfn.STDEV.P(Table2[1M Return vs Nifty])</f>
        <v>-5.914905928977416E-2</v>
      </c>
      <c r="K536">
        <v>-5.7453089345391497</v>
      </c>
      <c r="L536">
        <f>(Table2[[#This Row],[6M Return vs Nifty]]-AVERAGE(Table2[6M Return vs Nifty]))/_xlfn.STDEV.P(Table2[6M Return vs Nifty])</f>
        <v>-0.55126084172432743</v>
      </c>
      <c r="M536">
        <v>-5.4809056882009104</v>
      </c>
      <c r="N536">
        <f>(Table2[[#This Row],[1W Return vs Nifty]]-AVERAGE(Table2[1W Return vs Nifty]))/_xlfn.STDEV.P(Table2[1W Return vs Nifty])</f>
        <v>-0.73708447559345247</v>
      </c>
      <c r="O536">
        <v>660.46</v>
      </c>
      <c r="P536">
        <v>649.60351077470204</v>
      </c>
      <c r="Q536">
        <v>631.13601253815898</v>
      </c>
      <c r="R536">
        <v>52.423144156839697</v>
      </c>
      <c r="S536" s="2">
        <f>(Table2[[#This Row],[Close Price]]-Table2[[#This Row],[20D EMA]])/Table2[[#This Row],[20D EMA]]</f>
        <v>3.0948127062956032E-2</v>
      </c>
      <c r="T536" s="2">
        <f>(Table2[[#This Row],[Close Price]]-Table2[[#This Row],[50D EMA]])/Table2[[#This Row],[50D EMA]]</f>
        <v>4.8177832641289865E-2</v>
      </c>
      <c r="U536" s="2">
        <f>(Table2[[#This Row],[Close Price]]-Table2[[#This Row],[200D EMA]])/Table2[[#This Row],[200D EMA]]</f>
        <v>7.8848277507904407E-2</v>
      </c>
      <c r="V536">
        <v>2.3393919747123499</v>
      </c>
      <c r="W536">
        <v>673.3</v>
      </c>
      <c r="X536">
        <v>687</v>
      </c>
      <c r="Y536">
        <v>673.3</v>
      </c>
      <c r="Z536">
        <v>687</v>
      </c>
      <c r="AA536">
        <v>673.3</v>
      </c>
      <c r="AB536">
        <v>687</v>
      </c>
      <c r="AC536" s="2">
        <f>(Table2[[#This Row],[Close Price]]/Table2[[#This Row],[Day Low]])-1</f>
        <v>1.1287687509282662E-2</v>
      </c>
      <c r="AD536" s="2">
        <f>(Table2[[#This Row],[Day High]]/Table2[[#This Row],[Close Price]])-1</f>
        <v>8.9587310912029317E-3</v>
      </c>
      <c r="AE536" s="2">
        <f>(Table2[[#This Row],[Close Price]]/Table2[[#This Row],[Current Week Low]])-1</f>
        <v>1.1287687509282662E-2</v>
      </c>
      <c r="AF536" s="2">
        <f>(Table2[[#This Row],[Current Week High]]/Table2[[#This Row],[Close Price]])-1</f>
        <v>8.9587310912029317E-3</v>
      </c>
      <c r="AG536" s="2">
        <f>(Table2[[#This Row],[Close Price]]/Table2[[#This Row],[Current Month Low]])-1</f>
        <v>1.1287687509282662E-2</v>
      </c>
      <c r="AH536" s="2">
        <f>(Table2[[#This Row],[Current Month High]]/Table2[[#This Row],[Close Price]])-1</f>
        <v>8.9587310912029317E-3</v>
      </c>
      <c r="AI536">
        <v>23.028344837714801</v>
      </c>
      <c r="AJ536">
        <v>37.792168369928099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0.04</v>
      </c>
      <c r="AM536" t="s">
        <v>10455</v>
      </c>
      <c r="AN536">
        <v>9.4600000000000009</v>
      </c>
      <c r="AO536" t="s">
        <v>10455</v>
      </c>
      <c r="AQ536">
        <f>(Table2[[#This Row],[Sharpe Ratio]]-AVERAGE(Table2[Sharpe Ratio]))/_xlfn.STDEV.P(Table2[Sharpe Ratio])</f>
        <v>-0.61179044057571164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-2.5194260695630324</v>
      </c>
      <c r="AS536">
        <f>_xlfn.RANK.AVG(Table2[[#This Row],[1Y Return vs Nifty Z-Score]],Table2[1Y Return vs Nifty Z-Score])</f>
        <v>519</v>
      </c>
      <c r="AT536">
        <f>_xlfn.RANK.AVG(Table2[[#This Row],[6M Return vs Nifty Z-Score]],Table2[6M Return vs Nifty Z-Score])</f>
        <v>491</v>
      </c>
      <c r="AU536">
        <f>_xlfn.RANK.AVG(Table2[[#This Row],[Sharpe Ratio Z-Score]],Table2[Sharpe Ratio Z-Score])</f>
        <v>519.5</v>
      </c>
      <c r="AV536">
        <f>(Table2[[#This Row],[Rank 1Y]]+Table2[[#This Row],[Rank 6M]]+Table2[[#This Row],[Rank Sharpe]])/3</f>
        <v>509.83333333333331</v>
      </c>
    </row>
    <row r="537" spans="1:48" x14ac:dyDescent="0.3">
      <c r="A537" t="s">
        <v>1543</v>
      </c>
      <c r="B537" t="s">
        <v>1544</v>
      </c>
      <c r="C537" t="s">
        <v>10423</v>
      </c>
      <c r="D537" t="s">
        <v>347</v>
      </c>
      <c r="E537">
        <v>5766.8535181719999</v>
      </c>
      <c r="F537">
        <v>283.05</v>
      </c>
      <c r="G537">
        <v>-7.2612191582980801</v>
      </c>
      <c r="H537">
        <f>(Table2[[#This Row],[1Y Return vs Nifty]]-AVERAGE(Table2[1Y Return vs Nifty]))/_xlfn.STDEV.P(Table2[1Y Return vs Nifty])</f>
        <v>-0.63213262289903416</v>
      </c>
      <c r="I537">
        <v>10.9582890907724</v>
      </c>
      <c r="J537">
        <f>(Table2[[#This Row],[1M Return vs Nifty]]-AVERAGE(Table2[1M Return vs Nifty]))/_xlfn.STDEV.P(Table2[1M Return vs Nifty])</f>
        <v>1.0817308752822266</v>
      </c>
      <c r="K537">
        <v>12.086115227833201</v>
      </c>
      <c r="L537">
        <f>(Table2[[#This Row],[6M Return vs Nifty]]-AVERAGE(Table2[6M Return vs Nifty]))/_xlfn.STDEV.P(Table2[6M Return vs Nifty])</f>
        <v>-7.9914753294008777E-3</v>
      </c>
      <c r="M537">
        <v>5.5216787893028503</v>
      </c>
      <c r="N537">
        <f>(Table2[[#This Row],[1W Return vs Nifty]]-AVERAGE(Table2[1W Return vs Nifty]))/_xlfn.STDEV.P(Table2[1W Return vs Nifty])</f>
        <v>1.4734221659923405</v>
      </c>
      <c r="O537">
        <v>252.89</v>
      </c>
      <c r="P537">
        <v>236.764379655732</v>
      </c>
      <c r="Q537">
        <v>226.53391441429301</v>
      </c>
      <c r="R537">
        <v>74.668348561760496</v>
      </c>
      <c r="S537" s="2">
        <f>(Table2[[#This Row],[Close Price]]-Table2[[#This Row],[20D EMA]])/Table2[[#This Row],[20D EMA]]</f>
        <v>0.11926133892206107</v>
      </c>
      <c r="T537" s="2">
        <f>(Table2[[#This Row],[Close Price]]-Table2[[#This Row],[50D EMA]])/Table2[[#This Row],[50D EMA]]</f>
        <v>0.1954923304407942</v>
      </c>
      <c r="U537" s="2">
        <f>(Table2[[#This Row],[Close Price]]-Table2[[#This Row],[200D EMA]])/Table2[[#This Row],[200D EMA]]</f>
        <v>0.24948178612385802</v>
      </c>
      <c r="V537">
        <v>1.29766183603901</v>
      </c>
      <c r="W537">
        <v>267.35000000000002</v>
      </c>
      <c r="X537">
        <v>287.05</v>
      </c>
      <c r="Y537">
        <v>267.35000000000002</v>
      </c>
      <c r="Z537">
        <v>287.05</v>
      </c>
      <c r="AA537">
        <v>267.35000000000002</v>
      </c>
      <c r="AB537">
        <v>287.05</v>
      </c>
      <c r="AC537" s="2">
        <f>(Table2[[#This Row],[Close Price]]/Table2[[#This Row],[Day Low]])-1</f>
        <v>5.8724518421544802E-2</v>
      </c>
      <c r="AD537" s="2">
        <f>(Table2[[#This Row],[Day High]]/Table2[[#This Row],[Close Price]])-1</f>
        <v>1.4131778837661146E-2</v>
      </c>
      <c r="AE537" s="2">
        <f>(Table2[[#This Row],[Close Price]]/Table2[[#This Row],[Current Week Low]])-1</f>
        <v>5.8724518421544802E-2</v>
      </c>
      <c r="AF537" s="2">
        <f>(Table2[[#This Row],[Current Week High]]/Table2[[#This Row],[Close Price]])-1</f>
        <v>1.4131778837661146E-2</v>
      </c>
      <c r="AG537" s="2">
        <f>(Table2[[#This Row],[Close Price]]/Table2[[#This Row],[Current Month Low]])-1</f>
        <v>5.8724518421544802E-2</v>
      </c>
      <c r="AH537" s="2">
        <f>(Table2[[#This Row],[Current Month High]]/Table2[[#This Row],[Close Price]])-1</f>
        <v>1.4131778837661146E-2</v>
      </c>
      <c r="AI537">
        <v>1.41317788376611</v>
      </c>
      <c r="AJ537">
        <v>49.761904761904702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0.24</v>
      </c>
      <c r="AM537" t="s">
        <v>10455</v>
      </c>
      <c r="AN537">
        <v>16.87</v>
      </c>
      <c r="AO537" t="s">
        <v>10455</v>
      </c>
      <c r="AP537">
        <v>-8.2527144403782005E-2</v>
      </c>
      <c r="AQ537">
        <f>(Table2[[#This Row],[Sharpe Ratio]]-AVERAGE(Table2[Sharpe Ratio]))/_xlfn.STDEV.P(Table2[Sharpe Ratio])</f>
        <v>-1.544833186425274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0.37019575662085824</v>
      </c>
      <c r="AS537">
        <f>_xlfn.RANK.AVG(Table2[[#This Row],[1Y Return vs Nifty Z-Score]],Table2[1Y Return vs Nifty Z-Score])</f>
        <v>559</v>
      </c>
      <c r="AT537">
        <f>_xlfn.RANK.AVG(Table2[[#This Row],[6M Return vs Nifty Z-Score]],Table2[6M Return vs Nifty Z-Score])</f>
        <v>300</v>
      </c>
      <c r="AU537">
        <f>_xlfn.RANK.AVG(Table2[[#This Row],[Sharpe Ratio Z-Score]],Table2[Sharpe Ratio Z-Score])</f>
        <v>680</v>
      </c>
      <c r="AV537">
        <f>(Table2[[#This Row],[Rank 1Y]]+Table2[[#This Row],[Rank 6M]]+Table2[[#This Row],[Rank Sharpe]])/3</f>
        <v>513</v>
      </c>
    </row>
    <row r="538" spans="1:48" x14ac:dyDescent="0.3">
      <c r="A538" t="s">
        <v>41</v>
      </c>
      <c r="B538" t="s">
        <v>42</v>
      </c>
      <c r="C538" t="s">
        <v>10413</v>
      </c>
      <c r="D538" t="s">
        <v>43</v>
      </c>
      <c r="E538">
        <v>530475.81530279003</v>
      </c>
      <c r="F538">
        <v>429.05</v>
      </c>
      <c r="G538">
        <v>-33.214451167004903</v>
      </c>
      <c r="H538">
        <f>(Table2[[#This Row],[1Y Return vs Nifty]]-AVERAGE(Table2[1Y Return vs Nifty]))/_xlfn.STDEV.P(Table2[1Y Return vs Nifty])</f>
        <v>-0.93976673369639152</v>
      </c>
      <c r="I538">
        <v>-9.0743693471656304</v>
      </c>
      <c r="J538">
        <f>(Table2[[#This Row],[1M Return vs Nifty]]-AVERAGE(Table2[1M Return vs Nifty]))/_xlfn.STDEV.P(Table2[1M Return vs Nifty])</f>
        <v>-0.84106431942649085</v>
      </c>
      <c r="K538">
        <v>-19.2847977850668</v>
      </c>
      <c r="L538">
        <f>(Table2[[#This Row],[6M Return vs Nifty]]-AVERAGE(Table2[6M Return vs Nifty]))/_xlfn.STDEV.P(Table2[6M Return vs Nifty])</f>
        <v>-0.96376796746804694</v>
      </c>
      <c r="M538">
        <v>-1.4882971246683001</v>
      </c>
      <c r="N538">
        <f>(Table2[[#This Row],[1W Return vs Nifty]]-AVERAGE(Table2[1W Return vs Nifty]))/_xlfn.STDEV.P(Table2[1W Return vs Nifty])</f>
        <v>6.5062307736085595E-2</v>
      </c>
      <c r="O538">
        <v>427.39</v>
      </c>
      <c r="P538">
        <v>428.88735971257103</v>
      </c>
      <c r="Q538">
        <v>429.50130675038099</v>
      </c>
      <c r="R538">
        <v>45.609240451055904</v>
      </c>
      <c r="S538" s="2">
        <f>(Table2[[#This Row],[Close Price]]-Table2[[#This Row],[20D EMA]])/Table2[[#This Row],[20D EMA]]</f>
        <v>3.8840403378647722E-3</v>
      </c>
      <c r="T538" s="2">
        <f>(Table2[[#This Row],[Close Price]]-Table2[[#This Row],[50D EMA]])/Table2[[#This Row],[50D EMA]]</f>
        <v>3.7921445746963119E-4</v>
      </c>
      <c r="U538" s="2">
        <f>(Table2[[#This Row],[Close Price]]-Table2[[#This Row],[200D EMA]])/Table2[[#This Row],[200D EMA]]</f>
        <v>-1.0507692137087521E-3</v>
      </c>
      <c r="V538">
        <v>1.0129177388592601</v>
      </c>
      <c r="W538">
        <v>424.65</v>
      </c>
      <c r="X538">
        <v>430.25</v>
      </c>
      <c r="Y538">
        <v>424.65</v>
      </c>
      <c r="Z538">
        <v>430.25</v>
      </c>
      <c r="AA538">
        <v>424.65</v>
      </c>
      <c r="AB538">
        <v>430.25</v>
      </c>
      <c r="AC538" s="2">
        <f>(Table2[[#This Row],[Close Price]]/Table2[[#This Row],[Day Low]])-1</f>
        <v>1.0361474155186734E-2</v>
      </c>
      <c r="AD538" s="2">
        <f>(Table2[[#This Row],[Day High]]/Table2[[#This Row],[Close Price]])-1</f>
        <v>2.796876820883254E-3</v>
      </c>
      <c r="AE538" s="2">
        <f>(Table2[[#This Row],[Close Price]]/Table2[[#This Row],[Current Week Low]])-1</f>
        <v>1.0361474155186734E-2</v>
      </c>
      <c r="AF538" s="2">
        <f>(Table2[[#This Row],[Current Week High]]/Table2[[#This Row],[Close Price]])-1</f>
        <v>2.796876820883254E-3</v>
      </c>
      <c r="AG538" s="2">
        <f>(Table2[[#This Row],[Close Price]]/Table2[[#This Row],[Current Month Low]])-1</f>
        <v>1.0361474155186734E-2</v>
      </c>
      <c r="AH538" s="2">
        <f>(Table2[[#This Row],[Current Month High]]/Table2[[#This Row],[Close Price]])-1</f>
        <v>2.796876820883254E-3</v>
      </c>
      <c r="AI538">
        <v>16.466612282950699</v>
      </c>
      <c r="AJ538">
        <v>7.4370852635532598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-0.06</v>
      </c>
      <c r="AM538" t="s">
        <v>10456</v>
      </c>
      <c r="AN538">
        <v>-0.75</v>
      </c>
      <c r="AO538" t="s">
        <v>10456</v>
      </c>
      <c r="AP538">
        <v>8.9015873791084998E-2</v>
      </c>
      <c r="AQ538">
        <f>(Table2[[#This Row],[Sharpe Ratio]]-AVERAGE(Table2[Sharpe Ratio]))/_xlfn.STDEV.P(Table2[Sharpe Ratio])</f>
        <v>0.39461316040028221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677</v>
      </c>
      <c r="AT538">
        <f>_xlfn.RANK.AVG(Table2[[#This Row],[6M Return vs Nifty Z-Score]],Table2[6M Return vs Nifty Z-Score])</f>
        <v>629</v>
      </c>
      <c r="AU538">
        <f>_xlfn.RANK.AVG(Table2[[#This Row],[Sharpe Ratio Z-Score]],Table2[Sharpe Ratio Z-Score])</f>
        <v>239</v>
      </c>
      <c r="AV538">
        <f>(Table2[[#This Row],[Rank 1Y]]+Table2[[#This Row],[Rank 6M]]+Table2[[#This Row],[Rank Sharpe]])/3</f>
        <v>515</v>
      </c>
    </row>
    <row r="539" spans="1:48" x14ac:dyDescent="0.3">
      <c r="A539" t="s">
        <v>1537</v>
      </c>
      <c r="B539" t="s">
        <v>1538</v>
      </c>
      <c r="C539" t="s">
        <v>10411</v>
      </c>
      <c r="D539" t="s">
        <v>391</v>
      </c>
      <c r="E539">
        <v>5861.2380623600002</v>
      </c>
      <c r="F539">
        <v>65.97</v>
      </c>
      <c r="G539">
        <v>5.8238241442182197</v>
      </c>
      <c r="H539">
        <f>(Table2[[#This Row],[1Y Return vs Nifty]]-AVERAGE(Table2[1Y Return vs Nifty]))/_xlfn.STDEV.P(Table2[1Y Return vs Nifty])</f>
        <v>-0.47703033506975434</v>
      </c>
      <c r="I539">
        <v>-17.6303260487079</v>
      </c>
      <c r="J539">
        <f>(Table2[[#This Row],[1M Return vs Nifty]]-AVERAGE(Table2[1M Return vs Nifty]))/_xlfn.STDEV.P(Table2[1M Return vs Nifty])</f>
        <v>-1.6622909420850991</v>
      </c>
      <c r="K539">
        <v>-26.860576467338099</v>
      </c>
      <c r="L539">
        <f>(Table2[[#This Row],[6M Return vs Nifty]]-AVERAGE(Table2[6M Return vs Nifty]))/_xlfn.STDEV.P(Table2[6M Return vs Nifty])</f>
        <v>-1.1945789474093234</v>
      </c>
      <c r="M539">
        <v>-7.0254326455059397</v>
      </c>
      <c r="N539">
        <f>(Table2[[#This Row],[1W Return vs Nifty]]-AVERAGE(Table2[1W Return vs Nifty]))/_xlfn.STDEV.P(Table2[1W Return vs Nifty])</f>
        <v>-1.0473922132174462</v>
      </c>
      <c r="O539">
        <v>69.27</v>
      </c>
      <c r="P539">
        <v>71.902215914881097</v>
      </c>
      <c r="Q539">
        <v>67.995313589585194</v>
      </c>
      <c r="R539">
        <v>24.159167508564799</v>
      </c>
      <c r="S539" s="2">
        <f>(Table2[[#This Row],[Close Price]]-Table2[[#This Row],[20D EMA]])/Table2[[#This Row],[20D EMA]]</f>
        <v>-4.7639670853183158E-2</v>
      </c>
      <c r="T539" s="2">
        <f>(Table2[[#This Row],[Close Price]]-Table2[[#This Row],[50D EMA]])/Table2[[#This Row],[50D EMA]]</f>
        <v>-8.2503937318200909E-2</v>
      </c>
      <c r="U539" s="2">
        <f>(Table2[[#This Row],[Close Price]]-Table2[[#This Row],[200D EMA]])/Table2[[#This Row],[200D EMA]]</f>
        <v>-2.978607616709943E-2</v>
      </c>
      <c r="V539">
        <v>0.42199346998923198</v>
      </c>
      <c r="W539">
        <v>64.95</v>
      </c>
      <c r="X539">
        <v>66.8</v>
      </c>
      <c r="Y539">
        <v>64.95</v>
      </c>
      <c r="Z539">
        <v>66.8</v>
      </c>
      <c r="AA539">
        <v>64.95</v>
      </c>
      <c r="AB539">
        <v>66.8</v>
      </c>
      <c r="AC539" s="2">
        <f>(Table2[[#This Row],[Close Price]]/Table2[[#This Row],[Day Low]])-1</f>
        <v>1.5704387990762125E-2</v>
      </c>
      <c r="AD539" s="2">
        <f>(Table2[[#This Row],[Day High]]/Table2[[#This Row],[Close Price]])-1</f>
        <v>1.2581476428679572E-2</v>
      </c>
      <c r="AE539" s="2">
        <f>(Table2[[#This Row],[Close Price]]/Table2[[#This Row],[Current Week Low]])-1</f>
        <v>1.5704387990762125E-2</v>
      </c>
      <c r="AF539" s="2">
        <f>(Table2[[#This Row],[Current Week High]]/Table2[[#This Row],[Close Price]])-1</f>
        <v>1.2581476428679572E-2</v>
      </c>
      <c r="AG539" s="2">
        <f>(Table2[[#This Row],[Close Price]]/Table2[[#This Row],[Current Month Low]])-1</f>
        <v>1.5704387990762125E-2</v>
      </c>
      <c r="AH539" s="2">
        <f>(Table2[[#This Row],[Current Month High]]/Table2[[#This Row],[Close Price]])-1</f>
        <v>1.2581476428679572E-2</v>
      </c>
      <c r="AI539">
        <v>33.090798847961203</v>
      </c>
      <c r="AJ539">
        <v>50.961098398169298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-0.17</v>
      </c>
      <c r="AM539" t="s">
        <v>10456</v>
      </c>
      <c r="AN539">
        <v>-4.72</v>
      </c>
      <c r="AO539" t="s">
        <v>10456</v>
      </c>
      <c r="AP539">
        <v>3.8309798765728001E-2</v>
      </c>
      <c r="AQ539">
        <f>(Table2[[#This Row],[Sharpe Ratio]]-AVERAGE(Table2[Sharpe Ratio]))/_xlfn.STDEV.P(Table2[Sharpe Ratio])</f>
        <v>-0.17866410267129545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468</v>
      </c>
      <c r="AT539">
        <f>_xlfn.RANK.AVG(Table2[[#This Row],[6M Return vs Nifty Z-Score]],Table2[6M Return vs Nifty Z-Score])</f>
        <v>686</v>
      </c>
      <c r="AU539">
        <f>_xlfn.RANK.AVG(Table2[[#This Row],[Sharpe Ratio Z-Score]],Table2[Sharpe Ratio Z-Score])</f>
        <v>391</v>
      </c>
      <c r="AV539">
        <f>(Table2[[#This Row],[Rank 1Y]]+Table2[[#This Row],[Rank 6M]]+Table2[[#This Row],[Rank Sharpe]])/3</f>
        <v>515</v>
      </c>
    </row>
    <row r="540" spans="1:48" x14ac:dyDescent="0.3">
      <c r="A540" t="s">
        <v>1886</v>
      </c>
      <c r="B540" t="s">
        <v>1887</v>
      </c>
      <c r="C540" t="s">
        <v>10415</v>
      </c>
      <c r="D540" t="s">
        <v>197</v>
      </c>
      <c r="E540">
        <v>3400.03075545</v>
      </c>
      <c r="F540">
        <v>224.63</v>
      </c>
      <c r="G540">
        <v>-17.643937738356598</v>
      </c>
      <c r="H540">
        <f>(Table2[[#This Row],[1Y Return vs Nifty]]-AVERAGE(Table2[1Y Return vs Nifty]))/_xlfn.STDEV.P(Table2[1Y Return vs Nifty])</f>
        <v>-0.75520316752191385</v>
      </c>
      <c r="I540">
        <v>-8.0459739398111907</v>
      </c>
      <c r="J540">
        <f>(Table2[[#This Row],[1M Return vs Nifty]]-AVERAGE(Table2[1M Return vs Nifty]))/_xlfn.STDEV.P(Table2[1M Return vs Nifty])</f>
        <v>-0.74235581532816186</v>
      </c>
      <c r="K540">
        <v>-26.0421297597901</v>
      </c>
      <c r="L540">
        <f>(Table2[[#This Row],[6M Return vs Nifty]]-AVERAGE(Table2[6M Return vs Nifty]))/_xlfn.STDEV.P(Table2[6M Return vs Nifty])</f>
        <v>-1.1696433606503096</v>
      </c>
      <c r="M540">
        <v>-3.9689904519650501</v>
      </c>
      <c r="N540">
        <f>(Table2[[#This Row],[1W Return vs Nifty]]-AVERAGE(Table2[1W Return vs Nifty]))/_xlfn.STDEV.P(Table2[1W Return vs Nifty])</f>
        <v>-0.43332869184578066</v>
      </c>
      <c r="O540">
        <v>217.63</v>
      </c>
      <c r="P540">
        <v>220.96064454237899</v>
      </c>
      <c r="Q540">
        <v>233.18439358727699</v>
      </c>
      <c r="R540">
        <v>49.483745781262002</v>
      </c>
      <c r="S540" s="2">
        <f>(Table2[[#This Row],[Close Price]]-Table2[[#This Row],[20D EMA]])/Table2[[#This Row],[20D EMA]]</f>
        <v>3.2164683177870697E-2</v>
      </c>
      <c r="T540" s="2">
        <f>(Table2[[#This Row],[Close Price]]-Table2[[#This Row],[50D EMA]])/Table2[[#This Row],[50D EMA]]</f>
        <v>1.6606375606934145E-2</v>
      </c>
      <c r="U540" s="2">
        <f>(Table2[[#This Row],[Close Price]]-Table2[[#This Row],[200D EMA]])/Table2[[#This Row],[200D EMA]]</f>
        <v>-3.6685103388255806E-2</v>
      </c>
      <c r="V540">
        <v>1.24444714549186</v>
      </c>
      <c r="W540">
        <v>216.5</v>
      </c>
      <c r="X540">
        <v>229.74</v>
      </c>
      <c r="Y540">
        <v>216.5</v>
      </c>
      <c r="Z540">
        <v>229.74</v>
      </c>
      <c r="AA540">
        <v>216.5</v>
      </c>
      <c r="AB540">
        <v>229.74</v>
      </c>
      <c r="AC540" s="2">
        <f>(Table2[[#This Row],[Close Price]]/Table2[[#This Row],[Day Low]])-1</f>
        <v>3.7551963048498838E-2</v>
      </c>
      <c r="AD540" s="2">
        <f>(Table2[[#This Row],[Day High]]/Table2[[#This Row],[Close Price]])-1</f>
        <v>2.2748519788096111E-2</v>
      </c>
      <c r="AE540" s="2">
        <f>(Table2[[#This Row],[Close Price]]/Table2[[#This Row],[Current Week Low]])-1</f>
        <v>3.7551963048498838E-2</v>
      </c>
      <c r="AF540" s="2">
        <f>(Table2[[#This Row],[Current Week High]]/Table2[[#This Row],[Close Price]])-1</f>
        <v>2.2748519788096111E-2</v>
      </c>
      <c r="AG540" s="2">
        <f>(Table2[[#This Row],[Close Price]]/Table2[[#This Row],[Current Month Low]])-1</f>
        <v>3.7551963048498838E-2</v>
      </c>
      <c r="AH540" s="2">
        <f>(Table2[[#This Row],[Current Month High]]/Table2[[#This Row],[Close Price]])-1</f>
        <v>2.2748519788096111E-2</v>
      </c>
      <c r="AI540">
        <v>33.107777233673097</v>
      </c>
      <c r="AJ540">
        <v>17.885069535554901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-0.17</v>
      </c>
      <c r="AM540" t="s">
        <v>10456</v>
      </c>
      <c r="AN540">
        <v>3.44</v>
      </c>
      <c r="AO540" t="s">
        <v>10455</v>
      </c>
      <c r="AP540">
        <v>8.1559655176660001E-2</v>
      </c>
      <c r="AQ540">
        <f>(Table2[[#This Row],[Sharpe Ratio]]-AVERAGE(Table2[Sharpe Ratio]))/_xlfn.STDEV.P(Table2[Sharpe Ratio])</f>
        <v>0.31031397932575933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611</v>
      </c>
      <c r="AT540">
        <f>_xlfn.RANK.AVG(Table2[[#This Row],[6M Return vs Nifty Z-Score]],Table2[6M Return vs Nifty Z-Score])</f>
        <v>683</v>
      </c>
      <c r="AU540">
        <f>_xlfn.RANK.AVG(Table2[[#This Row],[Sharpe Ratio Z-Score]],Table2[Sharpe Ratio Z-Score])</f>
        <v>252</v>
      </c>
      <c r="AV540">
        <f>(Table2[[#This Row],[Rank 1Y]]+Table2[[#This Row],[Rank 6M]]+Table2[[#This Row],[Rank Sharpe]])/3</f>
        <v>515.33333333333337</v>
      </c>
    </row>
    <row r="541" spans="1:48" x14ac:dyDescent="0.3">
      <c r="A541" t="s">
        <v>1130</v>
      </c>
      <c r="B541" t="s">
        <v>1131</v>
      </c>
      <c r="C541" t="s">
        <v>10410</v>
      </c>
      <c r="D541" t="s">
        <v>21</v>
      </c>
      <c r="E541">
        <v>10326.670315560001</v>
      </c>
      <c r="F541">
        <v>507.75</v>
      </c>
      <c r="G541">
        <v>9.3895920482607593</v>
      </c>
      <c r="H541">
        <f>(Table2[[#This Row],[1Y Return vs Nifty]]-AVERAGE(Table2[1Y Return vs Nifty]))/_xlfn.STDEV.P(Table2[1Y Return vs Nifty])</f>
        <v>-0.43476385210910123</v>
      </c>
      <c r="I541">
        <v>-4.5525743592770898</v>
      </c>
      <c r="J541">
        <f>(Table2[[#This Row],[1M Return vs Nifty]]-AVERAGE(Table2[1M Return vs Nifty]))/_xlfn.STDEV.P(Table2[1M Return vs Nifty])</f>
        <v>-0.4070487492461321</v>
      </c>
      <c r="K541">
        <v>0.53079386440147402</v>
      </c>
      <c r="L541">
        <f>(Table2[[#This Row],[6M Return vs Nifty]]-AVERAGE(Table2[6M Return vs Nifty]))/_xlfn.STDEV.P(Table2[6M Return vs Nifty])</f>
        <v>-0.3600470407423047</v>
      </c>
      <c r="M541">
        <v>-5.5233837147164797</v>
      </c>
      <c r="N541">
        <f>(Table2[[#This Row],[1W Return vs Nifty]]-AVERAGE(Table2[1W Return vs Nifty]))/_xlfn.STDEV.P(Table2[1W Return vs Nifty])</f>
        <v>-0.74561864862580773</v>
      </c>
      <c r="O541">
        <v>500.85</v>
      </c>
      <c r="P541">
        <v>495.944258914518</v>
      </c>
      <c r="Q541">
        <v>469.550260341279</v>
      </c>
      <c r="R541">
        <v>48.955457675925999</v>
      </c>
      <c r="S541" s="2">
        <f>(Table2[[#This Row],[Close Price]]-Table2[[#This Row],[20D EMA]])/Table2[[#This Row],[20D EMA]]</f>
        <v>1.3776579814315617E-2</v>
      </c>
      <c r="T541" s="2">
        <f>(Table2[[#This Row],[Close Price]]-Table2[[#This Row],[50D EMA]])/Table2[[#This Row],[50D EMA]]</f>
        <v>2.3804572536682715E-2</v>
      </c>
      <c r="U541" s="2">
        <f>(Table2[[#This Row],[Close Price]]-Table2[[#This Row],[200D EMA]])/Table2[[#This Row],[200D EMA]]</f>
        <v>8.1353888784890943E-2</v>
      </c>
      <c r="V541">
        <v>0.46031315704834203</v>
      </c>
      <c r="W541">
        <v>500</v>
      </c>
      <c r="X541">
        <v>511</v>
      </c>
      <c r="Y541">
        <v>500</v>
      </c>
      <c r="Z541">
        <v>511</v>
      </c>
      <c r="AA541">
        <v>500</v>
      </c>
      <c r="AB541">
        <v>511</v>
      </c>
      <c r="AC541" s="2">
        <f>(Table2[[#This Row],[Close Price]]/Table2[[#This Row],[Day Low]])-1</f>
        <v>1.5500000000000069E-2</v>
      </c>
      <c r="AD541" s="2">
        <f>(Table2[[#This Row],[Day High]]/Table2[[#This Row],[Close Price]])-1</f>
        <v>6.4007877892664489E-3</v>
      </c>
      <c r="AE541" s="2">
        <f>(Table2[[#This Row],[Close Price]]/Table2[[#This Row],[Current Week Low]])-1</f>
        <v>1.5500000000000069E-2</v>
      </c>
      <c r="AF541" s="2">
        <f>(Table2[[#This Row],[Current Week High]]/Table2[[#This Row],[Close Price]])-1</f>
        <v>6.4007877892664489E-3</v>
      </c>
      <c r="AG541" s="2">
        <f>(Table2[[#This Row],[Close Price]]/Table2[[#This Row],[Current Month Low]])-1</f>
        <v>1.5500000000000069E-2</v>
      </c>
      <c r="AH541" s="2">
        <f>(Table2[[#This Row],[Current Month High]]/Table2[[#This Row],[Close Price]])-1</f>
        <v>6.4007877892664489E-3</v>
      </c>
      <c r="AI541">
        <v>11.6888232397833</v>
      </c>
      <c r="AJ541">
        <v>45.071428571428498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</v>
      </c>
      <c r="AM541">
        <v>0</v>
      </c>
      <c r="AN541">
        <v>-1.91</v>
      </c>
      <c r="AO541" t="s">
        <v>10456</v>
      </c>
      <c r="AP541">
        <v>-7.8595832885566999E-2</v>
      </c>
      <c r="AQ541">
        <f>(Table2[[#This Row],[Sharpe Ratio]]-AVERAGE(Table2[Sharpe Ratio]))/_xlfn.STDEV.P(Table2[Sharpe Ratio])</f>
        <v>-1.5003862142169733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-3.4478645049403194</v>
      </c>
      <c r="AS541">
        <f>_xlfn.RANK.AVG(Table2[[#This Row],[1Y Return vs Nifty Z-Score]],Table2[1Y Return vs Nifty Z-Score])</f>
        <v>448</v>
      </c>
      <c r="AT541">
        <f>_xlfn.RANK.AVG(Table2[[#This Row],[6M Return vs Nifty Z-Score]],Table2[6M Return vs Nifty Z-Score])</f>
        <v>425</v>
      </c>
      <c r="AU541">
        <f>_xlfn.RANK.AVG(Table2[[#This Row],[Sharpe Ratio Z-Score]],Table2[Sharpe Ratio Z-Score])</f>
        <v>674</v>
      </c>
      <c r="AV541">
        <f>(Table2[[#This Row],[Rank 1Y]]+Table2[[#This Row],[Rank 6M]]+Table2[[#This Row],[Rank Sharpe]])/3</f>
        <v>515.66666666666663</v>
      </c>
    </row>
    <row r="542" spans="1:48" x14ac:dyDescent="0.3">
      <c r="A542" t="s">
        <v>429</v>
      </c>
      <c r="B542" t="s">
        <v>430</v>
      </c>
      <c r="C542" t="s">
        <v>10412</v>
      </c>
      <c r="D542" t="s">
        <v>27</v>
      </c>
      <c r="E542">
        <v>52851.824999999997</v>
      </c>
      <c r="F542">
        <v>1855.85</v>
      </c>
      <c r="G542">
        <v>-9.0045118890353599</v>
      </c>
      <c r="H542">
        <f>(Table2[[#This Row],[1Y Return vs Nifty]]-AVERAGE(Table2[1Y Return vs Nifty]))/_xlfn.STDEV.P(Table2[1Y Return vs Nifty])</f>
        <v>-0.65279657368943822</v>
      </c>
      <c r="I542">
        <v>-3.29923627478402</v>
      </c>
      <c r="J542">
        <f>(Table2[[#This Row],[1M Return vs Nifty]]-AVERAGE(Table2[1M Return vs Nifty]))/_xlfn.STDEV.P(Table2[1M Return vs Nifty])</f>
        <v>-0.28674956610602581</v>
      </c>
      <c r="K542">
        <v>-5.9151415506217599</v>
      </c>
      <c r="L542">
        <f>(Table2[[#This Row],[6M Return vs Nifty]]-AVERAGE(Table2[6M Return vs Nifty]))/_xlfn.STDEV.P(Table2[6M Return vs Nifty])</f>
        <v>-0.55643512600427225</v>
      </c>
      <c r="M542">
        <v>-1.9199304112008699</v>
      </c>
      <c r="N542">
        <f>(Table2[[#This Row],[1W Return vs Nifty]]-AVERAGE(Table2[1W Return vs Nifty]))/_xlfn.STDEV.P(Table2[1W Return vs Nifty])</f>
        <v>-2.1656249032152866E-2</v>
      </c>
      <c r="O542">
        <v>1839.36</v>
      </c>
      <c r="P542">
        <v>1829.63054824388</v>
      </c>
      <c r="Q542">
        <v>1766.4272884269601</v>
      </c>
      <c r="R542">
        <v>54.803300250062797</v>
      </c>
      <c r="S542" s="2">
        <f>(Table2[[#This Row],[Close Price]]-Table2[[#This Row],[20D EMA]])/Table2[[#This Row],[20D EMA]]</f>
        <v>8.9650748086290942E-3</v>
      </c>
      <c r="T542" s="2">
        <f>(Table2[[#This Row],[Close Price]]-Table2[[#This Row],[50D EMA]])/Table2[[#This Row],[50D EMA]]</f>
        <v>1.4330462388314386E-2</v>
      </c>
      <c r="U542" s="2">
        <f>(Table2[[#This Row],[Close Price]]-Table2[[#This Row],[200D EMA]])/Table2[[#This Row],[200D EMA]]</f>
        <v>5.0623488529025484E-2</v>
      </c>
      <c r="V542">
        <v>0.63845811966999599</v>
      </c>
      <c r="W542">
        <v>1838.05</v>
      </c>
      <c r="X542">
        <v>1868.1</v>
      </c>
      <c r="Y542">
        <v>1838.05</v>
      </c>
      <c r="Z542">
        <v>1868.1</v>
      </c>
      <c r="AA542">
        <v>1838.05</v>
      </c>
      <c r="AB542">
        <v>1868.1</v>
      </c>
      <c r="AC542" s="2">
        <f>(Table2[[#This Row],[Close Price]]/Table2[[#This Row],[Day Low]])-1</f>
        <v>9.6841761649573144E-3</v>
      </c>
      <c r="AD542" s="2">
        <f>(Table2[[#This Row],[Day High]]/Table2[[#This Row],[Close Price]])-1</f>
        <v>6.6007489829458255E-3</v>
      </c>
      <c r="AE542" s="2">
        <f>(Table2[[#This Row],[Close Price]]/Table2[[#This Row],[Current Week Low]])-1</f>
        <v>9.6841761649573144E-3</v>
      </c>
      <c r="AF542" s="2">
        <f>(Table2[[#This Row],[Current Week High]]/Table2[[#This Row],[Close Price]])-1</f>
        <v>6.6007489829458255E-3</v>
      </c>
      <c r="AG542" s="2">
        <f>(Table2[[#This Row],[Close Price]]/Table2[[#This Row],[Current Month Low]])-1</f>
        <v>9.6841761649573144E-3</v>
      </c>
      <c r="AH542" s="2">
        <f>(Table2[[#This Row],[Current Month High]]/Table2[[#This Row],[Close Price]])-1</f>
        <v>6.6007489829458255E-3</v>
      </c>
      <c r="AI542">
        <v>12.3285825901877</v>
      </c>
      <c r="AJ542">
        <v>21.691092095341101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-0.14000000000000001</v>
      </c>
      <c r="AM542" t="s">
        <v>10456</v>
      </c>
      <c r="AN542">
        <v>-2.17</v>
      </c>
      <c r="AO542" t="s">
        <v>10456</v>
      </c>
      <c r="AP542">
        <v>4.7647244042539998E-3</v>
      </c>
      <c r="AQ542">
        <f>(Table2[[#This Row],[Sharpe Ratio]]-AVERAGE(Table2[Sharpe Ratio]))/_xlfn.STDEV.P(Table2[Sharpe Ratio])</f>
        <v>-0.55792099466819234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-2.0755585095000813</v>
      </c>
      <c r="AS542">
        <f>_xlfn.RANK.AVG(Table2[[#This Row],[1Y Return vs Nifty Z-Score]],Table2[1Y Return vs Nifty Z-Score])</f>
        <v>566</v>
      </c>
      <c r="AT542">
        <f>_xlfn.RANK.AVG(Table2[[#This Row],[6M Return vs Nifty Z-Score]],Table2[6M Return vs Nifty Z-Score])</f>
        <v>494</v>
      </c>
      <c r="AU542">
        <f>_xlfn.RANK.AVG(Table2[[#This Row],[Sharpe Ratio Z-Score]],Table2[Sharpe Ratio Z-Score])</f>
        <v>489</v>
      </c>
      <c r="AV542">
        <f>(Table2[[#This Row],[Rank 1Y]]+Table2[[#This Row],[Rank 6M]]+Table2[[#This Row],[Rank Sharpe]])/3</f>
        <v>516.33333333333337</v>
      </c>
    </row>
    <row r="543" spans="1:48" x14ac:dyDescent="0.3">
      <c r="A543" t="s">
        <v>1380</v>
      </c>
      <c r="B543" t="s">
        <v>1381</v>
      </c>
      <c r="C543" t="s">
        <v>10422</v>
      </c>
      <c r="D543" t="s">
        <v>745</v>
      </c>
      <c r="E543">
        <v>7300.8073461599997</v>
      </c>
      <c r="F543">
        <v>41.43</v>
      </c>
      <c r="G543">
        <v>-27.627995620507601</v>
      </c>
      <c r="H543">
        <f>(Table2[[#This Row],[1Y Return vs Nifty]]-AVERAGE(Table2[1Y Return vs Nifty]))/_xlfn.STDEV.P(Table2[1Y Return vs Nifty])</f>
        <v>-0.87354822634520279</v>
      </c>
      <c r="I543">
        <v>-11.253958294217799</v>
      </c>
      <c r="J543">
        <f>(Table2[[#This Row],[1M Return vs Nifty]]-AVERAGE(Table2[1M Return vs Nifty]))/_xlfn.STDEV.P(Table2[1M Return vs Nifty])</f>
        <v>-1.0502678640691416</v>
      </c>
      <c r="K543">
        <v>-9.1587428764032506</v>
      </c>
      <c r="L543">
        <f>(Table2[[#This Row],[6M Return vs Nifty]]-AVERAGE(Table2[6M Return vs Nifty]))/_xlfn.STDEV.P(Table2[6M Return vs Nifty])</f>
        <v>-0.65525781234996072</v>
      </c>
      <c r="M543">
        <v>-5.8184023536351797</v>
      </c>
      <c r="N543">
        <f>(Table2[[#This Row],[1W Return vs Nifty]]-AVERAGE(Table2[1W Return vs Nifty]))/_xlfn.STDEV.P(Table2[1W Return vs Nifty])</f>
        <v>-0.80489023722890152</v>
      </c>
      <c r="O543">
        <v>42.28</v>
      </c>
      <c r="P543">
        <v>43.226614224788399</v>
      </c>
      <c r="Q543">
        <v>43.991107824716103</v>
      </c>
      <c r="R543">
        <v>29.9626772934554</v>
      </c>
      <c r="S543" s="2">
        <f>(Table2[[#This Row],[Close Price]]-Table2[[#This Row],[20D EMA]])/Table2[[#This Row],[20D EMA]]</f>
        <v>-2.0104068117313183E-2</v>
      </c>
      <c r="T543" s="2">
        <f>(Table2[[#This Row],[Close Price]]-Table2[[#This Row],[50D EMA]])/Table2[[#This Row],[50D EMA]]</f>
        <v>-4.1562686715308987E-2</v>
      </c>
      <c r="U543" s="2">
        <f>(Table2[[#This Row],[Close Price]]-Table2[[#This Row],[200D EMA]])/Table2[[#This Row],[200D EMA]]</f>
        <v>-5.8218761730686908E-2</v>
      </c>
      <c r="V543">
        <v>0.61329960103190695</v>
      </c>
      <c r="W543">
        <v>41.15</v>
      </c>
      <c r="X543">
        <v>42.07</v>
      </c>
      <c r="Y543">
        <v>41.15</v>
      </c>
      <c r="Z543">
        <v>42.07</v>
      </c>
      <c r="AA543">
        <v>41.15</v>
      </c>
      <c r="AB543">
        <v>42.07</v>
      </c>
      <c r="AC543" s="2">
        <f>(Table2[[#This Row],[Close Price]]/Table2[[#This Row],[Day Low]])-1</f>
        <v>6.8043742405832219E-3</v>
      </c>
      <c r="AD543" s="2">
        <f>(Table2[[#This Row],[Day High]]/Table2[[#This Row],[Close Price]])-1</f>
        <v>1.5447743181269624E-2</v>
      </c>
      <c r="AE543" s="2">
        <f>(Table2[[#This Row],[Close Price]]/Table2[[#This Row],[Current Week Low]])-1</f>
        <v>6.8043742405832219E-3</v>
      </c>
      <c r="AF543" s="2">
        <f>(Table2[[#This Row],[Current Week High]]/Table2[[#This Row],[Close Price]])-1</f>
        <v>1.5447743181269624E-2</v>
      </c>
      <c r="AG543" s="2">
        <f>(Table2[[#This Row],[Close Price]]/Table2[[#This Row],[Current Month Low]])-1</f>
        <v>6.8043742405832219E-3</v>
      </c>
      <c r="AH543" s="2">
        <f>(Table2[[#This Row],[Current Month High]]/Table2[[#This Row],[Close Price]])-1</f>
        <v>1.5447743181269624E-2</v>
      </c>
      <c r="AI543">
        <v>30.3403330919623</v>
      </c>
      <c r="AJ543">
        <v>11.972972972972901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-0.16</v>
      </c>
      <c r="AM543" t="s">
        <v>10456</v>
      </c>
      <c r="AN543">
        <v>-2.2599999999999998</v>
      </c>
      <c r="AO543" t="s">
        <v>10456</v>
      </c>
      <c r="AP543">
        <v>4.4974320538133002E-2</v>
      </c>
      <c r="AQ543">
        <f>(Table2[[#This Row],[Sharpe Ratio]]-AVERAGE(Table2[Sharpe Ratio]))/_xlfn.STDEV.P(Table2[Sharpe Ratio])</f>
        <v>-0.10331575832686195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650</v>
      </c>
      <c r="AT543">
        <f>_xlfn.RANK.AVG(Table2[[#This Row],[6M Return vs Nifty Z-Score]],Table2[6M Return vs Nifty Z-Score])</f>
        <v>532</v>
      </c>
      <c r="AU543">
        <f>_xlfn.RANK.AVG(Table2[[#This Row],[Sharpe Ratio Z-Score]],Table2[Sharpe Ratio Z-Score])</f>
        <v>369</v>
      </c>
      <c r="AV543">
        <f>(Table2[[#This Row],[Rank 1Y]]+Table2[[#This Row],[Rank 6M]]+Table2[[#This Row],[Rank Sharpe]])/3</f>
        <v>517</v>
      </c>
    </row>
    <row r="544" spans="1:48" x14ac:dyDescent="0.3">
      <c r="A544" t="s">
        <v>1791</v>
      </c>
      <c r="B544" t="s">
        <v>1792</v>
      </c>
      <c r="C544" t="s">
        <v>10427</v>
      </c>
      <c r="D544" t="s">
        <v>1793</v>
      </c>
      <c r="E544">
        <v>3855.287601</v>
      </c>
      <c r="F544">
        <v>21.99</v>
      </c>
      <c r="G544">
        <v>25.0036215460016</v>
      </c>
      <c r="H544">
        <f>(Table2[[#This Row],[1Y Return vs Nifty]]-AVERAGE(Table2[1Y Return vs Nifty]))/_xlfn.STDEV.P(Table2[1Y Return vs Nifty])</f>
        <v>-0.24968447244302491</v>
      </c>
      <c r="I544">
        <v>-3.5999782909035098</v>
      </c>
      <c r="J544">
        <f>(Table2[[#This Row],[1M Return vs Nifty]]-AVERAGE(Table2[1M Return vs Nifty]))/_xlfn.STDEV.P(Table2[1M Return vs Nifty])</f>
        <v>-0.31561569514391929</v>
      </c>
      <c r="K544">
        <v>-9.3819158709388208</v>
      </c>
      <c r="L544">
        <f>(Table2[[#This Row],[6M Return vs Nifty]]-AVERAGE(Table2[6M Return vs Nifty]))/_xlfn.STDEV.P(Table2[6M Return vs Nifty])</f>
        <v>-0.66205721604501977</v>
      </c>
      <c r="M544">
        <v>-7.2110426799763703</v>
      </c>
      <c r="N544">
        <f>(Table2[[#This Row],[1W Return vs Nifty]]-AVERAGE(Table2[1W Return vs Nifty]))/_xlfn.STDEV.P(Table2[1W Return vs Nifty])</f>
        <v>-1.084682743890558</v>
      </c>
      <c r="O544">
        <v>21.85</v>
      </c>
      <c r="P544">
        <v>21.626777680532399</v>
      </c>
      <c r="Q544">
        <v>20.8154935253148</v>
      </c>
      <c r="R544">
        <v>44.099986873732597</v>
      </c>
      <c r="S544" s="2">
        <f>(Table2[[#This Row],[Close Price]]-Table2[[#This Row],[20D EMA]])/Table2[[#This Row],[20D EMA]]</f>
        <v>6.4073226544621052E-3</v>
      </c>
      <c r="T544" s="2">
        <f>(Table2[[#This Row],[Close Price]]-Table2[[#This Row],[50D EMA]])/Table2[[#This Row],[50D EMA]]</f>
        <v>1.6795027203454275E-2</v>
      </c>
      <c r="U544" s="2">
        <f>(Table2[[#This Row],[Close Price]]-Table2[[#This Row],[200D EMA]])/Table2[[#This Row],[200D EMA]]</f>
        <v>5.6424627802209956E-2</v>
      </c>
      <c r="V544">
        <v>0.989329029114978</v>
      </c>
      <c r="W544">
        <v>21.7</v>
      </c>
      <c r="X544">
        <v>22.15</v>
      </c>
      <c r="Y544">
        <v>21.7</v>
      </c>
      <c r="Z544">
        <v>22.15</v>
      </c>
      <c r="AA544">
        <v>21.7</v>
      </c>
      <c r="AB544">
        <v>22.15</v>
      </c>
      <c r="AC544" s="2">
        <f>(Table2[[#This Row],[Close Price]]/Table2[[#This Row],[Day Low]])-1</f>
        <v>1.3364055299539102E-2</v>
      </c>
      <c r="AD544" s="2">
        <f>(Table2[[#This Row],[Day High]]/Table2[[#This Row],[Close Price]])-1</f>
        <v>7.276034561164213E-3</v>
      </c>
      <c r="AE544" s="2">
        <f>(Table2[[#This Row],[Close Price]]/Table2[[#This Row],[Current Week Low]])-1</f>
        <v>1.3364055299539102E-2</v>
      </c>
      <c r="AF544" s="2">
        <f>(Table2[[#This Row],[Current Week High]]/Table2[[#This Row],[Close Price]])-1</f>
        <v>7.276034561164213E-3</v>
      </c>
      <c r="AG544" s="2">
        <f>(Table2[[#This Row],[Close Price]]/Table2[[#This Row],[Current Month Low]])-1</f>
        <v>1.3364055299539102E-2</v>
      </c>
      <c r="AH544" s="2">
        <f>(Table2[[#This Row],[Current Month High]]/Table2[[#This Row],[Close Price]])-1</f>
        <v>7.276034561164213E-3</v>
      </c>
      <c r="AI544">
        <v>27.103228740336501</v>
      </c>
      <c r="AJ544">
        <v>50.616438356164302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-0.05</v>
      </c>
      <c r="AM544" t="s">
        <v>10456</v>
      </c>
      <c r="AN544">
        <v>-1.21</v>
      </c>
      <c r="AO544" t="s">
        <v>10456</v>
      </c>
      <c r="AP544">
        <v>-6.2056016015049002E-2</v>
      </c>
      <c r="AQ544">
        <f>(Table2[[#This Row],[Sharpe Ratio]]-AVERAGE(Table2[Sharpe Ratio]))/_xlfn.STDEV.P(Table2[Sharpe Ratio])</f>
        <v>-1.3133888782469938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-3.625429005769516</v>
      </c>
      <c r="AS544">
        <f>_xlfn.RANK.AVG(Table2[[#This Row],[1Y Return vs Nifty Z-Score]],Table2[1Y Return vs Nifty Z-Score])</f>
        <v>367</v>
      </c>
      <c r="AT544">
        <f>_xlfn.RANK.AVG(Table2[[#This Row],[6M Return vs Nifty Z-Score]],Table2[6M Return vs Nifty Z-Score])</f>
        <v>535</v>
      </c>
      <c r="AU544">
        <f>_xlfn.RANK.AVG(Table2[[#This Row],[Sharpe Ratio Z-Score]],Table2[Sharpe Ratio Z-Score])</f>
        <v>649</v>
      </c>
      <c r="AV544">
        <f>(Table2[[#This Row],[Rank 1Y]]+Table2[[#This Row],[Rank 6M]]+Table2[[#This Row],[Rank Sharpe]])/3</f>
        <v>517</v>
      </c>
    </row>
    <row r="545" spans="1:48" x14ac:dyDescent="0.3">
      <c r="A545" t="s">
        <v>263</v>
      </c>
      <c r="B545" t="s">
        <v>264</v>
      </c>
      <c r="C545" t="s">
        <v>10409</v>
      </c>
      <c r="D545" t="s">
        <v>177</v>
      </c>
      <c r="E545">
        <v>98542.983436800001</v>
      </c>
      <c r="F545">
        <v>888.05</v>
      </c>
      <c r="G545">
        <v>9.4549077273939499</v>
      </c>
      <c r="H545">
        <f>(Table2[[#This Row],[1Y Return vs Nifty]]-AVERAGE(Table2[1Y Return vs Nifty]))/_xlfn.STDEV.P(Table2[1Y Return vs Nifty])</f>
        <v>-0.43398963906062527</v>
      </c>
      <c r="I545">
        <v>-28.236308756019501</v>
      </c>
      <c r="J545">
        <f>(Table2[[#This Row],[1M Return vs Nifty]]-AVERAGE(Table2[1M Return vs Nifty]))/_xlfn.STDEV.P(Table2[1M Return vs Nifty])</f>
        <v>-2.6802852661016159</v>
      </c>
      <c r="K545">
        <v>-22.231639349569399</v>
      </c>
      <c r="L545">
        <f>(Table2[[#This Row],[6M Return vs Nifty]]-AVERAGE(Table2[6M Return vs Nifty]))/_xlfn.STDEV.P(Table2[6M Return vs Nifty])</f>
        <v>-1.0535492847108849</v>
      </c>
      <c r="M545">
        <v>-5.0953288833314003</v>
      </c>
      <c r="N545">
        <f>(Table2[[#This Row],[1W Return vs Nifty]]-AVERAGE(Table2[1W Return vs Nifty]))/_xlfn.STDEV.P(Table2[1W Return vs Nifty])</f>
        <v>-0.65961903192899685</v>
      </c>
      <c r="O545">
        <v>924.18</v>
      </c>
      <c r="P545">
        <v>936.61277033059605</v>
      </c>
      <c r="Q545">
        <v>967.03330848198402</v>
      </c>
      <c r="R545">
        <v>34.810425123609399</v>
      </c>
      <c r="S545" s="2">
        <f>(Table2[[#This Row],[Close Price]]-Table2[[#This Row],[20D EMA]])/Table2[[#This Row],[20D EMA]]</f>
        <v>-3.9094115864874802E-2</v>
      </c>
      <c r="T545" s="2">
        <f>(Table2[[#This Row],[Close Price]]-Table2[[#This Row],[50D EMA]])/Table2[[#This Row],[50D EMA]]</f>
        <v>-5.1849357460132542E-2</v>
      </c>
      <c r="U545" s="2">
        <f>(Table2[[#This Row],[Close Price]]-Table2[[#This Row],[200D EMA]])/Table2[[#This Row],[200D EMA]]</f>
        <v>-8.1675892432256939E-2</v>
      </c>
      <c r="V545">
        <v>0.51347667875449199</v>
      </c>
      <c r="W545">
        <v>883</v>
      </c>
      <c r="X545">
        <v>902</v>
      </c>
      <c r="Y545">
        <v>883</v>
      </c>
      <c r="Z545">
        <v>902</v>
      </c>
      <c r="AA545">
        <v>883</v>
      </c>
      <c r="AB545">
        <v>902</v>
      </c>
      <c r="AC545" s="2">
        <f>(Table2[[#This Row],[Close Price]]/Table2[[#This Row],[Day Low]])-1</f>
        <v>5.7191392978481748E-3</v>
      </c>
      <c r="AD545" s="2">
        <f>(Table2[[#This Row],[Day High]]/Table2[[#This Row],[Close Price]])-1</f>
        <v>1.5708574967625788E-2</v>
      </c>
      <c r="AE545" s="2">
        <f>(Table2[[#This Row],[Close Price]]/Table2[[#This Row],[Current Week Low]])-1</f>
        <v>5.7191392978481748E-3</v>
      </c>
      <c r="AF545" s="2">
        <f>(Table2[[#This Row],[Current Week High]]/Table2[[#This Row],[Close Price]])-1</f>
        <v>1.5708574967625788E-2</v>
      </c>
      <c r="AG545" s="2">
        <f>(Table2[[#This Row],[Close Price]]/Table2[[#This Row],[Current Month Low]])-1</f>
        <v>5.7191392978481748E-3</v>
      </c>
      <c r="AH545" s="2">
        <f>(Table2[[#This Row],[Current Month High]]/Table2[[#This Row],[Close Price]])-1</f>
        <v>1.5708574967625788E-2</v>
      </c>
      <c r="AI545">
        <v>41.816339170091801</v>
      </c>
      <c r="AJ545">
        <v>70.124521072796895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-0.12</v>
      </c>
      <c r="AM545" t="s">
        <v>10456</v>
      </c>
      <c r="AN545">
        <v>-6.69</v>
      </c>
      <c r="AO545" t="s">
        <v>10456</v>
      </c>
      <c r="AP545">
        <v>1.8471587109314E-2</v>
      </c>
      <c r="AQ545">
        <f>(Table2[[#This Row],[Sharpe Ratio]]-AVERAGE(Table2[Sharpe Ratio]))/_xlfn.STDEV.P(Table2[Sharpe Ratio])</f>
        <v>-0.40295272443774854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447</v>
      </c>
      <c r="AT545">
        <f>_xlfn.RANK.AVG(Table2[[#This Row],[6M Return vs Nifty Z-Score]],Table2[6M Return vs Nifty Z-Score])</f>
        <v>655</v>
      </c>
      <c r="AU545">
        <f>_xlfn.RANK.AVG(Table2[[#This Row],[Sharpe Ratio Z-Score]],Table2[Sharpe Ratio Z-Score])</f>
        <v>450</v>
      </c>
      <c r="AV545">
        <f>(Table2[[#This Row],[Rank 1Y]]+Table2[[#This Row],[Rank 6M]]+Table2[[#This Row],[Rank Sharpe]])/3</f>
        <v>517.33333333333337</v>
      </c>
    </row>
    <row r="546" spans="1:48" x14ac:dyDescent="0.3">
      <c r="A546" t="s">
        <v>536</v>
      </c>
      <c r="B546" t="s">
        <v>537</v>
      </c>
      <c r="C546" t="s">
        <v>10409</v>
      </c>
      <c r="D546" t="s">
        <v>177</v>
      </c>
      <c r="E546">
        <v>35259.040295999999</v>
      </c>
      <c r="F546">
        <v>524.9</v>
      </c>
      <c r="G546">
        <v>-16.754013448333598</v>
      </c>
      <c r="H546">
        <f>(Table2[[#This Row],[1Y Return vs Nifty]]-AVERAGE(Table2[1Y Return vs Nifty]))/_xlfn.STDEV.P(Table2[1Y Return vs Nifty])</f>
        <v>-0.74465453652495939</v>
      </c>
      <c r="I546">
        <v>3.0665585355471001</v>
      </c>
      <c r="J546">
        <f>(Table2[[#This Row],[1M Return vs Nifty]]-AVERAGE(Table2[1M Return vs Nifty]))/_xlfn.STDEV.P(Table2[1M Return vs Nifty])</f>
        <v>0.32425868872579028</v>
      </c>
      <c r="K546">
        <v>13.652986576275699</v>
      </c>
      <c r="L546">
        <f>(Table2[[#This Row],[6M Return vs Nifty]]-AVERAGE(Table2[6M Return vs Nifty]))/_xlfn.STDEV.P(Table2[6M Return vs Nifty])</f>
        <v>3.9746338371816674E-2</v>
      </c>
      <c r="M546">
        <v>3.3771750916672199</v>
      </c>
      <c r="N546">
        <f>(Table2[[#This Row],[1W Return vs Nifty]]-AVERAGE(Table2[1W Return vs Nifty]))/_xlfn.STDEV.P(Table2[1W Return vs Nifty])</f>
        <v>1.0425743341741609</v>
      </c>
      <c r="O546">
        <v>478.41</v>
      </c>
      <c r="P546">
        <v>463.978437569373</v>
      </c>
      <c r="Q546">
        <v>445.08547948459898</v>
      </c>
      <c r="R546">
        <v>76.503953107851601</v>
      </c>
      <c r="S546" s="2">
        <f>(Table2[[#This Row],[Close Price]]-Table2[[#This Row],[20D EMA]])/Table2[[#This Row],[20D EMA]]</f>
        <v>9.7176062373278041E-2</v>
      </c>
      <c r="T546" s="2">
        <f>(Table2[[#This Row],[Close Price]]-Table2[[#This Row],[50D EMA]])/Table2[[#This Row],[50D EMA]]</f>
        <v>0.13130257248542532</v>
      </c>
      <c r="U546" s="2">
        <f>(Table2[[#This Row],[Close Price]]-Table2[[#This Row],[200D EMA]])/Table2[[#This Row],[200D EMA]]</f>
        <v>0.17932402694382388</v>
      </c>
      <c r="V546">
        <v>0.726875137183708</v>
      </c>
      <c r="W546">
        <v>502.85</v>
      </c>
      <c r="X546">
        <v>528.79999999999995</v>
      </c>
      <c r="Y546">
        <v>502.85</v>
      </c>
      <c r="Z546">
        <v>528.79999999999995</v>
      </c>
      <c r="AA546">
        <v>502.85</v>
      </c>
      <c r="AB546">
        <v>528.79999999999995</v>
      </c>
      <c r="AC546" s="2">
        <f>(Table2[[#This Row],[Close Price]]/Table2[[#This Row],[Day Low]])-1</f>
        <v>4.3850054688276741E-2</v>
      </c>
      <c r="AD546" s="2">
        <f>(Table2[[#This Row],[Day High]]/Table2[[#This Row],[Close Price]])-1</f>
        <v>7.4299866641265311E-3</v>
      </c>
      <c r="AE546" s="2">
        <f>(Table2[[#This Row],[Close Price]]/Table2[[#This Row],[Current Week Low]])-1</f>
        <v>4.3850054688276741E-2</v>
      </c>
      <c r="AF546" s="2">
        <f>(Table2[[#This Row],[Current Week High]]/Table2[[#This Row],[Close Price]])-1</f>
        <v>7.4299866641265311E-3</v>
      </c>
      <c r="AG546" s="2">
        <f>(Table2[[#This Row],[Close Price]]/Table2[[#This Row],[Current Month Low]])-1</f>
        <v>4.3850054688276741E-2</v>
      </c>
      <c r="AH546" s="2">
        <f>(Table2[[#This Row],[Current Month High]]/Table2[[#This Row],[Close Price]])-1</f>
        <v>7.4299866641265311E-3</v>
      </c>
      <c r="AI546">
        <v>0.742998666412653</v>
      </c>
      <c r="AJ546">
        <v>39.712536598349701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0.05</v>
      </c>
      <c r="AM546" t="s">
        <v>10455</v>
      </c>
      <c r="AN546">
        <v>10</v>
      </c>
      <c r="AO546" t="s">
        <v>10455</v>
      </c>
      <c r="AP546">
        <v>-6.6852615759237996E-2</v>
      </c>
      <c r="AQ546">
        <f>(Table2[[#This Row],[Sharpe Ratio]]-AVERAGE(Table2[Sharpe Ratio]))/_xlfn.STDEV.P(Table2[Sharpe Ratio])</f>
        <v>-1.3676187032141873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-0.70569387846737897</v>
      </c>
      <c r="AS546">
        <f>_xlfn.RANK.AVG(Table2[[#This Row],[1Y Return vs Nifty Z-Score]],Table2[1Y Return vs Nifty Z-Score])</f>
        <v>607</v>
      </c>
      <c r="AT546">
        <f>_xlfn.RANK.AVG(Table2[[#This Row],[6M Return vs Nifty Z-Score]],Table2[6M Return vs Nifty Z-Score])</f>
        <v>286</v>
      </c>
      <c r="AU546">
        <f>_xlfn.RANK.AVG(Table2[[#This Row],[Sharpe Ratio Z-Score]],Table2[Sharpe Ratio Z-Score])</f>
        <v>659</v>
      </c>
      <c r="AV546">
        <f>(Table2[[#This Row],[Rank 1Y]]+Table2[[#This Row],[Rank 6M]]+Table2[[#This Row],[Rank Sharpe]])/3</f>
        <v>517.33333333333337</v>
      </c>
    </row>
    <row r="547" spans="1:48" x14ac:dyDescent="0.3">
      <c r="A547" t="s">
        <v>675</v>
      </c>
      <c r="B547" t="s">
        <v>676</v>
      </c>
      <c r="C547" t="s">
        <v>10425</v>
      </c>
      <c r="D547" t="s">
        <v>542</v>
      </c>
      <c r="E547">
        <v>24876.839401875</v>
      </c>
      <c r="F547">
        <v>704.85</v>
      </c>
      <c r="G547">
        <v>14.1183308175349</v>
      </c>
      <c r="H547">
        <f>(Table2[[#This Row],[1Y Return vs Nifty]]-AVERAGE(Table2[1Y Return vs Nifty]))/_xlfn.STDEV.P(Table2[1Y Return vs Nifty])</f>
        <v>-0.37871220713514925</v>
      </c>
      <c r="I547">
        <v>3.13764466513764</v>
      </c>
      <c r="J547">
        <f>(Table2[[#This Row],[1M Return vs Nifty]]-AVERAGE(Table2[1M Return vs Nifty]))/_xlfn.STDEV.P(Table2[1M Return vs Nifty])</f>
        <v>0.33108175061797912</v>
      </c>
      <c r="K547">
        <v>-2.8050589277825799</v>
      </c>
      <c r="L547">
        <f>(Table2[[#This Row],[6M Return vs Nifty]]-AVERAGE(Table2[6M Return vs Nifty]))/_xlfn.STDEV.P(Table2[6M Return vs Nifty])</f>
        <v>-0.46168034923713602</v>
      </c>
      <c r="M547">
        <v>-4.7511066342764696</v>
      </c>
      <c r="N547">
        <f>(Table2[[#This Row],[1W Return vs Nifty]]-AVERAGE(Table2[1W Return vs Nifty]))/_xlfn.STDEV.P(Table2[1W Return vs Nifty])</f>
        <v>-0.59046204710663119</v>
      </c>
      <c r="O547">
        <v>679.51</v>
      </c>
      <c r="P547">
        <v>672.03407710438103</v>
      </c>
      <c r="Q547">
        <v>632.23094236995701</v>
      </c>
      <c r="R547">
        <v>53.7171322574019</v>
      </c>
      <c r="S547" s="2">
        <f>(Table2[[#This Row],[Close Price]]-Table2[[#This Row],[20D EMA]])/Table2[[#This Row],[20D EMA]]</f>
        <v>3.7291577754558478E-2</v>
      </c>
      <c r="T547" s="2">
        <f>(Table2[[#This Row],[Close Price]]-Table2[[#This Row],[50D EMA]])/Table2[[#This Row],[50D EMA]]</f>
        <v>4.8830742388859538E-2</v>
      </c>
      <c r="U547" s="2">
        <f>(Table2[[#This Row],[Close Price]]-Table2[[#This Row],[200D EMA]])/Table2[[#This Row],[200D EMA]]</f>
        <v>0.11486160003151058</v>
      </c>
      <c r="V547">
        <v>0.88412427385805203</v>
      </c>
      <c r="W547">
        <v>683.1</v>
      </c>
      <c r="X547">
        <v>707.3</v>
      </c>
      <c r="Y547">
        <v>683.1</v>
      </c>
      <c r="Z547">
        <v>707.3</v>
      </c>
      <c r="AA547">
        <v>683.1</v>
      </c>
      <c r="AB547">
        <v>707.3</v>
      </c>
      <c r="AC547" s="2">
        <f>(Table2[[#This Row],[Close Price]]/Table2[[#This Row],[Day Low]])-1</f>
        <v>3.1840140535792649E-2</v>
      </c>
      <c r="AD547" s="2">
        <f>(Table2[[#This Row],[Day High]]/Table2[[#This Row],[Close Price]])-1</f>
        <v>3.4759168617435332E-3</v>
      </c>
      <c r="AE547" s="2">
        <f>(Table2[[#This Row],[Close Price]]/Table2[[#This Row],[Current Week Low]])-1</f>
        <v>3.1840140535792649E-2</v>
      </c>
      <c r="AF547" s="2">
        <f>(Table2[[#This Row],[Current Week High]]/Table2[[#This Row],[Close Price]])-1</f>
        <v>3.4759168617435332E-3</v>
      </c>
      <c r="AG547" s="2">
        <f>(Table2[[#This Row],[Close Price]]/Table2[[#This Row],[Current Month Low]])-1</f>
        <v>3.1840140535792649E-2</v>
      </c>
      <c r="AH547" s="2">
        <f>(Table2[[#This Row],[Current Month High]]/Table2[[#This Row],[Close Price]])-1</f>
        <v>3.4759168617435332E-3</v>
      </c>
      <c r="AI547">
        <v>9.1366957508689701</v>
      </c>
      <c r="AJ547">
        <v>60.924657534246499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-0.06</v>
      </c>
      <c r="AM547" t="s">
        <v>10456</v>
      </c>
      <c r="AN547">
        <v>5.89</v>
      </c>
      <c r="AO547" t="s">
        <v>10455</v>
      </c>
      <c r="AP547">
        <v>-6.9418735756974007E-2</v>
      </c>
      <c r="AQ547">
        <f>(Table2[[#This Row],[Sharpe Ratio]]-AVERAGE(Table2[Sharpe Ratio]))/_xlfn.STDEV.P(Table2[Sharpe Ratio])</f>
        <v>-1.3966309714341134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-2.4964038242950508</v>
      </c>
      <c r="AS547">
        <f>_xlfn.RANK.AVG(Table2[[#This Row],[1Y Return vs Nifty Z-Score]],Table2[1Y Return vs Nifty Z-Score])</f>
        <v>423</v>
      </c>
      <c r="AT547">
        <f>_xlfn.RANK.AVG(Table2[[#This Row],[6M Return vs Nifty Z-Score]],Table2[6M Return vs Nifty Z-Score])</f>
        <v>466</v>
      </c>
      <c r="AU547">
        <f>_xlfn.RANK.AVG(Table2[[#This Row],[Sharpe Ratio Z-Score]],Table2[Sharpe Ratio Z-Score])</f>
        <v>663</v>
      </c>
      <c r="AV547">
        <f>(Table2[[#This Row],[Rank 1Y]]+Table2[[#This Row],[Rank 6M]]+Table2[[#This Row],[Rank Sharpe]])/3</f>
        <v>517.33333333333337</v>
      </c>
    </row>
    <row r="548" spans="1:48" x14ac:dyDescent="0.3">
      <c r="A548" t="s">
        <v>173</v>
      </c>
      <c r="B548" t="s">
        <v>174</v>
      </c>
      <c r="C548" t="s">
        <v>10411</v>
      </c>
      <c r="D548" t="s">
        <v>37</v>
      </c>
      <c r="E548">
        <v>149430.25888172499</v>
      </c>
      <c r="F548">
        <v>1501.85</v>
      </c>
      <c r="G548">
        <v>-9.9343740093417594</v>
      </c>
      <c r="H548">
        <f>(Table2[[#This Row],[1Y Return vs Nifty]]-AVERAGE(Table2[1Y Return vs Nifty]))/_xlfn.STDEV.P(Table2[1Y Return vs Nifty])</f>
        <v>-0.66381860387237035</v>
      </c>
      <c r="I548">
        <v>-1.11684122902679</v>
      </c>
      <c r="J548">
        <f>(Table2[[#This Row],[1M Return vs Nifty]]-AVERAGE(Table2[1M Return vs Nifty]))/_xlfn.STDEV.P(Table2[1M Return vs Nifty])</f>
        <v>-7.7276683615745551E-2</v>
      </c>
      <c r="K548">
        <v>-6.0818847307649797</v>
      </c>
      <c r="L548">
        <f>(Table2[[#This Row],[6M Return vs Nifty]]-AVERAGE(Table2[6M Return vs Nifty]))/_xlfn.STDEV.P(Table2[6M Return vs Nifty])</f>
        <v>-0.56151528454922106</v>
      </c>
      <c r="M548">
        <v>-0.58444075796575701</v>
      </c>
      <c r="N548">
        <f>(Table2[[#This Row],[1W Return vs Nifty]]-AVERAGE(Table2[1W Return vs Nifty]))/_xlfn.STDEV.P(Table2[1W Return vs Nifty])</f>
        <v>0.24665423331690806</v>
      </c>
      <c r="O548">
        <v>1454.88</v>
      </c>
      <c r="P548">
        <v>1448.3447808487799</v>
      </c>
      <c r="Q548">
        <v>1413.74834782623</v>
      </c>
      <c r="R548">
        <v>67.7810439841559</v>
      </c>
      <c r="S548" s="2">
        <f>(Table2[[#This Row],[Close Price]]-Table2[[#This Row],[20D EMA]])/Table2[[#This Row],[20D EMA]]</f>
        <v>3.2284449576597242E-2</v>
      </c>
      <c r="T548" s="2">
        <f>(Table2[[#This Row],[Close Price]]-Table2[[#This Row],[50D EMA]])/Table2[[#This Row],[50D EMA]]</f>
        <v>3.6942321924109872E-2</v>
      </c>
      <c r="U548" s="2">
        <f>(Table2[[#This Row],[Close Price]]-Table2[[#This Row],[200D EMA]])/Table2[[#This Row],[200D EMA]]</f>
        <v>6.231777551445733E-2</v>
      </c>
      <c r="V548">
        <v>0.80581020057243202</v>
      </c>
      <c r="W548">
        <v>1481.9</v>
      </c>
      <c r="X548">
        <v>1511.9</v>
      </c>
      <c r="Y548">
        <v>1481.9</v>
      </c>
      <c r="Z548">
        <v>1511.9</v>
      </c>
      <c r="AA548">
        <v>1481.9</v>
      </c>
      <c r="AB548">
        <v>1511.9</v>
      </c>
      <c r="AC548" s="2">
        <f>(Table2[[#This Row],[Close Price]]/Table2[[#This Row],[Day Low]])-1</f>
        <v>1.34624468587623E-2</v>
      </c>
      <c r="AD548" s="2">
        <f>(Table2[[#This Row],[Day High]]/Table2[[#This Row],[Close Price]])-1</f>
        <v>6.6917468455571782E-3</v>
      </c>
      <c r="AE548" s="2">
        <f>(Table2[[#This Row],[Close Price]]/Table2[[#This Row],[Current Week Low]])-1</f>
        <v>1.34624468587623E-2</v>
      </c>
      <c r="AF548" s="2">
        <f>(Table2[[#This Row],[Current Week High]]/Table2[[#This Row],[Close Price]])-1</f>
        <v>6.6917468455571782E-3</v>
      </c>
      <c r="AG548" s="2">
        <f>(Table2[[#This Row],[Close Price]]/Table2[[#This Row],[Current Month Low]])-1</f>
        <v>1.34624468587623E-2</v>
      </c>
      <c r="AH548" s="2">
        <f>(Table2[[#This Row],[Current Month High]]/Table2[[#This Row],[Close Price]])-1</f>
        <v>6.6917468455571782E-3</v>
      </c>
      <c r="AI548">
        <v>4.4977860638545799</v>
      </c>
      <c r="AJ548">
        <v>19.989613709902901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-0.09</v>
      </c>
      <c r="AM548" t="s">
        <v>10456</v>
      </c>
      <c r="AN548">
        <v>3.38</v>
      </c>
      <c r="AO548" t="s">
        <v>10455</v>
      </c>
      <c r="AP548">
        <v>5.2574239702719997E-3</v>
      </c>
      <c r="AQ548">
        <f>(Table2[[#This Row],[Sharpe Ratio]]-AVERAGE(Table2[Sharpe Ratio]))/_xlfn.STDEV.P(Table2[Sharpe Ratio])</f>
        <v>-0.55235058799439429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-1.6083069267148229</v>
      </c>
      <c r="AS548">
        <f>_xlfn.RANK.AVG(Table2[[#This Row],[1Y Return vs Nifty Z-Score]],Table2[1Y Return vs Nifty Z-Score])</f>
        <v>570</v>
      </c>
      <c r="AT548">
        <f>_xlfn.RANK.AVG(Table2[[#This Row],[6M Return vs Nifty Z-Score]],Table2[6M Return vs Nifty Z-Score])</f>
        <v>498</v>
      </c>
      <c r="AU548">
        <f>_xlfn.RANK.AVG(Table2[[#This Row],[Sharpe Ratio Z-Score]],Table2[Sharpe Ratio Z-Score])</f>
        <v>485</v>
      </c>
      <c r="AV548">
        <f>(Table2[[#This Row],[Rank 1Y]]+Table2[[#This Row],[Rank 6M]]+Table2[[#This Row],[Rank Sharpe]])/3</f>
        <v>517.66666666666663</v>
      </c>
    </row>
    <row r="549" spans="1:48" x14ac:dyDescent="0.3">
      <c r="A549" t="s">
        <v>1093</v>
      </c>
      <c r="B549" t="s">
        <v>1094</v>
      </c>
      <c r="C549" t="s">
        <v>10419</v>
      </c>
      <c r="D549" t="s">
        <v>218</v>
      </c>
      <c r="E549">
        <v>10968.38584716</v>
      </c>
      <c r="F549">
        <v>573.29999999999995</v>
      </c>
      <c r="G549">
        <v>17.469000233733901</v>
      </c>
      <c r="H549">
        <f>(Table2[[#This Row],[1Y Return vs Nifty]]-AVERAGE(Table2[1Y Return vs Nifty]))/_xlfn.STDEV.P(Table2[1Y Return vs Nifty])</f>
        <v>-0.33899537317464395</v>
      </c>
      <c r="I549">
        <v>-10.0573709151284</v>
      </c>
      <c r="J549">
        <f>(Table2[[#This Row],[1M Return vs Nifty]]-AVERAGE(Table2[1M Return vs Nifty]))/_xlfn.STDEV.P(Table2[1M Return vs Nifty])</f>
        <v>-0.93541578541517056</v>
      </c>
      <c r="K549">
        <v>-7.0371833812711699</v>
      </c>
      <c r="L549">
        <f>(Table2[[#This Row],[6M Return vs Nifty]]-AVERAGE(Table2[6M Return vs Nifty]))/_xlfn.STDEV.P(Table2[6M Return vs Nifty])</f>
        <v>-0.59062033459191932</v>
      </c>
      <c r="M549">
        <v>-6.6518773417754398</v>
      </c>
      <c r="N549">
        <f>(Table2[[#This Row],[1W Return vs Nifty]]-AVERAGE(Table2[1W Return vs Nifty]))/_xlfn.STDEV.P(Table2[1W Return vs Nifty])</f>
        <v>-0.9723419846475847</v>
      </c>
      <c r="O549">
        <v>577.34</v>
      </c>
      <c r="P549">
        <v>588.86703978689798</v>
      </c>
      <c r="Q549">
        <v>552.81030410113499</v>
      </c>
      <c r="R549">
        <v>34.941433538172802</v>
      </c>
      <c r="S549" s="2">
        <f>(Table2[[#This Row],[Close Price]]-Table2[[#This Row],[20D EMA]])/Table2[[#This Row],[20D EMA]]</f>
        <v>-6.9976097273704869E-3</v>
      </c>
      <c r="T549" s="2">
        <f>(Table2[[#This Row],[Close Price]]-Table2[[#This Row],[50D EMA]])/Table2[[#This Row],[50D EMA]]</f>
        <v>-2.6435576683883508E-2</v>
      </c>
      <c r="U549" s="2">
        <f>(Table2[[#This Row],[Close Price]]-Table2[[#This Row],[200D EMA]])/Table2[[#This Row],[200D EMA]]</f>
        <v>3.7064605610383917E-2</v>
      </c>
      <c r="V549">
        <v>0.62292778718715303</v>
      </c>
      <c r="W549">
        <v>560</v>
      </c>
      <c r="X549">
        <v>578</v>
      </c>
      <c r="Y549">
        <v>560</v>
      </c>
      <c r="Z549">
        <v>578</v>
      </c>
      <c r="AA549">
        <v>560</v>
      </c>
      <c r="AB549">
        <v>578</v>
      </c>
      <c r="AC549" s="2">
        <f>(Table2[[#This Row],[Close Price]]/Table2[[#This Row],[Day Low]])-1</f>
        <v>2.3749999999999938E-2</v>
      </c>
      <c r="AD549" s="2">
        <f>(Table2[[#This Row],[Day High]]/Table2[[#This Row],[Close Price]])-1</f>
        <v>8.1981510552939785E-3</v>
      </c>
      <c r="AE549" s="2">
        <f>(Table2[[#This Row],[Close Price]]/Table2[[#This Row],[Current Week Low]])-1</f>
        <v>2.3749999999999938E-2</v>
      </c>
      <c r="AF549" s="2">
        <f>(Table2[[#This Row],[Current Week High]]/Table2[[#This Row],[Close Price]])-1</f>
        <v>8.1981510552939785E-3</v>
      </c>
      <c r="AG549" s="2">
        <f>(Table2[[#This Row],[Close Price]]/Table2[[#This Row],[Current Month Low]])-1</f>
        <v>2.3749999999999938E-2</v>
      </c>
      <c r="AH549" s="2">
        <f>(Table2[[#This Row],[Current Month High]]/Table2[[#This Row],[Close Price]])-1</f>
        <v>8.1981510552939785E-3</v>
      </c>
      <c r="AI549">
        <v>23.739752311180801</v>
      </c>
      <c r="AJ549">
        <v>45.9149910918808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-0.2</v>
      </c>
      <c r="AM549" t="s">
        <v>10456</v>
      </c>
      <c r="AN549">
        <v>0.41</v>
      </c>
      <c r="AO549" t="s">
        <v>10455</v>
      </c>
      <c r="AP549">
        <v>-5.4658320215623002E-2</v>
      </c>
      <c r="AQ549">
        <f>(Table2[[#This Row],[Sharpe Ratio]]-AVERAGE(Table2[Sharpe Ratio]))/_xlfn.STDEV.P(Table2[Sharpe Ratio])</f>
        <v>-1.2297513496311374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406</v>
      </c>
      <c r="AT549">
        <f>_xlfn.RANK.AVG(Table2[[#This Row],[6M Return vs Nifty Z-Score]],Table2[6M Return vs Nifty Z-Score])</f>
        <v>508</v>
      </c>
      <c r="AU549">
        <f>_xlfn.RANK.AVG(Table2[[#This Row],[Sharpe Ratio Z-Score]],Table2[Sharpe Ratio Z-Score])</f>
        <v>639</v>
      </c>
      <c r="AV549">
        <f>(Table2[[#This Row],[Rank 1Y]]+Table2[[#This Row],[Rank 6M]]+Table2[[#This Row],[Rank Sharpe]])/3</f>
        <v>517.66666666666663</v>
      </c>
    </row>
    <row r="550" spans="1:48" x14ac:dyDescent="0.3">
      <c r="A550" t="s">
        <v>881</v>
      </c>
      <c r="B550" t="s">
        <v>882</v>
      </c>
      <c r="C550" t="s">
        <v>10411</v>
      </c>
      <c r="D550" t="s">
        <v>477</v>
      </c>
      <c r="E550">
        <v>16463.647162994999</v>
      </c>
      <c r="F550">
        <v>344.25</v>
      </c>
      <c r="G550">
        <v>13.356946305692301</v>
      </c>
      <c r="H550">
        <f>(Table2[[#This Row],[1Y Return vs Nifty]]-AVERAGE(Table2[1Y Return vs Nifty]))/_xlfn.STDEV.P(Table2[1Y Return vs Nifty])</f>
        <v>-0.387737204376225</v>
      </c>
      <c r="I550">
        <v>-1.12795352283721</v>
      </c>
      <c r="J550">
        <f>(Table2[[#This Row],[1M Return vs Nifty]]-AVERAGE(Table2[1M Return vs Nifty]))/_xlfn.STDEV.P(Table2[1M Return vs Nifty])</f>
        <v>-7.8343275212016297E-2</v>
      </c>
      <c r="K550">
        <v>-6.66577484571937</v>
      </c>
      <c r="L550">
        <f>(Table2[[#This Row],[6M Return vs Nifty]]-AVERAGE(Table2[6M Return vs Nifty]))/_xlfn.STDEV.P(Table2[6M Return vs Nifty])</f>
        <v>-0.57930464393560721</v>
      </c>
      <c r="M550">
        <v>-4.00879410266921</v>
      </c>
      <c r="N550">
        <f>(Table2[[#This Row],[1W Return vs Nifty]]-AVERAGE(Table2[1W Return vs Nifty]))/_xlfn.STDEV.P(Table2[1W Return vs Nifty])</f>
        <v>-0.44132556152860891</v>
      </c>
      <c r="O550">
        <v>330.93</v>
      </c>
      <c r="P550">
        <v>326.21661550297802</v>
      </c>
      <c r="Q550">
        <v>317.48448240611901</v>
      </c>
      <c r="R550">
        <v>47.354684279585598</v>
      </c>
      <c r="S550" s="2">
        <f>(Table2[[#This Row],[Close Price]]-Table2[[#This Row],[20D EMA]])/Table2[[#This Row],[20D EMA]]</f>
        <v>4.0250203970628208E-2</v>
      </c>
      <c r="T550" s="2">
        <f>(Table2[[#This Row],[Close Price]]-Table2[[#This Row],[50D EMA]])/Table2[[#This Row],[50D EMA]]</f>
        <v>5.5280398483741118E-2</v>
      </c>
      <c r="U550" s="2">
        <f>(Table2[[#This Row],[Close Price]]-Table2[[#This Row],[200D EMA]])/Table2[[#This Row],[200D EMA]]</f>
        <v>8.4304963162398397E-2</v>
      </c>
      <c r="V550">
        <v>0.58797027511341104</v>
      </c>
      <c r="W550">
        <v>335</v>
      </c>
      <c r="X550">
        <v>349.8</v>
      </c>
      <c r="Y550">
        <v>335</v>
      </c>
      <c r="Z550">
        <v>349.8</v>
      </c>
      <c r="AA550">
        <v>335</v>
      </c>
      <c r="AB550">
        <v>349.8</v>
      </c>
      <c r="AC550" s="2">
        <f>(Table2[[#This Row],[Close Price]]/Table2[[#This Row],[Day Low]])-1</f>
        <v>2.7611940298507553E-2</v>
      </c>
      <c r="AD550" s="2">
        <f>(Table2[[#This Row],[Day High]]/Table2[[#This Row],[Close Price]])-1</f>
        <v>1.6122004357298492E-2</v>
      </c>
      <c r="AE550" s="2">
        <f>(Table2[[#This Row],[Close Price]]/Table2[[#This Row],[Current Week Low]])-1</f>
        <v>2.7611940298507553E-2</v>
      </c>
      <c r="AF550" s="2">
        <f>(Table2[[#This Row],[Current Week High]]/Table2[[#This Row],[Close Price]])-1</f>
        <v>1.6122004357298492E-2</v>
      </c>
      <c r="AG550" s="2">
        <f>(Table2[[#This Row],[Close Price]]/Table2[[#This Row],[Current Month Low]])-1</f>
        <v>2.7611940298507553E-2</v>
      </c>
      <c r="AH550" s="2">
        <f>(Table2[[#This Row],[Current Month High]]/Table2[[#This Row],[Close Price]])-1</f>
        <v>1.6122004357298492E-2</v>
      </c>
      <c r="AI550">
        <v>13.8707334785766</v>
      </c>
      <c r="AJ550">
        <v>40.739983646770199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-0.02</v>
      </c>
      <c r="AM550" t="s">
        <v>10456</v>
      </c>
      <c r="AN550">
        <v>1.22</v>
      </c>
      <c r="AO550" t="s">
        <v>10455</v>
      </c>
      <c r="AP550">
        <v>-4.2089766853100001E-2</v>
      </c>
      <c r="AQ550">
        <f>(Table2[[#This Row],[Sharpe Ratio]]-AVERAGE(Table2[Sharpe Ratio]))/_xlfn.STDEV.P(Table2[Sharpe Ratio])</f>
        <v>-1.0876526786369212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-2.5743633636893786</v>
      </c>
      <c r="AS550">
        <f>_xlfn.RANK.AVG(Table2[[#This Row],[1Y Return vs Nifty Z-Score]],Table2[1Y Return vs Nifty Z-Score])</f>
        <v>428</v>
      </c>
      <c r="AT550">
        <f>_xlfn.RANK.AVG(Table2[[#This Row],[6M Return vs Nifty Z-Score]],Table2[6M Return vs Nifty Z-Score])</f>
        <v>505</v>
      </c>
      <c r="AU550">
        <f>_xlfn.RANK.AVG(Table2[[#This Row],[Sharpe Ratio Z-Score]],Table2[Sharpe Ratio Z-Score])</f>
        <v>622</v>
      </c>
      <c r="AV550">
        <f>(Table2[[#This Row],[Rank 1Y]]+Table2[[#This Row],[Rank 6M]]+Table2[[#This Row],[Rank Sharpe]])/3</f>
        <v>518.33333333333337</v>
      </c>
    </row>
    <row r="551" spans="1:48" x14ac:dyDescent="0.3">
      <c r="A551" t="s">
        <v>225</v>
      </c>
      <c r="B551" t="s">
        <v>226</v>
      </c>
      <c r="C551" t="s">
        <v>10416</v>
      </c>
      <c r="D551" t="s">
        <v>227</v>
      </c>
      <c r="E551">
        <v>111253.662739005</v>
      </c>
      <c r="F551">
        <v>999.2</v>
      </c>
      <c r="G551">
        <v>3.2232057883015299</v>
      </c>
      <c r="H551">
        <f>(Table2[[#This Row],[1Y Return vs Nifty]]-AVERAGE(Table2[1Y Return vs Nifty]))/_xlfn.STDEV.P(Table2[1Y Return vs Nifty])</f>
        <v>-0.50785651175469748</v>
      </c>
      <c r="I551">
        <v>-24.327742544162898</v>
      </c>
      <c r="J551">
        <f>(Table2[[#This Row],[1M Return vs Nifty]]-AVERAGE(Table2[1M Return vs Nifty]))/_xlfn.STDEV.P(Table2[1M Return vs Nifty])</f>
        <v>-2.3051292500570333</v>
      </c>
      <c r="K551">
        <v>-16.2459426516272</v>
      </c>
      <c r="L551">
        <f>(Table2[[#This Row],[6M Return vs Nifty]]-AVERAGE(Table2[6M Return vs Nifty]))/_xlfn.STDEV.P(Table2[6M Return vs Nifty])</f>
        <v>-0.8711832760896967</v>
      </c>
      <c r="M551">
        <v>-3.3169007065477598</v>
      </c>
      <c r="N551">
        <f>(Table2[[#This Row],[1W Return vs Nifty]]-AVERAGE(Table2[1W Return vs Nifty]))/_xlfn.STDEV.P(Table2[1W Return vs Nifty])</f>
        <v>-0.3023186808704374</v>
      </c>
      <c r="O551">
        <v>1020.59</v>
      </c>
      <c r="P551">
        <v>1035.20054660204</v>
      </c>
      <c r="Q551">
        <v>1055.74348998714</v>
      </c>
      <c r="R551">
        <v>38.644903373975801</v>
      </c>
      <c r="S551" s="2">
        <f>(Table2[[#This Row],[Close Price]]-Table2[[#This Row],[20D EMA]])/Table2[[#This Row],[20D EMA]]</f>
        <v>-2.0958465201501079E-2</v>
      </c>
      <c r="T551" s="2">
        <f>(Table2[[#This Row],[Close Price]]-Table2[[#This Row],[50D EMA]])/Table2[[#This Row],[50D EMA]]</f>
        <v>-3.4776398370546475E-2</v>
      </c>
      <c r="U551" s="2">
        <f>(Table2[[#This Row],[Close Price]]-Table2[[#This Row],[200D EMA]])/Table2[[#This Row],[200D EMA]]</f>
        <v>-5.3557981198471556E-2</v>
      </c>
      <c r="V551">
        <v>0.664813535087866</v>
      </c>
      <c r="W551">
        <v>996.05</v>
      </c>
      <c r="X551">
        <v>1007.85</v>
      </c>
      <c r="Y551">
        <v>996.05</v>
      </c>
      <c r="Z551">
        <v>1007.85</v>
      </c>
      <c r="AA551">
        <v>996.05</v>
      </c>
      <c r="AB551">
        <v>1007.85</v>
      </c>
      <c r="AC551" s="2">
        <f>(Table2[[#This Row],[Close Price]]/Table2[[#This Row],[Day Low]])-1</f>
        <v>3.1624918427790583E-3</v>
      </c>
      <c r="AD551" s="2">
        <f>(Table2[[#This Row],[Day High]]/Table2[[#This Row],[Close Price]])-1</f>
        <v>8.656925540432292E-3</v>
      </c>
      <c r="AE551" s="2">
        <f>(Table2[[#This Row],[Close Price]]/Table2[[#This Row],[Current Week Low]])-1</f>
        <v>3.1624918427790583E-3</v>
      </c>
      <c r="AF551" s="2">
        <f>(Table2[[#This Row],[Current Week High]]/Table2[[#This Row],[Close Price]])-1</f>
        <v>8.656925540432292E-3</v>
      </c>
      <c r="AG551" s="2">
        <f>(Table2[[#This Row],[Close Price]]/Table2[[#This Row],[Current Month Low]])-1</f>
        <v>3.1624918427790583E-3</v>
      </c>
      <c r="AH551" s="2">
        <f>(Table2[[#This Row],[Current Month High]]/Table2[[#This Row],[Close Price]])-1</f>
        <v>8.656925540432292E-3</v>
      </c>
      <c r="AI551">
        <v>25.100080064051198</v>
      </c>
      <c r="AJ551">
        <v>45.655976676384803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-0.11</v>
      </c>
      <c r="AM551" t="s">
        <v>10456</v>
      </c>
      <c r="AN551">
        <v>-2.09</v>
      </c>
      <c r="AO551" t="s">
        <v>10456</v>
      </c>
      <c r="AP551">
        <v>1.4048644088567E-2</v>
      </c>
      <c r="AQ551">
        <f>(Table2[[#This Row],[Sharpe Ratio]]-AVERAGE(Table2[Sharpe Ratio]))/_xlfn.STDEV.P(Table2[Sharpe Ratio])</f>
        <v>-0.45295802791247797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492</v>
      </c>
      <c r="AT551">
        <f>_xlfn.RANK.AVG(Table2[[#This Row],[6M Return vs Nifty Z-Score]],Table2[6M Return vs Nifty Z-Score])</f>
        <v>599</v>
      </c>
      <c r="AU551">
        <f>_xlfn.RANK.AVG(Table2[[#This Row],[Sharpe Ratio Z-Score]],Table2[Sharpe Ratio Z-Score])</f>
        <v>465</v>
      </c>
      <c r="AV551">
        <f>(Table2[[#This Row],[Rank 1Y]]+Table2[[#This Row],[Rank 6M]]+Table2[[#This Row],[Rank Sharpe]])/3</f>
        <v>518.66666666666663</v>
      </c>
    </row>
    <row r="552" spans="1:48" x14ac:dyDescent="0.3">
      <c r="A552" t="s">
        <v>689</v>
      </c>
      <c r="B552" t="s">
        <v>690</v>
      </c>
      <c r="C552" t="s">
        <v>10425</v>
      </c>
      <c r="D552" t="s">
        <v>278</v>
      </c>
      <c r="E552">
        <v>23958.995328000001</v>
      </c>
      <c r="F552">
        <v>478.75</v>
      </c>
      <c r="G552">
        <v>-16.1407071851899</v>
      </c>
      <c r="H552">
        <f>(Table2[[#This Row],[1Y Return vs Nifty]]-AVERAGE(Table2[1Y Return vs Nifty]))/_xlfn.STDEV.P(Table2[1Y Return vs Nifty])</f>
        <v>-0.73738477039928507</v>
      </c>
      <c r="I552">
        <v>-4.8967751286947001</v>
      </c>
      <c r="J552">
        <f>(Table2[[#This Row],[1M Return vs Nifty]]-AVERAGE(Table2[1M Return vs Nifty]))/_xlfn.STDEV.P(Table2[1M Return vs Nifty])</f>
        <v>-0.44008618097300911</v>
      </c>
      <c r="K552">
        <v>5.7732335294241901</v>
      </c>
      <c r="L552">
        <f>(Table2[[#This Row],[6M Return vs Nifty]]-AVERAGE(Table2[6M Return vs Nifty]))/_xlfn.STDEV.P(Table2[6M Return vs Nifty])</f>
        <v>-0.20032581773475289</v>
      </c>
      <c r="M552">
        <v>-4.6372804638554799</v>
      </c>
      <c r="N552">
        <f>(Table2[[#This Row],[1W Return vs Nifty]]-AVERAGE(Table2[1W Return vs Nifty]))/_xlfn.STDEV.P(Table2[1W Return vs Nifty])</f>
        <v>-0.5675934650733524</v>
      </c>
      <c r="O552">
        <v>476.09</v>
      </c>
      <c r="P552">
        <v>449.22877418541901</v>
      </c>
      <c r="Q552">
        <v>416.75388817339399</v>
      </c>
      <c r="R552">
        <v>49.0627455358335</v>
      </c>
      <c r="S552" s="2">
        <f>(Table2[[#This Row],[Close Price]]-Table2[[#This Row],[20D EMA]])/Table2[[#This Row],[20D EMA]]</f>
        <v>5.5871788947468443E-3</v>
      </c>
      <c r="T552" s="2">
        <f>(Table2[[#This Row],[Close Price]]-Table2[[#This Row],[50D EMA]])/Table2[[#This Row],[50D EMA]]</f>
        <v>6.571534930751366E-2</v>
      </c>
      <c r="U552" s="2">
        <f>(Table2[[#This Row],[Close Price]]-Table2[[#This Row],[200D EMA]])/Table2[[#This Row],[200D EMA]]</f>
        <v>0.14875952831137595</v>
      </c>
      <c r="V552">
        <v>0.95033607018146204</v>
      </c>
      <c r="W552">
        <v>477</v>
      </c>
      <c r="X552">
        <v>493.9</v>
      </c>
      <c r="Y552">
        <v>477</v>
      </c>
      <c r="Z552">
        <v>493.9</v>
      </c>
      <c r="AA552">
        <v>477</v>
      </c>
      <c r="AB552">
        <v>493.9</v>
      </c>
      <c r="AC552" s="2">
        <f>(Table2[[#This Row],[Close Price]]/Table2[[#This Row],[Day Low]])-1</f>
        <v>3.6687631027254586E-3</v>
      </c>
      <c r="AD552" s="2">
        <f>(Table2[[#This Row],[Day High]]/Table2[[#This Row],[Close Price]])-1</f>
        <v>3.164490861618785E-2</v>
      </c>
      <c r="AE552" s="2">
        <f>(Table2[[#This Row],[Close Price]]/Table2[[#This Row],[Current Week Low]])-1</f>
        <v>3.6687631027254586E-3</v>
      </c>
      <c r="AF552" s="2">
        <f>(Table2[[#This Row],[Current Week High]]/Table2[[#This Row],[Close Price]])-1</f>
        <v>3.164490861618785E-2</v>
      </c>
      <c r="AG552" s="2">
        <f>(Table2[[#This Row],[Close Price]]/Table2[[#This Row],[Current Month Low]])-1</f>
        <v>3.6687631027254586E-3</v>
      </c>
      <c r="AH552" s="2">
        <f>(Table2[[#This Row],[Current Month High]]/Table2[[#This Row],[Close Price]])-1</f>
        <v>3.164490861618785E-2</v>
      </c>
      <c r="AI552">
        <v>6.6840731070496098</v>
      </c>
      <c r="AJ552">
        <v>42.442725379351302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0.15</v>
      </c>
      <c r="AM552" t="s">
        <v>10455</v>
      </c>
      <c r="AN552">
        <v>-1.92</v>
      </c>
      <c r="AO552" t="s">
        <v>10456</v>
      </c>
      <c r="AP552">
        <v>-1.7489409334324999E-2</v>
      </c>
      <c r="AQ552">
        <f>(Table2[[#This Row],[Sharpe Ratio]]-AVERAGE(Table2[Sharpe Ratio]))/_xlfn.STDEV.P(Table2[Sharpe Ratio])</f>
        <v>-0.80952376367173939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-2.7549139978521384</v>
      </c>
      <c r="AS552">
        <f>_xlfn.RANK.AVG(Table2[[#This Row],[1Y Return vs Nifty Z-Score]],Table2[1Y Return vs Nifty Z-Score])</f>
        <v>604</v>
      </c>
      <c r="AT552">
        <f>_xlfn.RANK.AVG(Table2[[#This Row],[6M Return vs Nifty Z-Score]],Table2[6M Return vs Nifty Z-Score])</f>
        <v>369</v>
      </c>
      <c r="AU552">
        <f>_xlfn.RANK.AVG(Table2[[#This Row],[Sharpe Ratio Z-Score]],Table2[Sharpe Ratio Z-Score])</f>
        <v>583</v>
      </c>
      <c r="AV552">
        <f>(Table2[[#This Row],[Rank 1Y]]+Table2[[#This Row],[Rank 6M]]+Table2[[#This Row],[Rank Sharpe]])/3</f>
        <v>518.66666666666663</v>
      </c>
    </row>
    <row r="553" spans="1:48" x14ac:dyDescent="0.3">
      <c r="A553" t="s">
        <v>2138</v>
      </c>
      <c r="B553" t="s">
        <v>2139</v>
      </c>
      <c r="C553" t="s">
        <v>10427</v>
      </c>
      <c r="D553" t="s">
        <v>1793</v>
      </c>
      <c r="E553">
        <v>2541.6390875339998</v>
      </c>
      <c r="F553">
        <v>53.97</v>
      </c>
      <c r="G553">
        <v>29.8200392068882</v>
      </c>
      <c r="H553">
        <f>(Table2[[#This Row],[1Y Return vs Nifty]]-AVERAGE(Table2[1Y Return vs Nifty]))/_xlfn.STDEV.P(Table2[1Y Return vs Nifty])</f>
        <v>-0.19259353425704262</v>
      </c>
      <c r="I553">
        <v>-1.71218055729353</v>
      </c>
      <c r="J553">
        <f>(Table2[[#This Row],[1M Return vs Nifty]]-AVERAGE(Table2[1M Return vs Nifty]))/_xlfn.STDEV.P(Table2[1M Return vs Nifty])</f>
        <v>-0.13441915440457158</v>
      </c>
      <c r="K553">
        <v>-16.681612311936401</v>
      </c>
      <c r="L553">
        <f>(Table2[[#This Row],[6M Return vs Nifty]]-AVERAGE(Table2[6M Return vs Nifty]))/_xlfn.STDEV.P(Table2[6M Return vs Nifty])</f>
        <v>-0.88445680815076022</v>
      </c>
      <c r="M553">
        <v>-6.9489988225553203</v>
      </c>
      <c r="N553">
        <f>(Table2[[#This Row],[1W Return vs Nifty]]-AVERAGE(Table2[1W Return vs Nifty]))/_xlfn.STDEV.P(Table2[1W Return vs Nifty])</f>
        <v>-1.0320360508885325</v>
      </c>
      <c r="O553">
        <v>53.29</v>
      </c>
      <c r="P553">
        <v>52.455001850757803</v>
      </c>
      <c r="Q553">
        <v>51.0540312856021</v>
      </c>
      <c r="R553">
        <v>46.853187015735202</v>
      </c>
      <c r="S553" s="2">
        <f>(Table2[[#This Row],[Close Price]]-Table2[[#This Row],[20D EMA]])/Table2[[#This Row],[20D EMA]]</f>
        <v>1.2760367798836549E-2</v>
      </c>
      <c r="T553" s="2">
        <f>(Table2[[#This Row],[Close Price]]-Table2[[#This Row],[50D EMA]])/Table2[[#This Row],[50D EMA]]</f>
        <v>2.8881862468570458E-2</v>
      </c>
      <c r="U553" s="2">
        <f>(Table2[[#This Row],[Close Price]]-Table2[[#This Row],[200D EMA]])/Table2[[#This Row],[200D EMA]]</f>
        <v>5.7115347034705943E-2</v>
      </c>
      <c r="V553">
        <v>1.68272876251176</v>
      </c>
      <c r="W553">
        <v>53.14</v>
      </c>
      <c r="X553">
        <v>54.85</v>
      </c>
      <c r="Y553">
        <v>53.14</v>
      </c>
      <c r="Z553">
        <v>54.85</v>
      </c>
      <c r="AA553">
        <v>53.14</v>
      </c>
      <c r="AB553">
        <v>54.85</v>
      </c>
      <c r="AC553" s="2">
        <f>(Table2[[#This Row],[Close Price]]/Table2[[#This Row],[Day Low]])-1</f>
        <v>1.5619119307489715E-2</v>
      </c>
      <c r="AD553" s="2">
        <f>(Table2[[#This Row],[Day High]]/Table2[[#This Row],[Close Price]])-1</f>
        <v>1.6305354826755547E-2</v>
      </c>
      <c r="AE553" s="2">
        <f>(Table2[[#This Row],[Close Price]]/Table2[[#This Row],[Current Week Low]])-1</f>
        <v>1.5619119307489715E-2</v>
      </c>
      <c r="AF553" s="2">
        <f>(Table2[[#This Row],[Current Week High]]/Table2[[#This Row],[Close Price]])-1</f>
        <v>1.6305354826755547E-2</v>
      </c>
      <c r="AG553" s="2">
        <f>(Table2[[#This Row],[Close Price]]/Table2[[#This Row],[Current Month Low]])-1</f>
        <v>1.5619119307489715E-2</v>
      </c>
      <c r="AH553" s="2">
        <f>(Table2[[#This Row],[Current Month High]]/Table2[[#This Row],[Close Price]])-1</f>
        <v>1.6305354826755547E-2</v>
      </c>
      <c r="AI553">
        <v>28.589957383731701</v>
      </c>
      <c r="AJ553">
        <v>63.793626707131999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-0.04</v>
      </c>
      <c r="AM553" t="s">
        <v>10456</v>
      </c>
      <c r="AN553">
        <v>0.95</v>
      </c>
      <c r="AO553" t="s">
        <v>10455</v>
      </c>
      <c r="AP553">
        <v>-3.5718359735172997E-2</v>
      </c>
      <c r="AQ553">
        <f>(Table2[[#This Row],[Sharpe Ratio]]-AVERAGE(Table2[Sharpe Ratio]))/_xlfn.STDEV.P(Table2[Sharpe Ratio])</f>
        <v>-1.0156182560819633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-3.2591238037828703</v>
      </c>
      <c r="AS553">
        <f>_xlfn.RANK.AVG(Table2[[#This Row],[1Y Return vs Nifty Z-Score]],Table2[1Y Return vs Nifty Z-Score])</f>
        <v>341</v>
      </c>
      <c r="AT553">
        <f>_xlfn.RANK.AVG(Table2[[#This Row],[6M Return vs Nifty Z-Score]],Table2[6M Return vs Nifty Z-Score])</f>
        <v>606</v>
      </c>
      <c r="AU553">
        <f>_xlfn.RANK.AVG(Table2[[#This Row],[Sharpe Ratio Z-Score]],Table2[Sharpe Ratio Z-Score])</f>
        <v>610</v>
      </c>
      <c r="AV553">
        <f>(Table2[[#This Row],[Rank 1Y]]+Table2[[#This Row],[Rank 6M]]+Table2[[#This Row],[Rank Sharpe]])/3</f>
        <v>519</v>
      </c>
    </row>
    <row r="554" spans="1:48" x14ac:dyDescent="0.3">
      <c r="A554" t="s">
        <v>1269</v>
      </c>
      <c r="B554" t="s">
        <v>1270</v>
      </c>
      <c r="C554" t="s">
        <v>10425</v>
      </c>
      <c r="D554" t="s">
        <v>375</v>
      </c>
      <c r="E554">
        <v>8435.1457728999994</v>
      </c>
      <c r="F554">
        <v>539.5</v>
      </c>
      <c r="G554">
        <v>-5.6241142393039603</v>
      </c>
      <c r="H554">
        <f>(Table2[[#This Row],[1Y Return vs Nifty]]-AVERAGE(Table2[1Y Return vs Nifty]))/_xlfn.STDEV.P(Table2[1Y Return vs Nifty])</f>
        <v>-0.61272735900481945</v>
      </c>
      <c r="I554">
        <v>4.0547709918320098</v>
      </c>
      <c r="J554">
        <f>(Table2[[#This Row],[1M Return vs Nifty]]-AVERAGE(Table2[1M Return vs Nifty]))/_xlfn.STDEV.P(Table2[1M Return vs Nifty])</f>
        <v>0.41911031154872214</v>
      </c>
      <c r="K554">
        <v>-0.455682883020671</v>
      </c>
      <c r="L554">
        <f>(Table2[[#This Row],[6M Return vs Nifty]]-AVERAGE(Table2[6M Return vs Nifty]))/_xlfn.STDEV.P(Table2[6M Return vs Nifty])</f>
        <v>-0.39010199275596685</v>
      </c>
      <c r="M554">
        <v>-8.1536830057132192</v>
      </c>
      <c r="N554">
        <f>(Table2[[#This Row],[1W Return vs Nifty]]-AVERAGE(Table2[1W Return vs Nifty]))/_xlfn.STDEV.P(Table2[1W Return vs Nifty])</f>
        <v>-1.2740666749958653</v>
      </c>
      <c r="O554">
        <v>538.52</v>
      </c>
      <c r="P554">
        <v>512.89899151690304</v>
      </c>
      <c r="Q554">
        <v>481.76868903106998</v>
      </c>
      <c r="R554">
        <v>42.451799943608201</v>
      </c>
      <c r="S554" s="2">
        <f>(Table2[[#This Row],[Close Price]]-Table2[[#This Row],[20D EMA]])/Table2[[#This Row],[20D EMA]]</f>
        <v>1.819802421451419E-3</v>
      </c>
      <c r="T554" s="2">
        <f>(Table2[[#This Row],[Close Price]]-Table2[[#This Row],[50D EMA]])/Table2[[#This Row],[50D EMA]]</f>
        <v>5.1864029610244035E-2</v>
      </c>
      <c r="U554" s="2">
        <f>(Table2[[#This Row],[Close Price]]-Table2[[#This Row],[200D EMA]])/Table2[[#This Row],[200D EMA]]</f>
        <v>0.11983201126050523</v>
      </c>
      <c r="V554">
        <v>2.38961088317062</v>
      </c>
      <c r="W554">
        <v>536</v>
      </c>
      <c r="X554">
        <v>551.1</v>
      </c>
      <c r="Y554">
        <v>536</v>
      </c>
      <c r="Z554">
        <v>551.1</v>
      </c>
      <c r="AA554">
        <v>536</v>
      </c>
      <c r="AB554">
        <v>551.1</v>
      </c>
      <c r="AC554" s="2">
        <f>(Table2[[#This Row],[Close Price]]/Table2[[#This Row],[Day Low]])-1</f>
        <v>6.5298507462685507E-3</v>
      </c>
      <c r="AD554" s="2">
        <f>(Table2[[#This Row],[Day High]]/Table2[[#This Row],[Close Price]])-1</f>
        <v>2.1501390176088986E-2</v>
      </c>
      <c r="AE554" s="2">
        <f>(Table2[[#This Row],[Close Price]]/Table2[[#This Row],[Current Week Low]])-1</f>
        <v>6.5298507462685507E-3</v>
      </c>
      <c r="AF554" s="2">
        <f>(Table2[[#This Row],[Current Week High]]/Table2[[#This Row],[Close Price]])-1</f>
        <v>2.1501390176088986E-2</v>
      </c>
      <c r="AG554" s="2">
        <f>(Table2[[#This Row],[Close Price]]/Table2[[#This Row],[Current Month Low]])-1</f>
        <v>6.5298507462685507E-3</v>
      </c>
      <c r="AH554" s="2">
        <f>(Table2[[#This Row],[Current Month High]]/Table2[[#This Row],[Close Price]])-1</f>
        <v>2.1501390176088986E-2</v>
      </c>
      <c r="AI554">
        <v>17.497683039851701</v>
      </c>
      <c r="AJ554">
        <v>33.9374379344587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0.03</v>
      </c>
      <c r="AM554" t="s">
        <v>10455</v>
      </c>
      <c r="AN554">
        <v>1.84</v>
      </c>
      <c r="AO554" t="s">
        <v>10455</v>
      </c>
      <c r="AP554">
        <v>-1.0329295263790001E-2</v>
      </c>
      <c r="AQ554">
        <f>(Table2[[#This Row],[Sharpe Ratio]]-AVERAGE(Table2[Sharpe Ratio]))/_xlfn.STDEV.P(Table2[Sharpe Ratio])</f>
        <v>-0.72857230774493154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-2.5863580229528611</v>
      </c>
      <c r="AS554">
        <f>_xlfn.RANK.AVG(Table2[[#This Row],[1Y Return vs Nifty Z-Score]],Table2[1Y Return vs Nifty Z-Score])</f>
        <v>551</v>
      </c>
      <c r="AT554">
        <f>_xlfn.RANK.AVG(Table2[[#This Row],[6M Return vs Nifty Z-Score]],Table2[6M Return vs Nifty Z-Score])</f>
        <v>443</v>
      </c>
      <c r="AU554">
        <f>_xlfn.RANK.AVG(Table2[[#This Row],[Sharpe Ratio Z-Score]],Table2[Sharpe Ratio Z-Score])</f>
        <v>565</v>
      </c>
      <c r="AV554">
        <f>(Table2[[#This Row],[Rank 1Y]]+Table2[[#This Row],[Rank 6M]]+Table2[[#This Row],[Rank Sharpe]])/3</f>
        <v>519.66666666666663</v>
      </c>
    </row>
    <row r="555" spans="1:48" x14ac:dyDescent="0.3">
      <c r="A555" t="s">
        <v>924</v>
      </c>
      <c r="B555" t="s">
        <v>925</v>
      </c>
      <c r="C555" t="s">
        <v>10425</v>
      </c>
      <c r="D555" t="s">
        <v>542</v>
      </c>
      <c r="E555">
        <v>14992.881563879901</v>
      </c>
      <c r="F555">
        <v>5117.5</v>
      </c>
      <c r="G555">
        <v>-21.3794794216886</v>
      </c>
      <c r="H555">
        <f>(Table2[[#This Row],[1Y Return vs Nifty]]-AVERAGE(Table2[1Y Return vs Nifty]))/_xlfn.STDEV.P(Table2[1Y Return vs Nifty])</f>
        <v>-0.79948204745920937</v>
      </c>
      <c r="I555">
        <v>2.1239871098716199</v>
      </c>
      <c r="J555">
        <f>(Table2[[#This Row],[1M Return vs Nifty]]-AVERAGE(Table2[1M Return vs Nifty]))/_xlfn.STDEV.P(Table2[1M Return vs Nifty])</f>
        <v>0.23378783017382329</v>
      </c>
      <c r="K555">
        <v>-7.8278899398918096</v>
      </c>
      <c r="L555">
        <f>(Table2[[#This Row],[6M Return vs Nifty]]-AVERAGE(Table2[6M Return vs Nifty]))/_xlfn.STDEV.P(Table2[6M Return vs Nifty])</f>
        <v>-0.61471076321918583</v>
      </c>
      <c r="M555">
        <v>0.62568213326386202</v>
      </c>
      <c r="N555">
        <f>(Table2[[#This Row],[1W Return vs Nifty]]-AVERAGE(Table2[1W Return vs Nifty]))/_xlfn.STDEV.P(Table2[1W Return vs Nifty])</f>
        <v>0.48977753708862054</v>
      </c>
      <c r="O555">
        <v>4733.62</v>
      </c>
      <c r="P555">
        <v>4564.8964223967996</v>
      </c>
      <c r="Q555">
        <v>4524.34612229083</v>
      </c>
      <c r="R555">
        <v>76.733350538228393</v>
      </c>
      <c r="S555" s="2">
        <f>(Table2[[#This Row],[Close Price]]-Table2[[#This Row],[20D EMA]])/Table2[[#This Row],[20D EMA]]</f>
        <v>8.1096496972718576E-2</v>
      </c>
      <c r="T555" s="2">
        <f>(Table2[[#This Row],[Close Price]]-Table2[[#This Row],[50D EMA]])/Table2[[#This Row],[50D EMA]]</f>
        <v>0.12105500902319614</v>
      </c>
      <c r="U555" s="2">
        <f>(Table2[[#This Row],[Close Price]]-Table2[[#This Row],[200D EMA]])/Table2[[#This Row],[200D EMA]]</f>
        <v>0.13110267465762238</v>
      </c>
      <c r="V555">
        <v>1.8607746067908</v>
      </c>
      <c r="W555">
        <v>4914.05</v>
      </c>
      <c r="X555">
        <v>5199</v>
      </c>
      <c r="Y555">
        <v>4914.05</v>
      </c>
      <c r="Z555">
        <v>5199</v>
      </c>
      <c r="AA555">
        <v>4914.05</v>
      </c>
      <c r="AB555">
        <v>5199</v>
      </c>
      <c r="AC555" s="2">
        <f>(Table2[[#This Row],[Close Price]]/Table2[[#This Row],[Day Low]])-1</f>
        <v>4.1401695139447137E-2</v>
      </c>
      <c r="AD555" s="2">
        <f>(Table2[[#This Row],[Day High]]/Table2[[#This Row],[Close Price]])-1</f>
        <v>1.5925744992672186E-2</v>
      </c>
      <c r="AE555" s="2">
        <f>(Table2[[#This Row],[Close Price]]/Table2[[#This Row],[Current Week Low]])-1</f>
        <v>4.1401695139447137E-2</v>
      </c>
      <c r="AF555" s="2">
        <f>(Table2[[#This Row],[Current Week High]]/Table2[[#This Row],[Close Price]])-1</f>
        <v>1.5925744992672186E-2</v>
      </c>
      <c r="AG555" s="2">
        <f>(Table2[[#This Row],[Close Price]]/Table2[[#This Row],[Current Month Low]])-1</f>
        <v>4.1401695139447137E-2</v>
      </c>
      <c r="AH555" s="2">
        <f>(Table2[[#This Row],[Current Month High]]/Table2[[#This Row],[Close Price]])-1</f>
        <v>1.5925744992672186E-2</v>
      </c>
      <c r="AI555">
        <v>1.59257449926721</v>
      </c>
      <c r="AJ555">
        <v>27.269335986073099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0.1</v>
      </c>
      <c r="AM555" t="s">
        <v>10455</v>
      </c>
      <c r="AN555">
        <v>8.6</v>
      </c>
      <c r="AO555" t="s">
        <v>10455</v>
      </c>
      <c r="AP555">
        <v>3.0112708909554999E-2</v>
      </c>
      <c r="AQ555">
        <f>(Table2[[#This Row],[Sharpe Ratio]]-AVERAGE(Table2[Sharpe Ratio]))/_xlfn.STDEV.P(Table2[Sharpe Ratio])</f>
        <v>-0.27133949187364803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-0.96196693528959942</v>
      </c>
      <c r="AS555">
        <f>_xlfn.RANK.AVG(Table2[[#This Row],[1Y Return vs Nifty Z-Score]],Table2[1Y Return vs Nifty Z-Score])</f>
        <v>628</v>
      </c>
      <c r="AT555">
        <f>_xlfn.RANK.AVG(Table2[[#This Row],[6M Return vs Nifty Z-Score]],Table2[6M Return vs Nifty Z-Score])</f>
        <v>520</v>
      </c>
      <c r="AU555">
        <f>_xlfn.RANK.AVG(Table2[[#This Row],[Sharpe Ratio Z-Score]],Table2[Sharpe Ratio Z-Score])</f>
        <v>412</v>
      </c>
      <c r="AV555">
        <f>(Table2[[#This Row],[Rank 1Y]]+Table2[[#This Row],[Rank 6M]]+Table2[[#This Row],[Rank Sharpe]])/3</f>
        <v>520</v>
      </c>
    </row>
    <row r="556" spans="1:48" x14ac:dyDescent="0.3">
      <c r="A556" t="s">
        <v>50</v>
      </c>
      <c r="B556" t="s">
        <v>51</v>
      </c>
      <c r="C556" t="s">
        <v>10410</v>
      </c>
      <c r="D556" t="s">
        <v>21</v>
      </c>
      <c r="E556">
        <v>395258.29586131999</v>
      </c>
      <c r="F556">
        <v>1468.85</v>
      </c>
      <c r="G556">
        <v>-1.55941209150261</v>
      </c>
      <c r="H556">
        <f>(Table2[[#This Row],[1Y Return vs Nifty]]-AVERAGE(Table2[1Y Return vs Nifty]))/_xlfn.STDEV.P(Table2[1Y Return vs Nifty])</f>
        <v>-0.5645468075237754</v>
      </c>
      <c r="I556">
        <v>1.975456040801</v>
      </c>
      <c r="J556">
        <f>(Table2[[#This Row],[1M Return vs Nifty]]-AVERAGE(Table2[1M Return vs Nifty]))/_xlfn.STDEV.P(Table2[1M Return vs Nifty])</f>
        <v>0.21953136856845423</v>
      </c>
      <c r="K556">
        <v>-11.956566969930799</v>
      </c>
      <c r="L556">
        <f>(Table2[[#This Row],[6M Return vs Nifty]]-AVERAGE(Table2[6M Return vs Nifty]))/_xlfn.STDEV.P(Table2[6M Return vs Nifty])</f>
        <v>-0.74049901959927289</v>
      </c>
      <c r="M556">
        <v>-0.97395805641742506</v>
      </c>
      <c r="N556">
        <f>(Table2[[#This Row],[1W Return vs Nifty]]-AVERAGE(Table2[1W Return vs Nifty]))/_xlfn.STDEV.P(Table2[1W Return vs Nifty])</f>
        <v>0.16839711318295605</v>
      </c>
      <c r="O556">
        <v>1428.23</v>
      </c>
      <c r="P556">
        <v>1425.02996401562</v>
      </c>
      <c r="Q556">
        <v>1404.85199793267</v>
      </c>
      <c r="R556">
        <v>71.932679867585705</v>
      </c>
      <c r="S556" s="2">
        <f>(Table2[[#This Row],[Close Price]]-Table2[[#This Row],[20D EMA]])/Table2[[#This Row],[20D EMA]]</f>
        <v>2.8440797350566708E-2</v>
      </c>
      <c r="T556" s="2">
        <f>(Table2[[#This Row],[Close Price]]-Table2[[#This Row],[50D EMA]])/Table2[[#This Row],[50D EMA]]</f>
        <v>3.0750255847883098E-2</v>
      </c>
      <c r="U556" s="2">
        <f>(Table2[[#This Row],[Close Price]]-Table2[[#This Row],[200D EMA]])/Table2[[#This Row],[200D EMA]]</f>
        <v>4.5554978148237044E-2</v>
      </c>
      <c r="V556">
        <v>0.92011502031693204</v>
      </c>
      <c r="W556">
        <v>1455</v>
      </c>
      <c r="X556">
        <v>1478.6</v>
      </c>
      <c r="Y556">
        <v>1455</v>
      </c>
      <c r="Z556">
        <v>1478.6</v>
      </c>
      <c r="AA556">
        <v>1455</v>
      </c>
      <c r="AB556">
        <v>1478.6</v>
      </c>
      <c r="AC556" s="2">
        <f>(Table2[[#This Row],[Close Price]]/Table2[[#This Row],[Day Low]])-1</f>
        <v>9.5189003436424446E-3</v>
      </c>
      <c r="AD556" s="2">
        <f>(Table2[[#This Row],[Day High]]/Table2[[#This Row],[Close Price]])-1</f>
        <v>6.6378459338938267E-3</v>
      </c>
      <c r="AE556" s="2">
        <f>(Table2[[#This Row],[Close Price]]/Table2[[#This Row],[Current Week Low]])-1</f>
        <v>9.5189003436424446E-3</v>
      </c>
      <c r="AF556" s="2">
        <f>(Table2[[#This Row],[Current Week High]]/Table2[[#This Row],[Close Price]])-1</f>
        <v>6.6378459338938267E-3</v>
      </c>
      <c r="AG556" s="2">
        <f>(Table2[[#This Row],[Close Price]]/Table2[[#This Row],[Current Month Low]])-1</f>
        <v>9.5189003436424446E-3</v>
      </c>
      <c r="AH556" s="2">
        <f>(Table2[[#This Row],[Current Month High]]/Table2[[#This Row],[Close Price]])-1</f>
        <v>6.6378459338938267E-3</v>
      </c>
      <c r="AI556">
        <v>15.556387650202501</v>
      </c>
      <c r="AJ556">
        <v>35.122579458166499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-0.09</v>
      </c>
      <c r="AM556" t="s">
        <v>10456</v>
      </c>
      <c r="AN556">
        <v>2.09</v>
      </c>
      <c r="AO556" t="s">
        <v>10455</v>
      </c>
      <c r="AP556">
        <v>1.0897768101749E-2</v>
      </c>
      <c r="AQ556">
        <f>(Table2[[#This Row],[Sharpe Ratio]]-AVERAGE(Table2[Sharpe Ratio]))/_xlfn.STDEV.P(Table2[Sharpe Ratio])</f>
        <v>-0.48858148252018868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-1.4056988278918268</v>
      </c>
      <c r="AS556">
        <f>_xlfn.RANK.AVG(Table2[[#This Row],[1Y Return vs Nifty Z-Score]],Table2[1Y Return vs Nifty Z-Score])</f>
        <v>520</v>
      </c>
      <c r="AT556">
        <f>_xlfn.RANK.AVG(Table2[[#This Row],[6M Return vs Nifty Z-Score]],Table2[6M Return vs Nifty Z-Score])</f>
        <v>568</v>
      </c>
      <c r="AU556">
        <f>_xlfn.RANK.AVG(Table2[[#This Row],[Sharpe Ratio Z-Score]],Table2[Sharpe Ratio Z-Score])</f>
        <v>474</v>
      </c>
      <c r="AV556">
        <f>(Table2[[#This Row],[Rank 1Y]]+Table2[[#This Row],[Rank 6M]]+Table2[[#This Row],[Rank Sharpe]])/3</f>
        <v>520.66666666666663</v>
      </c>
    </row>
    <row r="557" spans="1:48" x14ac:dyDescent="0.3">
      <c r="A557" t="s">
        <v>554</v>
      </c>
      <c r="B557" t="s">
        <v>555</v>
      </c>
      <c r="C557" t="s">
        <v>10425</v>
      </c>
      <c r="D557" t="s">
        <v>278</v>
      </c>
      <c r="E557">
        <v>34124.856892994998</v>
      </c>
      <c r="F557">
        <v>2616</v>
      </c>
      <c r="G557">
        <v>-4.2286097284811897</v>
      </c>
      <c r="H557">
        <f>(Table2[[#This Row],[1Y Return vs Nifty]]-AVERAGE(Table2[1Y Return vs Nifty]))/_xlfn.STDEV.P(Table2[1Y Return vs Nifty])</f>
        <v>-0.59618588204516199</v>
      </c>
      <c r="I557">
        <v>5.5970136913596704</v>
      </c>
      <c r="J557">
        <f>(Table2[[#This Row],[1M Return vs Nifty]]-AVERAGE(Table2[1M Return vs Nifty]))/_xlfn.STDEV.P(Table2[1M Return vs Nifty])</f>
        <v>0.56713943413938406</v>
      </c>
      <c r="K557">
        <v>-5.2083876543717196</v>
      </c>
      <c r="L557">
        <f>(Table2[[#This Row],[6M Return vs Nifty]]-AVERAGE(Table2[6M Return vs Nifty]))/_xlfn.STDEV.P(Table2[6M Return vs Nifty])</f>
        <v>-0.53490248015856767</v>
      </c>
      <c r="M557">
        <v>-3.6265889763764001</v>
      </c>
      <c r="N557">
        <f>(Table2[[#This Row],[1W Return vs Nifty]]-AVERAGE(Table2[1W Return vs Nifty]))/_xlfn.STDEV.P(Table2[1W Return vs Nifty])</f>
        <v>-0.3645375148795843</v>
      </c>
      <c r="O557">
        <v>2452.89</v>
      </c>
      <c r="P557">
        <v>2393.5287549355498</v>
      </c>
      <c r="Q557">
        <v>2272.1785914909901</v>
      </c>
      <c r="R557">
        <v>58.912793218113599</v>
      </c>
      <c r="S557" s="2">
        <f>(Table2[[#This Row],[Close Price]]-Table2[[#This Row],[20D EMA]])/Table2[[#This Row],[20D EMA]]</f>
        <v>6.6497070802196648E-2</v>
      </c>
      <c r="T557" s="2">
        <f>(Table2[[#This Row],[Close Price]]-Table2[[#This Row],[50D EMA]])/Table2[[#This Row],[50D EMA]]</f>
        <v>9.2946969868528115E-2</v>
      </c>
      <c r="U557" s="2">
        <f>(Table2[[#This Row],[Close Price]]-Table2[[#This Row],[200D EMA]])/Table2[[#This Row],[200D EMA]]</f>
        <v>0.1513179508849242</v>
      </c>
      <c r="V557">
        <v>1.1837466890488599</v>
      </c>
      <c r="W557">
        <v>2510</v>
      </c>
      <c r="X557">
        <v>2645</v>
      </c>
      <c r="Y557">
        <v>2510</v>
      </c>
      <c r="Z557">
        <v>2645</v>
      </c>
      <c r="AA557">
        <v>2510</v>
      </c>
      <c r="AB557">
        <v>2645</v>
      </c>
      <c r="AC557" s="2">
        <f>(Table2[[#This Row],[Close Price]]/Table2[[#This Row],[Day Low]])-1</f>
        <v>4.2231075697211073E-2</v>
      </c>
      <c r="AD557" s="2">
        <f>(Table2[[#This Row],[Day High]]/Table2[[#This Row],[Close Price]])-1</f>
        <v>1.1085626911315094E-2</v>
      </c>
      <c r="AE557" s="2">
        <f>(Table2[[#This Row],[Close Price]]/Table2[[#This Row],[Current Week Low]])-1</f>
        <v>4.2231075697211073E-2</v>
      </c>
      <c r="AF557" s="2">
        <f>(Table2[[#This Row],[Current Week High]]/Table2[[#This Row],[Close Price]])-1</f>
        <v>1.1085626911315094E-2</v>
      </c>
      <c r="AG557" s="2">
        <f>(Table2[[#This Row],[Close Price]]/Table2[[#This Row],[Current Month Low]])-1</f>
        <v>4.2231075697211073E-2</v>
      </c>
      <c r="AH557" s="2">
        <f>(Table2[[#This Row],[Current Month High]]/Table2[[#This Row],[Close Price]])-1</f>
        <v>1.1085626911315094E-2</v>
      </c>
      <c r="AI557">
        <v>1.1467889908256901</v>
      </c>
      <c r="AJ557">
        <v>37.669718976949703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0.11</v>
      </c>
      <c r="AM557" t="s">
        <v>10455</v>
      </c>
      <c r="AN557">
        <v>11.23</v>
      </c>
      <c r="AO557" t="s">
        <v>10455</v>
      </c>
      <c r="AP557">
        <v>-1.122602589084E-3</v>
      </c>
      <c r="AQ557">
        <f>(Table2[[#This Row],[Sharpe Ratio]]-AVERAGE(Table2[Sharpe Ratio]))/_xlfn.STDEV.P(Table2[Sharpe Ratio])</f>
        <v>-0.62448246099861582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-1.5529689039425456</v>
      </c>
      <c r="AS557">
        <f>_xlfn.RANK.AVG(Table2[[#This Row],[1Y Return vs Nifty Z-Score]],Table2[1Y Return vs Nifty Z-Score])</f>
        <v>538</v>
      </c>
      <c r="AT557">
        <f>_xlfn.RANK.AVG(Table2[[#This Row],[6M Return vs Nifty Z-Score]],Table2[6M Return vs Nifty Z-Score])</f>
        <v>486</v>
      </c>
      <c r="AU557">
        <f>_xlfn.RANK.AVG(Table2[[#This Row],[Sharpe Ratio Z-Score]],Table2[Sharpe Ratio Z-Score])</f>
        <v>541</v>
      </c>
      <c r="AV557">
        <f>(Table2[[#This Row],[Rank 1Y]]+Table2[[#This Row],[Rank 6M]]+Table2[[#This Row],[Rank Sharpe]])/3</f>
        <v>521.66666666666663</v>
      </c>
    </row>
    <row r="558" spans="1:48" x14ac:dyDescent="0.3">
      <c r="A558" t="s">
        <v>1023</v>
      </c>
      <c r="B558" t="s">
        <v>1024</v>
      </c>
      <c r="C558" t="s">
        <v>10411</v>
      </c>
      <c r="D558" t="s">
        <v>24</v>
      </c>
      <c r="E558">
        <v>12375.146172032</v>
      </c>
      <c r="F558">
        <v>166.07</v>
      </c>
      <c r="G558">
        <v>4.4748384820265397</v>
      </c>
      <c r="H558">
        <f>(Table2[[#This Row],[1Y Return vs Nifty]]-AVERAGE(Table2[1Y Return vs Nifty]))/_xlfn.STDEV.P(Table2[1Y Return vs Nifty])</f>
        <v>-0.49302040538267333</v>
      </c>
      <c r="I558">
        <v>7.1357792632063202</v>
      </c>
      <c r="J558">
        <f>(Table2[[#This Row],[1M Return vs Nifty]]-AVERAGE(Table2[1M Return vs Nifty]))/_xlfn.STDEV.P(Table2[1M Return vs Nifty])</f>
        <v>0.71483481149013439</v>
      </c>
      <c r="K558">
        <v>-1.8751789721496901</v>
      </c>
      <c r="L558">
        <f>(Table2[[#This Row],[6M Return vs Nifty]]-AVERAGE(Table2[6M Return vs Nifty]))/_xlfn.STDEV.P(Table2[6M Return vs Nifty])</f>
        <v>-0.43334972966800273</v>
      </c>
      <c r="M558">
        <v>1.23822398264931</v>
      </c>
      <c r="N558">
        <f>(Table2[[#This Row],[1W Return vs Nifty]]-AVERAGE(Table2[1W Return vs Nifty]))/_xlfn.STDEV.P(Table2[1W Return vs Nifty])</f>
        <v>0.61284206152688014</v>
      </c>
      <c r="O558">
        <v>158.55000000000001</v>
      </c>
      <c r="P558">
        <v>153.15636294097999</v>
      </c>
      <c r="Q558">
        <v>146.032932708982</v>
      </c>
      <c r="R558">
        <v>72.530811271729206</v>
      </c>
      <c r="S558" s="2">
        <f>(Table2[[#This Row],[Close Price]]-Table2[[#This Row],[20D EMA]])/Table2[[#This Row],[20D EMA]]</f>
        <v>4.7429832860296318E-2</v>
      </c>
      <c r="T558" s="2">
        <f>(Table2[[#This Row],[Close Price]]-Table2[[#This Row],[50D EMA]])/Table2[[#This Row],[50D EMA]]</f>
        <v>8.43166866269629E-2</v>
      </c>
      <c r="U558" s="2">
        <f>(Table2[[#This Row],[Close Price]]-Table2[[#This Row],[200D EMA]])/Table2[[#This Row],[200D EMA]]</f>
        <v>0.13720923711741342</v>
      </c>
      <c r="V558">
        <v>1.79348595146622</v>
      </c>
      <c r="W558">
        <v>165.61</v>
      </c>
      <c r="X558">
        <v>168.19</v>
      </c>
      <c r="Y558">
        <v>165.61</v>
      </c>
      <c r="Z558">
        <v>168.19</v>
      </c>
      <c r="AA558">
        <v>165.61</v>
      </c>
      <c r="AB558">
        <v>168.19</v>
      </c>
      <c r="AC558" s="2">
        <f>(Table2[[#This Row],[Close Price]]/Table2[[#This Row],[Day Low]])-1</f>
        <v>2.7776100477023835E-3</v>
      </c>
      <c r="AD558" s="2">
        <f>(Table2[[#This Row],[Day High]]/Table2[[#This Row],[Close Price]])-1</f>
        <v>1.2765701210333047E-2</v>
      </c>
      <c r="AE558" s="2">
        <f>(Table2[[#This Row],[Close Price]]/Table2[[#This Row],[Current Week Low]])-1</f>
        <v>2.7776100477023835E-3</v>
      </c>
      <c r="AF558" s="2">
        <f>(Table2[[#This Row],[Current Week High]]/Table2[[#This Row],[Close Price]])-1</f>
        <v>1.2765701210333047E-2</v>
      </c>
      <c r="AG558" s="2">
        <f>(Table2[[#This Row],[Close Price]]/Table2[[#This Row],[Current Month Low]])-1</f>
        <v>2.7776100477023835E-3</v>
      </c>
      <c r="AH558" s="2">
        <f>(Table2[[#This Row],[Current Month High]]/Table2[[#This Row],[Close Price]])-1</f>
        <v>1.2765701210333047E-2</v>
      </c>
      <c r="AI558">
        <v>3.4623953754440802</v>
      </c>
      <c r="AJ558">
        <v>38.334027488546397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-0.02</v>
      </c>
      <c r="AM558" t="s">
        <v>10456</v>
      </c>
      <c r="AN558">
        <v>11.27</v>
      </c>
      <c r="AO558" t="s">
        <v>10455</v>
      </c>
      <c r="AP558">
        <v>-4.2507263381533003E-2</v>
      </c>
      <c r="AQ558">
        <f>(Table2[[#This Row],[Sharpe Ratio]]-AVERAGE(Table2[Sharpe Ratio]))/_xlfn.STDEV.P(Table2[Sharpe Ratio])</f>
        <v>-1.0923728481046284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-0.69106611013828978</v>
      </c>
      <c r="AS558">
        <f>_xlfn.RANK.AVG(Table2[[#This Row],[1Y Return vs Nifty Z-Score]],Table2[1Y Return vs Nifty Z-Score])</f>
        <v>481</v>
      </c>
      <c r="AT558">
        <f>_xlfn.RANK.AVG(Table2[[#This Row],[6M Return vs Nifty Z-Score]],Table2[6M Return vs Nifty Z-Score])</f>
        <v>460</v>
      </c>
      <c r="AU558">
        <f>_xlfn.RANK.AVG(Table2[[#This Row],[Sharpe Ratio Z-Score]],Table2[Sharpe Ratio Z-Score])</f>
        <v>624</v>
      </c>
      <c r="AV558">
        <f>(Table2[[#This Row],[Rank 1Y]]+Table2[[#This Row],[Rank 6M]]+Table2[[#This Row],[Rank Sharpe]])/3</f>
        <v>521.66666666666663</v>
      </c>
    </row>
    <row r="559" spans="1:48" x14ac:dyDescent="0.3">
      <c r="A559" t="s">
        <v>127</v>
      </c>
      <c r="B559" t="s">
        <v>128</v>
      </c>
      <c r="C559" t="s">
        <v>10418</v>
      </c>
      <c r="D559" t="s">
        <v>129</v>
      </c>
      <c r="E559">
        <v>226960.19101484999</v>
      </c>
      <c r="F559">
        <v>943.9</v>
      </c>
      <c r="G559">
        <v>-6.6954697616727703</v>
      </c>
      <c r="H559">
        <f>(Table2[[#This Row],[1Y Return vs Nifty]]-AVERAGE(Table2[1Y Return vs Nifty]))/_xlfn.STDEV.P(Table2[1Y Return vs Nifty])</f>
        <v>-0.62542656746414327</v>
      </c>
      <c r="I559">
        <v>-3.7286617271206999</v>
      </c>
      <c r="J559">
        <f>(Table2[[#This Row],[1M Return vs Nifty]]-AVERAGE(Table2[1M Return vs Nifty]))/_xlfn.STDEV.P(Table2[1M Return vs Nifty])</f>
        <v>-0.32796712087024377</v>
      </c>
      <c r="K559">
        <v>-3.3976600483195099</v>
      </c>
      <c r="L559">
        <f>(Table2[[#This Row],[6M Return vs Nifty]]-AVERAGE(Table2[6M Return vs Nifty]))/_xlfn.STDEV.P(Table2[6M Return vs Nifty])</f>
        <v>-0.47973510652109874</v>
      </c>
      <c r="M559">
        <v>-2.5938718370556102</v>
      </c>
      <c r="N559">
        <f>(Table2[[#This Row],[1W Return vs Nifty]]-AVERAGE(Table2[1W Return vs Nifty]))/_xlfn.STDEV.P(Table2[1W Return vs Nifty])</f>
        <v>-0.15705643622796106</v>
      </c>
      <c r="O559">
        <v>920.47</v>
      </c>
      <c r="P559">
        <v>898.33743989848494</v>
      </c>
      <c r="Q559">
        <v>839.82269749189402</v>
      </c>
      <c r="R559">
        <v>55.393816227035401</v>
      </c>
      <c r="S559" s="2">
        <f>(Table2[[#This Row],[Close Price]]-Table2[[#This Row],[20D EMA]])/Table2[[#This Row],[20D EMA]]</f>
        <v>2.5454387432507251E-2</v>
      </c>
      <c r="T559" s="2">
        <f>(Table2[[#This Row],[Close Price]]-Table2[[#This Row],[50D EMA]])/Table2[[#This Row],[50D EMA]]</f>
        <v>5.0718758985113375E-2</v>
      </c>
      <c r="U559" s="2">
        <f>(Table2[[#This Row],[Close Price]]-Table2[[#This Row],[200D EMA]])/Table2[[#This Row],[200D EMA]]</f>
        <v>0.12392770857340459</v>
      </c>
      <c r="V559">
        <v>0.948996236366771</v>
      </c>
      <c r="W559">
        <v>931.6</v>
      </c>
      <c r="X559">
        <v>947.5</v>
      </c>
      <c r="Y559">
        <v>931.6</v>
      </c>
      <c r="Z559">
        <v>947.5</v>
      </c>
      <c r="AA559">
        <v>931.6</v>
      </c>
      <c r="AB559">
        <v>947.5</v>
      </c>
      <c r="AC559" s="2">
        <f>(Table2[[#This Row],[Close Price]]/Table2[[#This Row],[Day Low]])-1</f>
        <v>1.3203091455560312E-2</v>
      </c>
      <c r="AD559" s="2">
        <f>(Table2[[#This Row],[Day High]]/Table2[[#This Row],[Close Price]])-1</f>
        <v>3.8139633435745335E-3</v>
      </c>
      <c r="AE559" s="2">
        <f>(Table2[[#This Row],[Close Price]]/Table2[[#This Row],[Current Week Low]])-1</f>
        <v>1.3203091455560312E-2</v>
      </c>
      <c r="AF559" s="2">
        <f>(Table2[[#This Row],[Current Week High]]/Table2[[#This Row],[Close Price]])-1</f>
        <v>3.8139633435745335E-3</v>
      </c>
      <c r="AG559" s="2">
        <f>(Table2[[#This Row],[Close Price]]/Table2[[#This Row],[Current Month Low]])-1</f>
        <v>1.3203091455560312E-2</v>
      </c>
      <c r="AH559" s="2">
        <f>(Table2[[#This Row],[Current Month High]]/Table2[[#This Row],[Close Price]])-1</f>
        <v>3.8139633435745335E-3</v>
      </c>
      <c r="AI559">
        <v>0.582688844157219</v>
      </c>
      <c r="AJ559">
        <v>30.5532503457814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-0.03</v>
      </c>
      <c r="AM559" t="s">
        <v>10456</v>
      </c>
      <c r="AN559">
        <v>2.94</v>
      </c>
      <c r="AO559" t="s">
        <v>10455</v>
      </c>
      <c r="AP559">
        <v>-2.465425185077E-3</v>
      </c>
      <c r="AQ559">
        <f>(Table2[[#This Row],[Sharpe Ratio]]-AVERAGE(Table2[Sharpe Ratio]))/_xlfn.STDEV.P(Table2[Sharpe Ratio])</f>
        <v>-0.63966426440652258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-2.2298494954899697</v>
      </c>
      <c r="AS559">
        <f>_xlfn.RANK.AVG(Table2[[#This Row],[1Y Return vs Nifty Z-Score]],Table2[1Y Return vs Nifty Z-Score])</f>
        <v>554</v>
      </c>
      <c r="AT559">
        <f>_xlfn.RANK.AVG(Table2[[#This Row],[6M Return vs Nifty Z-Score]],Table2[6M Return vs Nifty Z-Score])</f>
        <v>470</v>
      </c>
      <c r="AU559">
        <f>_xlfn.RANK.AVG(Table2[[#This Row],[Sharpe Ratio Z-Score]],Table2[Sharpe Ratio Z-Score])</f>
        <v>542</v>
      </c>
      <c r="AV559">
        <f>(Table2[[#This Row],[Rank 1Y]]+Table2[[#This Row],[Rank 6M]]+Table2[[#This Row],[Rank Sharpe]])/3</f>
        <v>522</v>
      </c>
    </row>
    <row r="560" spans="1:48" x14ac:dyDescent="0.3">
      <c r="A560" t="s">
        <v>1512</v>
      </c>
      <c r="B560" t="s">
        <v>1513</v>
      </c>
      <c r="C560" t="s">
        <v>10422</v>
      </c>
      <c r="D560" t="s">
        <v>1514</v>
      </c>
      <c r="E560">
        <v>6038.6359848849997</v>
      </c>
      <c r="F560">
        <v>455.1</v>
      </c>
      <c r="G560">
        <v>-6.4833369904315497</v>
      </c>
      <c r="H560">
        <f>(Table2[[#This Row],[1Y Return vs Nifty]]-AVERAGE(Table2[1Y Return vs Nifty]))/_xlfn.STDEV.P(Table2[1Y Return vs Nifty])</f>
        <v>-0.62291207229722623</v>
      </c>
      <c r="I560">
        <v>-2.6216424254806401</v>
      </c>
      <c r="J560">
        <f>(Table2[[#This Row],[1M Return vs Nifty]]-AVERAGE(Table2[1M Return vs Nifty]))/_xlfn.STDEV.P(Table2[1M Return vs Nifty])</f>
        <v>-0.22171205740786282</v>
      </c>
      <c r="K560">
        <v>-6.3677286789774499</v>
      </c>
      <c r="L560">
        <f>(Table2[[#This Row],[6M Return vs Nifty]]-AVERAGE(Table2[6M Return vs Nifty]))/_xlfn.STDEV.P(Table2[6M Return vs Nifty])</f>
        <v>-0.5702240819632215</v>
      </c>
      <c r="M560">
        <v>-7.97495594877957</v>
      </c>
      <c r="N560">
        <f>(Table2[[#This Row],[1W Return vs Nifty]]-AVERAGE(Table2[1W Return vs Nifty]))/_xlfn.STDEV.P(Table2[1W Return vs Nifty])</f>
        <v>-1.2381589891979783</v>
      </c>
      <c r="O560">
        <v>451.08</v>
      </c>
      <c r="P560">
        <v>458.24718893699901</v>
      </c>
      <c r="Q560">
        <v>441.09709343021302</v>
      </c>
      <c r="R560">
        <v>42.762961280714798</v>
      </c>
      <c r="S560" s="2">
        <f>(Table2[[#This Row],[Close Price]]-Table2[[#This Row],[20D EMA]])/Table2[[#This Row],[20D EMA]]</f>
        <v>8.9119446661346958E-3</v>
      </c>
      <c r="T560" s="2">
        <f>(Table2[[#This Row],[Close Price]]-Table2[[#This Row],[50D EMA]])/Table2[[#This Row],[50D EMA]]</f>
        <v>-6.8678848730082884E-3</v>
      </c>
      <c r="U560" s="2">
        <f>(Table2[[#This Row],[Close Price]]-Table2[[#This Row],[200D EMA]])/Table2[[#This Row],[200D EMA]]</f>
        <v>3.1745633281989497E-2</v>
      </c>
      <c r="V560">
        <v>1.13784002170299</v>
      </c>
      <c r="W560">
        <v>443.05</v>
      </c>
      <c r="X560">
        <v>457.75</v>
      </c>
      <c r="Y560">
        <v>443.05</v>
      </c>
      <c r="Z560">
        <v>457.75</v>
      </c>
      <c r="AA560">
        <v>443.05</v>
      </c>
      <c r="AB560">
        <v>457.75</v>
      </c>
      <c r="AC560" s="2">
        <f>(Table2[[#This Row],[Close Price]]/Table2[[#This Row],[Day Low]])-1</f>
        <v>2.7197833201670241E-2</v>
      </c>
      <c r="AD560" s="2">
        <f>(Table2[[#This Row],[Day High]]/Table2[[#This Row],[Close Price]])-1</f>
        <v>5.822896066798533E-3</v>
      </c>
      <c r="AE560" s="2">
        <f>(Table2[[#This Row],[Close Price]]/Table2[[#This Row],[Current Week Low]])-1</f>
        <v>2.7197833201670241E-2</v>
      </c>
      <c r="AF560" s="2">
        <f>(Table2[[#This Row],[Current Week High]]/Table2[[#This Row],[Close Price]])-1</f>
        <v>5.822896066798533E-3</v>
      </c>
      <c r="AG560" s="2">
        <f>(Table2[[#This Row],[Close Price]]/Table2[[#This Row],[Current Month Low]])-1</f>
        <v>2.7197833201670241E-2</v>
      </c>
      <c r="AH560" s="2">
        <f>(Table2[[#This Row],[Current Month High]]/Table2[[#This Row],[Close Price]])-1</f>
        <v>5.822896066798533E-3</v>
      </c>
      <c r="AI560">
        <v>26.763348714568199</v>
      </c>
      <c r="AJ560">
        <v>32.9535495179666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-0.15</v>
      </c>
      <c r="AM560" t="s">
        <v>10456</v>
      </c>
      <c r="AN560">
        <v>0.89</v>
      </c>
      <c r="AO560" t="s">
        <v>10455</v>
      </c>
      <c r="AQ560">
        <f>(Table2[[#This Row],[Sharpe Ratio]]-AVERAGE(Table2[Sharpe Ratio]))/_xlfn.STDEV.P(Table2[Sharpe Ratio])</f>
        <v>-0.61179044057571164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552</v>
      </c>
      <c r="AT560">
        <f>_xlfn.RANK.AVG(Table2[[#This Row],[6M Return vs Nifty Z-Score]],Table2[6M Return vs Nifty Z-Score])</f>
        <v>501</v>
      </c>
      <c r="AU560">
        <f>_xlfn.RANK.AVG(Table2[[#This Row],[Sharpe Ratio Z-Score]],Table2[Sharpe Ratio Z-Score])</f>
        <v>519.5</v>
      </c>
      <c r="AV560">
        <f>(Table2[[#This Row],[Rank 1Y]]+Table2[[#This Row],[Rank 6M]]+Table2[[#This Row],[Rank Sharpe]])/3</f>
        <v>524.16666666666663</v>
      </c>
    </row>
    <row r="561" spans="1:48" x14ac:dyDescent="0.3">
      <c r="A561" t="s">
        <v>802</v>
      </c>
      <c r="B561" t="s">
        <v>803</v>
      </c>
      <c r="C561" t="s">
        <v>10421</v>
      </c>
      <c r="D561" t="s">
        <v>381</v>
      </c>
      <c r="E561">
        <v>18914.6039484299</v>
      </c>
      <c r="F561">
        <v>8138.15</v>
      </c>
      <c r="G561">
        <v>-13.7332542465246</v>
      </c>
      <c r="H561">
        <f>(Table2[[#This Row],[1Y Return vs Nifty]]-AVERAGE(Table2[1Y Return vs Nifty]))/_xlfn.STDEV.P(Table2[1Y Return vs Nifty])</f>
        <v>-0.7088482611959489</v>
      </c>
      <c r="I561">
        <v>2.13003342288946</v>
      </c>
      <c r="J561">
        <f>(Table2[[#This Row],[1M Return vs Nifty]]-AVERAGE(Table2[1M Return vs Nifty]))/_xlfn.STDEV.P(Table2[1M Return vs Nifty])</f>
        <v>0.23436817359915676</v>
      </c>
      <c r="K561">
        <v>-1.56534015867144E-2</v>
      </c>
      <c r="L561">
        <f>(Table2[[#This Row],[6M Return vs Nifty]]-AVERAGE(Table2[6M Return vs Nifty]))/_xlfn.STDEV.P(Table2[6M Return vs Nifty])</f>
        <v>-0.37669563017960217</v>
      </c>
      <c r="M561">
        <v>0.59957098982326296</v>
      </c>
      <c r="N561">
        <f>(Table2[[#This Row],[1W Return vs Nifty]]-AVERAGE(Table2[1W Return vs Nifty]))/_xlfn.STDEV.P(Table2[1W Return vs Nifty])</f>
        <v>0.48453160090763892</v>
      </c>
      <c r="O561">
        <v>7701.97</v>
      </c>
      <c r="P561">
        <v>7295.4705087401298</v>
      </c>
      <c r="Q561">
        <v>6828.0681780320801</v>
      </c>
      <c r="R561">
        <v>67.525659417886502</v>
      </c>
      <c r="S561" s="2">
        <f>(Table2[[#This Row],[Close Price]]-Table2[[#This Row],[20D EMA]])/Table2[[#This Row],[20D EMA]]</f>
        <v>5.6632264212922064E-2</v>
      </c>
      <c r="T561" s="2">
        <f>(Table2[[#This Row],[Close Price]]-Table2[[#This Row],[50D EMA]])/Table2[[#This Row],[50D EMA]]</f>
        <v>0.11550721646401307</v>
      </c>
      <c r="U561" s="2">
        <f>(Table2[[#This Row],[Close Price]]-Table2[[#This Row],[200D EMA]])/Table2[[#This Row],[200D EMA]]</f>
        <v>0.19186712666151184</v>
      </c>
      <c r="V561">
        <v>0.36267856339872301</v>
      </c>
      <c r="W561">
        <v>7963.25</v>
      </c>
      <c r="X561">
        <v>8317</v>
      </c>
      <c r="Y561">
        <v>7963.25</v>
      </c>
      <c r="Z561">
        <v>8317</v>
      </c>
      <c r="AA561">
        <v>7963.25</v>
      </c>
      <c r="AB561">
        <v>8317</v>
      </c>
      <c r="AC561" s="2">
        <f>(Table2[[#This Row],[Close Price]]/Table2[[#This Row],[Day Low]])-1</f>
        <v>2.1963394342761955E-2</v>
      </c>
      <c r="AD561" s="2">
        <f>(Table2[[#This Row],[Day High]]/Table2[[#This Row],[Close Price]])-1</f>
        <v>2.1976739185195715E-2</v>
      </c>
      <c r="AE561" s="2">
        <f>(Table2[[#This Row],[Close Price]]/Table2[[#This Row],[Current Week Low]])-1</f>
        <v>2.1963394342761955E-2</v>
      </c>
      <c r="AF561" s="2">
        <f>(Table2[[#This Row],[Current Week High]]/Table2[[#This Row],[Close Price]])-1</f>
        <v>2.1976739185195715E-2</v>
      </c>
      <c r="AG561" s="2">
        <f>(Table2[[#This Row],[Close Price]]/Table2[[#This Row],[Current Month Low]])-1</f>
        <v>2.1963394342761955E-2</v>
      </c>
      <c r="AH561" s="2">
        <f>(Table2[[#This Row],[Current Month High]]/Table2[[#This Row],[Close Price]])-1</f>
        <v>2.1976739185195715E-2</v>
      </c>
      <c r="AI561">
        <v>2.1976739185195702</v>
      </c>
      <c r="AJ561">
        <v>48.3277439580067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0.27</v>
      </c>
      <c r="AM561" t="s">
        <v>10455</v>
      </c>
      <c r="AN561">
        <v>4.25</v>
      </c>
      <c r="AO561" t="s">
        <v>10455</v>
      </c>
      <c r="AP561">
        <v>-4.5970267509550002E-3</v>
      </c>
      <c r="AQ561">
        <f>(Table2[[#This Row],[Sharpe Ratio]]-AVERAGE(Table2[Sharpe Ratio]))/_xlfn.STDEV.P(Table2[Sharpe Ratio])</f>
        <v>-0.6637639154056294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-1.0304080322743849</v>
      </c>
      <c r="AS561">
        <f>_xlfn.RANK.AVG(Table2[[#This Row],[1Y Return vs Nifty Z-Score]],Table2[1Y Return vs Nifty Z-Score])</f>
        <v>591</v>
      </c>
      <c r="AT561">
        <f>_xlfn.RANK.AVG(Table2[[#This Row],[6M Return vs Nifty Z-Score]],Table2[6M Return vs Nifty Z-Score])</f>
        <v>435</v>
      </c>
      <c r="AU561">
        <f>_xlfn.RANK.AVG(Table2[[#This Row],[Sharpe Ratio Z-Score]],Table2[Sharpe Ratio Z-Score])</f>
        <v>548</v>
      </c>
      <c r="AV561">
        <f>(Table2[[#This Row],[Rank 1Y]]+Table2[[#This Row],[Rank 6M]]+Table2[[#This Row],[Rank Sharpe]])/3</f>
        <v>524.66666666666663</v>
      </c>
    </row>
    <row r="562" spans="1:48" x14ac:dyDescent="0.3">
      <c r="A562" t="s">
        <v>1680</v>
      </c>
      <c r="B562" t="s">
        <v>1681</v>
      </c>
      <c r="C562" t="s">
        <v>10425</v>
      </c>
      <c r="D562" t="s">
        <v>278</v>
      </c>
      <c r="E562">
        <v>4597.7550009500001</v>
      </c>
      <c r="F562">
        <v>283.55</v>
      </c>
      <c r="G562">
        <v>2.6898018077658801</v>
      </c>
      <c r="H562">
        <f>(Table2[[#This Row],[1Y Return vs Nifty]]-AVERAGE(Table2[1Y Return vs Nifty]))/_xlfn.STDEV.P(Table2[1Y Return vs Nifty])</f>
        <v>-0.51417916394664043</v>
      </c>
      <c r="I562">
        <v>-0.37804325977483899</v>
      </c>
      <c r="J562">
        <f>(Table2[[#This Row],[1M Return vs Nifty]]-AVERAGE(Table2[1M Return vs Nifty]))/_xlfn.STDEV.P(Table2[1M Return vs Nifty])</f>
        <v>-6.3646182231690907E-3</v>
      </c>
      <c r="K562">
        <v>-7.5235748049776303</v>
      </c>
      <c r="L562">
        <f>(Table2[[#This Row],[6M Return vs Nifty]]-AVERAGE(Table2[6M Return vs Nifty]))/_xlfn.STDEV.P(Table2[6M Return vs Nifty])</f>
        <v>-0.6054392048162357</v>
      </c>
      <c r="M562">
        <v>-6.9203013988055702</v>
      </c>
      <c r="N562">
        <f>(Table2[[#This Row],[1W Return vs Nifty]]-AVERAGE(Table2[1W Return vs Nifty]))/_xlfn.STDEV.P(Table2[1W Return vs Nifty])</f>
        <v>-1.0262705104443821</v>
      </c>
      <c r="O562">
        <v>274.91000000000003</v>
      </c>
      <c r="P562">
        <v>268.17134740250498</v>
      </c>
      <c r="Q562">
        <v>256.19621516828499</v>
      </c>
      <c r="R562">
        <v>48.859464439955403</v>
      </c>
      <c r="S562" s="2">
        <f>(Table2[[#This Row],[Close Price]]-Table2[[#This Row],[20D EMA]])/Table2[[#This Row],[20D EMA]]</f>
        <v>3.1428467498453988E-2</v>
      </c>
      <c r="T562" s="2">
        <f>(Table2[[#This Row],[Close Price]]-Table2[[#This Row],[50D EMA]])/Table2[[#This Row],[50D EMA]]</f>
        <v>5.7346367337345834E-2</v>
      </c>
      <c r="U562" s="2">
        <f>(Table2[[#This Row],[Close Price]]-Table2[[#This Row],[200D EMA]])/Table2[[#This Row],[200D EMA]]</f>
        <v>0.10676888733015598</v>
      </c>
      <c r="V562">
        <v>2.6617871270765101</v>
      </c>
      <c r="W562">
        <v>276.8</v>
      </c>
      <c r="X562">
        <v>286.64999999999998</v>
      </c>
      <c r="Y562">
        <v>276.8</v>
      </c>
      <c r="Z562">
        <v>286.64999999999998</v>
      </c>
      <c r="AA562">
        <v>276.8</v>
      </c>
      <c r="AB562">
        <v>286.64999999999998</v>
      </c>
      <c r="AC562" s="2">
        <f>(Table2[[#This Row],[Close Price]]/Table2[[#This Row],[Day Low]])-1</f>
        <v>2.4385838150289052E-2</v>
      </c>
      <c r="AD562" s="2">
        <f>(Table2[[#This Row],[Day High]]/Table2[[#This Row],[Close Price]])-1</f>
        <v>1.0932816081819619E-2</v>
      </c>
      <c r="AE562" s="2">
        <f>(Table2[[#This Row],[Close Price]]/Table2[[#This Row],[Current Week Low]])-1</f>
        <v>2.4385838150289052E-2</v>
      </c>
      <c r="AF562" s="2">
        <f>(Table2[[#This Row],[Current Week High]]/Table2[[#This Row],[Close Price]])-1</f>
        <v>1.0932816081819619E-2</v>
      </c>
      <c r="AG562" s="2">
        <f>(Table2[[#This Row],[Close Price]]/Table2[[#This Row],[Current Month Low]])-1</f>
        <v>2.4385838150289052E-2</v>
      </c>
      <c r="AH562" s="2">
        <f>(Table2[[#This Row],[Current Month High]]/Table2[[#This Row],[Close Price]])-1</f>
        <v>1.0932816081819619E-2</v>
      </c>
      <c r="AI562">
        <v>9.80426732498678</v>
      </c>
      <c r="AJ562">
        <v>38.757034499632901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</v>
      </c>
      <c r="AM562" t="s">
        <v>10457</v>
      </c>
      <c r="AN562">
        <v>6.46</v>
      </c>
      <c r="AO562" t="s">
        <v>10455</v>
      </c>
      <c r="AP562">
        <v>-1.326284317589E-2</v>
      </c>
      <c r="AQ562">
        <f>(Table2[[#This Row],[Sharpe Ratio]]-AVERAGE(Table2[Sharpe Ratio]))/_xlfn.STDEV.P(Table2[Sharpe Ratio])</f>
        <v>-0.76173867523239791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-2.9139921726628253</v>
      </c>
      <c r="AS562">
        <f>_xlfn.RANK.AVG(Table2[[#This Row],[1Y Return vs Nifty Z-Score]],Table2[1Y Return vs Nifty Z-Score])</f>
        <v>493</v>
      </c>
      <c r="AT562">
        <f>_xlfn.RANK.AVG(Table2[[#This Row],[6M Return vs Nifty Z-Score]],Table2[6M Return vs Nifty Z-Score])</f>
        <v>513</v>
      </c>
      <c r="AU562">
        <f>_xlfn.RANK.AVG(Table2[[#This Row],[Sharpe Ratio Z-Score]],Table2[Sharpe Ratio Z-Score])</f>
        <v>568</v>
      </c>
      <c r="AV562">
        <f>(Table2[[#This Row],[Rank 1Y]]+Table2[[#This Row],[Rank 6M]]+Table2[[#This Row],[Rank Sharpe]])/3</f>
        <v>524.66666666666663</v>
      </c>
    </row>
    <row r="563" spans="1:48" x14ac:dyDescent="0.3">
      <c r="A563" t="s">
        <v>1126</v>
      </c>
      <c r="B563" t="s">
        <v>1127</v>
      </c>
      <c r="C563" t="s">
        <v>10413</v>
      </c>
      <c r="D563" t="s">
        <v>983</v>
      </c>
      <c r="E563">
        <v>10438.113846791999</v>
      </c>
      <c r="F563">
        <v>49.12</v>
      </c>
      <c r="G563">
        <v>-12.109394008121299</v>
      </c>
      <c r="H563">
        <f>(Table2[[#This Row],[1Y Return vs Nifty]]-AVERAGE(Table2[1Y Return vs Nifty]))/_xlfn.STDEV.P(Table2[1Y Return vs Nifty])</f>
        <v>-0.68959999183463028</v>
      </c>
      <c r="I563">
        <v>12.1058427739106</v>
      </c>
      <c r="J563">
        <f>(Table2[[#This Row],[1M Return vs Nifty]]-AVERAGE(Table2[1M Return vs Nifty]))/_xlfn.STDEV.P(Table2[1M Return vs Nifty])</f>
        <v>1.1918765513763048</v>
      </c>
      <c r="K563">
        <v>-7.3236626868926704</v>
      </c>
      <c r="L563">
        <f>(Table2[[#This Row],[6M Return vs Nifty]]-AVERAGE(Table2[6M Return vs Nifty]))/_xlfn.STDEV.P(Table2[6M Return vs Nifty])</f>
        <v>-0.59934848941752616</v>
      </c>
      <c r="M563">
        <v>-6.2165115193396598</v>
      </c>
      <c r="N563">
        <f>(Table2[[#This Row],[1W Return vs Nifty]]-AVERAGE(Table2[1W Return vs Nifty]))/_xlfn.STDEV.P(Table2[1W Return vs Nifty])</f>
        <v>-0.8848735317598595</v>
      </c>
      <c r="O563">
        <v>47.54</v>
      </c>
      <c r="P563">
        <v>45.443797188857303</v>
      </c>
      <c r="Q563">
        <v>45.970709942706499</v>
      </c>
      <c r="R563">
        <v>54.272281821723404</v>
      </c>
      <c r="S563" s="2">
        <f>(Table2[[#This Row],[Close Price]]-Table2[[#This Row],[20D EMA]])/Table2[[#This Row],[20D EMA]]</f>
        <v>3.3235170382835473E-2</v>
      </c>
      <c r="T563" s="2">
        <f>(Table2[[#This Row],[Close Price]]-Table2[[#This Row],[50D EMA]])/Table2[[#This Row],[50D EMA]]</f>
        <v>8.0895590565748091E-2</v>
      </c>
      <c r="U563" s="2">
        <f>(Table2[[#This Row],[Close Price]]-Table2[[#This Row],[200D EMA]])/Table2[[#This Row],[200D EMA]]</f>
        <v>6.8506448154019656E-2</v>
      </c>
      <c r="V563">
        <v>2.74453830544897</v>
      </c>
      <c r="W563">
        <v>48.72</v>
      </c>
      <c r="X563">
        <v>50.08</v>
      </c>
      <c r="Y563">
        <v>48.72</v>
      </c>
      <c r="Z563">
        <v>50.08</v>
      </c>
      <c r="AA563">
        <v>48.72</v>
      </c>
      <c r="AB563">
        <v>50.08</v>
      </c>
      <c r="AC563" s="2">
        <f>(Table2[[#This Row],[Close Price]]/Table2[[#This Row],[Day Low]])-1</f>
        <v>8.2101806239736064E-3</v>
      </c>
      <c r="AD563" s="2">
        <f>(Table2[[#This Row],[Day High]]/Table2[[#This Row],[Close Price]])-1</f>
        <v>1.9543973941368087E-2</v>
      </c>
      <c r="AE563" s="2">
        <f>(Table2[[#This Row],[Close Price]]/Table2[[#This Row],[Current Week Low]])-1</f>
        <v>8.2101806239736064E-3</v>
      </c>
      <c r="AF563" s="2">
        <f>(Table2[[#This Row],[Current Week High]]/Table2[[#This Row],[Close Price]])-1</f>
        <v>1.9543973941368087E-2</v>
      </c>
      <c r="AG563" s="2">
        <f>(Table2[[#This Row],[Close Price]]/Table2[[#This Row],[Current Month Low]])-1</f>
        <v>8.2101806239736064E-3</v>
      </c>
      <c r="AH563" s="2">
        <f>(Table2[[#This Row],[Current Month High]]/Table2[[#This Row],[Close Price]])-1</f>
        <v>1.9543973941368087E-2</v>
      </c>
      <c r="AI563">
        <v>16.551302931596101</v>
      </c>
      <c r="AJ563">
        <v>34.391244870041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0.02</v>
      </c>
      <c r="AM563" t="s">
        <v>10455</v>
      </c>
      <c r="AN563">
        <v>11.23</v>
      </c>
      <c r="AO563" t="s">
        <v>10455</v>
      </c>
      <c r="AP563">
        <v>7.3721305512749998E-3</v>
      </c>
      <c r="AQ563">
        <f>(Table2[[#This Row],[Sharpe Ratio]]-AVERAGE(Table2[Sharpe Ratio]))/_xlfn.STDEV.P(Table2[Sharpe Ratio])</f>
        <v>-0.52844194982134296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582</v>
      </c>
      <c r="AT563">
        <f>_xlfn.RANK.AVG(Table2[[#This Row],[6M Return vs Nifty Z-Score]],Table2[6M Return vs Nifty Z-Score])</f>
        <v>512</v>
      </c>
      <c r="AU563">
        <f>_xlfn.RANK.AVG(Table2[[#This Row],[Sharpe Ratio Z-Score]],Table2[Sharpe Ratio Z-Score])</f>
        <v>481</v>
      </c>
      <c r="AV563">
        <f>(Table2[[#This Row],[Rank 1Y]]+Table2[[#This Row],[Rank 6M]]+Table2[[#This Row],[Rank Sharpe]])/3</f>
        <v>525</v>
      </c>
    </row>
    <row r="564" spans="1:48" x14ac:dyDescent="0.3">
      <c r="A564" t="s">
        <v>247</v>
      </c>
      <c r="B564" t="s">
        <v>248</v>
      </c>
      <c r="C564" t="s">
        <v>10413</v>
      </c>
      <c r="D564" t="s">
        <v>249</v>
      </c>
      <c r="E564">
        <v>104568.85688192</v>
      </c>
      <c r="F564">
        <v>1094.55</v>
      </c>
      <c r="G564">
        <v>1.8994030905346899</v>
      </c>
      <c r="H564">
        <f>(Table2[[#This Row],[1Y Return vs Nifty]]-AVERAGE(Table2[1Y Return vs Nifty]))/_xlfn.STDEV.P(Table2[1Y Return vs Nifty])</f>
        <v>-0.52354807824869021</v>
      </c>
      <c r="I564">
        <v>-5.4003959180293197</v>
      </c>
      <c r="J564">
        <f>(Table2[[#This Row],[1M Return vs Nifty]]-AVERAGE(Table2[1M Return vs Nifty]))/_xlfn.STDEV.P(Table2[1M Return vs Nifty])</f>
        <v>-0.48842522876779054</v>
      </c>
      <c r="K564">
        <v>-9.6145155810417897</v>
      </c>
      <c r="L564">
        <f>(Table2[[#This Row],[6M Return vs Nifty]]-AVERAGE(Table2[6M Return vs Nifty]))/_xlfn.STDEV.P(Table2[6M Return vs Nifty])</f>
        <v>-0.66914382314833432</v>
      </c>
      <c r="M564">
        <v>-0.89911124652358199</v>
      </c>
      <c r="N564">
        <f>(Table2[[#This Row],[1W Return vs Nifty]]-AVERAGE(Table2[1W Return vs Nifty]))/_xlfn.STDEV.P(Table2[1W Return vs Nifty])</f>
        <v>0.18343443197929271</v>
      </c>
      <c r="O564">
        <v>1101.55</v>
      </c>
      <c r="P564">
        <v>1107.35753910362</v>
      </c>
      <c r="Q564">
        <v>1049.9953475401701</v>
      </c>
      <c r="R564">
        <v>47.548135801544902</v>
      </c>
      <c r="S564" s="2">
        <f>(Table2[[#This Row],[Close Price]]-Table2[[#This Row],[20D EMA]])/Table2[[#This Row],[20D EMA]]</f>
        <v>-6.3546820389451227E-3</v>
      </c>
      <c r="T564" s="2">
        <f>(Table2[[#This Row],[Close Price]]-Table2[[#This Row],[50D EMA]])/Table2[[#This Row],[50D EMA]]</f>
        <v>-1.1565857143111523E-2</v>
      </c>
      <c r="U564" s="2">
        <f>(Table2[[#This Row],[Close Price]]-Table2[[#This Row],[200D EMA]])/Table2[[#This Row],[200D EMA]]</f>
        <v>4.2433190360517598E-2</v>
      </c>
      <c r="V564">
        <v>0.60582262012495502</v>
      </c>
      <c r="W564">
        <v>1088</v>
      </c>
      <c r="X564">
        <v>1097.45</v>
      </c>
      <c r="Y564">
        <v>1088</v>
      </c>
      <c r="Z564">
        <v>1097.45</v>
      </c>
      <c r="AA564">
        <v>1088</v>
      </c>
      <c r="AB564">
        <v>1097.45</v>
      </c>
      <c r="AC564" s="2">
        <f>(Table2[[#This Row],[Close Price]]/Table2[[#This Row],[Day Low]])-1</f>
        <v>6.0202205882351478E-3</v>
      </c>
      <c r="AD564" s="2">
        <f>(Table2[[#This Row],[Day High]]/Table2[[#This Row],[Close Price]])-1</f>
        <v>2.6494906582614774E-3</v>
      </c>
      <c r="AE564" s="2">
        <f>(Table2[[#This Row],[Close Price]]/Table2[[#This Row],[Current Week Low]])-1</f>
        <v>6.0202205882351478E-3</v>
      </c>
      <c r="AF564" s="2">
        <f>(Table2[[#This Row],[Current Week High]]/Table2[[#This Row],[Close Price]])-1</f>
        <v>2.6494906582614774E-3</v>
      </c>
      <c r="AG564" s="2">
        <f>(Table2[[#This Row],[Close Price]]/Table2[[#This Row],[Current Month Low]])-1</f>
        <v>6.0202205882351478E-3</v>
      </c>
      <c r="AH564" s="2">
        <f>(Table2[[#This Row],[Current Month High]]/Table2[[#This Row],[Close Price]])-1</f>
        <v>2.6494906582614774E-3</v>
      </c>
      <c r="AI564">
        <v>15.9380567356447</v>
      </c>
      <c r="AJ564">
        <v>33.156934306569298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-0.09</v>
      </c>
      <c r="AM564" t="s">
        <v>10456</v>
      </c>
      <c r="AN564">
        <v>-2.68</v>
      </c>
      <c r="AO564" t="s">
        <v>10456</v>
      </c>
      <c r="AP564">
        <v>-3.2035560165399998E-4</v>
      </c>
      <c r="AQ564">
        <f>(Table2[[#This Row],[Sharpe Ratio]]-AVERAGE(Table2[Sharpe Ratio]))/_xlfn.STDEV.P(Table2[Sharpe Ratio])</f>
        <v>-0.61541234549408708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499</v>
      </c>
      <c r="AT564">
        <f>_xlfn.RANK.AVG(Table2[[#This Row],[6M Return vs Nifty Z-Score]],Table2[6M Return vs Nifty Z-Score])</f>
        <v>538</v>
      </c>
      <c r="AU564">
        <f>_xlfn.RANK.AVG(Table2[[#This Row],[Sharpe Ratio Z-Score]],Table2[Sharpe Ratio Z-Score])</f>
        <v>538</v>
      </c>
      <c r="AV564">
        <f>(Table2[[#This Row],[Rank 1Y]]+Table2[[#This Row],[Rank 6M]]+Table2[[#This Row],[Rank Sharpe]])/3</f>
        <v>525</v>
      </c>
    </row>
    <row r="565" spans="1:48" x14ac:dyDescent="0.3">
      <c r="A565" t="s">
        <v>333</v>
      </c>
      <c r="B565" t="s">
        <v>334</v>
      </c>
      <c r="C565" t="s">
        <v>10425</v>
      </c>
      <c r="D565" t="s">
        <v>162</v>
      </c>
      <c r="E565">
        <v>72210.569494124997</v>
      </c>
      <c r="F565">
        <v>2462.4</v>
      </c>
      <c r="G565">
        <v>-17.550330222537902</v>
      </c>
      <c r="H565">
        <f>(Table2[[#This Row],[1Y Return vs Nifty]]-AVERAGE(Table2[1Y Return vs Nifty]))/_xlfn.STDEV.P(Table2[1Y Return vs Nifty])</f>
        <v>-0.75409359993961145</v>
      </c>
      <c r="I565">
        <v>1.75233301326458</v>
      </c>
      <c r="J565">
        <f>(Table2[[#This Row],[1M Return vs Nifty]]-AVERAGE(Table2[1M Return vs Nifty]))/_xlfn.STDEV.P(Table2[1M Return vs Nifty])</f>
        <v>0.19811534500348357</v>
      </c>
      <c r="K565">
        <v>-11.1671295616144</v>
      </c>
      <c r="L565">
        <f>(Table2[[#This Row],[6M Return vs Nifty]]-AVERAGE(Table2[6M Return vs Nifty]))/_xlfn.STDEV.P(Table2[6M Return vs Nifty])</f>
        <v>-0.71644725812923193</v>
      </c>
      <c r="M565">
        <v>-3.2019087446886099</v>
      </c>
      <c r="N565">
        <f>(Table2[[#This Row],[1W Return vs Nifty]]-AVERAGE(Table2[1W Return vs Nifty]))/_xlfn.STDEV.P(Table2[1W Return vs Nifty])</f>
        <v>-0.27921588207454023</v>
      </c>
      <c r="O565">
        <v>2398.04</v>
      </c>
      <c r="P565">
        <v>2393.7661373505598</v>
      </c>
      <c r="Q565">
        <v>2388.2251325832199</v>
      </c>
      <c r="R565">
        <v>57.496832143564603</v>
      </c>
      <c r="S565" s="2">
        <f>(Table2[[#This Row],[Close Price]]-Table2[[#This Row],[20D EMA]])/Table2[[#This Row],[20D EMA]]</f>
        <v>2.6838584844289557E-2</v>
      </c>
      <c r="T565" s="2">
        <f>(Table2[[#This Row],[Close Price]]-Table2[[#This Row],[50D EMA]])/Table2[[#This Row],[50D EMA]]</f>
        <v>2.8671916432657377E-2</v>
      </c>
      <c r="U565" s="2">
        <f>(Table2[[#This Row],[Close Price]]-Table2[[#This Row],[200D EMA]])/Table2[[#This Row],[200D EMA]]</f>
        <v>3.1058574170747918E-2</v>
      </c>
      <c r="V565">
        <v>0.96592303496712795</v>
      </c>
      <c r="W565">
        <v>2415.6999999999998</v>
      </c>
      <c r="X565">
        <v>2471</v>
      </c>
      <c r="Y565">
        <v>2415.6999999999998</v>
      </c>
      <c r="Z565">
        <v>2471</v>
      </c>
      <c r="AA565">
        <v>2415.6999999999998</v>
      </c>
      <c r="AB565">
        <v>2471</v>
      </c>
      <c r="AC565" s="2">
        <f>(Table2[[#This Row],[Close Price]]/Table2[[#This Row],[Day Low]])-1</f>
        <v>1.9331870679306418E-2</v>
      </c>
      <c r="AD565" s="2">
        <f>(Table2[[#This Row],[Day High]]/Table2[[#This Row],[Close Price]])-1</f>
        <v>3.4925276153345841E-3</v>
      </c>
      <c r="AE565" s="2">
        <f>(Table2[[#This Row],[Close Price]]/Table2[[#This Row],[Current Week Low]])-1</f>
        <v>1.9331870679306418E-2</v>
      </c>
      <c r="AF565" s="2">
        <f>(Table2[[#This Row],[Current Week High]]/Table2[[#This Row],[Close Price]])-1</f>
        <v>3.4925276153345841E-3</v>
      </c>
      <c r="AG565" s="2">
        <f>(Table2[[#This Row],[Close Price]]/Table2[[#This Row],[Current Month Low]])-1</f>
        <v>1.9331870679306418E-2</v>
      </c>
      <c r="AH565" s="2">
        <f>(Table2[[#This Row],[Current Month High]]/Table2[[#This Row],[Close Price]])-1</f>
        <v>3.4925276153345841E-3</v>
      </c>
      <c r="AI565">
        <v>9.4034275503573603</v>
      </c>
      <c r="AJ565">
        <v>20.705882352941099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-0.12</v>
      </c>
      <c r="AM565" t="s">
        <v>10456</v>
      </c>
      <c r="AN565">
        <v>4.08</v>
      </c>
      <c r="AO565" t="s">
        <v>10455</v>
      </c>
      <c r="AP565">
        <v>3.1143959192994002E-2</v>
      </c>
      <c r="AQ565">
        <f>(Table2[[#This Row],[Sharpe Ratio]]-AVERAGE(Table2[Sharpe Ratio]))/_xlfn.STDEV.P(Table2[Sharpe Ratio])</f>
        <v>-0.25968029049124847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-1.8113216856311487</v>
      </c>
      <c r="AS565">
        <f>_xlfn.RANK.AVG(Table2[[#This Row],[1Y Return vs Nifty Z-Score]],Table2[1Y Return vs Nifty Z-Score])</f>
        <v>610</v>
      </c>
      <c r="AT565">
        <f>_xlfn.RANK.AVG(Table2[[#This Row],[6M Return vs Nifty Z-Score]],Table2[6M Return vs Nifty Z-Score])</f>
        <v>559</v>
      </c>
      <c r="AU565">
        <f>_xlfn.RANK.AVG(Table2[[#This Row],[Sharpe Ratio Z-Score]],Table2[Sharpe Ratio Z-Score])</f>
        <v>408</v>
      </c>
      <c r="AV565">
        <f>(Table2[[#This Row],[Rank 1Y]]+Table2[[#This Row],[Rank 6M]]+Table2[[#This Row],[Rank Sharpe]])/3</f>
        <v>525.66666666666663</v>
      </c>
    </row>
    <row r="566" spans="1:48" x14ac:dyDescent="0.3">
      <c r="A566" t="s">
        <v>110</v>
      </c>
      <c r="B566" t="s">
        <v>111</v>
      </c>
      <c r="C566" t="s">
        <v>10410</v>
      </c>
      <c r="D566" t="s">
        <v>21</v>
      </c>
      <c r="E566">
        <v>268968.35006415501</v>
      </c>
      <c r="F566">
        <v>527.35</v>
      </c>
      <c r="G566">
        <v>8.9140685787403893</v>
      </c>
      <c r="H566">
        <f>(Table2[[#This Row],[1Y Return vs Nifty]]-AVERAGE(Table2[1Y Return vs Nifty]))/_xlfn.STDEV.P(Table2[1Y Return vs Nifty])</f>
        <v>-0.44040042329453571</v>
      </c>
      <c r="I566">
        <v>8.9154177961439807</v>
      </c>
      <c r="J566">
        <f>(Table2[[#This Row],[1M Return vs Nifty]]-AVERAGE(Table2[1M Return vs Nifty]))/_xlfn.STDEV.P(Table2[1M Return vs Nifty])</f>
        <v>0.88564990475656857</v>
      </c>
      <c r="K566">
        <v>-0.43155408319746602</v>
      </c>
      <c r="L566">
        <f>(Table2[[#This Row],[6M Return vs Nifty]]-AVERAGE(Table2[6M Return vs Nifty]))/_xlfn.STDEV.P(Table2[6M Return vs Nifty])</f>
        <v>-0.38936686146906246</v>
      </c>
      <c r="M566">
        <v>2.2854465409222899</v>
      </c>
      <c r="N566">
        <f>(Table2[[#This Row],[1W Return vs Nifty]]-AVERAGE(Table2[1W Return vs Nifty]))/_xlfn.STDEV.P(Table2[1W Return vs Nifty])</f>
        <v>0.82323739409751306</v>
      </c>
      <c r="O566">
        <v>489.33</v>
      </c>
      <c r="P566">
        <v>477.05888621842303</v>
      </c>
      <c r="Q566">
        <v>458.86842815260502</v>
      </c>
      <c r="R566">
        <v>80.678568370131103</v>
      </c>
      <c r="S566" s="2">
        <f>(Table2[[#This Row],[Close Price]]-Table2[[#This Row],[20D EMA]])/Table2[[#This Row],[20D EMA]]</f>
        <v>7.7698076962377211E-2</v>
      </c>
      <c r="T566" s="2">
        <f>(Table2[[#This Row],[Close Price]]-Table2[[#This Row],[50D EMA]])/Table2[[#This Row],[50D EMA]]</f>
        <v>0.10541909025157754</v>
      </c>
      <c r="U566" s="2">
        <f>(Table2[[#This Row],[Close Price]]-Table2[[#This Row],[200D EMA]])/Table2[[#This Row],[200D EMA]]</f>
        <v>0.14924010379859956</v>
      </c>
      <c r="V566">
        <v>1.3384675693108199</v>
      </c>
      <c r="W566">
        <v>514.1</v>
      </c>
      <c r="X566">
        <v>535.79999999999995</v>
      </c>
      <c r="Y566">
        <v>514.1</v>
      </c>
      <c r="Z566">
        <v>535.79999999999995</v>
      </c>
      <c r="AA566">
        <v>514.1</v>
      </c>
      <c r="AB566">
        <v>535.79999999999995</v>
      </c>
      <c r="AC566" s="2">
        <f>(Table2[[#This Row],[Close Price]]/Table2[[#This Row],[Day Low]])-1</f>
        <v>2.5773195876288568E-2</v>
      </c>
      <c r="AD566" s="2">
        <f>(Table2[[#This Row],[Day High]]/Table2[[#This Row],[Close Price]])-1</f>
        <v>1.6023513795391908E-2</v>
      </c>
      <c r="AE566" s="2">
        <f>(Table2[[#This Row],[Close Price]]/Table2[[#This Row],[Current Week Low]])-1</f>
        <v>2.5773195876288568E-2</v>
      </c>
      <c r="AF566" s="2">
        <f>(Table2[[#This Row],[Current Week High]]/Table2[[#This Row],[Close Price]])-1</f>
        <v>1.6023513795391908E-2</v>
      </c>
      <c r="AG566" s="2">
        <f>(Table2[[#This Row],[Close Price]]/Table2[[#This Row],[Current Month Low]])-1</f>
        <v>2.5773195876288568E-2</v>
      </c>
      <c r="AH566" s="2">
        <f>(Table2[[#This Row],[Current Month High]]/Table2[[#This Row],[Close Price]])-1</f>
        <v>1.6023513795391908E-2</v>
      </c>
      <c r="AI566">
        <v>3.5175879396984699</v>
      </c>
      <c r="AJ566">
        <v>40.6079189441407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0.05</v>
      </c>
      <c r="AM566" t="s">
        <v>10455</v>
      </c>
      <c r="AN566">
        <v>10.58</v>
      </c>
      <c r="AO566" t="s">
        <v>10455</v>
      </c>
      <c r="AP566">
        <v>-8.8725883838484995E-2</v>
      </c>
      <c r="AQ566">
        <f>(Table2[[#This Row],[Sharpe Ratio]]-AVERAGE(Table2[Sharpe Ratio]))/_xlfn.STDEV.P(Table2[Sharpe Ratio])</f>
        <v>-1.6149154472952649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-0.73579543320478114</v>
      </c>
      <c r="AS566">
        <f>_xlfn.RANK.AVG(Table2[[#This Row],[1Y Return vs Nifty Z-Score]],Table2[1Y Return vs Nifty Z-Score])</f>
        <v>451</v>
      </c>
      <c r="AT566">
        <f>_xlfn.RANK.AVG(Table2[[#This Row],[6M Return vs Nifty Z-Score]],Table2[6M Return vs Nifty Z-Score])</f>
        <v>441</v>
      </c>
      <c r="AU566">
        <f>_xlfn.RANK.AVG(Table2[[#This Row],[Sharpe Ratio Z-Score]],Table2[Sharpe Ratio Z-Score])</f>
        <v>686</v>
      </c>
      <c r="AV566">
        <f>(Table2[[#This Row],[Rank 1Y]]+Table2[[#This Row],[Rank 6M]]+Table2[[#This Row],[Rank Sharpe]])/3</f>
        <v>526</v>
      </c>
    </row>
    <row r="567" spans="1:48" x14ac:dyDescent="0.3">
      <c r="A567" t="s">
        <v>310</v>
      </c>
      <c r="B567" t="s">
        <v>311</v>
      </c>
      <c r="C567" t="s">
        <v>10413</v>
      </c>
      <c r="D567" t="s">
        <v>184</v>
      </c>
      <c r="E567">
        <v>79347.130893900001</v>
      </c>
      <c r="F567">
        <v>620.5</v>
      </c>
      <c r="G567">
        <v>-9.3886763119720804</v>
      </c>
      <c r="H567">
        <f>(Table2[[#This Row],[1Y Return vs Nifty]]-AVERAGE(Table2[1Y Return vs Nifty]))/_xlfn.STDEV.P(Table2[1Y Return vs Nifty])</f>
        <v>-0.65735022930390929</v>
      </c>
      <c r="I567">
        <v>-5.8626946784129998</v>
      </c>
      <c r="J567">
        <f>(Table2[[#This Row],[1M Return vs Nifty]]-AVERAGE(Table2[1M Return vs Nifty]))/_xlfn.STDEV.P(Table2[1M Return vs Nifty])</f>
        <v>-0.53279806314418654</v>
      </c>
      <c r="K567">
        <v>3.47825851578486</v>
      </c>
      <c r="L567">
        <f>(Table2[[#This Row],[6M Return vs Nifty]]-AVERAGE(Table2[6M Return vs Nifty]))/_xlfn.STDEV.P(Table2[6M Return vs Nifty])</f>
        <v>-0.27024673993360826</v>
      </c>
      <c r="M567">
        <v>-1.9618710140371101</v>
      </c>
      <c r="N567">
        <f>(Table2[[#This Row],[1W Return vs Nifty]]-AVERAGE(Table2[1W Return vs Nifty]))/_xlfn.STDEV.P(Table2[1W Return vs Nifty])</f>
        <v>-3.0082449377278921E-2</v>
      </c>
      <c r="O567">
        <v>616.13</v>
      </c>
      <c r="P567">
        <v>593.76033557440303</v>
      </c>
      <c r="Q567">
        <v>552.76791750876203</v>
      </c>
      <c r="R567">
        <v>44.753522294613198</v>
      </c>
      <c r="S567" s="2">
        <f>(Table2[[#This Row],[Close Price]]-Table2[[#This Row],[20D EMA]])/Table2[[#This Row],[20D EMA]]</f>
        <v>7.09265901676595E-3</v>
      </c>
      <c r="T567" s="2">
        <f>(Table2[[#This Row],[Close Price]]-Table2[[#This Row],[50D EMA]])/Table2[[#This Row],[50D EMA]]</f>
        <v>4.5034440368484786E-2</v>
      </c>
      <c r="U567" s="2">
        <f>(Table2[[#This Row],[Close Price]]-Table2[[#This Row],[200D EMA]])/Table2[[#This Row],[200D EMA]]</f>
        <v>0.12253258618281576</v>
      </c>
      <c r="V567">
        <v>0.62491485197376195</v>
      </c>
      <c r="W567">
        <v>614.20000000000005</v>
      </c>
      <c r="X567">
        <v>622.9</v>
      </c>
      <c r="Y567">
        <v>614.20000000000005</v>
      </c>
      <c r="Z567">
        <v>622.9</v>
      </c>
      <c r="AA567">
        <v>614.20000000000005</v>
      </c>
      <c r="AB567">
        <v>622.9</v>
      </c>
      <c r="AC567" s="2">
        <f>(Table2[[#This Row],[Close Price]]/Table2[[#This Row],[Day Low]])-1</f>
        <v>1.0257245197004217E-2</v>
      </c>
      <c r="AD567" s="2">
        <f>(Table2[[#This Row],[Day High]]/Table2[[#This Row],[Close Price]])-1</f>
        <v>3.8678485092666914E-3</v>
      </c>
      <c r="AE567" s="2">
        <f>(Table2[[#This Row],[Close Price]]/Table2[[#This Row],[Current Week Low]])-1</f>
        <v>1.0257245197004217E-2</v>
      </c>
      <c r="AF567" s="2">
        <f>(Table2[[#This Row],[Current Week High]]/Table2[[#This Row],[Close Price]])-1</f>
        <v>3.8678485092666914E-3</v>
      </c>
      <c r="AG567" s="2">
        <f>(Table2[[#This Row],[Close Price]]/Table2[[#This Row],[Current Month Low]])-1</f>
        <v>1.0257245197004217E-2</v>
      </c>
      <c r="AH567" s="2">
        <f>(Table2[[#This Row],[Current Month High]]/Table2[[#This Row],[Close Price]])-1</f>
        <v>3.8678485092666914E-3</v>
      </c>
      <c r="AI567">
        <v>7.52618855761484</v>
      </c>
      <c r="AJ567">
        <v>27.596134073617002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0.14000000000000001</v>
      </c>
      <c r="AM567" t="s">
        <v>10455</v>
      </c>
      <c r="AN567">
        <v>-1.43</v>
      </c>
      <c r="AO567" t="s">
        <v>10456</v>
      </c>
      <c r="AP567">
        <v>-4.1665227735405E-2</v>
      </c>
      <c r="AQ567">
        <f>(Table2[[#This Row],[Sharpe Ratio]]-AVERAGE(Table2[Sharpe Ratio]))/_xlfn.STDEV.P(Table2[Sharpe Ratio])</f>
        <v>-1.0828528864357441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-2.5733303681947275</v>
      </c>
      <c r="AS567">
        <f>_xlfn.RANK.AVG(Table2[[#This Row],[1Y Return vs Nifty Z-Score]],Table2[1Y Return vs Nifty Z-Score])</f>
        <v>568</v>
      </c>
      <c r="AT567">
        <f>_xlfn.RANK.AVG(Table2[[#This Row],[6M Return vs Nifty Z-Score]],Table2[6M Return vs Nifty Z-Score])</f>
        <v>391</v>
      </c>
      <c r="AU567">
        <f>_xlfn.RANK.AVG(Table2[[#This Row],[Sharpe Ratio Z-Score]],Table2[Sharpe Ratio Z-Score])</f>
        <v>620</v>
      </c>
      <c r="AV567">
        <f>(Table2[[#This Row],[Rank 1Y]]+Table2[[#This Row],[Rank 6M]]+Table2[[#This Row],[Rank Sharpe]])/3</f>
        <v>526.33333333333337</v>
      </c>
    </row>
    <row r="568" spans="1:48" x14ac:dyDescent="0.3">
      <c r="A568" t="s">
        <v>616</v>
      </c>
      <c r="B568" t="s">
        <v>617</v>
      </c>
      <c r="C568" t="s">
        <v>10417</v>
      </c>
      <c r="D568" t="s">
        <v>62</v>
      </c>
      <c r="E568">
        <v>30064.718171655</v>
      </c>
      <c r="F568">
        <v>1818.15</v>
      </c>
      <c r="G568">
        <v>45.154036766855498</v>
      </c>
      <c r="H568">
        <f>(Table2[[#This Row],[1Y Return vs Nifty]]-AVERAGE(Table2[1Y Return vs Nifty]))/_xlfn.STDEV.P(Table2[1Y Return vs Nifty])</f>
        <v>-1.083348592291462E-2</v>
      </c>
      <c r="I568">
        <v>-8.8732281837953195</v>
      </c>
      <c r="J568">
        <f>(Table2[[#This Row],[1M Return vs Nifty]]-AVERAGE(Table2[1M Return vs Nifty]))/_xlfn.STDEV.P(Table2[1M Return vs Nifty])</f>
        <v>-0.82175818172216508</v>
      </c>
      <c r="K568">
        <v>-15.5890020173177</v>
      </c>
      <c r="L568">
        <f>(Table2[[#This Row],[6M Return vs Nifty]]-AVERAGE(Table2[6M Return vs Nifty]))/_xlfn.STDEV.P(Table2[6M Return vs Nifty])</f>
        <v>-0.85116828912564246</v>
      </c>
      <c r="M568">
        <v>-1.3168480613723199</v>
      </c>
      <c r="N568">
        <f>(Table2[[#This Row],[1W Return vs Nifty]]-AVERAGE(Table2[1W Return vs Nifty]))/_xlfn.STDEV.P(Table2[1W Return vs Nifty])</f>
        <v>9.9507786785514488E-2</v>
      </c>
      <c r="O568">
        <v>1825.62</v>
      </c>
      <c r="P568">
        <v>1815.56844137952</v>
      </c>
      <c r="Q568">
        <v>1762.2064923535299</v>
      </c>
      <c r="R568">
        <v>49.289514566581602</v>
      </c>
      <c r="S568" s="2">
        <f>(Table2[[#This Row],[Close Price]]-Table2[[#This Row],[20D EMA]])/Table2[[#This Row],[20D EMA]]</f>
        <v>-4.0917606073551998E-3</v>
      </c>
      <c r="T568" s="2">
        <f>(Table2[[#This Row],[Close Price]]-Table2[[#This Row],[50D EMA]])/Table2[[#This Row],[50D EMA]]</f>
        <v>1.421901020992945E-3</v>
      </c>
      <c r="U568" s="2">
        <f>(Table2[[#This Row],[Close Price]]-Table2[[#This Row],[200D EMA]])/Table2[[#This Row],[200D EMA]]</f>
        <v>3.1746283928255375E-2</v>
      </c>
      <c r="V568">
        <v>0.88807347302834505</v>
      </c>
      <c r="W568">
        <v>1810.15</v>
      </c>
      <c r="X568">
        <v>1842.45</v>
      </c>
      <c r="Y568">
        <v>1810.15</v>
      </c>
      <c r="Z568">
        <v>1842.45</v>
      </c>
      <c r="AA568">
        <v>1810.15</v>
      </c>
      <c r="AB568">
        <v>1842.45</v>
      </c>
      <c r="AC568" s="2">
        <f>(Table2[[#This Row],[Close Price]]/Table2[[#This Row],[Day Low]])-1</f>
        <v>4.4195232439301346E-3</v>
      </c>
      <c r="AD568" s="2">
        <f>(Table2[[#This Row],[Day High]]/Table2[[#This Row],[Close Price]])-1</f>
        <v>1.3365233891593054E-2</v>
      </c>
      <c r="AE568" s="2">
        <f>(Table2[[#This Row],[Close Price]]/Table2[[#This Row],[Current Week Low]])-1</f>
        <v>4.4195232439301346E-3</v>
      </c>
      <c r="AF568" s="2">
        <f>(Table2[[#This Row],[Current Week High]]/Table2[[#This Row],[Close Price]])-1</f>
        <v>1.3365233891593054E-2</v>
      </c>
      <c r="AG568" s="2">
        <f>(Table2[[#This Row],[Close Price]]/Table2[[#This Row],[Current Month Low]])-1</f>
        <v>4.4195232439301346E-3</v>
      </c>
      <c r="AH568" s="2">
        <f>(Table2[[#This Row],[Current Month High]]/Table2[[#This Row],[Close Price]])-1</f>
        <v>1.3365233891593054E-2</v>
      </c>
      <c r="AI568">
        <v>20.672111761955801</v>
      </c>
      <c r="AJ568">
        <v>74.813710879284599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-0.02</v>
      </c>
      <c r="AM568" t="s">
        <v>10456</v>
      </c>
      <c r="AN568">
        <v>-2.97</v>
      </c>
      <c r="AO568" t="s">
        <v>10456</v>
      </c>
      <c r="AP568">
        <v>-0.108825403594196</v>
      </c>
      <c r="AQ568">
        <f>(Table2[[#This Row],[Sharpe Ratio]]-AVERAGE(Table2[Sharpe Ratio]))/_xlfn.STDEV.P(Table2[Sharpe Ratio])</f>
        <v>-1.8421583894643228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-3.4264105594495304</v>
      </c>
      <c r="AS568">
        <f>_xlfn.RANK.AVG(Table2[[#This Row],[1Y Return vs Nifty Z-Score]],Table2[1Y Return vs Nifty Z-Score])</f>
        <v>273</v>
      </c>
      <c r="AT568">
        <f>_xlfn.RANK.AVG(Table2[[#This Row],[6M Return vs Nifty Z-Score]],Table2[6M Return vs Nifty Z-Score])</f>
        <v>597</v>
      </c>
      <c r="AU568">
        <f>_xlfn.RANK.AVG(Table2[[#This Row],[Sharpe Ratio Z-Score]],Table2[Sharpe Ratio Z-Score])</f>
        <v>710</v>
      </c>
      <c r="AV568">
        <f>(Table2[[#This Row],[Rank 1Y]]+Table2[[#This Row],[Rank 6M]]+Table2[[#This Row],[Rank Sharpe]])/3</f>
        <v>526.66666666666663</v>
      </c>
    </row>
    <row r="569" spans="1:48" x14ac:dyDescent="0.3">
      <c r="A569" t="s">
        <v>1601</v>
      </c>
      <c r="B569" t="s">
        <v>1602</v>
      </c>
      <c r="C569" t="s">
        <v>10417</v>
      </c>
      <c r="D569" t="s">
        <v>62</v>
      </c>
      <c r="E569">
        <v>5286.8392314449902</v>
      </c>
      <c r="F569">
        <v>1317.9</v>
      </c>
      <c r="G569">
        <v>-23.159013118068799</v>
      </c>
      <c r="H569">
        <f>(Table2[[#This Row],[1Y Return vs Nifty]]-AVERAGE(Table2[1Y Return vs Nifty]))/_xlfn.STDEV.P(Table2[1Y Return vs Nifty])</f>
        <v>-0.82057557701021866</v>
      </c>
      <c r="I569">
        <v>-3.2566668026702899</v>
      </c>
      <c r="J569">
        <f>(Table2[[#This Row],[1M Return vs Nifty]]-AVERAGE(Table2[1M Return vs Nifty]))/_xlfn.STDEV.P(Table2[1M Return vs Nifty])</f>
        <v>-0.2826636193169289</v>
      </c>
      <c r="K569">
        <v>4.2134599845923901</v>
      </c>
      <c r="L569">
        <f>(Table2[[#This Row],[6M Return vs Nifty]]-AVERAGE(Table2[6M Return vs Nifty]))/_xlfn.STDEV.P(Table2[6M Return vs Nifty])</f>
        <v>-0.24784738290555205</v>
      </c>
      <c r="M569">
        <v>-5.09025041277014</v>
      </c>
      <c r="N569">
        <f>(Table2[[#This Row],[1W Return vs Nifty]]-AVERAGE(Table2[1W Return vs Nifty]))/_xlfn.STDEV.P(Table2[1W Return vs Nifty])</f>
        <v>-0.65859872684270393</v>
      </c>
      <c r="O569">
        <v>1295.6300000000001</v>
      </c>
      <c r="P569">
        <v>1249.34212348954</v>
      </c>
      <c r="Q569">
        <v>1179.56815164151</v>
      </c>
      <c r="R569">
        <v>46.200418832982002</v>
      </c>
      <c r="S569" s="2">
        <f>(Table2[[#This Row],[Close Price]]-Table2[[#This Row],[20D EMA]])/Table2[[#This Row],[20D EMA]]</f>
        <v>1.7188549200003071E-2</v>
      </c>
      <c r="T569" s="2">
        <f>(Table2[[#This Row],[Close Price]]-Table2[[#This Row],[50D EMA]])/Table2[[#This Row],[50D EMA]]</f>
        <v>5.4875182083007797E-2</v>
      </c>
      <c r="U569" s="2">
        <f>(Table2[[#This Row],[Close Price]]-Table2[[#This Row],[200D EMA]])/Table2[[#This Row],[200D EMA]]</f>
        <v>0.11727329884753569</v>
      </c>
      <c r="V569">
        <v>1.4550074452060999</v>
      </c>
      <c r="W569">
        <v>1285</v>
      </c>
      <c r="X569">
        <v>1330</v>
      </c>
      <c r="Y569">
        <v>1285</v>
      </c>
      <c r="Z569">
        <v>1330</v>
      </c>
      <c r="AA569">
        <v>1285</v>
      </c>
      <c r="AB569">
        <v>1330</v>
      </c>
      <c r="AC569" s="2">
        <f>(Table2[[#This Row],[Close Price]]/Table2[[#This Row],[Day Low]])-1</f>
        <v>2.5603112840467013E-2</v>
      </c>
      <c r="AD569" s="2">
        <f>(Table2[[#This Row],[Day High]]/Table2[[#This Row],[Close Price]])-1</f>
        <v>9.1812732377265505E-3</v>
      </c>
      <c r="AE569" s="2">
        <f>(Table2[[#This Row],[Close Price]]/Table2[[#This Row],[Current Week Low]])-1</f>
        <v>2.5603112840467013E-2</v>
      </c>
      <c r="AF569" s="2">
        <f>(Table2[[#This Row],[Current Week High]]/Table2[[#This Row],[Close Price]])-1</f>
        <v>9.1812732377265505E-3</v>
      </c>
      <c r="AG569" s="2">
        <f>(Table2[[#This Row],[Close Price]]/Table2[[#This Row],[Current Month Low]])-1</f>
        <v>2.5603112840467013E-2</v>
      </c>
      <c r="AH569" s="2">
        <f>(Table2[[#This Row],[Current Month High]]/Table2[[#This Row],[Close Price]])-1</f>
        <v>9.1812732377265505E-3</v>
      </c>
      <c r="AI569">
        <v>11.465209803475201</v>
      </c>
      <c r="AJ569">
        <v>31.206132709442901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0.06</v>
      </c>
      <c r="AM569" t="s">
        <v>10455</v>
      </c>
      <c r="AN569">
        <v>-0.66</v>
      </c>
      <c r="AO569" t="s">
        <v>10456</v>
      </c>
      <c r="AP569">
        <v>-1.0011304244783E-2</v>
      </c>
      <c r="AQ569">
        <f>(Table2[[#This Row],[Sharpe Ratio]]-AVERAGE(Table2[Sharpe Ratio]))/_xlfn.STDEV.P(Table2[Sharpe Ratio])</f>
        <v>-0.72497713653583074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-2.734662442611234</v>
      </c>
      <c r="AS569">
        <f>_xlfn.RANK.AVG(Table2[[#This Row],[1Y Return vs Nifty Z-Score]],Table2[1Y Return vs Nifty Z-Score])</f>
        <v>634</v>
      </c>
      <c r="AT569">
        <f>_xlfn.RANK.AVG(Table2[[#This Row],[6M Return vs Nifty Z-Score]],Table2[6M Return vs Nifty Z-Score])</f>
        <v>384</v>
      </c>
      <c r="AU569">
        <f>_xlfn.RANK.AVG(Table2[[#This Row],[Sharpe Ratio Z-Score]],Table2[Sharpe Ratio Z-Score])</f>
        <v>563</v>
      </c>
      <c r="AV569">
        <f>(Table2[[#This Row],[Rank 1Y]]+Table2[[#This Row],[Rank 6M]]+Table2[[#This Row],[Rank Sharpe]])/3</f>
        <v>527</v>
      </c>
    </row>
    <row r="570" spans="1:48" x14ac:dyDescent="0.3">
      <c r="A570" t="s">
        <v>1816</v>
      </c>
      <c r="B570" t="s">
        <v>1817</v>
      </c>
      <c r="C570" t="s">
        <v>10419</v>
      </c>
      <c r="D570" t="s">
        <v>1489</v>
      </c>
      <c r="E570">
        <v>3752.8309274199901</v>
      </c>
      <c r="F570">
        <v>524.15</v>
      </c>
      <c r="G570">
        <v>-0.441395327265169</v>
      </c>
      <c r="H570">
        <f>(Table2[[#This Row],[1Y Return vs Nifty]]-AVERAGE(Table2[1Y Return vs Nifty]))/_xlfn.STDEV.P(Table2[1Y Return vs Nifty])</f>
        <v>-0.55129450457332441</v>
      </c>
      <c r="I570">
        <v>13.6101330333858</v>
      </c>
      <c r="J570">
        <f>(Table2[[#This Row],[1M Return vs Nifty]]-AVERAGE(Table2[1M Return vs Nifty]))/_xlfn.STDEV.P(Table2[1M Return vs Nifty])</f>
        <v>1.336262883890631</v>
      </c>
      <c r="K570">
        <v>-3.0137220505751801</v>
      </c>
      <c r="L570">
        <f>(Table2[[#This Row],[6M Return vs Nifty]]-AVERAGE(Table2[6M Return vs Nifty]))/_xlfn.STDEV.P(Table2[6M Return vs Nifty])</f>
        <v>-0.46803768118534533</v>
      </c>
      <c r="M570">
        <v>-3.4772981197076702</v>
      </c>
      <c r="N570">
        <f>(Table2[[#This Row],[1W Return vs Nifty]]-AVERAGE(Table2[1W Return vs Nifty]))/_xlfn.STDEV.P(Table2[1W Return vs Nifty])</f>
        <v>-0.33454379559762776</v>
      </c>
      <c r="O570">
        <v>489.48</v>
      </c>
      <c r="P570">
        <v>460.913988438285</v>
      </c>
      <c r="Q570">
        <v>451.215070402425</v>
      </c>
      <c r="R570">
        <v>75.047053213514801</v>
      </c>
      <c r="S570" s="2">
        <f>(Table2[[#This Row],[Close Price]]-Table2[[#This Row],[20D EMA]])/Table2[[#This Row],[20D EMA]]</f>
        <v>7.0830268856745843E-2</v>
      </c>
      <c r="T570" s="2">
        <f>(Table2[[#This Row],[Close Price]]-Table2[[#This Row],[50D EMA]])/Table2[[#This Row],[50D EMA]]</f>
        <v>0.13719698934713953</v>
      </c>
      <c r="U570" s="2">
        <f>(Table2[[#This Row],[Close Price]]-Table2[[#This Row],[200D EMA]])/Table2[[#This Row],[200D EMA]]</f>
        <v>0.1616411648939973</v>
      </c>
      <c r="V570">
        <v>2.8433742430836801</v>
      </c>
      <c r="W570">
        <v>519</v>
      </c>
      <c r="X570">
        <v>528.70000000000005</v>
      </c>
      <c r="Y570">
        <v>519</v>
      </c>
      <c r="Z570">
        <v>528.70000000000005</v>
      </c>
      <c r="AA570">
        <v>519</v>
      </c>
      <c r="AB570">
        <v>528.70000000000005</v>
      </c>
      <c r="AC570" s="2">
        <f>(Table2[[#This Row],[Close Price]]/Table2[[#This Row],[Day Low]])-1</f>
        <v>9.9229287090558671E-3</v>
      </c>
      <c r="AD570" s="2">
        <f>(Table2[[#This Row],[Day High]]/Table2[[#This Row],[Close Price]])-1</f>
        <v>8.6807211676047658E-3</v>
      </c>
      <c r="AE570" s="2">
        <f>(Table2[[#This Row],[Close Price]]/Table2[[#This Row],[Current Week Low]])-1</f>
        <v>9.9229287090558671E-3</v>
      </c>
      <c r="AF570" s="2">
        <f>(Table2[[#This Row],[Current Week High]]/Table2[[#This Row],[Close Price]])-1</f>
        <v>8.6807211676047658E-3</v>
      </c>
      <c r="AG570" s="2">
        <f>(Table2[[#This Row],[Close Price]]/Table2[[#This Row],[Current Month Low]])-1</f>
        <v>9.9229287090558671E-3</v>
      </c>
      <c r="AH570" s="2">
        <f>(Table2[[#This Row],[Current Month High]]/Table2[[#This Row],[Close Price]])-1</f>
        <v>8.6807211676047658E-3</v>
      </c>
      <c r="AI570">
        <v>5.12257941428979</v>
      </c>
      <c r="AJ570">
        <v>41.2993664914409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0.08</v>
      </c>
      <c r="AM570" t="s">
        <v>10455</v>
      </c>
      <c r="AN570">
        <v>12.18</v>
      </c>
      <c r="AO570" t="s">
        <v>10455</v>
      </c>
      <c r="AP570">
        <v>-3.3104813825741999E-2</v>
      </c>
      <c r="AQ570">
        <f>(Table2[[#This Row],[Sharpe Ratio]]-AVERAGE(Table2[Sharpe Ratio]))/_xlfn.STDEV.P(Table2[Sharpe Ratio])</f>
        <v>-0.9860697957619472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-1.0036828932276136</v>
      </c>
      <c r="AS570">
        <f>_xlfn.RANK.AVG(Table2[[#This Row],[1Y Return vs Nifty Z-Score]],Table2[1Y Return vs Nifty Z-Score])</f>
        <v>511</v>
      </c>
      <c r="AT570">
        <f>_xlfn.RANK.AVG(Table2[[#This Row],[6M Return vs Nifty Z-Score]],Table2[6M Return vs Nifty Z-Score])</f>
        <v>468</v>
      </c>
      <c r="AU570">
        <f>_xlfn.RANK.AVG(Table2[[#This Row],[Sharpe Ratio Z-Score]],Table2[Sharpe Ratio Z-Score])</f>
        <v>603</v>
      </c>
      <c r="AV570">
        <f>(Table2[[#This Row],[Rank 1Y]]+Table2[[#This Row],[Rank 6M]]+Table2[[#This Row],[Rank Sharpe]])/3</f>
        <v>527.33333333333337</v>
      </c>
    </row>
    <row r="571" spans="1:48" x14ac:dyDescent="0.3">
      <c r="A571" t="s">
        <v>719</v>
      </c>
      <c r="B571" t="s">
        <v>720</v>
      </c>
      <c r="C571" t="s">
        <v>10411</v>
      </c>
      <c r="D571" t="s">
        <v>535</v>
      </c>
      <c r="E571">
        <v>21956.124658960001</v>
      </c>
      <c r="F571">
        <v>510.85</v>
      </c>
      <c r="G571">
        <v>-19.360175702980399</v>
      </c>
      <c r="H571">
        <f>(Table2[[#This Row],[1Y Return vs Nifty]]-AVERAGE(Table2[1Y Return vs Nifty]))/_xlfn.STDEV.P(Table2[1Y Return vs Nifty])</f>
        <v>-0.77554642727417067</v>
      </c>
      <c r="I571">
        <v>19.9504931253854</v>
      </c>
      <c r="J571">
        <f>(Table2[[#This Row],[1M Return vs Nifty]]-AVERAGE(Table2[1M Return vs Nifty]))/_xlfn.STDEV.P(Table2[1M Return vs Nifty])</f>
        <v>1.9448298374673925</v>
      </c>
      <c r="K571">
        <v>-23.925425084982699</v>
      </c>
      <c r="L571">
        <f>(Table2[[#This Row],[6M Return vs Nifty]]-AVERAGE(Table2[6M Return vs Nifty]))/_xlfn.STDEV.P(Table2[6M Return vs Nifty])</f>
        <v>-1.1051537945306056</v>
      </c>
      <c r="M571">
        <v>6.7577736915947204</v>
      </c>
      <c r="N571">
        <f>(Table2[[#This Row],[1W Return vs Nifty]]-AVERAGE(Table2[1W Return vs Nifty]))/_xlfn.STDEV.P(Table2[1W Return vs Nifty])</f>
        <v>1.7217634531447605</v>
      </c>
      <c r="O571">
        <v>467.59</v>
      </c>
      <c r="P571">
        <v>444.94369728256203</v>
      </c>
      <c r="Q571">
        <v>482.22766023282298</v>
      </c>
      <c r="R571">
        <v>72.4159400220029</v>
      </c>
      <c r="S571" s="2">
        <f>(Table2[[#This Row],[Close Price]]-Table2[[#This Row],[20D EMA]])/Table2[[#This Row],[20D EMA]]</f>
        <v>9.2516948608824076E-2</v>
      </c>
      <c r="T571" s="2">
        <f>(Table2[[#This Row],[Close Price]]-Table2[[#This Row],[50D EMA]])/Table2[[#This Row],[50D EMA]]</f>
        <v>0.14812279198458703</v>
      </c>
      <c r="U571" s="2">
        <f>(Table2[[#This Row],[Close Price]]-Table2[[#This Row],[200D EMA]])/Table2[[#This Row],[200D EMA]]</f>
        <v>5.9354413127936226E-2</v>
      </c>
      <c r="V571">
        <v>1.40413304950606</v>
      </c>
      <c r="W571">
        <v>502</v>
      </c>
      <c r="X571">
        <v>520.4</v>
      </c>
      <c r="Y571">
        <v>502</v>
      </c>
      <c r="Z571">
        <v>520.4</v>
      </c>
      <c r="AA571">
        <v>502</v>
      </c>
      <c r="AB571">
        <v>520.4</v>
      </c>
      <c r="AC571" s="2">
        <f>(Table2[[#This Row],[Close Price]]/Table2[[#This Row],[Day Low]])-1</f>
        <v>1.762948207171311E-2</v>
      </c>
      <c r="AD571" s="2">
        <f>(Table2[[#This Row],[Day High]]/Table2[[#This Row],[Close Price]])-1</f>
        <v>1.869433297445422E-2</v>
      </c>
      <c r="AE571" s="2">
        <f>(Table2[[#This Row],[Close Price]]/Table2[[#This Row],[Current Week Low]])-1</f>
        <v>1.762948207171311E-2</v>
      </c>
      <c r="AF571" s="2">
        <f>(Table2[[#This Row],[Current Week High]]/Table2[[#This Row],[Close Price]])-1</f>
        <v>1.869433297445422E-2</v>
      </c>
      <c r="AG571" s="2">
        <f>(Table2[[#This Row],[Close Price]]/Table2[[#This Row],[Current Month Low]])-1</f>
        <v>1.762948207171311E-2</v>
      </c>
      <c r="AH571" s="2">
        <f>(Table2[[#This Row],[Current Month High]]/Table2[[#This Row],[Close Price]])-1</f>
        <v>1.869433297445422E-2</v>
      </c>
      <c r="AI571">
        <v>34.094660036286697</v>
      </c>
      <c r="AJ571">
        <v>67.888129354541803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0.09</v>
      </c>
      <c r="AM571" t="s">
        <v>10455</v>
      </c>
      <c r="AN571">
        <v>7.97</v>
      </c>
      <c r="AO571" t="s">
        <v>10455</v>
      </c>
      <c r="AP571">
        <v>6.2564184528999006E-2</v>
      </c>
      <c r="AQ571">
        <f>(Table2[[#This Row],[Sharpe Ratio]]-AVERAGE(Table2[Sharpe Ratio]))/_xlfn.STDEV.P(Table2[Sharpe Ratio])</f>
        <v>9.555329397983385E-2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616</v>
      </c>
      <c r="AT571">
        <f>_xlfn.RANK.AVG(Table2[[#This Row],[6M Return vs Nifty Z-Score]],Table2[6M Return vs Nifty Z-Score])</f>
        <v>667</v>
      </c>
      <c r="AU571">
        <f>_xlfn.RANK.AVG(Table2[[#This Row],[Sharpe Ratio Z-Score]],Table2[Sharpe Ratio Z-Score])</f>
        <v>300</v>
      </c>
      <c r="AV571">
        <f>(Table2[[#This Row],[Rank 1Y]]+Table2[[#This Row],[Rank 6M]]+Table2[[#This Row],[Rank Sharpe]])/3</f>
        <v>527.66666666666663</v>
      </c>
    </row>
    <row r="572" spans="1:48" x14ac:dyDescent="0.3">
      <c r="A572" t="s">
        <v>1451</v>
      </c>
      <c r="B572" t="s">
        <v>1452</v>
      </c>
      <c r="C572" t="s">
        <v>10427</v>
      </c>
      <c r="D572" t="s">
        <v>1453</v>
      </c>
      <c r="E572">
        <v>6652.2339324000004</v>
      </c>
      <c r="F572">
        <v>886</v>
      </c>
      <c r="G572">
        <v>-0.64260002943111105</v>
      </c>
      <c r="H572">
        <f>(Table2[[#This Row],[1Y Return vs Nifty]]-AVERAGE(Table2[1Y Return vs Nifty]))/_xlfn.STDEV.P(Table2[1Y Return vs Nifty])</f>
        <v>-0.55367946493657705</v>
      </c>
      <c r="I572">
        <v>14.816949026609899</v>
      </c>
      <c r="J572">
        <f>(Table2[[#This Row],[1M Return vs Nifty]]-AVERAGE(Table2[1M Return vs Nifty]))/_xlfn.STDEV.P(Table2[1M Return vs Nifty])</f>
        <v>1.4520967358907437</v>
      </c>
      <c r="K572">
        <v>-7.57448873453869</v>
      </c>
      <c r="L572">
        <f>(Table2[[#This Row],[6M Return vs Nifty]]-AVERAGE(Table2[6M Return vs Nifty]))/_xlfn.STDEV.P(Table2[6M Return vs Nifty])</f>
        <v>-0.60699039769917329</v>
      </c>
      <c r="M572">
        <v>0.73189408475700302</v>
      </c>
      <c r="N572">
        <f>(Table2[[#This Row],[1W Return vs Nifty]]-AVERAGE(Table2[1W Return vs Nifty]))/_xlfn.STDEV.P(Table2[1W Return vs Nifty])</f>
        <v>0.51111636204119604</v>
      </c>
      <c r="O572">
        <v>818.92</v>
      </c>
      <c r="P572">
        <v>759.84767173129205</v>
      </c>
      <c r="Q572">
        <v>745.86009676219896</v>
      </c>
      <c r="R572">
        <v>63.275448349298401</v>
      </c>
      <c r="S572" s="2">
        <f>(Table2[[#This Row],[Close Price]]-Table2[[#This Row],[20D EMA]])/Table2[[#This Row],[20D EMA]]</f>
        <v>8.1912763151467838E-2</v>
      </c>
      <c r="T572" s="2">
        <f>(Table2[[#This Row],[Close Price]]-Table2[[#This Row],[50D EMA]])/Table2[[#This Row],[50D EMA]]</f>
        <v>0.16602318196392354</v>
      </c>
      <c r="U572" s="2">
        <f>(Table2[[#This Row],[Close Price]]-Table2[[#This Row],[200D EMA]])/Table2[[#This Row],[200D EMA]]</f>
        <v>0.18789033472383435</v>
      </c>
      <c r="V572">
        <v>1.1388719098311999</v>
      </c>
      <c r="W572">
        <v>861.5</v>
      </c>
      <c r="X572">
        <v>889.9</v>
      </c>
      <c r="Y572">
        <v>861.5</v>
      </c>
      <c r="Z572">
        <v>889.9</v>
      </c>
      <c r="AA572">
        <v>861.5</v>
      </c>
      <c r="AB572">
        <v>889.9</v>
      </c>
      <c r="AC572" s="2">
        <f>(Table2[[#This Row],[Close Price]]/Table2[[#This Row],[Day Low]])-1</f>
        <v>2.8438769587928014E-2</v>
      </c>
      <c r="AD572" s="2">
        <f>(Table2[[#This Row],[Day High]]/Table2[[#This Row],[Close Price]])-1</f>
        <v>4.4018058690744599E-3</v>
      </c>
      <c r="AE572" s="2">
        <f>(Table2[[#This Row],[Close Price]]/Table2[[#This Row],[Current Week Low]])-1</f>
        <v>2.8438769587928014E-2</v>
      </c>
      <c r="AF572" s="2">
        <f>(Table2[[#This Row],[Current Week High]]/Table2[[#This Row],[Close Price]])-1</f>
        <v>4.4018058690744599E-3</v>
      </c>
      <c r="AG572" s="2">
        <f>(Table2[[#This Row],[Close Price]]/Table2[[#This Row],[Current Month Low]])-1</f>
        <v>2.8438769587928014E-2</v>
      </c>
      <c r="AH572" s="2">
        <f>(Table2[[#This Row],[Current Month High]]/Table2[[#This Row],[Close Price]])-1</f>
        <v>4.4018058690744599E-3</v>
      </c>
      <c r="AI572">
        <v>11.6704288939051</v>
      </c>
      <c r="AJ572">
        <v>49.788672865595899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0.28999999999999998</v>
      </c>
      <c r="AM572" t="s">
        <v>10455</v>
      </c>
      <c r="AN572">
        <v>2.92</v>
      </c>
      <c r="AO572" t="s">
        <v>10455</v>
      </c>
      <c r="AP572">
        <v>-7.1115577058670004E-3</v>
      </c>
      <c r="AQ572">
        <f>(Table2[[#This Row],[Sharpe Ratio]]-AVERAGE(Table2[Sharpe Ratio]))/_xlfn.STDEV.P(Table2[Sharpe Ratio])</f>
        <v>-0.69219292362643592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0.11035031166975351</v>
      </c>
      <c r="AS572">
        <f>_xlfn.RANK.AVG(Table2[[#This Row],[1Y Return vs Nifty Z-Score]],Table2[1Y Return vs Nifty Z-Score])</f>
        <v>514</v>
      </c>
      <c r="AT572">
        <f>_xlfn.RANK.AVG(Table2[[#This Row],[6M Return vs Nifty Z-Score]],Table2[6M Return vs Nifty Z-Score])</f>
        <v>514</v>
      </c>
      <c r="AU572">
        <f>_xlfn.RANK.AVG(Table2[[#This Row],[Sharpe Ratio Z-Score]],Table2[Sharpe Ratio Z-Score])</f>
        <v>555</v>
      </c>
      <c r="AV572">
        <f>(Table2[[#This Row],[Rank 1Y]]+Table2[[#This Row],[Rank 6M]]+Table2[[#This Row],[Rank Sharpe]])/3</f>
        <v>527.66666666666663</v>
      </c>
    </row>
    <row r="573" spans="1:48" x14ac:dyDescent="0.3">
      <c r="A573" t="s">
        <v>1232</v>
      </c>
      <c r="B573" t="s">
        <v>1233</v>
      </c>
      <c r="C573" t="s">
        <v>10420</v>
      </c>
      <c r="D573" t="s">
        <v>80</v>
      </c>
      <c r="E573">
        <v>8812.7670026399992</v>
      </c>
      <c r="F573">
        <v>176.95</v>
      </c>
      <c r="G573">
        <v>9.8152287775243501</v>
      </c>
      <c r="H573">
        <f>(Table2[[#This Row],[1Y Return vs Nifty]]-AVERAGE(Table2[1Y Return vs Nifty]))/_xlfn.STDEV.P(Table2[1Y Return vs Nifty])</f>
        <v>-0.42971860854615024</v>
      </c>
      <c r="I573">
        <v>7.8894092942320801</v>
      </c>
      <c r="J573">
        <f>(Table2[[#This Row],[1M Return vs Nifty]]-AVERAGE(Table2[1M Return vs Nifty]))/_xlfn.STDEV.P(Table2[1M Return vs Nifty])</f>
        <v>0.78717050306765568</v>
      </c>
      <c r="K573">
        <v>-14.966458277283801</v>
      </c>
      <c r="L573">
        <f>(Table2[[#This Row],[6M Return vs Nifty]]-AVERAGE(Table2[6M Return vs Nifty]))/_xlfn.STDEV.P(Table2[6M Return vs Nifty])</f>
        <v>-0.83220127111734299</v>
      </c>
      <c r="M573">
        <v>0.62290740488491403</v>
      </c>
      <c r="N573">
        <f>(Table2[[#This Row],[1W Return vs Nifty]]-AVERAGE(Table2[1W Return vs Nifty]))/_xlfn.STDEV.P(Table2[1W Return vs Nifty])</f>
        <v>0.48922007211093266</v>
      </c>
      <c r="O573">
        <v>165.99</v>
      </c>
      <c r="P573">
        <v>163.13019390986699</v>
      </c>
      <c r="Q573">
        <v>158.86800868676099</v>
      </c>
      <c r="R573">
        <v>70.4511252763605</v>
      </c>
      <c r="S573" s="2">
        <f>(Table2[[#This Row],[Close Price]]-Table2[[#This Row],[20D EMA]])/Table2[[#This Row],[20D EMA]]</f>
        <v>6.6028073980360133E-2</v>
      </c>
      <c r="T573" s="2">
        <f>(Table2[[#This Row],[Close Price]]-Table2[[#This Row],[50D EMA]])/Table2[[#This Row],[50D EMA]]</f>
        <v>8.4716420417968397E-2</v>
      </c>
      <c r="U573" s="2">
        <f>(Table2[[#This Row],[Close Price]]-Table2[[#This Row],[200D EMA]])/Table2[[#This Row],[200D EMA]]</f>
        <v>0.11381769975408419</v>
      </c>
      <c r="V573">
        <v>2.1153850973517101</v>
      </c>
      <c r="W573">
        <v>173.42</v>
      </c>
      <c r="X573">
        <v>180.83</v>
      </c>
      <c r="Y573">
        <v>173.42</v>
      </c>
      <c r="Z573">
        <v>180.83</v>
      </c>
      <c r="AA573">
        <v>173.42</v>
      </c>
      <c r="AB573">
        <v>180.83</v>
      </c>
      <c r="AC573" s="2">
        <f>(Table2[[#This Row],[Close Price]]/Table2[[#This Row],[Day Low]])-1</f>
        <v>2.0355207011878651E-2</v>
      </c>
      <c r="AD573" s="2">
        <f>(Table2[[#This Row],[Day High]]/Table2[[#This Row],[Close Price]])-1</f>
        <v>2.19270980502968E-2</v>
      </c>
      <c r="AE573" s="2">
        <f>(Table2[[#This Row],[Close Price]]/Table2[[#This Row],[Current Week Low]])-1</f>
        <v>2.0355207011878651E-2</v>
      </c>
      <c r="AF573" s="2">
        <f>(Table2[[#This Row],[Current Week High]]/Table2[[#This Row],[Close Price]])-1</f>
        <v>2.19270980502968E-2</v>
      </c>
      <c r="AG573" s="2">
        <f>(Table2[[#This Row],[Close Price]]/Table2[[#This Row],[Current Month Low]])-1</f>
        <v>2.0355207011878651E-2</v>
      </c>
      <c r="AH573" s="2">
        <f>(Table2[[#This Row],[Current Month High]]/Table2[[#This Row],[Close Price]])-1</f>
        <v>2.19270980502968E-2</v>
      </c>
      <c r="AI573">
        <v>12.461147216727801</v>
      </c>
      <c r="AJ573">
        <v>47.519799916631897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-0.1</v>
      </c>
      <c r="AM573" t="s">
        <v>10456</v>
      </c>
      <c r="AN573">
        <v>10.029999999999999</v>
      </c>
      <c r="AO573" t="s">
        <v>10455</v>
      </c>
      <c r="AP573">
        <v>-5.607433163102E-3</v>
      </c>
      <c r="AQ573">
        <f>(Table2[[#This Row],[Sharpe Ratio]]-AVERAGE(Table2[Sharpe Ratio]))/_xlfn.STDEV.P(Table2[Sharpe Ratio])</f>
        <v>-0.67518745828990778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-0.66071676277481262</v>
      </c>
      <c r="AS573">
        <f>_xlfn.RANK.AVG(Table2[[#This Row],[1Y Return vs Nifty Z-Score]],Table2[1Y Return vs Nifty Z-Score])</f>
        <v>444</v>
      </c>
      <c r="AT573">
        <f>_xlfn.RANK.AVG(Table2[[#This Row],[6M Return vs Nifty Z-Score]],Table2[6M Return vs Nifty Z-Score])</f>
        <v>590</v>
      </c>
      <c r="AU573">
        <f>_xlfn.RANK.AVG(Table2[[#This Row],[Sharpe Ratio Z-Score]],Table2[Sharpe Ratio Z-Score])</f>
        <v>551</v>
      </c>
      <c r="AV573">
        <f>(Table2[[#This Row],[Rank 1Y]]+Table2[[#This Row],[Rank 6M]]+Table2[[#This Row],[Rank Sharpe]])/3</f>
        <v>528.33333333333337</v>
      </c>
    </row>
    <row r="574" spans="1:48" x14ac:dyDescent="0.3">
      <c r="A574" t="s">
        <v>937</v>
      </c>
      <c r="B574" t="s">
        <v>938</v>
      </c>
      <c r="C574" t="s">
        <v>10411</v>
      </c>
      <c r="D574" t="s">
        <v>477</v>
      </c>
      <c r="E574">
        <v>14665.37873355</v>
      </c>
      <c r="F574">
        <v>1855.05</v>
      </c>
      <c r="G574">
        <v>-4.5542478368196999</v>
      </c>
      <c r="H574">
        <f>(Table2[[#This Row],[1Y Return vs Nifty]]-AVERAGE(Table2[1Y Return vs Nifty]))/_xlfn.STDEV.P(Table2[1Y Return vs Nifty])</f>
        <v>-0.60004580168318022</v>
      </c>
      <c r="I574">
        <v>5.2820336521135296</v>
      </c>
      <c r="J574">
        <f>(Table2[[#This Row],[1M Return vs Nifty]]-AVERAGE(Table2[1M Return vs Nifty]))/_xlfn.STDEV.P(Table2[1M Return vs Nifty])</f>
        <v>0.53690669654402468</v>
      </c>
      <c r="K574">
        <v>7.8697052838665797</v>
      </c>
      <c r="L574">
        <f>(Table2[[#This Row],[6M Return vs Nifty]]-AVERAGE(Table2[6M Return vs Nifty]))/_xlfn.STDEV.P(Table2[6M Return vs Nifty])</f>
        <v>-0.13645268728092336</v>
      </c>
      <c r="M574">
        <v>-5.3385336243422898</v>
      </c>
      <c r="N574">
        <f>(Table2[[#This Row],[1W Return vs Nifty]]-AVERAGE(Table2[1W Return vs Nifty]))/_xlfn.STDEV.P(Table2[1W Return vs Nifty])</f>
        <v>-0.70848079675969911</v>
      </c>
      <c r="O574">
        <v>1808.59</v>
      </c>
      <c r="P574">
        <v>1700.50203170698</v>
      </c>
      <c r="Q574">
        <v>1595.41896349989</v>
      </c>
      <c r="R574">
        <v>54.408103671186602</v>
      </c>
      <c r="S574" s="2">
        <f>(Table2[[#This Row],[Close Price]]-Table2[[#This Row],[20D EMA]])/Table2[[#This Row],[20D EMA]]</f>
        <v>2.568851978613176E-2</v>
      </c>
      <c r="T574" s="2">
        <f>(Table2[[#This Row],[Close Price]]-Table2[[#This Row],[50D EMA]])/Table2[[#This Row],[50D EMA]]</f>
        <v>9.0883730458047873E-2</v>
      </c>
      <c r="U574" s="2">
        <f>(Table2[[#This Row],[Close Price]]-Table2[[#This Row],[200D EMA]])/Table2[[#This Row],[200D EMA]]</f>
        <v>0.16273533312563504</v>
      </c>
      <c r="V574">
        <v>0.71476123387671897</v>
      </c>
      <c r="W574">
        <v>1840</v>
      </c>
      <c r="X574">
        <v>1888.95</v>
      </c>
      <c r="Y574">
        <v>1840</v>
      </c>
      <c r="Z574">
        <v>1888.95</v>
      </c>
      <c r="AA574">
        <v>1840</v>
      </c>
      <c r="AB574">
        <v>1888.95</v>
      </c>
      <c r="AC574" s="2">
        <f>(Table2[[#This Row],[Close Price]]/Table2[[#This Row],[Day Low]])-1</f>
        <v>8.1793478260869801E-3</v>
      </c>
      <c r="AD574" s="2">
        <f>(Table2[[#This Row],[Day High]]/Table2[[#This Row],[Close Price]])-1</f>
        <v>1.8274440042047368E-2</v>
      </c>
      <c r="AE574" s="2">
        <f>(Table2[[#This Row],[Close Price]]/Table2[[#This Row],[Current Week Low]])-1</f>
        <v>8.1793478260869801E-3</v>
      </c>
      <c r="AF574" s="2">
        <f>(Table2[[#This Row],[Current Week High]]/Table2[[#This Row],[Close Price]])-1</f>
        <v>1.8274440042047368E-2</v>
      </c>
      <c r="AG574" s="2">
        <f>(Table2[[#This Row],[Close Price]]/Table2[[#This Row],[Current Month Low]])-1</f>
        <v>8.1793478260869801E-3</v>
      </c>
      <c r="AH574" s="2">
        <f>(Table2[[#This Row],[Current Month High]]/Table2[[#This Row],[Close Price]])-1</f>
        <v>1.8274440042047368E-2</v>
      </c>
      <c r="AI574">
        <v>6.6790652543058098</v>
      </c>
      <c r="AJ574">
        <v>41.931905126243201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7.0000000000000007E-2</v>
      </c>
      <c r="AM574" t="s">
        <v>10455</v>
      </c>
      <c r="AN574">
        <v>-2.75</v>
      </c>
      <c r="AO574" t="s">
        <v>10456</v>
      </c>
      <c r="AP574">
        <v>-9.0883200133627995E-2</v>
      </c>
      <c r="AQ574">
        <f>(Table2[[#This Row],[Sharpe Ratio]]-AVERAGE(Table2[Sharpe Ratio]))/_xlfn.STDEV.P(Table2[Sharpe Ratio])</f>
        <v>-1.6393058261727627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-2.5473784153525405</v>
      </c>
      <c r="AS574">
        <f>_xlfn.RANK.AVG(Table2[[#This Row],[1Y Return vs Nifty Z-Score]],Table2[1Y Return vs Nifty Z-Score])</f>
        <v>543</v>
      </c>
      <c r="AT574">
        <f>_xlfn.RANK.AVG(Table2[[#This Row],[6M Return vs Nifty Z-Score]],Table2[6M Return vs Nifty Z-Score])</f>
        <v>352</v>
      </c>
      <c r="AU574">
        <f>_xlfn.RANK.AVG(Table2[[#This Row],[Sharpe Ratio Z-Score]],Table2[Sharpe Ratio Z-Score])</f>
        <v>693</v>
      </c>
      <c r="AV574">
        <f>(Table2[[#This Row],[Rank 1Y]]+Table2[[#This Row],[Rank 6M]]+Table2[[#This Row],[Rank Sharpe]])/3</f>
        <v>529.33333333333337</v>
      </c>
    </row>
    <row r="575" spans="1:48" x14ac:dyDescent="0.3">
      <c r="A575" t="s">
        <v>994</v>
      </c>
      <c r="B575" t="s">
        <v>995</v>
      </c>
      <c r="C575" t="s">
        <v>10422</v>
      </c>
      <c r="D575" t="s">
        <v>526</v>
      </c>
      <c r="E575">
        <v>13050.562727625</v>
      </c>
      <c r="F575">
        <v>826.35</v>
      </c>
      <c r="G575">
        <v>-27.925334347033001</v>
      </c>
      <c r="H575">
        <f>(Table2[[#This Row],[1Y Return vs Nifty]]-AVERAGE(Table2[1Y Return vs Nifty]))/_xlfn.STDEV.P(Table2[1Y Return vs Nifty])</f>
        <v>-0.87707270201395848</v>
      </c>
      <c r="I575">
        <v>-7.0738655811134299</v>
      </c>
      <c r="J575">
        <f>(Table2[[#This Row],[1M Return vs Nifty]]-AVERAGE(Table2[1M Return vs Nifty]))/_xlfn.STDEV.P(Table2[1M Return vs Nifty])</f>
        <v>-0.64904991253792654</v>
      </c>
      <c r="K575">
        <v>-10.07955193564</v>
      </c>
      <c r="L575">
        <f>(Table2[[#This Row],[6M Return vs Nifty]]-AVERAGE(Table2[6M Return vs Nifty]))/_xlfn.STDEV.P(Table2[6M Return vs Nifty])</f>
        <v>-0.68331206924088672</v>
      </c>
      <c r="M575">
        <v>0.42390598452878597</v>
      </c>
      <c r="N575">
        <f>(Table2[[#This Row],[1W Return vs Nifty]]-AVERAGE(Table2[1W Return vs Nifty]))/_xlfn.STDEV.P(Table2[1W Return vs Nifty])</f>
        <v>0.44923910561332031</v>
      </c>
      <c r="O575">
        <v>831.92</v>
      </c>
      <c r="P575">
        <v>828.84479593189599</v>
      </c>
      <c r="Q575">
        <v>824.24872191458303</v>
      </c>
      <c r="R575">
        <v>53.399607641595999</v>
      </c>
      <c r="S575" s="2">
        <f>(Table2[[#This Row],[Close Price]]-Table2[[#This Row],[20D EMA]])/Table2[[#This Row],[20D EMA]]</f>
        <v>-6.6953553226270996E-3</v>
      </c>
      <c r="T575" s="2">
        <f>(Table2[[#This Row],[Close Price]]-Table2[[#This Row],[50D EMA]])/Table2[[#This Row],[50D EMA]]</f>
        <v>-3.0099675405345196E-3</v>
      </c>
      <c r="U575" s="2">
        <f>(Table2[[#This Row],[Close Price]]-Table2[[#This Row],[200D EMA]])/Table2[[#This Row],[200D EMA]]</f>
        <v>2.5493252577160185E-3</v>
      </c>
      <c r="V575">
        <v>1.3953831935738601</v>
      </c>
      <c r="W575">
        <v>821.6</v>
      </c>
      <c r="X575">
        <v>848.95</v>
      </c>
      <c r="Y575">
        <v>821.6</v>
      </c>
      <c r="Z575">
        <v>848.95</v>
      </c>
      <c r="AA575">
        <v>821.6</v>
      </c>
      <c r="AB575">
        <v>848.95</v>
      </c>
      <c r="AC575" s="2">
        <f>(Table2[[#This Row],[Close Price]]/Table2[[#This Row],[Day Low]])-1</f>
        <v>5.7814021421616069E-3</v>
      </c>
      <c r="AD575" s="2">
        <f>(Table2[[#This Row],[Day High]]/Table2[[#This Row],[Close Price]])-1</f>
        <v>2.7349186180189999E-2</v>
      </c>
      <c r="AE575" s="2">
        <f>(Table2[[#This Row],[Close Price]]/Table2[[#This Row],[Current Week Low]])-1</f>
        <v>5.7814021421616069E-3</v>
      </c>
      <c r="AF575" s="2">
        <f>(Table2[[#This Row],[Current Week High]]/Table2[[#This Row],[Close Price]])-1</f>
        <v>2.7349186180189999E-2</v>
      </c>
      <c r="AG575" s="2">
        <f>(Table2[[#This Row],[Close Price]]/Table2[[#This Row],[Current Month Low]])-1</f>
        <v>5.7814021421616069E-3</v>
      </c>
      <c r="AH575" s="2">
        <f>(Table2[[#This Row],[Current Month High]]/Table2[[#This Row],[Close Price]])-1</f>
        <v>2.7349186180189999E-2</v>
      </c>
      <c r="AI575">
        <v>24.033399891087299</v>
      </c>
      <c r="AJ575">
        <v>16.559700966217601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-0.05</v>
      </c>
      <c r="AM575" t="s">
        <v>10456</v>
      </c>
      <c r="AN575">
        <v>0.86</v>
      </c>
      <c r="AO575" t="s">
        <v>10455</v>
      </c>
      <c r="AP575">
        <v>3.3917213834810001E-2</v>
      </c>
      <c r="AQ575">
        <f>(Table2[[#This Row],[Sharpe Ratio]]-AVERAGE(Table2[Sharpe Ratio]))/_xlfn.STDEV.P(Table2[Sharpe Ratio])</f>
        <v>-0.22832618094784998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-1.9885217591273014</v>
      </c>
      <c r="AS575">
        <f>_xlfn.RANK.AVG(Table2[[#This Row],[1Y Return vs Nifty Z-Score]],Table2[1Y Return vs Nifty Z-Score])</f>
        <v>654</v>
      </c>
      <c r="AT575">
        <f>_xlfn.RANK.AVG(Table2[[#This Row],[6M Return vs Nifty Z-Score]],Table2[6M Return vs Nifty Z-Score])</f>
        <v>541</v>
      </c>
      <c r="AU575">
        <f>_xlfn.RANK.AVG(Table2[[#This Row],[Sharpe Ratio Z-Score]],Table2[Sharpe Ratio Z-Score])</f>
        <v>398</v>
      </c>
      <c r="AV575">
        <f>(Table2[[#This Row],[Rank 1Y]]+Table2[[#This Row],[Rank 6M]]+Table2[[#This Row],[Rank Sharpe]])/3</f>
        <v>531</v>
      </c>
    </row>
    <row r="576" spans="1:48" x14ac:dyDescent="0.3">
      <c r="A576" t="s">
        <v>191</v>
      </c>
      <c r="B576" t="s">
        <v>192</v>
      </c>
      <c r="C576" t="s">
        <v>10413</v>
      </c>
      <c r="D576" t="s">
        <v>119</v>
      </c>
      <c r="E576">
        <v>131888.63981627999</v>
      </c>
      <c r="F576">
        <v>5476.5</v>
      </c>
      <c r="G576">
        <v>-16.533340407735299</v>
      </c>
      <c r="H576">
        <f>(Table2[[#This Row],[1Y Return vs Nifty]]-AVERAGE(Table2[1Y Return vs Nifty]))/_xlfn.STDEV.P(Table2[1Y Return vs Nifty])</f>
        <v>-0.74203881010604433</v>
      </c>
      <c r="I576">
        <v>-2.5726827749563799</v>
      </c>
      <c r="J576">
        <f>(Table2[[#This Row],[1M Return vs Nifty]]-AVERAGE(Table2[1M Return vs Nifty]))/_xlfn.STDEV.P(Table2[1M Return vs Nifty])</f>
        <v>-0.21701276195217911</v>
      </c>
      <c r="K576">
        <v>-8.0067552113887697</v>
      </c>
      <c r="L576">
        <f>(Table2[[#This Row],[6M Return vs Nifty]]-AVERAGE(Table2[6M Return vs Nifty]))/_xlfn.STDEV.P(Table2[6M Return vs Nifty])</f>
        <v>-0.62016024509070466</v>
      </c>
      <c r="M576">
        <v>0.973989548677757</v>
      </c>
      <c r="N576">
        <f>(Table2[[#This Row],[1W Return vs Nifty]]-AVERAGE(Table2[1W Return vs Nifty]))/_xlfn.STDEV.P(Table2[1W Return vs Nifty])</f>
        <v>0.55975526429082767</v>
      </c>
      <c r="O576">
        <v>5370.86</v>
      </c>
      <c r="P576">
        <v>5235.0455403145397</v>
      </c>
      <c r="Q576">
        <v>4963.12567413127</v>
      </c>
      <c r="R576">
        <v>66.940141381117002</v>
      </c>
      <c r="S576" s="2">
        <f>(Table2[[#This Row],[Close Price]]-Table2[[#This Row],[20D EMA]])/Table2[[#This Row],[20D EMA]]</f>
        <v>1.9669103272101737E-2</v>
      </c>
      <c r="T576" s="2">
        <f>(Table2[[#This Row],[Close Price]]-Table2[[#This Row],[50D EMA]])/Table2[[#This Row],[50D EMA]]</f>
        <v>4.6122704726452649E-2</v>
      </c>
      <c r="U576" s="2">
        <f>(Table2[[#This Row],[Close Price]]-Table2[[#This Row],[200D EMA]])/Table2[[#This Row],[200D EMA]]</f>
        <v>0.10343770429681684</v>
      </c>
      <c r="V576">
        <v>0.59701632144513805</v>
      </c>
      <c r="W576">
        <v>5431.05</v>
      </c>
      <c r="X576">
        <v>5489.15</v>
      </c>
      <c r="Y576">
        <v>5431.05</v>
      </c>
      <c r="Z576">
        <v>5489.15</v>
      </c>
      <c r="AA576">
        <v>5431.05</v>
      </c>
      <c r="AB576">
        <v>5489.15</v>
      </c>
      <c r="AC576" s="2">
        <f>(Table2[[#This Row],[Close Price]]/Table2[[#This Row],[Day Low]])-1</f>
        <v>8.3685475184356317E-3</v>
      </c>
      <c r="AD576" s="2">
        <f>(Table2[[#This Row],[Day High]]/Table2[[#This Row],[Close Price]])-1</f>
        <v>2.3098694421619381E-3</v>
      </c>
      <c r="AE576" s="2">
        <f>(Table2[[#This Row],[Close Price]]/Table2[[#This Row],[Current Week Low]])-1</f>
        <v>8.3685475184356317E-3</v>
      </c>
      <c r="AF576" s="2">
        <f>(Table2[[#This Row],[Current Week High]]/Table2[[#This Row],[Close Price]])-1</f>
        <v>2.3098694421619381E-3</v>
      </c>
      <c r="AG576" s="2">
        <f>(Table2[[#This Row],[Close Price]]/Table2[[#This Row],[Current Month Low]])-1</f>
        <v>8.3685475184356317E-3</v>
      </c>
      <c r="AH576" s="2">
        <f>(Table2[[#This Row],[Current Month High]]/Table2[[#This Row],[Close Price]])-1</f>
        <v>2.3098694421619381E-3</v>
      </c>
      <c r="AI576">
        <v>4.5375696156304102</v>
      </c>
      <c r="AJ576">
        <v>25.963152931435001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7.0000000000000007E-2</v>
      </c>
      <c r="AM576" t="s">
        <v>10455</v>
      </c>
      <c r="AN576">
        <v>0.68</v>
      </c>
      <c r="AO576" t="s">
        <v>10455</v>
      </c>
      <c r="AP576">
        <v>1.2902101790986E-2</v>
      </c>
      <c r="AQ576">
        <f>(Table2[[#This Row],[Sharpe Ratio]]-AVERAGE(Table2[Sharpe Ratio]))/_xlfn.STDEV.P(Table2[Sharpe Ratio])</f>
        <v>-0.46592070802574526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-1.4853772608838456</v>
      </c>
      <c r="AS576">
        <f>_xlfn.RANK.AVG(Table2[[#This Row],[1Y Return vs Nifty Z-Score]],Table2[1Y Return vs Nifty Z-Score])</f>
        <v>605</v>
      </c>
      <c r="AT576">
        <f>_xlfn.RANK.AVG(Table2[[#This Row],[6M Return vs Nifty Z-Score]],Table2[6M Return vs Nifty Z-Score])</f>
        <v>522</v>
      </c>
      <c r="AU576">
        <f>_xlfn.RANK.AVG(Table2[[#This Row],[Sharpe Ratio Z-Score]],Table2[Sharpe Ratio Z-Score])</f>
        <v>470</v>
      </c>
      <c r="AV576">
        <f>(Table2[[#This Row],[Rank 1Y]]+Table2[[#This Row],[Rank 6M]]+Table2[[#This Row],[Rank Sharpe]])/3</f>
        <v>532.33333333333337</v>
      </c>
    </row>
    <row r="577" spans="1:48" x14ac:dyDescent="0.3">
      <c r="A577" t="s">
        <v>679</v>
      </c>
      <c r="B577" t="s">
        <v>680</v>
      </c>
      <c r="C577" t="s">
        <v>10411</v>
      </c>
      <c r="D577" t="s">
        <v>535</v>
      </c>
      <c r="E577">
        <v>24525.052180479899</v>
      </c>
      <c r="F577">
        <v>762.95</v>
      </c>
      <c r="G577">
        <v>-0.31405642178489701</v>
      </c>
      <c r="H577">
        <f>(Table2[[#This Row],[1Y Return vs Nifty]]-AVERAGE(Table2[1Y Return vs Nifty]))/_xlfn.STDEV.P(Table2[1Y Return vs Nifty])</f>
        <v>-0.54978510524517177</v>
      </c>
      <c r="I577">
        <v>-3.5279678203129299</v>
      </c>
      <c r="J577">
        <f>(Table2[[#This Row],[1M Return vs Nifty]]-AVERAGE(Table2[1M Return vs Nifty]))/_xlfn.STDEV.P(Table2[1M Return vs Nifty])</f>
        <v>-0.30870391220461357</v>
      </c>
      <c r="K577">
        <v>-3.48704021125033</v>
      </c>
      <c r="L577">
        <f>(Table2[[#This Row],[6M Return vs Nifty]]-AVERAGE(Table2[6M Return vs Nifty]))/_xlfn.STDEV.P(Table2[6M Return vs Nifty])</f>
        <v>-0.48245824876938687</v>
      </c>
      <c r="M577">
        <v>-0.23936639352758199</v>
      </c>
      <c r="N577">
        <f>(Table2[[#This Row],[1W Return vs Nifty]]-AVERAGE(Table2[1W Return vs Nifty]))/_xlfn.STDEV.P(Table2[1W Return vs Nifty])</f>
        <v>0.31598241489017437</v>
      </c>
      <c r="O577">
        <v>741.68</v>
      </c>
      <c r="P577">
        <v>736.56304707802201</v>
      </c>
      <c r="Q577">
        <v>709.02620302290302</v>
      </c>
      <c r="R577">
        <v>62.628518733870997</v>
      </c>
      <c r="S577" s="2">
        <f>(Table2[[#This Row],[Close Price]]-Table2[[#This Row],[20D EMA]])/Table2[[#This Row],[20D EMA]]</f>
        <v>2.8678136123395665E-2</v>
      </c>
      <c r="T577" s="2">
        <f>(Table2[[#This Row],[Close Price]]-Table2[[#This Row],[50D EMA]])/Table2[[#This Row],[50D EMA]]</f>
        <v>3.5824432174076937E-2</v>
      </c>
      <c r="U577" s="2">
        <f>(Table2[[#This Row],[Close Price]]-Table2[[#This Row],[200D EMA]])/Table2[[#This Row],[200D EMA]]</f>
        <v>7.605332038110188E-2</v>
      </c>
      <c r="V577">
        <v>0.818019424573319</v>
      </c>
      <c r="W577">
        <v>749.1</v>
      </c>
      <c r="X577">
        <v>765.75</v>
      </c>
      <c r="Y577">
        <v>749.1</v>
      </c>
      <c r="Z577">
        <v>765.75</v>
      </c>
      <c r="AA577">
        <v>749.1</v>
      </c>
      <c r="AB577">
        <v>765.75</v>
      </c>
      <c r="AC577" s="2">
        <f>(Table2[[#This Row],[Close Price]]/Table2[[#This Row],[Day Low]])-1</f>
        <v>1.8488853290615337E-2</v>
      </c>
      <c r="AD577" s="2">
        <f>(Table2[[#This Row],[Day High]]/Table2[[#This Row],[Close Price]])-1</f>
        <v>3.6699652664000659E-3</v>
      </c>
      <c r="AE577" s="2">
        <f>(Table2[[#This Row],[Close Price]]/Table2[[#This Row],[Current Week Low]])-1</f>
        <v>1.8488853290615337E-2</v>
      </c>
      <c r="AF577" s="2">
        <f>(Table2[[#This Row],[Current Week High]]/Table2[[#This Row],[Close Price]])-1</f>
        <v>3.6699652664000659E-3</v>
      </c>
      <c r="AG577" s="2">
        <f>(Table2[[#This Row],[Close Price]]/Table2[[#This Row],[Current Month Low]])-1</f>
        <v>1.8488853290615337E-2</v>
      </c>
      <c r="AH577" s="2">
        <f>(Table2[[#This Row],[Current Month High]]/Table2[[#This Row],[Close Price]])-1</f>
        <v>3.6699652664000659E-3</v>
      </c>
      <c r="AI577">
        <v>13.565764466872</v>
      </c>
      <c r="AJ577">
        <v>27.2643869891576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-0.04</v>
      </c>
      <c r="AM577" t="s">
        <v>10456</v>
      </c>
      <c r="AN577">
        <v>6.05</v>
      </c>
      <c r="AO577" t="s">
        <v>10455</v>
      </c>
      <c r="AP577">
        <v>-4.0728762856099998E-2</v>
      </c>
      <c r="AQ577">
        <f>(Table2[[#This Row],[Sharpe Ratio]]-AVERAGE(Table2[Sharpe Ratio]))/_xlfn.STDEV.P(Table2[Sharpe Ratio])</f>
        <v>-1.0722653183247797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-2.0972301696537774</v>
      </c>
      <c r="AS577">
        <f>_xlfn.RANK.AVG(Table2[[#This Row],[1Y Return vs Nifty Z-Score]],Table2[1Y Return vs Nifty Z-Score])</f>
        <v>510</v>
      </c>
      <c r="AT577">
        <f>_xlfn.RANK.AVG(Table2[[#This Row],[6M Return vs Nifty Z-Score]],Table2[6M Return vs Nifty Z-Score])</f>
        <v>471</v>
      </c>
      <c r="AU577">
        <f>_xlfn.RANK.AVG(Table2[[#This Row],[Sharpe Ratio Z-Score]],Table2[Sharpe Ratio Z-Score])</f>
        <v>618</v>
      </c>
      <c r="AV577">
        <f>(Table2[[#This Row],[Rank 1Y]]+Table2[[#This Row],[Rank 6M]]+Table2[[#This Row],[Rank Sharpe]])/3</f>
        <v>533</v>
      </c>
    </row>
    <row r="578" spans="1:48" x14ac:dyDescent="0.3">
      <c r="A578" t="s">
        <v>239</v>
      </c>
      <c r="B578" t="s">
        <v>240</v>
      </c>
      <c r="C578" t="s">
        <v>10417</v>
      </c>
      <c r="D578" t="s">
        <v>62</v>
      </c>
      <c r="E578">
        <v>106624.67927885</v>
      </c>
      <c r="F578">
        <v>6353.7</v>
      </c>
      <c r="G578">
        <v>-0.96563716226479801</v>
      </c>
      <c r="H578">
        <f>(Table2[[#This Row],[1Y Return vs Nifty]]-AVERAGE(Table2[1Y Return vs Nifty]))/_xlfn.STDEV.P(Table2[1Y Return vs Nifty])</f>
        <v>-0.55750855416448053</v>
      </c>
      <c r="I578">
        <v>2.58014439141242</v>
      </c>
      <c r="J578">
        <f>(Table2[[#This Row],[1M Return vs Nifty]]-AVERAGE(Table2[1M Return vs Nifty]))/_xlfn.STDEV.P(Table2[1M Return vs Nifty])</f>
        <v>0.27757118682093651</v>
      </c>
      <c r="K578">
        <v>-1.81319309211186</v>
      </c>
      <c r="L578">
        <f>(Table2[[#This Row],[6M Return vs Nifty]]-AVERAGE(Table2[6M Return vs Nifty]))/_xlfn.STDEV.P(Table2[6M Return vs Nifty])</f>
        <v>-0.4314612080632817</v>
      </c>
      <c r="M578">
        <v>4.4464328676357798</v>
      </c>
      <c r="N578">
        <f>(Table2[[#This Row],[1W Return vs Nifty]]-AVERAGE(Table2[1W Return vs Nifty]))/_xlfn.STDEV.P(Table2[1W Return vs Nifty])</f>
        <v>1.2573967170586964</v>
      </c>
      <c r="O578">
        <v>6087.48</v>
      </c>
      <c r="P578">
        <v>6044.4820813378901</v>
      </c>
      <c r="Q578">
        <v>5838.7643180079103</v>
      </c>
      <c r="R578">
        <v>83.446492538506305</v>
      </c>
      <c r="S578" s="2">
        <f>(Table2[[#This Row],[Close Price]]-Table2[[#This Row],[20D EMA]])/Table2[[#This Row],[20D EMA]]</f>
        <v>4.3732381872301884E-2</v>
      </c>
      <c r="T578" s="2">
        <f>(Table2[[#This Row],[Close Price]]-Table2[[#This Row],[50D EMA]])/Table2[[#This Row],[50D EMA]]</f>
        <v>5.1157057710007663E-2</v>
      </c>
      <c r="U578" s="2">
        <f>(Table2[[#This Row],[Close Price]]-Table2[[#This Row],[200D EMA]])/Table2[[#This Row],[200D EMA]]</f>
        <v>8.8192578762586016E-2</v>
      </c>
      <c r="V578">
        <v>1.3691906945891299</v>
      </c>
      <c r="W578">
        <v>6337.15</v>
      </c>
      <c r="X578">
        <v>6480</v>
      </c>
      <c r="Y578">
        <v>6337.15</v>
      </c>
      <c r="Z578">
        <v>6480</v>
      </c>
      <c r="AA578">
        <v>6337.15</v>
      </c>
      <c r="AB578">
        <v>6480</v>
      </c>
      <c r="AC578" s="2">
        <f>(Table2[[#This Row],[Close Price]]/Table2[[#This Row],[Day Low]])-1</f>
        <v>2.6115840717042538E-3</v>
      </c>
      <c r="AD578" s="2">
        <f>(Table2[[#This Row],[Day High]]/Table2[[#This Row],[Close Price]])-1</f>
        <v>1.9878181217243496E-2</v>
      </c>
      <c r="AE578" s="2">
        <f>(Table2[[#This Row],[Close Price]]/Table2[[#This Row],[Current Week Low]])-1</f>
        <v>2.6115840717042538E-3</v>
      </c>
      <c r="AF578" s="2">
        <f>(Table2[[#This Row],[Current Week High]]/Table2[[#This Row],[Close Price]])-1</f>
        <v>1.9878181217243496E-2</v>
      </c>
      <c r="AG578" s="2">
        <f>(Table2[[#This Row],[Close Price]]/Table2[[#This Row],[Current Month Low]])-1</f>
        <v>2.6115840717042538E-3</v>
      </c>
      <c r="AH578" s="2">
        <f>(Table2[[#This Row],[Current Month High]]/Table2[[#This Row],[Close Price]])-1</f>
        <v>1.9878181217243496E-2</v>
      </c>
      <c r="AI578">
        <v>2.3954546169948099</v>
      </c>
      <c r="AJ578">
        <v>25.165230238857401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</v>
      </c>
      <c r="AM578" t="s">
        <v>10457</v>
      </c>
      <c r="AN578">
        <v>4.8499999999999996</v>
      </c>
      <c r="AO578" t="s">
        <v>10455</v>
      </c>
      <c r="AP578">
        <v>-4.5463703454469998E-2</v>
      </c>
      <c r="AQ578">
        <f>(Table2[[#This Row],[Sharpe Ratio]]-AVERAGE(Table2[Sharpe Ratio]))/_xlfn.STDEV.P(Table2[Sharpe Ratio])</f>
        <v>-1.1257980318247427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-0.57979989017287226</v>
      </c>
      <c r="AS578">
        <f>_xlfn.RANK.AVG(Table2[[#This Row],[1Y Return vs Nifty Z-Score]],Table2[1Y Return vs Nifty Z-Score])</f>
        <v>518</v>
      </c>
      <c r="AT578">
        <f>_xlfn.RANK.AVG(Table2[[#This Row],[6M Return vs Nifty Z-Score]],Table2[6M Return vs Nifty Z-Score])</f>
        <v>458</v>
      </c>
      <c r="AU578">
        <f>_xlfn.RANK.AVG(Table2[[#This Row],[Sharpe Ratio Z-Score]],Table2[Sharpe Ratio Z-Score])</f>
        <v>627</v>
      </c>
      <c r="AV578">
        <f>(Table2[[#This Row],[Rank 1Y]]+Table2[[#This Row],[Rank 6M]]+Table2[[#This Row],[Rank Sharpe]])/3</f>
        <v>534.33333333333337</v>
      </c>
    </row>
    <row r="579" spans="1:48" x14ac:dyDescent="0.3">
      <c r="A579" t="s">
        <v>701</v>
      </c>
      <c r="B579" t="s">
        <v>702</v>
      </c>
      <c r="C579" t="s">
        <v>10417</v>
      </c>
      <c r="D579" t="s">
        <v>275</v>
      </c>
      <c r="E579">
        <v>23139.75549639</v>
      </c>
      <c r="F579">
        <v>2823.5</v>
      </c>
      <c r="G579">
        <v>-0.199931553227852</v>
      </c>
      <c r="H579">
        <f>(Table2[[#This Row],[1Y Return vs Nifty]]-AVERAGE(Table2[1Y Return vs Nifty]))/_xlfn.STDEV.P(Table2[1Y Return vs Nifty])</f>
        <v>-0.54843233721818252</v>
      </c>
      <c r="I579">
        <v>-2.1100919399870799</v>
      </c>
      <c r="J579">
        <f>(Table2[[#This Row],[1M Return vs Nifty]]-AVERAGE(Table2[1M Return vs Nifty]))/_xlfn.STDEV.P(Table2[1M Return vs Nifty])</f>
        <v>-0.17261189337296043</v>
      </c>
      <c r="K579">
        <v>-1.31677115709446</v>
      </c>
      <c r="L579">
        <f>(Table2[[#This Row],[6M Return vs Nifty]]-AVERAGE(Table2[6M Return vs Nifty]))/_xlfn.STDEV.P(Table2[6M Return vs Nifty])</f>
        <v>-0.41633673860724441</v>
      </c>
      <c r="M579">
        <v>2.44544224054061</v>
      </c>
      <c r="N579">
        <f>(Table2[[#This Row],[1W Return vs Nifty]]-AVERAGE(Table2[1W Return vs Nifty]))/_xlfn.STDEV.P(Table2[1W Return vs Nifty])</f>
        <v>0.8553818013824187</v>
      </c>
      <c r="O579">
        <v>2715.71</v>
      </c>
      <c r="P579">
        <v>2602.0818422348002</v>
      </c>
      <c r="Q579">
        <v>2450.3071406185099</v>
      </c>
      <c r="R579">
        <v>66.477206909665796</v>
      </c>
      <c r="S579" s="2">
        <f>(Table2[[#This Row],[Close Price]]-Table2[[#This Row],[20D EMA]])/Table2[[#This Row],[20D EMA]]</f>
        <v>3.96912777873926E-2</v>
      </c>
      <c r="T579" s="2">
        <f>(Table2[[#This Row],[Close Price]]-Table2[[#This Row],[50D EMA]])/Table2[[#This Row],[50D EMA]]</f>
        <v>8.5092695460737167E-2</v>
      </c>
      <c r="U579" s="2">
        <f>(Table2[[#This Row],[Close Price]]-Table2[[#This Row],[200D EMA]])/Table2[[#This Row],[200D EMA]]</f>
        <v>0.15230452264334837</v>
      </c>
      <c r="V579">
        <v>0.77654020462757301</v>
      </c>
      <c r="W579">
        <v>2782.15</v>
      </c>
      <c r="X579">
        <v>2868</v>
      </c>
      <c r="Y579">
        <v>2782.15</v>
      </c>
      <c r="Z579">
        <v>2868</v>
      </c>
      <c r="AA579">
        <v>2782.15</v>
      </c>
      <c r="AB579">
        <v>2868</v>
      </c>
      <c r="AC579" s="2">
        <f>(Table2[[#This Row],[Close Price]]/Table2[[#This Row],[Day Low]])-1</f>
        <v>1.4862606257750377E-2</v>
      </c>
      <c r="AD579" s="2">
        <f>(Table2[[#This Row],[Day High]]/Table2[[#This Row],[Close Price]])-1</f>
        <v>1.5760580839383698E-2</v>
      </c>
      <c r="AE579" s="2">
        <f>(Table2[[#This Row],[Close Price]]/Table2[[#This Row],[Current Week Low]])-1</f>
        <v>1.4862606257750377E-2</v>
      </c>
      <c r="AF579" s="2">
        <f>(Table2[[#This Row],[Current Week High]]/Table2[[#This Row],[Close Price]])-1</f>
        <v>1.5760580839383698E-2</v>
      </c>
      <c r="AG579" s="2">
        <f>(Table2[[#This Row],[Close Price]]/Table2[[#This Row],[Current Month Low]])-1</f>
        <v>1.4862606257750377E-2</v>
      </c>
      <c r="AH579" s="2">
        <f>(Table2[[#This Row],[Current Month High]]/Table2[[#This Row],[Close Price]])-1</f>
        <v>1.5760580839383698E-2</v>
      </c>
      <c r="AI579">
        <v>2.31981583141491</v>
      </c>
      <c r="AJ579">
        <v>45.264186860112098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0.2</v>
      </c>
      <c r="AM579" t="s">
        <v>10455</v>
      </c>
      <c r="AN579">
        <v>2.6</v>
      </c>
      <c r="AO579" t="s">
        <v>10455</v>
      </c>
      <c r="AP579">
        <v>-5.7754957483526E-2</v>
      </c>
      <c r="AQ579">
        <f>(Table2[[#This Row],[Sharpe Ratio]]-AVERAGE(Table2[Sharpe Ratio]))/_xlfn.STDEV.P(Table2[Sharpe Ratio])</f>
        <v>-1.2647615872955815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-1.5467607551115501</v>
      </c>
      <c r="AS579">
        <f>_xlfn.RANK.AVG(Table2[[#This Row],[1Y Return vs Nifty Z-Score]],Table2[1Y Return vs Nifty Z-Score])</f>
        <v>509</v>
      </c>
      <c r="AT579">
        <f>_xlfn.RANK.AVG(Table2[[#This Row],[6M Return vs Nifty Z-Score]],Table2[6M Return vs Nifty Z-Score])</f>
        <v>451</v>
      </c>
      <c r="AU579">
        <f>_xlfn.RANK.AVG(Table2[[#This Row],[Sharpe Ratio Z-Score]],Table2[Sharpe Ratio Z-Score])</f>
        <v>645</v>
      </c>
      <c r="AV579">
        <f>(Table2[[#This Row],[Rank 1Y]]+Table2[[#This Row],[Rank 6M]]+Table2[[#This Row],[Rank Sharpe]])/3</f>
        <v>535</v>
      </c>
    </row>
    <row r="580" spans="1:48" x14ac:dyDescent="0.3">
      <c r="A580" t="s">
        <v>1300</v>
      </c>
      <c r="B580" t="s">
        <v>1301</v>
      </c>
      <c r="C580" t="s">
        <v>10425</v>
      </c>
      <c r="D580" t="s">
        <v>542</v>
      </c>
      <c r="E580">
        <v>8197.4646258299999</v>
      </c>
      <c r="F580">
        <v>534.75</v>
      </c>
      <c r="G580">
        <v>-9.4435965305848399E-2</v>
      </c>
      <c r="H580">
        <f>(Table2[[#This Row],[1Y Return vs Nifty]]-AVERAGE(Table2[1Y Return vs Nifty]))/_xlfn.STDEV.P(Table2[1Y Return vs Nifty])</f>
        <v>-0.54718185552971521</v>
      </c>
      <c r="I580">
        <v>-5.3326176649429096</v>
      </c>
      <c r="J580">
        <f>(Table2[[#This Row],[1M Return vs Nifty]]-AVERAGE(Table2[1M Return vs Nifty]))/_xlfn.STDEV.P(Table2[1M Return vs Nifty])</f>
        <v>-0.48191966687524146</v>
      </c>
      <c r="K580">
        <v>-6.02740617595048</v>
      </c>
      <c r="L580">
        <f>(Table2[[#This Row],[6M Return vs Nifty]]-AVERAGE(Table2[6M Return vs Nifty]))/_xlfn.STDEV.P(Table2[6M Return vs Nifty])</f>
        <v>-0.55985548835533994</v>
      </c>
      <c r="M580">
        <v>-5.6320504422831199</v>
      </c>
      <c r="N580">
        <f>(Table2[[#This Row],[1W Return vs Nifty]]-AVERAGE(Table2[1W Return vs Nifty]))/_xlfn.STDEV.P(Table2[1W Return vs Nifty])</f>
        <v>-0.76745065759575382</v>
      </c>
      <c r="O580">
        <v>522.9</v>
      </c>
      <c r="P580">
        <v>515.67168853857902</v>
      </c>
      <c r="Q580">
        <v>487.54647267043799</v>
      </c>
      <c r="R580">
        <v>46.345385011578898</v>
      </c>
      <c r="S580" s="2">
        <f>(Table2[[#This Row],[Close Price]]-Table2[[#This Row],[20D EMA]])/Table2[[#This Row],[20D EMA]]</f>
        <v>2.2662076878944393E-2</v>
      </c>
      <c r="T580" s="2">
        <f>(Table2[[#This Row],[Close Price]]-Table2[[#This Row],[50D EMA]])/Table2[[#This Row],[50D EMA]]</f>
        <v>3.6997011636394447E-2</v>
      </c>
      <c r="U580" s="2">
        <f>(Table2[[#This Row],[Close Price]]-Table2[[#This Row],[200D EMA]])/Table2[[#This Row],[200D EMA]]</f>
        <v>9.6818518798862718E-2</v>
      </c>
      <c r="V580">
        <v>0.54647900049704901</v>
      </c>
      <c r="W580">
        <v>518.4</v>
      </c>
      <c r="X580">
        <v>537</v>
      </c>
      <c r="Y580">
        <v>518.4</v>
      </c>
      <c r="Z580">
        <v>537</v>
      </c>
      <c r="AA580">
        <v>518.4</v>
      </c>
      <c r="AB580">
        <v>537</v>
      </c>
      <c r="AC580" s="2">
        <f>(Table2[[#This Row],[Close Price]]/Table2[[#This Row],[Day Low]])-1</f>
        <v>3.153935185185186E-2</v>
      </c>
      <c r="AD580" s="2">
        <f>(Table2[[#This Row],[Day High]]/Table2[[#This Row],[Close Price]])-1</f>
        <v>4.2075736325386526E-3</v>
      </c>
      <c r="AE580" s="2">
        <f>(Table2[[#This Row],[Close Price]]/Table2[[#This Row],[Current Week Low]])-1</f>
        <v>3.153935185185186E-2</v>
      </c>
      <c r="AF580" s="2">
        <f>(Table2[[#This Row],[Current Week High]]/Table2[[#This Row],[Close Price]])-1</f>
        <v>4.2075736325386526E-3</v>
      </c>
      <c r="AG580" s="2">
        <f>(Table2[[#This Row],[Close Price]]/Table2[[#This Row],[Current Month Low]])-1</f>
        <v>3.153935185185186E-2</v>
      </c>
      <c r="AH580" s="2">
        <f>(Table2[[#This Row],[Current Month High]]/Table2[[#This Row],[Close Price]])-1</f>
        <v>4.2075736325386526E-3</v>
      </c>
      <c r="AI580">
        <v>8.7798036465638294</v>
      </c>
      <c r="AJ580">
        <v>34.0225563909774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0.01</v>
      </c>
      <c r="AM580" t="s">
        <v>10455</v>
      </c>
      <c r="AN580">
        <v>2.46</v>
      </c>
      <c r="AO580" t="s">
        <v>10455</v>
      </c>
      <c r="AP580">
        <v>-3.8156690242699E-2</v>
      </c>
      <c r="AQ580">
        <f>(Table2[[#This Row],[Sharpe Ratio]]-AVERAGE(Table2[Sharpe Ratio]))/_xlfn.STDEV.P(Table2[Sharpe Ratio])</f>
        <v>-1.0431857504920394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-3.3995934188480899</v>
      </c>
      <c r="AS580">
        <f>_xlfn.RANK.AVG(Table2[[#This Row],[1Y Return vs Nifty Z-Score]],Table2[1Y Return vs Nifty Z-Score])</f>
        <v>508</v>
      </c>
      <c r="AT580">
        <f>_xlfn.RANK.AVG(Table2[[#This Row],[6M Return vs Nifty Z-Score]],Table2[6M Return vs Nifty Z-Score])</f>
        <v>497</v>
      </c>
      <c r="AU580">
        <f>_xlfn.RANK.AVG(Table2[[#This Row],[Sharpe Ratio Z-Score]],Table2[Sharpe Ratio Z-Score])</f>
        <v>615</v>
      </c>
      <c r="AV580">
        <f>(Table2[[#This Row],[Rank 1Y]]+Table2[[#This Row],[Rank 6M]]+Table2[[#This Row],[Rank Sharpe]])/3</f>
        <v>540</v>
      </c>
    </row>
    <row r="581" spans="1:48" x14ac:dyDescent="0.3">
      <c r="A581" t="s">
        <v>645</v>
      </c>
      <c r="B581" t="s">
        <v>646</v>
      </c>
      <c r="C581" t="s">
        <v>10425</v>
      </c>
      <c r="D581" t="s">
        <v>162</v>
      </c>
      <c r="E581">
        <v>28102.165026179999</v>
      </c>
      <c r="F581">
        <v>1107.3499999999999</v>
      </c>
      <c r="G581">
        <v>-15.8475199391046</v>
      </c>
      <c r="H581">
        <f>(Table2[[#This Row],[1Y Return vs Nifty]]-AVERAGE(Table2[1Y Return vs Nifty]))/_xlfn.STDEV.P(Table2[1Y Return vs Nifty])</f>
        <v>-0.73390950390005616</v>
      </c>
      <c r="I581">
        <v>-1.7901870259570301</v>
      </c>
      <c r="J581">
        <f>(Table2[[#This Row],[1M Return vs Nifty]]-AVERAGE(Table2[1M Return vs Nifty]))/_xlfn.STDEV.P(Table2[1M Return vs Nifty])</f>
        <v>-0.14190645138849664</v>
      </c>
      <c r="K581">
        <v>-11.891657796552501</v>
      </c>
      <c r="L581">
        <f>(Table2[[#This Row],[6M Return vs Nifty]]-AVERAGE(Table2[6M Return vs Nifty]))/_xlfn.STDEV.P(Table2[6M Return vs Nifty])</f>
        <v>-0.73852143412021398</v>
      </c>
      <c r="M581">
        <v>-4.4332998978241598</v>
      </c>
      <c r="N581">
        <f>(Table2[[#This Row],[1W Return vs Nifty]]-AVERAGE(Table2[1W Return vs Nifty]))/_xlfn.STDEV.P(Table2[1W Return vs Nifty])</f>
        <v>-0.52661214864823547</v>
      </c>
      <c r="O581">
        <v>1098.26</v>
      </c>
      <c r="P581">
        <v>1089.30755833953</v>
      </c>
      <c r="Q581">
        <v>1055.46519788551</v>
      </c>
      <c r="R581">
        <v>51.277251627033799</v>
      </c>
      <c r="S581" s="2">
        <f>(Table2[[#This Row],[Close Price]]-Table2[[#This Row],[20D EMA]])/Table2[[#This Row],[20D EMA]]</f>
        <v>8.2767286434905375E-3</v>
      </c>
      <c r="T581" s="2">
        <f>(Table2[[#This Row],[Close Price]]-Table2[[#This Row],[50D EMA]])/Table2[[#This Row],[50D EMA]]</f>
        <v>1.6563220848272279E-2</v>
      </c>
      <c r="U581" s="2">
        <f>(Table2[[#This Row],[Close Price]]-Table2[[#This Row],[200D EMA]])/Table2[[#This Row],[200D EMA]]</f>
        <v>4.9158231098888477E-2</v>
      </c>
      <c r="V581">
        <v>0.97804006977955904</v>
      </c>
      <c r="W581">
        <v>1103.5999999999999</v>
      </c>
      <c r="X581">
        <v>1117.3</v>
      </c>
      <c r="Y581">
        <v>1103.5999999999999</v>
      </c>
      <c r="Z581">
        <v>1117.3</v>
      </c>
      <c r="AA581">
        <v>1103.5999999999999</v>
      </c>
      <c r="AB581">
        <v>1117.3</v>
      </c>
      <c r="AC581" s="2">
        <f>(Table2[[#This Row],[Close Price]]/Table2[[#This Row],[Day Low]])-1</f>
        <v>3.3979702790867261E-3</v>
      </c>
      <c r="AD581" s="2">
        <f>(Table2[[#This Row],[Day High]]/Table2[[#This Row],[Close Price]])-1</f>
        <v>8.9854156319140177E-3</v>
      </c>
      <c r="AE581" s="2">
        <f>(Table2[[#This Row],[Close Price]]/Table2[[#This Row],[Current Week Low]])-1</f>
        <v>3.3979702790867261E-3</v>
      </c>
      <c r="AF581" s="2">
        <f>(Table2[[#This Row],[Current Week High]]/Table2[[#This Row],[Close Price]])-1</f>
        <v>8.9854156319140177E-3</v>
      </c>
      <c r="AG581" s="2">
        <f>(Table2[[#This Row],[Close Price]]/Table2[[#This Row],[Current Month Low]])-1</f>
        <v>3.3979702790867261E-3</v>
      </c>
      <c r="AH581" s="2">
        <f>(Table2[[#This Row],[Current Month High]]/Table2[[#This Row],[Close Price]])-1</f>
        <v>8.9854156319140177E-3</v>
      </c>
      <c r="AI581">
        <v>21.822368718110798</v>
      </c>
      <c r="AJ581">
        <v>18.687031082529401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-0.1</v>
      </c>
      <c r="AM581" t="s">
        <v>10456</v>
      </c>
      <c r="AN581">
        <v>-1.45</v>
      </c>
      <c r="AO581" t="s">
        <v>10456</v>
      </c>
      <c r="AP581">
        <v>1.7516366996934998E-2</v>
      </c>
      <c r="AQ581">
        <f>(Table2[[#This Row],[Sharpe Ratio]]-AVERAGE(Table2[Sharpe Ratio]))/_xlfn.STDEV.P(Table2[Sharpe Ratio])</f>
        <v>-0.41375233713468301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-2.5547018751916855</v>
      </c>
      <c r="AS581">
        <f>_xlfn.RANK.AVG(Table2[[#This Row],[1Y Return vs Nifty Z-Score]],Table2[1Y Return vs Nifty Z-Score])</f>
        <v>602</v>
      </c>
      <c r="AT581">
        <f>_xlfn.RANK.AVG(Table2[[#This Row],[6M Return vs Nifty Z-Score]],Table2[6M Return vs Nifty Z-Score])</f>
        <v>567</v>
      </c>
      <c r="AU581">
        <f>_xlfn.RANK.AVG(Table2[[#This Row],[Sharpe Ratio Z-Score]],Table2[Sharpe Ratio Z-Score])</f>
        <v>454</v>
      </c>
      <c r="AV581">
        <f>(Table2[[#This Row],[Rank 1Y]]+Table2[[#This Row],[Rank 6M]]+Table2[[#This Row],[Rank Sharpe]])/3</f>
        <v>541</v>
      </c>
    </row>
    <row r="582" spans="1:48" x14ac:dyDescent="0.3">
      <c r="A582" t="s">
        <v>922</v>
      </c>
      <c r="B582" t="s">
        <v>923</v>
      </c>
      <c r="C582" t="s">
        <v>10412</v>
      </c>
      <c r="D582" t="s">
        <v>27</v>
      </c>
      <c r="E582">
        <v>15195.653221970901</v>
      </c>
      <c r="F582">
        <v>77.94</v>
      </c>
      <c r="G582">
        <v>-16.0647194437114</v>
      </c>
      <c r="H582">
        <f>(Table2[[#This Row],[1Y Return vs Nifty]]-AVERAGE(Table2[1Y Return vs Nifty]))/_xlfn.STDEV.P(Table2[1Y Return vs Nifty])</f>
        <v>-0.73648405709801323</v>
      </c>
      <c r="I582">
        <v>-5.7910388184205903</v>
      </c>
      <c r="J582">
        <f>(Table2[[#This Row],[1M Return vs Nifty]]-AVERAGE(Table2[1M Return vs Nifty]))/_xlfn.STDEV.P(Table2[1M Return vs Nifty])</f>
        <v>-0.52592031680348139</v>
      </c>
      <c r="K582">
        <v>-25.678831694085002</v>
      </c>
      <c r="L582">
        <f>(Table2[[#This Row],[6M Return vs Nifty]]-AVERAGE(Table2[6M Return vs Nifty]))/_xlfn.STDEV.P(Table2[6M Return vs Nifty])</f>
        <v>-1.1585747713906476</v>
      </c>
      <c r="M582">
        <v>-2.8327870773113202</v>
      </c>
      <c r="N582">
        <f>(Table2[[#This Row],[1W Return vs Nifty]]-AVERAGE(Table2[1W Return vs Nifty]))/_xlfn.STDEV.P(Table2[1W Return vs Nifty])</f>
        <v>-0.20505640627510144</v>
      </c>
      <c r="O582">
        <v>77.66</v>
      </c>
      <c r="P582">
        <v>78.1529865852727</v>
      </c>
      <c r="Q582">
        <v>82.856606411762897</v>
      </c>
      <c r="R582">
        <v>49.169186152821098</v>
      </c>
      <c r="S582" s="2">
        <f>(Table2[[#This Row],[Close Price]]-Table2[[#This Row],[20D EMA]])/Table2[[#This Row],[20D EMA]]</f>
        <v>3.605459696111269E-3</v>
      </c>
      <c r="T582" s="2">
        <f>(Table2[[#This Row],[Close Price]]-Table2[[#This Row],[50D EMA]])/Table2[[#This Row],[50D EMA]]</f>
        <v>-2.7252520291123181E-3</v>
      </c>
      <c r="U582" s="2">
        <f>(Table2[[#This Row],[Close Price]]-Table2[[#This Row],[200D EMA]])/Table2[[#This Row],[200D EMA]]</f>
        <v>-5.933873742462259E-2</v>
      </c>
      <c r="V582">
        <v>1.1503337716754001</v>
      </c>
      <c r="W582">
        <v>77.7</v>
      </c>
      <c r="X582">
        <v>79</v>
      </c>
      <c r="Y582">
        <v>77.7</v>
      </c>
      <c r="Z582">
        <v>79</v>
      </c>
      <c r="AA582">
        <v>77.7</v>
      </c>
      <c r="AB582">
        <v>79</v>
      </c>
      <c r="AC582" s="2">
        <f>(Table2[[#This Row],[Close Price]]/Table2[[#This Row],[Day Low]])-1</f>
        <v>3.0888030888029938E-3</v>
      </c>
      <c r="AD582" s="2">
        <f>(Table2[[#This Row],[Day High]]/Table2[[#This Row],[Close Price]])-1</f>
        <v>1.3600205286117495E-2</v>
      </c>
      <c r="AE582" s="2">
        <f>(Table2[[#This Row],[Close Price]]/Table2[[#This Row],[Current Week Low]])-1</f>
        <v>3.0888030888029938E-3</v>
      </c>
      <c r="AF582" s="2">
        <f>(Table2[[#This Row],[Current Week High]]/Table2[[#This Row],[Close Price]])-1</f>
        <v>1.3600205286117495E-2</v>
      </c>
      <c r="AG582" s="2">
        <f>(Table2[[#This Row],[Close Price]]/Table2[[#This Row],[Current Month Low]])-1</f>
        <v>3.0888030888029938E-3</v>
      </c>
      <c r="AH582" s="2">
        <f>(Table2[[#This Row],[Current Month High]]/Table2[[#This Row],[Close Price]])-1</f>
        <v>1.3600205286117495E-2</v>
      </c>
      <c r="AI582">
        <v>39.979471388247298</v>
      </c>
      <c r="AJ582">
        <v>19.815526518062999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-0.09</v>
      </c>
      <c r="AM582" t="s">
        <v>10456</v>
      </c>
      <c r="AN582">
        <v>-3.73</v>
      </c>
      <c r="AO582" t="s">
        <v>10456</v>
      </c>
      <c r="AP582">
        <v>5.0915358441424002E-2</v>
      </c>
      <c r="AQ582">
        <f>(Table2[[#This Row],[Sharpe Ratio]]-AVERAGE(Table2[Sharpe Ratio]))/_xlfn.STDEV.P(Table2[Sharpe Ratio])</f>
        <v>-3.6147042402784359E-2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603</v>
      </c>
      <c r="AT582">
        <f>_xlfn.RANK.AVG(Table2[[#This Row],[6M Return vs Nifty Z-Score]],Table2[6M Return vs Nifty Z-Score])</f>
        <v>681</v>
      </c>
      <c r="AU582">
        <f>_xlfn.RANK.AVG(Table2[[#This Row],[Sharpe Ratio Z-Score]],Table2[Sharpe Ratio Z-Score])</f>
        <v>351</v>
      </c>
      <c r="AV582">
        <f>(Table2[[#This Row],[Rank 1Y]]+Table2[[#This Row],[Rank 6M]]+Table2[[#This Row],[Rank Sharpe]])/3</f>
        <v>545</v>
      </c>
    </row>
    <row r="583" spans="1:48" x14ac:dyDescent="0.3">
      <c r="A583" t="s">
        <v>2006</v>
      </c>
      <c r="B583" t="s">
        <v>2007</v>
      </c>
      <c r="C583" t="s">
        <v>10417</v>
      </c>
      <c r="D583" t="s">
        <v>62</v>
      </c>
      <c r="E583">
        <v>2912.3608352849901</v>
      </c>
      <c r="F583">
        <v>122.39</v>
      </c>
      <c r="G583">
        <v>7.6165923196577197</v>
      </c>
      <c r="H583">
        <f>(Table2[[#This Row],[1Y Return vs Nifty]]-AVERAGE(Table2[1Y Return vs Nifty]))/_xlfn.STDEV.P(Table2[1Y Return vs Nifty])</f>
        <v>-0.45577993190871036</v>
      </c>
      <c r="I583">
        <v>2.6739934262321698</v>
      </c>
      <c r="J583">
        <f>(Table2[[#This Row],[1M Return vs Nifty]]-AVERAGE(Table2[1M Return vs Nifty]))/_xlfn.STDEV.P(Table2[1M Return vs Nifty])</f>
        <v>0.28657910125917813</v>
      </c>
      <c r="K583">
        <v>-4.6649035193420003</v>
      </c>
      <c r="L583">
        <f>(Table2[[#This Row],[6M Return vs Nifty]]-AVERAGE(Table2[6M Return vs Nifty]))/_xlfn.STDEV.P(Table2[6M Return vs Nifty])</f>
        <v>-0.51834416832690022</v>
      </c>
      <c r="M583">
        <v>-6.6423709360755101</v>
      </c>
      <c r="N583">
        <f>(Table2[[#This Row],[1W Return vs Nifty]]-AVERAGE(Table2[1W Return vs Nifty]))/_xlfn.STDEV.P(Table2[1W Return vs Nifty])</f>
        <v>-0.97043207221016869</v>
      </c>
      <c r="O583">
        <v>118.55</v>
      </c>
      <c r="P583">
        <v>118.339258438089</v>
      </c>
      <c r="Q583">
        <v>115.70627008873301</v>
      </c>
      <c r="R583">
        <v>42.515325809603098</v>
      </c>
      <c r="S583" s="2">
        <f>(Table2[[#This Row],[Close Price]]-Table2[[#This Row],[20D EMA]])/Table2[[#This Row],[20D EMA]]</f>
        <v>3.2391396035428122E-2</v>
      </c>
      <c r="T583" s="2">
        <f>(Table2[[#This Row],[Close Price]]-Table2[[#This Row],[50D EMA]])/Table2[[#This Row],[50D EMA]]</f>
        <v>3.4229904896946807E-2</v>
      </c>
      <c r="U583" s="2">
        <f>(Table2[[#This Row],[Close Price]]-Table2[[#This Row],[200D EMA]])/Table2[[#This Row],[200D EMA]]</f>
        <v>5.7764630267152894E-2</v>
      </c>
      <c r="V583">
        <v>0.72950695055898496</v>
      </c>
      <c r="W583">
        <v>116.8</v>
      </c>
      <c r="X583">
        <v>123.95</v>
      </c>
      <c r="Y583">
        <v>116.8</v>
      </c>
      <c r="Z583">
        <v>123.95</v>
      </c>
      <c r="AA583">
        <v>116.8</v>
      </c>
      <c r="AB583">
        <v>123.95</v>
      </c>
      <c r="AC583" s="2">
        <f>(Table2[[#This Row],[Close Price]]/Table2[[#This Row],[Day Low]])-1</f>
        <v>4.7859589041095996E-2</v>
      </c>
      <c r="AD583" s="2">
        <f>(Table2[[#This Row],[Day High]]/Table2[[#This Row],[Close Price]])-1</f>
        <v>1.2746139390473088E-2</v>
      </c>
      <c r="AE583" s="2">
        <f>(Table2[[#This Row],[Close Price]]/Table2[[#This Row],[Current Week Low]])-1</f>
        <v>4.7859589041095996E-2</v>
      </c>
      <c r="AF583" s="2">
        <f>(Table2[[#This Row],[Current Week High]]/Table2[[#This Row],[Close Price]])-1</f>
        <v>1.2746139390473088E-2</v>
      </c>
      <c r="AG583" s="2">
        <f>(Table2[[#This Row],[Close Price]]/Table2[[#This Row],[Current Month Low]])-1</f>
        <v>4.7859589041095996E-2</v>
      </c>
      <c r="AH583" s="2">
        <f>(Table2[[#This Row],[Current Month High]]/Table2[[#This Row],[Close Price]])-1</f>
        <v>1.2746139390473088E-2</v>
      </c>
      <c r="AI583">
        <v>27.0528637960617</v>
      </c>
      <c r="AJ583">
        <v>41.655092592592503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-0.06</v>
      </c>
      <c r="AM583" t="s">
        <v>10456</v>
      </c>
      <c r="AN583">
        <v>-1.82</v>
      </c>
      <c r="AO583" t="s">
        <v>10456</v>
      </c>
      <c r="AP583">
        <v>-9.8300077923902995E-2</v>
      </c>
      <c r="AQ583">
        <f>(Table2[[#This Row],[Sharpe Ratio]]-AVERAGE(Table2[Sharpe Ratio]))/_xlfn.STDEV.P(Table2[Sharpe Ratio])</f>
        <v>-1.7231602242506838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-3.3811372954372851</v>
      </c>
      <c r="AS583">
        <f>_xlfn.RANK.AVG(Table2[[#This Row],[1Y Return vs Nifty Z-Score]],Table2[1Y Return vs Nifty Z-Score])</f>
        <v>457</v>
      </c>
      <c r="AT583">
        <f>_xlfn.RANK.AVG(Table2[[#This Row],[6M Return vs Nifty Z-Score]],Table2[6M Return vs Nifty Z-Score])</f>
        <v>482</v>
      </c>
      <c r="AU583">
        <f>_xlfn.RANK.AVG(Table2[[#This Row],[Sharpe Ratio Z-Score]],Table2[Sharpe Ratio Z-Score])</f>
        <v>696</v>
      </c>
      <c r="AV583">
        <f>(Table2[[#This Row],[Rank 1Y]]+Table2[[#This Row],[Rank 6M]]+Table2[[#This Row],[Rank Sharpe]])/3</f>
        <v>545</v>
      </c>
    </row>
    <row r="584" spans="1:48" x14ac:dyDescent="0.3">
      <c r="A584" t="s">
        <v>1740</v>
      </c>
      <c r="B584" t="s">
        <v>1741</v>
      </c>
      <c r="C584" t="s">
        <v>10417</v>
      </c>
      <c r="D584" t="s">
        <v>62</v>
      </c>
      <c r="E584">
        <v>4116.39553875</v>
      </c>
      <c r="F584">
        <v>345.85</v>
      </c>
      <c r="G584">
        <v>-15.2078894934623</v>
      </c>
      <c r="H584">
        <f>(Table2[[#This Row],[1Y Return vs Nifty]]-AVERAGE(Table2[1Y Return vs Nifty]))/_xlfn.STDEV.P(Table2[1Y Return vs Nifty])</f>
        <v>-0.72632770663803992</v>
      </c>
      <c r="I584">
        <v>8.7516892581732506</v>
      </c>
      <c r="J584">
        <f>(Table2[[#This Row],[1M Return vs Nifty]]-AVERAGE(Table2[1M Return vs Nifty]))/_xlfn.STDEV.P(Table2[1M Return vs Nifty])</f>
        <v>0.86993474408420368</v>
      </c>
      <c r="K584">
        <v>4.2541743106645198</v>
      </c>
      <c r="L584">
        <f>(Table2[[#This Row],[6M Return vs Nifty]]-AVERAGE(Table2[6M Return vs Nifty]))/_xlfn.STDEV.P(Table2[6M Return vs Nifty])</f>
        <v>-0.24660694097971431</v>
      </c>
      <c r="M584">
        <v>4.5852076925115304</v>
      </c>
      <c r="N584">
        <f>(Table2[[#This Row],[1W Return vs Nifty]]-AVERAGE(Table2[1W Return vs Nifty]))/_xlfn.STDEV.P(Table2[1W Return vs Nifty])</f>
        <v>1.2852776819992489</v>
      </c>
      <c r="O584">
        <v>316.52</v>
      </c>
      <c r="P584">
        <v>304.13925056723502</v>
      </c>
      <c r="Q584">
        <v>296.76403791739102</v>
      </c>
      <c r="R584">
        <v>65.381439672336896</v>
      </c>
      <c r="S584" s="2">
        <f>(Table2[[#This Row],[Close Price]]-Table2[[#This Row],[20D EMA]])/Table2[[#This Row],[20D EMA]]</f>
        <v>9.2663970681157726E-2</v>
      </c>
      <c r="T584" s="2">
        <f>(Table2[[#This Row],[Close Price]]-Table2[[#This Row],[50D EMA]])/Table2[[#This Row],[50D EMA]]</f>
        <v>0.13714359246618893</v>
      </c>
      <c r="U584" s="2">
        <f>(Table2[[#This Row],[Close Price]]-Table2[[#This Row],[200D EMA]])/Table2[[#This Row],[200D EMA]]</f>
        <v>0.16540401063107538</v>
      </c>
      <c r="V584">
        <v>2.4073823231176901</v>
      </c>
      <c r="W584">
        <v>335.65</v>
      </c>
      <c r="X584">
        <v>354.15</v>
      </c>
      <c r="Y584">
        <v>335.65</v>
      </c>
      <c r="Z584">
        <v>354.15</v>
      </c>
      <c r="AA584">
        <v>335.65</v>
      </c>
      <c r="AB584">
        <v>354.15</v>
      </c>
      <c r="AC584" s="2">
        <f>(Table2[[#This Row],[Close Price]]/Table2[[#This Row],[Day Low]])-1</f>
        <v>3.0388797854908445E-2</v>
      </c>
      <c r="AD584" s="2">
        <f>(Table2[[#This Row],[Day High]]/Table2[[#This Row],[Close Price]])-1</f>
        <v>2.3998843429232197E-2</v>
      </c>
      <c r="AE584" s="2">
        <f>(Table2[[#This Row],[Close Price]]/Table2[[#This Row],[Current Week Low]])-1</f>
        <v>3.0388797854908445E-2</v>
      </c>
      <c r="AF584" s="2">
        <f>(Table2[[#This Row],[Current Week High]]/Table2[[#This Row],[Close Price]])-1</f>
        <v>2.3998843429232197E-2</v>
      </c>
      <c r="AG584" s="2">
        <f>(Table2[[#This Row],[Close Price]]/Table2[[#This Row],[Current Month Low]])-1</f>
        <v>3.0388797854908445E-2</v>
      </c>
      <c r="AH584" s="2">
        <f>(Table2[[#This Row],[Current Month High]]/Table2[[#This Row],[Close Price]])-1</f>
        <v>2.3998843429232197E-2</v>
      </c>
      <c r="AI584">
        <v>3.1371982073153002</v>
      </c>
      <c r="AJ584">
        <v>38.284686125549698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0.13</v>
      </c>
      <c r="AM584" t="s">
        <v>10455</v>
      </c>
      <c r="AN584">
        <v>13.71</v>
      </c>
      <c r="AO584" t="s">
        <v>10455</v>
      </c>
      <c r="AP584">
        <v>-6.6902945471549E-2</v>
      </c>
      <c r="AQ584">
        <f>(Table2[[#This Row],[Sharpe Ratio]]-AVERAGE(Table2[Sharpe Ratio]))/_xlfn.STDEV.P(Table2[Sharpe Ratio])</f>
        <v>-1.3681877253621333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-0.18590994689643492</v>
      </c>
      <c r="AS584">
        <f>_xlfn.RANK.AVG(Table2[[#This Row],[1Y Return vs Nifty Z-Score]],Table2[1Y Return vs Nifty Z-Score])</f>
        <v>597</v>
      </c>
      <c r="AT584">
        <f>_xlfn.RANK.AVG(Table2[[#This Row],[6M Return vs Nifty Z-Score]],Table2[6M Return vs Nifty Z-Score])</f>
        <v>383</v>
      </c>
      <c r="AU584">
        <f>_xlfn.RANK.AVG(Table2[[#This Row],[Sharpe Ratio Z-Score]],Table2[Sharpe Ratio Z-Score])</f>
        <v>660</v>
      </c>
      <c r="AV584">
        <f>(Table2[[#This Row],[Rank 1Y]]+Table2[[#This Row],[Rank 6M]]+Table2[[#This Row],[Rank Sharpe]])/3</f>
        <v>546.66666666666663</v>
      </c>
    </row>
    <row r="585" spans="1:48" x14ac:dyDescent="0.3">
      <c r="A585" t="s">
        <v>1248</v>
      </c>
      <c r="B585" t="s">
        <v>1249</v>
      </c>
      <c r="C585" t="s">
        <v>10413</v>
      </c>
      <c r="D585" t="s">
        <v>983</v>
      </c>
      <c r="E585">
        <v>8669.1650576499997</v>
      </c>
      <c r="F585">
        <v>434.2</v>
      </c>
      <c r="G585">
        <v>-12.591519082372001</v>
      </c>
      <c r="H585">
        <f>(Table2[[#This Row],[1Y Return vs Nifty]]-AVERAGE(Table2[1Y Return vs Nifty]))/_xlfn.STDEV.P(Table2[1Y Return vs Nifty])</f>
        <v>-0.69531481449950938</v>
      </c>
      <c r="I585">
        <v>4.8039965746086501</v>
      </c>
      <c r="J585">
        <f>(Table2[[#This Row],[1M Return vs Nifty]]-AVERAGE(Table2[1M Return vs Nifty]))/_xlfn.STDEV.P(Table2[1M Return vs Nifty])</f>
        <v>0.49102325085125265</v>
      </c>
      <c r="K585">
        <v>-6.1996405566254102</v>
      </c>
      <c r="L585">
        <f>(Table2[[#This Row],[6M Return vs Nifty]]-AVERAGE(Table2[6M Return vs Nifty]))/_xlfn.STDEV.P(Table2[6M Return vs Nifty])</f>
        <v>-0.5651029471117831</v>
      </c>
      <c r="M585">
        <v>-5.9356838996217096</v>
      </c>
      <c r="N585">
        <f>(Table2[[#This Row],[1W Return vs Nifty]]-AVERAGE(Table2[1W Return vs Nifty]))/_xlfn.STDEV.P(Table2[1W Return vs Nifty])</f>
        <v>-0.82845303166767592</v>
      </c>
      <c r="O585">
        <v>421.51</v>
      </c>
      <c r="P585">
        <v>403.98925573482802</v>
      </c>
      <c r="Q585">
        <v>395.45665515456102</v>
      </c>
      <c r="R585">
        <v>54.935725829293602</v>
      </c>
      <c r="S585" s="2">
        <f>(Table2[[#This Row],[Close Price]]-Table2[[#This Row],[20D EMA]])/Table2[[#This Row],[20D EMA]]</f>
        <v>3.0106047306113728E-2</v>
      </c>
      <c r="T585" s="2">
        <f>(Table2[[#This Row],[Close Price]]-Table2[[#This Row],[50D EMA]])/Table2[[#This Row],[50D EMA]]</f>
        <v>7.4781058744299397E-2</v>
      </c>
      <c r="U585" s="2">
        <f>(Table2[[#This Row],[Close Price]]-Table2[[#This Row],[200D EMA]])/Table2[[#This Row],[200D EMA]]</f>
        <v>9.7971153956927209E-2</v>
      </c>
      <c r="V585">
        <v>1.59190314121215</v>
      </c>
      <c r="W585">
        <v>432.15</v>
      </c>
      <c r="X585">
        <v>438.3</v>
      </c>
      <c r="Y585">
        <v>432.15</v>
      </c>
      <c r="Z585">
        <v>438.3</v>
      </c>
      <c r="AA585">
        <v>432.15</v>
      </c>
      <c r="AB585">
        <v>438.3</v>
      </c>
      <c r="AC585" s="2">
        <f>(Table2[[#This Row],[Close Price]]/Table2[[#This Row],[Day Low]])-1</f>
        <v>4.7437232442439914E-3</v>
      </c>
      <c r="AD585" s="2">
        <f>(Table2[[#This Row],[Day High]]/Table2[[#This Row],[Close Price]])-1</f>
        <v>9.4426531552280757E-3</v>
      </c>
      <c r="AE585" s="2">
        <f>(Table2[[#This Row],[Close Price]]/Table2[[#This Row],[Current Week Low]])-1</f>
        <v>4.7437232442439914E-3</v>
      </c>
      <c r="AF585" s="2">
        <f>(Table2[[#This Row],[Current Week High]]/Table2[[#This Row],[Close Price]])-1</f>
        <v>9.4426531552280757E-3</v>
      </c>
      <c r="AG585" s="2">
        <f>(Table2[[#This Row],[Close Price]]/Table2[[#This Row],[Current Month Low]])-1</f>
        <v>4.7437232442439914E-3</v>
      </c>
      <c r="AH585" s="2">
        <f>(Table2[[#This Row],[Current Month High]]/Table2[[#This Row],[Close Price]])-1</f>
        <v>9.4426531552280757E-3</v>
      </c>
      <c r="AI585">
        <v>11.906955320128899</v>
      </c>
      <c r="AJ585">
        <v>26.404657933042198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0.04</v>
      </c>
      <c r="AM585" t="s">
        <v>10455</v>
      </c>
      <c r="AN585">
        <v>3.49</v>
      </c>
      <c r="AO585" t="s">
        <v>10455</v>
      </c>
      <c r="AP585">
        <v>-9.4583922535080005E-3</v>
      </c>
      <c r="AQ585">
        <f>(Table2[[#This Row],[Sharpe Ratio]]-AVERAGE(Table2[Sharpe Ratio]))/_xlfn.STDEV.P(Table2[Sharpe Ratio])</f>
        <v>-0.71872597485709533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-2.3165735172848114</v>
      </c>
      <c r="AS585">
        <f>_xlfn.RANK.AVG(Table2[[#This Row],[1Y Return vs Nifty Z-Score]],Table2[1Y Return vs Nifty Z-Score])</f>
        <v>585</v>
      </c>
      <c r="AT585">
        <f>_xlfn.RANK.AVG(Table2[[#This Row],[6M Return vs Nifty Z-Score]],Table2[6M Return vs Nifty Z-Score])</f>
        <v>499</v>
      </c>
      <c r="AU585">
        <f>_xlfn.RANK.AVG(Table2[[#This Row],[Sharpe Ratio Z-Score]],Table2[Sharpe Ratio Z-Score])</f>
        <v>560</v>
      </c>
      <c r="AV585">
        <f>(Table2[[#This Row],[Rank 1Y]]+Table2[[#This Row],[Rank 6M]]+Table2[[#This Row],[Rank Sharpe]])/3</f>
        <v>548</v>
      </c>
    </row>
    <row r="586" spans="1:48" x14ac:dyDescent="0.3">
      <c r="A586" t="s">
        <v>729</v>
      </c>
      <c r="B586" t="s">
        <v>730</v>
      </c>
      <c r="C586" t="s">
        <v>10411</v>
      </c>
      <c r="D586" t="s">
        <v>49</v>
      </c>
      <c r="E586">
        <v>21075.837912089999</v>
      </c>
      <c r="F586">
        <v>1374.4</v>
      </c>
      <c r="G586">
        <v>-16.8759479471851</v>
      </c>
      <c r="H586">
        <f>(Table2[[#This Row],[1Y Return vs Nifty]]-AVERAGE(Table2[1Y Return vs Nifty]))/_xlfn.STDEV.P(Table2[1Y Return vs Nifty])</f>
        <v>-0.74609987524489674</v>
      </c>
      <c r="I586">
        <v>-9.3517255298183599</v>
      </c>
      <c r="J586">
        <f>(Table2[[#This Row],[1M Return vs Nifty]]-AVERAGE(Table2[1M Return vs Nifty]))/_xlfn.STDEV.P(Table2[1M Return vs Nifty])</f>
        <v>-0.86768580538051954</v>
      </c>
      <c r="K586">
        <v>-24.737130255750301</v>
      </c>
      <c r="L586">
        <f>(Table2[[#This Row],[6M Return vs Nifty]]-AVERAGE(Table2[6M Return vs Nifty]))/_xlfn.STDEV.P(Table2[6M Return vs Nifty])</f>
        <v>-1.1298839871280619</v>
      </c>
      <c r="M586">
        <v>-12.7066522451463</v>
      </c>
      <c r="N586">
        <f>(Table2[[#This Row],[1W Return vs Nifty]]-AVERAGE(Table2[1W Return vs Nifty]))/_xlfn.STDEV.P(Table2[1W Return vs Nifty])</f>
        <v>-2.1887943704096635</v>
      </c>
      <c r="O586">
        <v>1406.6</v>
      </c>
      <c r="P586">
        <v>1422.75826435247</v>
      </c>
      <c r="Q586">
        <v>1436.8136172153199</v>
      </c>
      <c r="R586">
        <v>22.523450497957501</v>
      </c>
      <c r="S586" s="2">
        <f>(Table2[[#This Row],[Close Price]]-Table2[[#This Row],[20D EMA]])/Table2[[#This Row],[20D EMA]]</f>
        <v>-2.2892080193373965E-2</v>
      </c>
      <c r="T586" s="2">
        <f>(Table2[[#This Row],[Close Price]]-Table2[[#This Row],[50D EMA]])/Table2[[#This Row],[50D EMA]]</f>
        <v>-3.398909397618493E-2</v>
      </c>
      <c r="U586" s="2">
        <f>(Table2[[#This Row],[Close Price]]-Table2[[#This Row],[200D EMA]])/Table2[[#This Row],[200D EMA]]</f>
        <v>-4.3438909867992002E-2</v>
      </c>
      <c r="V586">
        <v>1.0889497735201801</v>
      </c>
      <c r="W586">
        <v>1335</v>
      </c>
      <c r="X586">
        <v>1407.95</v>
      </c>
      <c r="Y586">
        <v>1335</v>
      </c>
      <c r="Z586">
        <v>1407.95</v>
      </c>
      <c r="AA586">
        <v>1335</v>
      </c>
      <c r="AB586">
        <v>1407.95</v>
      </c>
      <c r="AC586" s="2">
        <f>(Table2[[#This Row],[Close Price]]/Table2[[#This Row],[Day Low]])-1</f>
        <v>2.9513108614232175E-2</v>
      </c>
      <c r="AD586" s="2">
        <f>(Table2[[#This Row],[Day High]]/Table2[[#This Row],[Close Price]])-1</f>
        <v>2.4410651920838244E-2</v>
      </c>
      <c r="AE586" s="2">
        <f>(Table2[[#This Row],[Close Price]]/Table2[[#This Row],[Current Week Low]])-1</f>
        <v>2.9513108614232175E-2</v>
      </c>
      <c r="AF586" s="2">
        <f>(Table2[[#This Row],[Current Week High]]/Table2[[#This Row],[Close Price]])-1</f>
        <v>2.4410651920838244E-2</v>
      </c>
      <c r="AG586" s="2">
        <f>(Table2[[#This Row],[Close Price]]/Table2[[#This Row],[Current Month Low]])-1</f>
        <v>2.9513108614232175E-2</v>
      </c>
      <c r="AH586" s="2">
        <f>(Table2[[#This Row],[Current Month High]]/Table2[[#This Row],[Close Price]])-1</f>
        <v>2.4410651920838244E-2</v>
      </c>
      <c r="AI586">
        <v>30.675203725261898</v>
      </c>
      <c r="AJ586">
        <v>15.486093605579301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-0.13</v>
      </c>
      <c r="AM586" t="s">
        <v>10456</v>
      </c>
      <c r="AN586">
        <v>-6.97</v>
      </c>
      <c r="AO586" t="s">
        <v>10456</v>
      </c>
      <c r="AP586">
        <v>4.6408410839707002E-2</v>
      </c>
      <c r="AQ586">
        <f>(Table2[[#This Row],[Sharpe Ratio]]-AVERAGE(Table2[Sharpe Ratio]))/_xlfn.STDEV.P(Table2[Sharpe Ratio])</f>
        <v>-8.7102092357395633E-2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608</v>
      </c>
      <c r="AT586">
        <f>_xlfn.RANK.AVG(Table2[[#This Row],[6M Return vs Nifty Z-Score]],Table2[6M Return vs Nifty Z-Score])</f>
        <v>674</v>
      </c>
      <c r="AU586">
        <f>_xlfn.RANK.AVG(Table2[[#This Row],[Sharpe Ratio Z-Score]],Table2[Sharpe Ratio Z-Score])</f>
        <v>363</v>
      </c>
      <c r="AV586">
        <f>(Table2[[#This Row],[Rank 1Y]]+Table2[[#This Row],[Rank 6M]]+Table2[[#This Row],[Rank Sharpe]])/3</f>
        <v>548.33333333333337</v>
      </c>
    </row>
    <row r="587" spans="1:48" x14ac:dyDescent="0.3">
      <c r="A587" t="s">
        <v>1704</v>
      </c>
      <c r="B587" t="s">
        <v>1705</v>
      </c>
      <c r="C587" t="s">
        <v>10411</v>
      </c>
      <c r="D587" t="s">
        <v>24</v>
      </c>
      <c r="E587">
        <v>4322.3470589999997</v>
      </c>
      <c r="F587">
        <v>140.08000000000001</v>
      </c>
      <c r="G587">
        <v>-11.520606081789699</v>
      </c>
      <c r="H587">
        <f>(Table2[[#This Row],[1Y Return vs Nifty]]-AVERAGE(Table2[1Y Return vs Nifty]))/_xlfn.STDEV.P(Table2[1Y Return vs Nifty])</f>
        <v>-0.68262085142913176</v>
      </c>
      <c r="I587">
        <v>-1.4826019126588299</v>
      </c>
      <c r="J587">
        <f>(Table2[[#This Row],[1M Return vs Nifty]]-AVERAGE(Table2[1M Return vs Nifty]))/_xlfn.STDEV.P(Table2[1M Return vs Nifty])</f>
        <v>-0.11238350116968429</v>
      </c>
      <c r="K587">
        <v>-14.5449217725614</v>
      </c>
      <c r="L587">
        <f>(Table2[[#This Row],[6M Return vs Nifty]]-AVERAGE(Table2[6M Return vs Nifty]))/_xlfn.STDEV.P(Table2[6M Return vs Nifty])</f>
        <v>-0.81935833340538378</v>
      </c>
      <c r="M587">
        <v>-3.9152046597289099</v>
      </c>
      <c r="N587">
        <f>(Table2[[#This Row],[1W Return vs Nifty]]-AVERAGE(Table2[1W Return vs Nifty]))/_xlfn.STDEV.P(Table2[1W Return vs Nifty])</f>
        <v>-0.42252269883531701</v>
      </c>
      <c r="O587">
        <v>136.84</v>
      </c>
      <c r="P587">
        <v>133.58819952543899</v>
      </c>
      <c r="Q587">
        <v>128.25078151952101</v>
      </c>
      <c r="R587">
        <v>51.396472205062103</v>
      </c>
      <c r="S587" s="2">
        <f>(Table2[[#This Row],[Close Price]]-Table2[[#This Row],[20D EMA]])/Table2[[#This Row],[20D EMA]]</f>
        <v>2.3677287342882262E-2</v>
      </c>
      <c r="T587" s="2">
        <f>(Table2[[#This Row],[Close Price]]-Table2[[#This Row],[50D EMA]])/Table2[[#This Row],[50D EMA]]</f>
        <v>4.8595613217504247E-2</v>
      </c>
      <c r="U587" s="2">
        <f>(Table2[[#This Row],[Close Price]]-Table2[[#This Row],[200D EMA]])/Table2[[#This Row],[200D EMA]]</f>
        <v>9.2235059625570215E-2</v>
      </c>
      <c r="V587">
        <v>1.2747784544029599</v>
      </c>
      <c r="W587">
        <v>137.5</v>
      </c>
      <c r="X587">
        <v>142.88</v>
      </c>
      <c r="Y587">
        <v>137.5</v>
      </c>
      <c r="Z587">
        <v>142.88</v>
      </c>
      <c r="AA587">
        <v>137.5</v>
      </c>
      <c r="AB587">
        <v>142.88</v>
      </c>
      <c r="AC587" s="2">
        <f>(Table2[[#This Row],[Close Price]]/Table2[[#This Row],[Day Low]])-1</f>
        <v>1.8763636363636538E-2</v>
      </c>
      <c r="AD587" s="2">
        <f>(Table2[[#This Row],[Day High]]/Table2[[#This Row],[Close Price]])-1</f>
        <v>1.9988577955453835E-2</v>
      </c>
      <c r="AE587" s="2">
        <f>(Table2[[#This Row],[Close Price]]/Table2[[#This Row],[Current Week Low]])-1</f>
        <v>1.8763636363636538E-2</v>
      </c>
      <c r="AF587" s="2">
        <f>(Table2[[#This Row],[Current Week High]]/Table2[[#This Row],[Close Price]])-1</f>
        <v>1.9988577955453835E-2</v>
      </c>
      <c r="AG587" s="2">
        <f>(Table2[[#This Row],[Close Price]]/Table2[[#This Row],[Current Month Low]])-1</f>
        <v>1.8763636363636538E-2</v>
      </c>
      <c r="AH587" s="2">
        <f>(Table2[[#This Row],[Current Month High]]/Table2[[#This Row],[Close Price]])-1</f>
        <v>1.9988577955453835E-2</v>
      </c>
      <c r="AI587">
        <v>16.683323814962801</v>
      </c>
      <c r="AJ587">
        <v>27.461328480436698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0.04</v>
      </c>
      <c r="AM587" t="s">
        <v>10455</v>
      </c>
      <c r="AN587">
        <v>3.87</v>
      </c>
      <c r="AO587" t="s">
        <v>10455</v>
      </c>
      <c r="AP587">
        <v>9.2652548073199996E-3</v>
      </c>
      <c r="AQ587">
        <f>(Table2[[#This Row],[Sharpe Ratio]]-AVERAGE(Table2[Sharpe Ratio]))/_xlfn.STDEV.P(Table2[Sharpe Ratio])</f>
        <v>-0.50703849685013258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-2.5439238816896492</v>
      </c>
      <c r="AS587">
        <f>_xlfn.RANK.AVG(Table2[[#This Row],[1Y Return vs Nifty Z-Score]],Table2[1Y Return vs Nifty Z-Score])</f>
        <v>580</v>
      </c>
      <c r="AT587">
        <f>_xlfn.RANK.AVG(Table2[[#This Row],[6M Return vs Nifty Z-Score]],Table2[6M Return vs Nifty Z-Score])</f>
        <v>587</v>
      </c>
      <c r="AU587">
        <f>_xlfn.RANK.AVG(Table2[[#This Row],[Sharpe Ratio Z-Score]],Table2[Sharpe Ratio Z-Score])</f>
        <v>479</v>
      </c>
      <c r="AV587">
        <f>(Table2[[#This Row],[Rank 1Y]]+Table2[[#This Row],[Rank 6M]]+Table2[[#This Row],[Rank Sharpe]])/3</f>
        <v>548.66666666666663</v>
      </c>
    </row>
    <row r="588" spans="1:48" x14ac:dyDescent="0.3">
      <c r="A588" t="s">
        <v>293</v>
      </c>
      <c r="B588" t="s">
        <v>294</v>
      </c>
      <c r="C588" t="s">
        <v>10411</v>
      </c>
      <c r="D588" t="s">
        <v>37</v>
      </c>
      <c r="E588">
        <v>87336.124129169999</v>
      </c>
      <c r="F588">
        <v>616.70000000000005</v>
      </c>
      <c r="G588">
        <v>-18.5745764901882</v>
      </c>
      <c r="H588">
        <f>(Table2[[#This Row],[1Y Return vs Nifty]]-AVERAGE(Table2[1Y Return vs Nifty]))/_xlfn.STDEV.P(Table2[1Y Return vs Nifty])</f>
        <v>-0.76623440343107652</v>
      </c>
      <c r="I588">
        <v>3.1395117981960401</v>
      </c>
      <c r="J588">
        <f>(Table2[[#This Row],[1M Return vs Nifty]]-AVERAGE(Table2[1M Return vs Nifty]))/_xlfn.STDEV.P(Table2[1M Return vs Nifty])</f>
        <v>0.33126096370064095</v>
      </c>
      <c r="K588">
        <v>4.9795938213845199</v>
      </c>
      <c r="L588">
        <f>(Table2[[#This Row],[6M Return vs Nifty]]-AVERAGE(Table2[6M Return vs Nifty]))/_xlfn.STDEV.P(Table2[6M Return vs Nifty])</f>
        <v>-0.2245056105211527</v>
      </c>
      <c r="M588">
        <v>-2.2964090975043399</v>
      </c>
      <c r="N588">
        <f>(Table2[[#This Row],[1W Return vs Nifty]]-AVERAGE(Table2[1W Return vs Nifty]))/_xlfn.STDEV.P(Table2[1W Return vs Nifty])</f>
        <v>-9.7293808388400044E-2</v>
      </c>
      <c r="O588">
        <v>594.88</v>
      </c>
      <c r="P588">
        <v>585.64552385964896</v>
      </c>
      <c r="Q588">
        <v>558.22491189479604</v>
      </c>
      <c r="R588">
        <v>63.453621677115898</v>
      </c>
      <c r="S588" s="2">
        <f>(Table2[[#This Row],[Close Price]]-Table2[[#This Row],[20D EMA]])/Table2[[#This Row],[20D EMA]]</f>
        <v>3.6679666487358882E-2</v>
      </c>
      <c r="T588" s="2">
        <f>(Table2[[#This Row],[Close Price]]-Table2[[#This Row],[50D EMA]])/Table2[[#This Row],[50D EMA]]</f>
        <v>5.3026062481770712E-2</v>
      </c>
      <c r="U588" s="2">
        <f>(Table2[[#This Row],[Close Price]]-Table2[[#This Row],[200D EMA]])/Table2[[#This Row],[200D EMA]]</f>
        <v>0.10475184259821123</v>
      </c>
      <c r="V588">
        <v>0.91548103380216805</v>
      </c>
      <c r="W588">
        <v>601.20000000000005</v>
      </c>
      <c r="X588">
        <v>624.95000000000005</v>
      </c>
      <c r="Y588">
        <v>601.20000000000005</v>
      </c>
      <c r="Z588">
        <v>624.95000000000005</v>
      </c>
      <c r="AA588">
        <v>601.20000000000005</v>
      </c>
      <c r="AB588">
        <v>624.95000000000005</v>
      </c>
      <c r="AC588" s="2">
        <f>(Table2[[#This Row],[Close Price]]/Table2[[#This Row],[Day Low]])-1</f>
        <v>2.5781769793745912E-2</v>
      </c>
      <c r="AD588" s="2">
        <f>(Table2[[#This Row],[Day High]]/Table2[[#This Row],[Close Price]])-1</f>
        <v>1.3377655261877841E-2</v>
      </c>
      <c r="AE588" s="2">
        <f>(Table2[[#This Row],[Close Price]]/Table2[[#This Row],[Current Week Low]])-1</f>
        <v>2.5781769793745912E-2</v>
      </c>
      <c r="AF588" s="2">
        <f>(Table2[[#This Row],[Current Week High]]/Table2[[#This Row],[Close Price]])-1</f>
        <v>1.3377655261877841E-2</v>
      </c>
      <c r="AG588" s="2">
        <f>(Table2[[#This Row],[Close Price]]/Table2[[#This Row],[Current Month Low]])-1</f>
        <v>2.5781769793745912E-2</v>
      </c>
      <c r="AH588" s="2">
        <f>(Table2[[#This Row],[Current Month High]]/Table2[[#This Row],[Close Price]])-1</f>
        <v>1.3377655261877841E-2</v>
      </c>
      <c r="AI588">
        <v>3.9160045402951198</v>
      </c>
      <c r="AJ588">
        <v>33.0672132916172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-0.1</v>
      </c>
      <c r="AM588" t="s">
        <v>10456</v>
      </c>
      <c r="AN588">
        <v>6.37</v>
      </c>
      <c r="AO588" t="s">
        <v>10455</v>
      </c>
      <c r="AP588">
        <v>-6.6849629982913994E-2</v>
      </c>
      <c r="AQ588">
        <f>(Table2[[#This Row],[Sharpe Ratio]]-AVERAGE(Table2[Sharpe Ratio]))/_xlfn.STDEV.P(Table2[Sharpe Ratio])</f>
        <v>-1.3675849463580647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-2.1243578049980525</v>
      </c>
      <c r="AS588">
        <f>_xlfn.RANK.AVG(Table2[[#This Row],[1Y Return vs Nifty Z-Score]],Table2[1Y Return vs Nifty Z-Score])</f>
        <v>614</v>
      </c>
      <c r="AT588">
        <f>_xlfn.RANK.AVG(Table2[[#This Row],[6M Return vs Nifty Z-Score]],Table2[6M Return vs Nifty Z-Score])</f>
        <v>378</v>
      </c>
      <c r="AU588">
        <f>_xlfn.RANK.AVG(Table2[[#This Row],[Sharpe Ratio Z-Score]],Table2[Sharpe Ratio Z-Score])</f>
        <v>658</v>
      </c>
      <c r="AV588">
        <f>(Table2[[#This Row],[Rank 1Y]]+Table2[[#This Row],[Rank 6M]]+Table2[[#This Row],[Rank Sharpe]])/3</f>
        <v>550</v>
      </c>
    </row>
    <row r="589" spans="1:48" x14ac:dyDescent="0.3">
      <c r="A589" t="s">
        <v>1075</v>
      </c>
      <c r="B589" t="s">
        <v>1076</v>
      </c>
      <c r="C589" t="s">
        <v>10413</v>
      </c>
      <c r="D589" t="s">
        <v>119</v>
      </c>
      <c r="E589">
        <v>11364.7009184</v>
      </c>
      <c r="F589">
        <v>1866.05</v>
      </c>
      <c r="G589">
        <v>0.40572124777177898</v>
      </c>
      <c r="H589">
        <f>(Table2[[#This Row],[1Y Return vs Nifty]]-AVERAGE(Table2[1Y Return vs Nifty]))/_xlfn.STDEV.P(Table2[1Y Return vs Nifty])</f>
        <v>-0.54125329066147831</v>
      </c>
      <c r="I589">
        <v>-5.4867492299793499</v>
      </c>
      <c r="J589">
        <f>(Table2[[#This Row],[1M Return vs Nifty]]-AVERAGE(Table2[1M Return vs Nifty]))/_xlfn.STDEV.P(Table2[1M Return vs Nifty])</f>
        <v>-0.49671368103582569</v>
      </c>
      <c r="K589">
        <v>5.59737059516454E-2</v>
      </c>
      <c r="L589">
        <f>(Table2[[#This Row],[6M Return vs Nifty]]-AVERAGE(Table2[6M Return vs Nifty]))/_xlfn.STDEV.P(Table2[6M Return vs Nifty])</f>
        <v>-0.37451336963918053</v>
      </c>
      <c r="M589">
        <v>-6.29446432934244</v>
      </c>
      <c r="N589">
        <f>(Table2[[#This Row],[1W Return vs Nifty]]-AVERAGE(Table2[1W Return vs Nifty]))/_xlfn.STDEV.P(Table2[1W Return vs Nifty])</f>
        <v>-0.90053487065652915</v>
      </c>
      <c r="O589">
        <v>1826.31</v>
      </c>
      <c r="P589">
        <v>1759.8308412277099</v>
      </c>
      <c r="Q589">
        <v>1641.7831909013801</v>
      </c>
      <c r="R589">
        <v>35.484055198217298</v>
      </c>
      <c r="S589" s="2">
        <f>(Table2[[#This Row],[Close Price]]-Table2[[#This Row],[20D EMA]])/Table2[[#This Row],[20D EMA]]</f>
        <v>2.175972315762385E-2</v>
      </c>
      <c r="T589" s="2">
        <f>(Table2[[#This Row],[Close Price]]-Table2[[#This Row],[50D EMA]])/Table2[[#This Row],[50D EMA]]</f>
        <v>6.0357595902904175E-2</v>
      </c>
      <c r="U589" s="2">
        <f>(Table2[[#This Row],[Close Price]]-Table2[[#This Row],[200D EMA]])/Table2[[#This Row],[200D EMA]]</f>
        <v>0.13659952808719633</v>
      </c>
      <c r="V589">
        <v>0.62426026914384003</v>
      </c>
      <c r="W589">
        <v>1791</v>
      </c>
      <c r="X589">
        <v>1885.1</v>
      </c>
      <c r="Y589">
        <v>1791</v>
      </c>
      <c r="Z589">
        <v>1885.1</v>
      </c>
      <c r="AA589">
        <v>1791</v>
      </c>
      <c r="AB589">
        <v>1885.1</v>
      </c>
      <c r="AC589" s="2">
        <f>(Table2[[#This Row],[Close Price]]/Table2[[#This Row],[Day Low]])-1</f>
        <v>4.1903964265773253E-2</v>
      </c>
      <c r="AD589" s="2">
        <f>(Table2[[#This Row],[Day High]]/Table2[[#This Row],[Close Price]])-1</f>
        <v>1.020872966962294E-2</v>
      </c>
      <c r="AE589" s="2">
        <f>(Table2[[#This Row],[Close Price]]/Table2[[#This Row],[Current Week Low]])-1</f>
        <v>4.1903964265773253E-2</v>
      </c>
      <c r="AF589" s="2">
        <f>(Table2[[#This Row],[Current Week High]]/Table2[[#This Row],[Close Price]])-1</f>
        <v>1.020872966962294E-2</v>
      </c>
      <c r="AG589" s="2">
        <f>(Table2[[#This Row],[Close Price]]/Table2[[#This Row],[Current Month Low]])-1</f>
        <v>4.1903964265773253E-2</v>
      </c>
      <c r="AH589" s="2">
        <f>(Table2[[#This Row],[Current Month High]]/Table2[[#This Row],[Close Price]])-1</f>
        <v>1.020872966962294E-2</v>
      </c>
      <c r="AI589">
        <v>5.7206398542375601</v>
      </c>
      <c r="AJ589">
        <v>30.946282586575901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0.12</v>
      </c>
      <c r="AM589" t="s">
        <v>10455</v>
      </c>
      <c r="AN589">
        <v>-2.29</v>
      </c>
      <c r="AO589" t="s">
        <v>10456</v>
      </c>
      <c r="AP589">
        <v>-0.115772430839862</v>
      </c>
      <c r="AQ589">
        <f>(Table2[[#This Row],[Sharpe Ratio]]-AVERAGE(Table2[Sharpe Ratio]))/_xlfn.STDEV.P(Table2[Sharpe Ratio])</f>
        <v>-1.9207007093715032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-4.2337159213645172</v>
      </c>
      <c r="AS589">
        <f>_xlfn.RANK.AVG(Table2[[#This Row],[1Y Return vs Nifty Z-Score]],Table2[1Y Return vs Nifty Z-Score])</f>
        <v>506</v>
      </c>
      <c r="AT589">
        <f>_xlfn.RANK.AVG(Table2[[#This Row],[6M Return vs Nifty Z-Score]],Table2[6M Return vs Nifty Z-Score])</f>
        <v>433</v>
      </c>
      <c r="AU589">
        <f>_xlfn.RANK.AVG(Table2[[#This Row],[Sharpe Ratio Z-Score]],Table2[Sharpe Ratio Z-Score])</f>
        <v>713</v>
      </c>
      <c r="AV589">
        <f>(Table2[[#This Row],[Rank 1Y]]+Table2[[#This Row],[Rank 6M]]+Table2[[#This Row],[Rank Sharpe]])/3</f>
        <v>550.66666666666663</v>
      </c>
    </row>
    <row r="590" spans="1:48" x14ac:dyDescent="0.3">
      <c r="A590" t="s">
        <v>1873</v>
      </c>
      <c r="B590" t="s">
        <v>1874</v>
      </c>
      <c r="C590" t="s">
        <v>10418</v>
      </c>
      <c r="D590" t="s">
        <v>129</v>
      </c>
      <c r="E590">
        <v>3465.0022387499998</v>
      </c>
      <c r="F590">
        <v>1212.1500000000001</v>
      </c>
      <c r="G590">
        <v>-4.4752257911076097</v>
      </c>
      <c r="H590">
        <f>(Table2[[#This Row],[1Y Return vs Nifty]]-AVERAGE(Table2[1Y Return vs Nifty]))/_xlfn.STDEV.P(Table2[1Y Return vs Nifty])</f>
        <v>-0.59910912155186291</v>
      </c>
      <c r="I590">
        <v>-5.3327948972529997</v>
      </c>
      <c r="J590">
        <f>(Table2[[#This Row],[1M Return vs Nifty]]-AVERAGE(Table2[1M Return vs Nifty]))/_xlfn.STDEV.P(Table2[1M Return vs Nifty])</f>
        <v>-0.48193667816883712</v>
      </c>
      <c r="K590">
        <v>-10.175001826649501</v>
      </c>
      <c r="L590">
        <f>(Table2[[#This Row],[6M Return vs Nifty]]-AVERAGE(Table2[6M Return vs Nifty]))/_xlfn.STDEV.P(Table2[6M Return vs Nifty])</f>
        <v>-0.68622013767888734</v>
      </c>
      <c r="M590">
        <v>-6.4600095925935497</v>
      </c>
      <c r="N590">
        <f>(Table2[[#This Row],[1W Return vs Nifty]]-AVERAGE(Table2[1W Return vs Nifty]))/_xlfn.STDEV.P(Table2[1W Return vs Nifty])</f>
        <v>-0.93379422936882595</v>
      </c>
      <c r="O590">
        <v>1211.72</v>
      </c>
      <c r="P590">
        <v>1196.3838442486101</v>
      </c>
      <c r="Q590">
        <v>1126.6147689950601</v>
      </c>
      <c r="R590">
        <v>40.366305711932696</v>
      </c>
      <c r="S590" s="2">
        <f>(Table2[[#This Row],[Close Price]]-Table2[[#This Row],[20D EMA]])/Table2[[#This Row],[20D EMA]]</f>
        <v>3.5486746112968644E-4</v>
      </c>
      <c r="T590" s="2">
        <f>(Table2[[#This Row],[Close Price]]-Table2[[#This Row],[50D EMA]])/Table2[[#This Row],[50D EMA]]</f>
        <v>1.317817507080425E-2</v>
      </c>
      <c r="U590" s="2">
        <f>(Table2[[#This Row],[Close Price]]-Table2[[#This Row],[200D EMA]])/Table2[[#This Row],[200D EMA]]</f>
        <v>7.5922341299712745E-2</v>
      </c>
      <c r="V590">
        <v>0.63748272452997401</v>
      </c>
      <c r="W590">
        <v>1177.0999999999999</v>
      </c>
      <c r="X590">
        <v>1221</v>
      </c>
      <c r="Y590">
        <v>1177.0999999999999</v>
      </c>
      <c r="Z590">
        <v>1221</v>
      </c>
      <c r="AA590">
        <v>1177.0999999999999</v>
      </c>
      <c r="AB590">
        <v>1221</v>
      </c>
      <c r="AC590" s="2">
        <f>(Table2[[#This Row],[Close Price]]/Table2[[#This Row],[Day Low]])-1</f>
        <v>2.9776569535298725E-2</v>
      </c>
      <c r="AD590" s="2">
        <f>(Table2[[#This Row],[Day High]]/Table2[[#This Row],[Close Price]])-1</f>
        <v>7.3010765994305782E-3</v>
      </c>
      <c r="AE590" s="2">
        <f>(Table2[[#This Row],[Close Price]]/Table2[[#This Row],[Current Week Low]])-1</f>
        <v>2.9776569535298725E-2</v>
      </c>
      <c r="AF590" s="2">
        <f>(Table2[[#This Row],[Current Week High]]/Table2[[#This Row],[Close Price]])-1</f>
        <v>7.3010765994305782E-3</v>
      </c>
      <c r="AG590" s="2">
        <f>(Table2[[#This Row],[Close Price]]/Table2[[#This Row],[Current Month Low]])-1</f>
        <v>2.9776569535298725E-2</v>
      </c>
      <c r="AH590" s="2">
        <f>(Table2[[#This Row],[Current Month High]]/Table2[[#This Row],[Close Price]])-1</f>
        <v>7.3010765994305782E-3</v>
      </c>
      <c r="AI590">
        <v>12.1148372726147</v>
      </c>
      <c r="AJ590">
        <v>26.926701570680599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</v>
      </c>
      <c r="AM590" t="s">
        <v>10457</v>
      </c>
      <c r="AN590">
        <v>0.56999999999999995</v>
      </c>
      <c r="AO590" t="s">
        <v>10455</v>
      </c>
      <c r="AP590">
        <v>-1.391235697014E-2</v>
      </c>
      <c r="AQ590">
        <f>(Table2[[#This Row],[Sharpe Ratio]]-AVERAGE(Table2[Sharpe Ratio]))/_xlfn.STDEV.P(Table2[Sharpe Ratio])</f>
        <v>-0.76908200618650302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-3.4701421729549167</v>
      </c>
      <c r="AS590">
        <f>_xlfn.RANK.AVG(Table2[[#This Row],[1Y Return vs Nifty Z-Score]],Table2[1Y Return vs Nifty Z-Score])</f>
        <v>540</v>
      </c>
      <c r="AT590">
        <f>_xlfn.RANK.AVG(Table2[[#This Row],[6M Return vs Nifty Z-Score]],Table2[6M Return vs Nifty Z-Score])</f>
        <v>544</v>
      </c>
      <c r="AU590">
        <f>_xlfn.RANK.AVG(Table2[[#This Row],[Sharpe Ratio Z-Score]],Table2[Sharpe Ratio Z-Score])</f>
        <v>571</v>
      </c>
      <c r="AV590">
        <f>(Table2[[#This Row],[Rank 1Y]]+Table2[[#This Row],[Rank 6M]]+Table2[[#This Row],[Rank Sharpe]])/3</f>
        <v>551.66666666666663</v>
      </c>
    </row>
    <row r="591" spans="1:48" x14ac:dyDescent="0.3">
      <c r="A591" t="s">
        <v>1157</v>
      </c>
      <c r="B591" t="s">
        <v>1158</v>
      </c>
      <c r="C591" t="s">
        <v>10411</v>
      </c>
      <c r="D591" t="s">
        <v>477</v>
      </c>
      <c r="E591">
        <v>9825.125927903</v>
      </c>
      <c r="F591">
        <v>169.42</v>
      </c>
      <c r="G591">
        <v>23.7784301465637</v>
      </c>
      <c r="H591">
        <f>(Table2[[#This Row],[1Y Return vs Nifty]]-AVERAGE(Table2[1Y Return vs Nifty]))/_xlfn.STDEV.P(Table2[1Y Return vs Nifty])</f>
        <v>-0.26420715950551493</v>
      </c>
      <c r="I591">
        <v>-4.8770556917645598</v>
      </c>
      <c r="J591">
        <f>(Table2[[#This Row],[1M Return vs Nifty]]-AVERAGE(Table2[1M Return vs Nifty]))/_xlfn.STDEV.P(Table2[1M Return vs Nifty])</f>
        <v>-0.43819344972672436</v>
      </c>
      <c r="K591">
        <v>-22.959941037895501</v>
      </c>
      <c r="L591">
        <f>(Table2[[#This Row],[6M Return vs Nifty]]-AVERAGE(Table2[6M Return vs Nifty]))/_xlfn.STDEV.P(Table2[6M Return vs Nifty])</f>
        <v>-1.0757384263721665</v>
      </c>
      <c r="M591">
        <v>-7.68446983804618</v>
      </c>
      <c r="N591">
        <f>(Table2[[#This Row],[1W Return vs Nifty]]-AVERAGE(Table2[1W Return vs Nifty]))/_xlfn.STDEV.P(Table2[1W Return vs Nifty])</f>
        <v>-1.1797980215201125</v>
      </c>
      <c r="O591">
        <v>168.67</v>
      </c>
      <c r="P591">
        <v>168.026740663948</v>
      </c>
      <c r="Q591">
        <v>164.76233549479099</v>
      </c>
      <c r="R591">
        <v>40.792278350569902</v>
      </c>
      <c r="S591" s="2">
        <f>(Table2[[#This Row],[Close Price]]-Table2[[#This Row],[20D EMA]])/Table2[[#This Row],[20D EMA]]</f>
        <v>4.4465524396751057E-3</v>
      </c>
      <c r="T591" s="2">
        <f>(Table2[[#This Row],[Close Price]]-Table2[[#This Row],[50D EMA]])/Table2[[#This Row],[50D EMA]]</f>
        <v>8.2918905083000424E-3</v>
      </c>
      <c r="U591" s="2">
        <f>(Table2[[#This Row],[Close Price]]-Table2[[#This Row],[200D EMA]])/Table2[[#This Row],[200D EMA]]</f>
        <v>2.8268988122933304E-2</v>
      </c>
      <c r="V591">
        <v>1.3264314674306601</v>
      </c>
      <c r="W591">
        <v>166.13</v>
      </c>
      <c r="X591">
        <v>171.5</v>
      </c>
      <c r="Y591">
        <v>166.13</v>
      </c>
      <c r="Z591">
        <v>171.5</v>
      </c>
      <c r="AA591">
        <v>166.13</v>
      </c>
      <c r="AB591">
        <v>171.5</v>
      </c>
      <c r="AC591" s="2">
        <f>(Table2[[#This Row],[Close Price]]/Table2[[#This Row],[Day Low]])-1</f>
        <v>1.9803768133389577E-2</v>
      </c>
      <c r="AD591" s="2">
        <f>(Table2[[#This Row],[Day High]]/Table2[[#This Row],[Close Price]])-1</f>
        <v>1.2277180970369672E-2</v>
      </c>
      <c r="AE591" s="2">
        <f>(Table2[[#This Row],[Close Price]]/Table2[[#This Row],[Current Week Low]])-1</f>
        <v>1.9803768133389577E-2</v>
      </c>
      <c r="AF591" s="2">
        <f>(Table2[[#This Row],[Current Week High]]/Table2[[#This Row],[Close Price]])-1</f>
        <v>1.2277180970369672E-2</v>
      </c>
      <c r="AG591" s="2">
        <f>(Table2[[#This Row],[Close Price]]/Table2[[#This Row],[Current Month Low]])-1</f>
        <v>1.9803768133389577E-2</v>
      </c>
      <c r="AH591" s="2">
        <f>(Table2[[#This Row],[Current Month High]]/Table2[[#This Row],[Close Price]])-1</f>
        <v>1.2277180970369672E-2</v>
      </c>
      <c r="AI591">
        <v>23.5375860448315</v>
      </c>
      <c r="AJ591">
        <v>59.583218677899303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-0.12</v>
      </c>
      <c r="AM591" t="s">
        <v>10456</v>
      </c>
      <c r="AN591">
        <v>-0.69</v>
      </c>
      <c r="AO591" t="s">
        <v>10456</v>
      </c>
      <c r="AP591">
        <v>-4.7894877504985001E-2</v>
      </c>
      <c r="AQ591">
        <f>(Table2[[#This Row],[Sharpe Ratio]]-AVERAGE(Table2[Sharpe Ratio]))/_xlfn.STDEV.P(Table2[Sharpe Ratio])</f>
        <v>-1.1532846161252015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-4.1112216732497195</v>
      </c>
      <c r="AS591">
        <f>_xlfn.RANK.AVG(Table2[[#This Row],[1Y Return vs Nifty Z-Score]],Table2[1Y Return vs Nifty Z-Score])</f>
        <v>371</v>
      </c>
      <c r="AT591">
        <f>_xlfn.RANK.AVG(Table2[[#This Row],[6M Return vs Nifty Z-Score]],Table2[6M Return vs Nifty Z-Score])</f>
        <v>658</v>
      </c>
      <c r="AU591">
        <f>_xlfn.RANK.AVG(Table2[[#This Row],[Sharpe Ratio Z-Score]],Table2[Sharpe Ratio Z-Score])</f>
        <v>630</v>
      </c>
      <c r="AV591">
        <f>(Table2[[#This Row],[Rank 1Y]]+Table2[[#This Row],[Rank 6M]]+Table2[[#This Row],[Rank Sharpe]])/3</f>
        <v>553</v>
      </c>
    </row>
    <row r="592" spans="1:48" x14ac:dyDescent="0.3">
      <c r="A592" t="s">
        <v>1722</v>
      </c>
      <c r="B592" t="s">
        <v>1723</v>
      </c>
      <c r="C592" t="s">
        <v>10413</v>
      </c>
      <c r="D592" t="s">
        <v>272</v>
      </c>
      <c r="E592">
        <v>4205.2115149250003</v>
      </c>
      <c r="F592">
        <v>499.1</v>
      </c>
      <c r="G592">
        <v>-13.9556485177208</v>
      </c>
      <c r="H592">
        <f>(Table2[[#This Row],[1Y Return vs Nifty]]-AVERAGE(Table2[1Y Return vs Nifty]))/_xlfn.STDEV.P(Table2[1Y Return vs Nifty])</f>
        <v>-0.71148439005430908</v>
      </c>
      <c r="I592">
        <v>-13.0318638444942</v>
      </c>
      <c r="J592">
        <f>(Table2[[#This Row],[1M Return vs Nifty]]-AVERAGE(Table2[1M Return vs Nifty]))/_xlfn.STDEV.P(Table2[1M Return vs Nifty])</f>
        <v>-1.220916620414098</v>
      </c>
      <c r="K592">
        <v>-10.327354670015</v>
      </c>
      <c r="L592">
        <f>(Table2[[#This Row],[6M Return vs Nifty]]-AVERAGE(Table2[6M Return vs Nifty]))/_xlfn.STDEV.P(Table2[6M Return vs Nifty])</f>
        <v>-0.69086186634452573</v>
      </c>
      <c r="M592">
        <v>-3.9013542442164399</v>
      </c>
      <c r="N592">
        <f>(Table2[[#This Row],[1W Return vs Nifty]]-AVERAGE(Table2[1W Return vs Nifty]))/_xlfn.STDEV.P(Table2[1W Return vs Nifty])</f>
        <v>-0.4197400403116186</v>
      </c>
      <c r="O592">
        <v>504.59</v>
      </c>
      <c r="P592">
        <v>514.998093487049</v>
      </c>
      <c r="Q592">
        <v>512.17891091255899</v>
      </c>
      <c r="R592">
        <v>40.554255431160797</v>
      </c>
      <c r="S592" s="2">
        <f>(Table2[[#This Row],[Close Price]]-Table2[[#This Row],[20D EMA]])/Table2[[#This Row],[20D EMA]]</f>
        <v>-1.0880120493866214E-2</v>
      </c>
      <c r="T592" s="2">
        <f>(Table2[[#This Row],[Close Price]]-Table2[[#This Row],[50D EMA]])/Table2[[#This Row],[50D EMA]]</f>
        <v>-3.0870198721325522E-2</v>
      </c>
      <c r="U592" s="2">
        <f>(Table2[[#This Row],[Close Price]]-Table2[[#This Row],[200D EMA]])/Table2[[#This Row],[200D EMA]]</f>
        <v>-2.553582475556446E-2</v>
      </c>
      <c r="V592">
        <v>0.65344417672527899</v>
      </c>
      <c r="W592">
        <v>496.25</v>
      </c>
      <c r="X592">
        <v>500.15</v>
      </c>
      <c r="Y592">
        <v>496.25</v>
      </c>
      <c r="Z592">
        <v>500.15</v>
      </c>
      <c r="AA592">
        <v>496.25</v>
      </c>
      <c r="AB592">
        <v>500.15</v>
      </c>
      <c r="AC592" s="2">
        <f>(Table2[[#This Row],[Close Price]]/Table2[[#This Row],[Day Low]])-1</f>
        <v>5.7430730478589265E-3</v>
      </c>
      <c r="AD592" s="2">
        <f>(Table2[[#This Row],[Day High]]/Table2[[#This Row],[Close Price]])-1</f>
        <v>2.1037868162692153E-3</v>
      </c>
      <c r="AE592" s="2">
        <f>(Table2[[#This Row],[Close Price]]/Table2[[#This Row],[Current Week Low]])-1</f>
        <v>5.7430730478589265E-3</v>
      </c>
      <c r="AF592" s="2">
        <f>(Table2[[#This Row],[Current Week High]]/Table2[[#This Row],[Close Price]])-1</f>
        <v>2.1037868162692153E-3</v>
      </c>
      <c r="AG592" s="2">
        <f>(Table2[[#This Row],[Close Price]]/Table2[[#This Row],[Current Month Low]])-1</f>
        <v>5.7430730478589265E-3</v>
      </c>
      <c r="AH592" s="2">
        <f>(Table2[[#This Row],[Current Month High]]/Table2[[#This Row],[Close Price]])-1</f>
        <v>2.1037868162692153E-3</v>
      </c>
      <c r="AI592">
        <v>40.052093768783799</v>
      </c>
      <c r="AJ592">
        <v>14.5907473309608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-0.18</v>
      </c>
      <c r="AM592" t="s">
        <v>10456</v>
      </c>
      <c r="AN592">
        <v>-3.63</v>
      </c>
      <c r="AO592" t="s">
        <v>10456</v>
      </c>
      <c r="AQ592">
        <f>(Table2[[#This Row],[Sharpe Ratio]]-AVERAGE(Table2[Sharpe Ratio]))/_xlfn.STDEV.P(Table2[Sharpe Ratio])</f>
        <v>-0.61179044057571164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593</v>
      </c>
      <c r="AT592">
        <f>_xlfn.RANK.AVG(Table2[[#This Row],[6M Return vs Nifty Z-Score]],Table2[6M Return vs Nifty Z-Score])</f>
        <v>549</v>
      </c>
      <c r="AU592">
        <f>_xlfn.RANK.AVG(Table2[[#This Row],[Sharpe Ratio Z-Score]],Table2[Sharpe Ratio Z-Score])</f>
        <v>519.5</v>
      </c>
      <c r="AV592">
        <f>(Table2[[#This Row],[Rank 1Y]]+Table2[[#This Row],[Rank 6M]]+Table2[[#This Row],[Rank Sharpe]])/3</f>
        <v>553.83333333333337</v>
      </c>
    </row>
    <row r="593" spans="1:48" x14ac:dyDescent="0.3">
      <c r="A593" t="s">
        <v>1091</v>
      </c>
      <c r="B593" t="s">
        <v>1092</v>
      </c>
      <c r="C593" t="s">
        <v>10411</v>
      </c>
      <c r="D593" t="s">
        <v>24</v>
      </c>
      <c r="E593">
        <v>11038.070859171999</v>
      </c>
      <c r="F593">
        <v>96.31</v>
      </c>
      <c r="G593">
        <v>-19.669145959530301</v>
      </c>
      <c r="H593">
        <f>(Table2[[#This Row],[1Y Return vs Nifty]]-AVERAGE(Table2[1Y Return vs Nifty]))/_xlfn.STDEV.P(Table2[1Y Return vs Nifty])</f>
        <v>-0.77920877615251738</v>
      </c>
      <c r="I593">
        <v>-5.0626624387579602</v>
      </c>
      <c r="J593">
        <f>(Table2[[#This Row],[1M Return vs Nifty]]-AVERAGE(Table2[1M Return vs Nifty]))/_xlfn.STDEV.P(Table2[1M Return vs Nifty])</f>
        <v>-0.45600854712530808</v>
      </c>
      <c r="K593">
        <v>-21.444919725777101</v>
      </c>
      <c r="L593">
        <f>(Table2[[#This Row],[6M Return vs Nifty]]-AVERAGE(Table2[6M Return vs Nifty]))/_xlfn.STDEV.P(Table2[6M Return vs Nifty])</f>
        <v>-1.0295803258853755</v>
      </c>
      <c r="M593">
        <v>-8.2663073971776608</v>
      </c>
      <c r="N593">
        <f>(Table2[[#This Row],[1W Return vs Nifty]]-AVERAGE(Table2[1W Return vs Nifty]))/_xlfn.STDEV.P(Table2[1W Return vs Nifty])</f>
        <v>-1.296693810088146</v>
      </c>
      <c r="O593">
        <v>99.52</v>
      </c>
      <c r="P593">
        <v>98.251597713353505</v>
      </c>
      <c r="Q593">
        <v>95.598565434545606</v>
      </c>
      <c r="R593">
        <v>36.4521951922329</v>
      </c>
      <c r="S593" s="2">
        <f>(Table2[[#This Row],[Close Price]]-Table2[[#This Row],[20D EMA]])/Table2[[#This Row],[20D EMA]]</f>
        <v>-3.2254823151125343E-2</v>
      </c>
      <c r="T593" s="2">
        <f>(Table2[[#This Row],[Close Price]]-Table2[[#This Row],[50D EMA]])/Table2[[#This Row],[50D EMA]]</f>
        <v>-1.9761487431665625E-2</v>
      </c>
      <c r="U593" s="2">
        <f>(Table2[[#This Row],[Close Price]]-Table2[[#This Row],[200D EMA]])/Table2[[#This Row],[200D EMA]]</f>
        <v>7.4418958299275056E-3</v>
      </c>
      <c r="V593">
        <v>1.51929334149399</v>
      </c>
      <c r="W593">
        <v>96.05</v>
      </c>
      <c r="X593">
        <v>98.89</v>
      </c>
      <c r="Y593">
        <v>96.05</v>
      </c>
      <c r="Z593">
        <v>98.89</v>
      </c>
      <c r="AA593">
        <v>96.05</v>
      </c>
      <c r="AB593">
        <v>98.89</v>
      </c>
      <c r="AC593" s="2">
        <f>(Table2[[#This Row],[Close Price]]/Table2[[#This Row],[Day Low]])-1</f>
        <v>2.7069234773555717E-3</v>
      </c>
      <c r="AD593" s="2">
        <f>(Table2[[#This Row],[Day High]]/Table2[[#This Row],[Close Price]])-1</f>
        <v>2.6788495483335062E-2</v>
      </c>
      <c r="AE593" s="2">
        <f>(Table2[[#This Row],[Close Price]]/Table2[[#This Row],[Current Week Low]])-1</f>
        <v>2.7069234773555717E-3</v>
      </c>
      <c r="AF593" s="2">
        <f>(Table2[[#This Row],[Current Week High]]/Table2[[#This Row],[Close Price]])-1</f>
        <v>2.6788495483335062E-2</v>
      </c>
      <c r="AG593" s="2">
        <f>(Table2[[#This Row],[Close Price]]/Table2[[#This Row],[Current Month Low]])-1</f>
        <v>2.7069234773555717E-3</v>
      </c>
      <c r="AH593" s="2">
        <f>(Table2[[#This Row],[Current Month High]]/Table2[[#This Row],[Close Price]])-1</f>
        <v>2.6788495483335062E-2</v>
      </c>
      <c r="AI593">
        <v>20.963555186377299</v>
      </c>
      <c r="AJ593">
        <v>17.308160779537101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-0.1</v>
      </c>
      <c r="AM593" t="s">
        <v>10456</v>
      </c>
      <c r="AN593">
        <v>-1.1499999999999999</v>
      </c>
      <c r="AO593" t="s">
        <v>10456</v>
      </c>
      <c r="AP593">
        <v>3.3937846654166999E-2</v>
      </c>
      <c r="AQ593">
        <f>(Table2[[#This Row],[Sharpe Ratio]]-AVERAGE(Table2[Sharpe Ratio]))/_xlfn.STDEV.P(Table2[Sharpe Ratio])</f>
        <v>-0.2280929085795092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-3.7895843678308561</v>
      </c>
      <c r="AS593">
        <f>_xlfn.RANK.AVG(Table2[[#This Row],[1Y Return vs Nifty Z-Score]],Table2[1Y Return vs Nifty Z-Score])</f>
        <v>618</v>
      </c>
      <c r="AT593">
        <f>_xlfn.RANK.AVG(Table2[[#This Row],[6M Return vs Nifty Z-Score]],Table2[6M Return vs Nifty Z-Score])</f>
        <v>647</v>
      </c>
      <c r="AU593">
        <f>_xlfn.RANK.AVG(Table2[[#This Row],[Sharpe Ratio Z-Score]],Table2[Sharpe Ratio Z-Score])</f>
        <v>397</v>
      </c>
      <c r="AV593">
        <f>(Table2[[#This Row],[Rank 1Y]]+Table2[[#This Row],[Rank 6M]]+Table2[[#This Row],[Rank Sharpe]])/3</f>
        <v>554</v>
      </c>
    </row>
    <row r="594" spans="1:48" x14ac:dyDescent="0.3">
      <c r="A594" t="s">
        <v>1708</v>
      </c>
      <c r="B594" t="s">
        <v>1709</v>
      </c>
      <c r="C594" t="s">
        <v>10417</v>
      </c>
      <c r="D594" t="s">
        <v>542</v>
      </c>
      <c r="E594">
        <v>4268.8840631249996</v>
      </c>
      <c r="F594">
        <v>375.4</v>
      </c>
      <c r="G594">
        <v>7.3077681769168796</v>
      </c>
      <c r="H594">
        <f>(Table2[[#This Row],[1Y Return vs Nifty]]-AVERAGE(Table2[1Y Return vs Nifty]))/_xlfn.STDEV.P(Table2[1Y Return vs Nifty])</f>
        <v>-0.45944054884123586</v>
      </c>
      <c r="I594">
        <v>-2.97793223248773</v>
      </c>
      <c r="J594">
        <f>(Table2[[#This Row],[1M Return vs Nifty]]-AVERAGE(Table2[1M Return vs Nifty]))/_xlfn.STDEV.P(Table2[1M Return vs Nifty])</f>
        <v>-0.25590983155547831</v>
      </c>
      <c r="K594">
        <v>-10.5646022967031</v>
      </c>
      <c r="L594">
        <f>(Table2[[#This Row],[6M Return vs Nifty]]-AVERAGE(Table2[6M Return vs Nifty]))/_xlfn.STDEV.P(Table2[6M Return vs Nifty])</f>
        <v>-0.69809008135729644</v>
      </c>
      <c r="M594">
        <v>-3.5876695005875399</v>
      </c>
      <c r="N594">
        <f>(Table2[[#This Row],[1W Return vs Nifty]]-AVERAGE(Table2[1W Return vs Nifty]))/_xlfn.STDEV.P(Table2[1W Return vs Nifty])</f>
        <v>-0.35671828296237279</v>
      </c>
      <c r="O594">
        <v>375.94</v>
      </c>
      <c r="P594">
        <v>374.55910487663499</v>
      </c>
      <c r="Q594">
        <v>358.03265987958298</v>
      </c>
      <c r="R594">
        <v>54.822311349011699</v>
      </c>
      <c r="S594" s="2">
        <f>(Table2[[#This Row],[Close Price]]-Table2[[#This Row],[20D EMA]])/Table2[[#This Row],[20D EMA]]</f>
        <v>-1.4363994254402842E-3</v>
      </c>
      <c r="T594" s="2">
        <f>(Table2[[#This Row],[Close Price]]-Table2[[#This Row],[50D EMA]])/Table2[[#This Row],[50D EMA]]</f>
        <v>2.2450265189573886E-3</v>
      </c>
      <c r="U594" s="2">
        <f>(Table2[[#This Row],[Close Price]]-Table2[[#This Row],[200D EMA]])/Table2[[#This Row],[200D EMA]]</f>
        <v>4.8507697946489438E-2</v>
      </c>
      <c r="V594">
        <v>1.73808922196659</v>
      </c>
      <c r="W594">
        <v>368</v>
      </c>
      <c r="X594">
        <v>385</v>
      </c>
      <c r="Y594">
        <v>368</v>
      </c>
      <c r="Z594">
        <v>385</v>
      </c>
      <c r="AA594">
        <v>368</v>
      </c>
      <c r="AB594">
        <v>385</v>
      </c>
      <c r="AC594" s="2">
        <f>(Table2[[#This Row],[Close Price]]/Table2[[#This Row],[Day Low]])-1</f>
        <v>2.010869565217388E-2</v>
      </c>
      <c r="AD594" s="2">
        <f>(Table2[[#This Row],[Day High]]/Table2[[#This Row],[Close Price]])-1</f>
        <v>2.5572722429408667E-2</v>
      </c>
      <c r="AE594" s="2">
        <f>(Table2[[#This Row],[Close Price]]/Table2[[#This Row],[Current Week Low]])-1</f>
        <v>2.010869565217388E-2</v>
      </c>
      <c r="AF594" s="2">
        <f>(Table2[[#This Row],[Current Week High]]/Table2[[#This Row],[Close Price]])-1</f>
        <v>2.5572722429408667E-2</v>
      </c>
      <c r="AG594" s="2">
        <f>(Table2[[#This Row],[Close Price]]/Table2[[#This Row],[Current Month Low]])-1</f>
        <v>2.010869565217388E-2</v>
      </c>
      <c r="AH594" s="2">
        <f>(Table2[[#This Row],[Current Month High]]/Table2[[#This Row],[Close Price]])-1</f>
        <v>2.5572722429408667E-2</v>
      </c>
      <c r="AI594">
        <v>13.2525306339904</v>
      </c>
      <c r="AJ594">
        <v>37.107377647918099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0.02</v>
      </c>
      <c r="AM594" t="s">
        <v>10455</v>
      </c>
      <c r="AN594">
        <v>3.72</v>
      </c>
      <c r="AO594" t="s">
        <v>10455</v>
      </c>
      <c r="AP594">
        <v>-6.3854610515878998E-2</v>
      </c>
      <c r="AQ594">
        <f>(Table2[[#This Row],[Sharpe Ratio]]-AVERAGE(Table2[Sharpe Ratio]))/_xlfn.STDEV.P(Table2[Sharpe Ratio])</f>
        <v>-1.3337235882851062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-3.10388233300149</v>
      </c>
      <c r="AS594">
        <f>_xlfn.RANK.AVG(Table2[[#This Row],[1Y Return vs Nifty Z-Score]],Table2[1Y Return vs Nifty Z-Score])</f>
        <v>461</v>
      </c>
      <c r="AT594">
        <f>_xlfn.RANK.AVG(Table2[[#This Row],[6M Return vs Nifty Z-Score]],Table2[6M Return vs Nifty Z-Score])</f>
        <v>552</v>
      </c>
      <c r="AU594">
        <f>_xlfn.RANK.AVG(Table2[[#This Row],[Sharpe Ratio Z-Score]],Table2[Sharpe Ratio Z-Score])</f>
        <v>652</v>
      </c>
      <c r="AV594">
        <f>(Table2[[#This Row],[Rank 1Y]]+Table2[[#This Row],[Rank 6M]]+Table2[[#This Row],[Rank Sharpe]])/3</f>
        <v>555</v>
      </c>
    </row>
    <row r="595" spans="1:48" x14ac:dyDescent="0.3">
      <c r="A595" t="s">
        <v>992</v>
      </c>
      <c r="B595" t="s">
        <v>993</v>
      </c>
      <c r="C595" t="s">
        <v>10419</v>
      </c>
      <c r="D595" t="s">
        <v>80</v>
      </c>
      <c r="E595">
        <v>13157.2383575899</v>
      </c>
      <c r="F595">
        <v>642.65</v>
      </c>
      <c r="G595">
        <v>-23.414159994099599</v>
      </c>
      <c r="H595">
        <f>(Table2[[#This Row],[1Y Return vs Nifty]]-AVERAGE(Table2[1Y Return vs Nifty]))/_xlfn.STDEV.P(Table2[1Y Return vs Nifty])</f>
        <v>-0.82359993568370193</v>
      </c>
      <c r="I595">
        <v>-19.2517723021957</v>
      </c>
      <c r="J595">
        <f>(Table2[[#This Row],[1M Return vs Nifty]]-AVERAGE(Table2[1M Return vs Nifty]))/_xlfn.STDEV.P(Table2[1M Return vs Nifty])</f>
        <v>-1.8179222615299737</v>
      </c>
      <c r="K595">
        <v>-30.866368004179101</v>
      </c>
      <c r="L595">
        <f>(Table2[[#This Row],[6M Return vs Nifty]]-AVERAGE(Table2[6M Return vs Nifty]))/_xlfn.STDEV.P(Table2[6M Return vs Nifty])</f>
        <v>-1.3166232558343347</v>
      </c>
      <c r="M595">
        <v>-8.2336746512758303</v>
      </c>
      <c r="N595">
        <f>(Table2[[#This Row],[1W Return vs Nifty]]-AVERAGE(Table2[1W Return vs Nifty]))/_xlfn.STDEV.P(Table2[1W Return vs Nifty])</f>
        <v>-1.2901376321558913</v>
      </c>
      <c r="O595">
        <v>657.54</v>
      </c>
      <c r="P595">
        <v>653.90214514107299</v>
      </c>
      <c r="Q595">
        <v>664.58647423662796</v>
      </c>
      <c r="R595">
        <v>35.839036012613597</v>
      </c>
      <c r="S595" s="2">
        <f>(Table2[[#This Row],[Close Price]]-Table2[[#This Row],[20D EMA]])/Table2[[#This Row],[20D EMA]]</f>
        <v>-2.2645010189494157E-2</v>
      </c>
      <c r="T595" s="2">
        <f>(Table2[[#This Row],[Close Price]]-Table2[[#This Row],[50D EMA]])/Table2[[#This Row],[50D EMA]]</f>
        <v>-1.720768959802919E-2</v>
      </c>
      <c r="U595" s="2">
        <f>(Table2[[#This Row],[Close Price]]-Table2[[#This Row],[200D EMA]])/Table2[[#This Row],[200D EMA]]</f>
        <v>-3.3007704921808927E-2</v>
      </c>
      <c r="V595">
        <v>0.74802529997745004</v>
      </c>
      <c r="W595">
        <v>639.1</v>
      </c>
      <c r="X595">
        <v>647.4</v>
      </c>
      <c r="Y595">
        <v>639.1</v>
      </c>
      <c r="Z595">
        <v>647.4</v>
      </c>
      <c r="AA595">
        <v>639.1</v>
      </c>
      <c r="AB595">
        <v>647.4</v>
      </c>
      <c r="AC595" s="2">
        <f>(Table2[[#This Row],[Close Price]]/Table2[[#This Row],[Day Low]])-1</f>
        <v>5.5546862775777139E-3</v>
      </c>
      <c r="AD595" s="2">
        <f>(Table2[[#This Row],[Day High]]/Table2[[#This Row],[Close Price]])-1</f>
        <v>7.3912705205010365E-3</v>
      </c>
      <c r="AE595" s="2">
        <f>(Table2[[#This Row],[Close Price]]/Table2[[#This Row],[Current Week Low]])-1</f>
        <v>5.5546862775777139E-3</v>
      </c>
      <c r="AF595" s="2">
        <f>(Table2[[#This Row],[Current Week High]]/Table2[[#This Row],[Close Price]])-1</f>
        <v>7.3912705205010365E-3</v>
      </c>
      <c r="AG595" s="2">
        <f>(Table2[[#This Row],[Close Price]]/Table2[[#This Row],[Current Month Low]])-1</f>
        <v>5.5546862775777139E-3</v>
      </c>
      <c r="AH595" s="2">
        <f>(Table2[[#This Row],[Current Month High]]/Table2[[#This Row],[Close Price]])-1</f>
        <v>7.3912705205010365E-3</v>
      </c>
      <c r="AI595">
        <v>28.219092818797101</v>
      </c>
      <c r="AJ595">
        <v>27.446703024293502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-0.03</v>
      </c>
      <c r="AM595" t="s">
        <v>10456</v>
      </c>
      <c r="AN595">
        <v>-4.82</v>
      </c>
      <c r="AO595" t="s">
        <v>10456</v>
      </c>
      <c r="AP595">
        <v>5.5356904449002001E-2</v>
      </c>
      <c r="AQ595">
        <f>(Table2[[#This Row],[Sharpe Ratio]]-AVERAGE(Table2[Sharpe Ratio]))/_xlfn.STDEV.P(Table2[Sharpe Ratio])</f>
        <v>1.4068584378769728E-2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637</v>
      </c>
      <c r="AT595">
        <f>_xlfn.RANK.AVG(Table2[[#This Row],[6M Return vs Nifty Z-Score]],Table2[6M Return vs Nifty Z-Score])</f>
        <v>697</v>
      </c>
      <c r="AU595">
        <f>_xlfn.RANK.AVG(Table2[[#This Row],[Sharpe Ratio Z-Score]],Table2[Sharpe Ratio Z-Score])</f>
        <v>334</v>
      </c>
      <c r="AV595">
        <f>(Table2[[#This Row],[Rank 1Y]]+Table2[[#This Row],[Rank 6M]]+Table2[[#This Row],[Rank Sharpe]])/3</f>
        <v>556</v>
      </c>
    </row>
    <row r="596" spans="1:48" x14ac:dyDescent="0.3">
      <c r="A596" t="s">
        <v>19</v>
      </c>
      <c r="B596" t="s">
        <v>20</v>
      </c>
      <c r="C596" t="s">
        <v>10410</v>
      </c>
      <c r="D596" t="s">
        <v>21</v>
      </c>
      <c r="E596">
        <v>1412555.63833997</v>
      </c>
      <c r="F596">
        <v>3978.2</v>
      </c>
      <c r="G596">
        <v>-4.5445049922098999</v>
      </c>
      <c r="H596">
        <f>(Table2[[#This Row],[1Y Return vs Nifty]]-AVERAGE(Table2[1Y Return vs Nifty]))/_xlfn.STDEV.P(Table2[1Y Return vs Nifty])</f>
        <v>-0.59993031582241485</v>
      </c>
      <c r="I596">
        <v>-2.3639225100455601</v>
      </c>
      <c r="J596">
        <f>(Table2[[#This Row],[1M Return vs Nifty]]-AVERAGE(Table2[1M Return vs Nifty]))/_xlfn.STDEV.P(Table2[1M Return vs Nifty])</f>
        <v>-0.19697531981936359</v>
      </c>
      <c r="K596">
        <v>-6.5677937820824202</v>
      </c>
      <c r="L596">
        <f>(Table2[[#This Row],[6M Return vs Nifty]]-AVERAGE(Table2[6M Return vs Nifty]))/_xlfn.STDEV.P(Table2[6M Return vs Nifty])</f>
        <v>-0.57631945835110021</v>
      </c>
      <c r="M596">
        <v>0.119148634808348</v>
      </c>
      <c r="N596">
        <f>(Table2[[#This Row],[1W Return vs Nifty]]-AVERAGE(Table2[1W Return vs Nifty]))/_xlfn.STDEV.P(Table2[1W Return vs Nifty])</f>
        <v>0.3880109326320979</v>
      </c>
      <c r="O596">
        <v>3855.65</v>
      </c>
      <c r="P596">
        <v>3862.6761160788901</v>
      </c>
      <c r="Q596">
        <v>3774.1632131368601</v>
      </c>
      <c r="R596">
        <v>63.745092635330302</v>
      </c>
      <c r="S596" s="2">
        <f>(Table2[[#This Row],[Close Price]]-Table2[[#This Row],[20D EMA]])/Table2[[#This Row],[20D EMA]]</f>
        <v>3.1784524010218695E-2</v>
      </c>
      <c r="T596" s="2">
        <f>(Table2[[#This Row],[Close Price]]-Table2[[#This Row],[50D EMA]])/Table2[[#This Row],[50D EMA]]</f>
        <v>2.9907732475996773E-2</v>
      </c>
      <c r="U596" s="2">
        <f>(Table2[[#This Row],[Close Price]]-Table2[[#This Row],[200D EMA]])/Table2[[#This Row],[200D EMA]]</f>
        <v>5.4061463519368164E-2</v>
      </c>
      <c r="V596">
        <v>1.0185877712851801</v>
      </c>
      <c r="W596">
        <v>3884</v>
      </c>
      <c r="X596">
        <v>4001.7</v>
      </c>
      <c r="Y596">
        <v>3884</v>
      </c>
      <c r="Z596">
        <v>4001.7</v>
      </c>
      <c r="AA596">
        <v>3884</v>
      </c>
      <c r="AB596">
        <v>4001.7</v>
      </c>
      <c r="AC596" s="2">
        <f>(Table2[[#This Row],[Close Price]]/Table2[[#This Row],[Day Low]])-1</f>
        <v>2.4253347064881581E-2</v>
      </c>
      <c r="AD596" s="2">
        <f>(Table2[[#This Row],[Day High]]/Table2[[#This Row],[Close Price]])-1</f>
        <v>5.9071942084358842E-3</v>
      </c>
      <c r="AE596" s="2">
        <f>(Table2[[#This Row],[Close Price]]/Table2[[#This Row],[Current Week Low]])-1</f>
        <v>2.4253347064881581E-2</v>
      </c>
      <c r="AF596" s="2">
        <f>(Table2[[#This Row],[Current Week High]]/Table2[[#This Row],[Close Price]])-1</f>
        <v>5.9071942084358842E-3</v>
      </c>
      <c r="AG596" s="2">
        <f>(Table2[[#This Row],[Close Price]]/Table2[[#This Row],[Current Month Low]])-1</f>
        <v>2.4253347064881581E-2</v>
      </c>
      <c r="AH596" s="2">
        <f>(Table2[[#This Row],[Current Month High]]/Table2[[#This Row],[Close Price]])-1</f>
        <v>5.9071942084358842E-3</v>
      </c>
      <c r="AI596">
        <v>6.9516364184807298</v>
      </c>
      <c r="AJ596">
        <v>22.4023876188425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-0.04</v>
      </c>
      <c r="AM596" t="s">
        <v>10456</v>
      </c>
      <c r="AN596">
        <v>3.82</v>
      </c>
      <c r="AO596" t="s">
        <v>10455</v>
      </c>
      <c r="AP596">
        <v>-4.8293249036901E-2</v>
      </c>
      <c r="AQ596">
        <f>(Table2[[#This Row],[Sharpe Ratio]]-AVERAGE(Table2[Sharpe Ratio]))/_xlfn.STDEV.P(Table2[Sharpe Ratio])</f>
        <v>-1.1577885605024429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542</v>
      </c>
      <c r="AT596">
        <f>_xlfn.RANK.AVG(Table2[[#This Row],[6M Return vs Nifty Z-Score]],Table2[6M Return vs Nifty Z-Score])</f>
        <v>504</v>
      </c>
      <c r="AU596">
        <f>_xlfn.RANK.AVG(Table2[[#This Row],[Sharpe Ratio Z-Score]],Table2[Sharpe Ratio Z-Score])</f>
        <v>632</v>
      </c>
      <c r="AV596">
        <f>(Table2[[#This Row],[Rank 1Y]]+Table2[[#This Row],[Rank 6M]]+Table2[[#This Row],[Rank Sharpe]])/3</f>
        <v>559.33333333333337</v>
      </c>
    </row>
    <row r="597" spans="1:48" x14ac:dyDescent="0.3">
      <c r="A597" t="s">
        <v>410</v>
      </c>
      <c r="B597" t="s">
        <v>411</v>
      </c>
      <c r="C597" t="s">
        <v>10425</v>
      </c>
      <c r="D597" t="s">
        <v>162</v>
      </c>
      <c r="E597">
        <v>57624.170963249999</v>
      </c>
      <c r="F597">
        <v>3815.65</v>
      </c>
      <c r="G597">
        <v>-26.791628578225801</v>
      </c>
      <c r="H597">
        <f>(Table2[[#This Row],[1Y Return vs Nifty]]-AVERAGE(Table2[1Y Return vs Nifty]))/_xlfn.STDEV.P(Table2[1Y Return vs Nifty])</f>
        <v>-0.86363443097411907</v>
      </c>
      <c r="I597">
        <v>-1.8495811498258401</v>
      </c>
      <c r="J597">
        <f>(Table2[[#This Row],[1M Return vs Nifty]]-AVERAGE(Table2[1M Return vs Nifty]))/_xlfn.STDEV.P(Table2[1M Return vs Nifty])</f>
        <v>-0.14760727918040886</v>
      </c>
      <c r="K597">
        <v>-1.2646884776703</v>
      </c>
      <c r="L597">
        <f>(Table2[[#This Row],[6M Return vs Nifty]]-AVERAGE(Table2[6M Return vs Nifty]))/_xlfn.STDEV.P(Table2[6M Return vs Nifty])</f>
        <v>-0.41474993746375405</v>
      </c>
      <c r="M597">
        <v>-1.01751803917084</v>
      </c>
      <c r="N597">
        <f>(Table2[[#This Row],[1W Return vs Nifty]]-AVERAGE(Table2[1W Return vs Nifty]))/_xlfn.STDEV.P(Table2[1W Return vs Nifty])</f>
        <v>0.15964556654583062</v>
      </c>
      <c r="O597">
        <v>3721.98</v>
      </c>
      <c r="P597">
        <v>3684.0008052816402</v>
      </c>
      <c r="Q597">
        <v>3603.0033891542198</v>
      </c>
      <c r="R597">
        <v>66.470271004473801</v>
      </c>
      <c r="S597" s="2">
        <f>(Table2[[#This Row],[Close Price]]-Table2[[#This Row],[20D EMA]])/Table2[[#This Row],[20D EMA]]</f>
        <v>2.5166712341280737E-2</v>
      </c>
      <c r="T597" s="2">
        <f>(Table2[[#This Row],[Close Price]]-Table2[[#This Row],[50D EMA]])/Table2[[#This Row],[50D EMA]]</f>
        <v>3.57353870633303E-2</v>
      </c>
      <c r="U597" s="2">
        <f>(Table2[[#This Row],[Close Price]]-Table2[[#This Row],[200D EMA]])/Table2[[#This Row],[200D EMA]]</f>
        <v>5.9019264729500469E-2</v>
      </c>
      <c r="V597">
        <v>1.10112571779999</v>
      </c>
      <c r="W597">
        <v>3768.85</v>
      </c>
      <c r="X597">
        <v>3844</v>
      </c>
      <c r="Y597">
        <v>3768.85</v>
      </c>
      <c r="Z597">
        <v>3844</v>
      </c>
      <c r="AA597">
        <v>3768.85</v>
      </c>
      <c r="AB597">
        <v>3844</v>
      </c>
      <c r="AC597" s="2">
        <f>(Table2[[#This Row],[Close Price]]/Table2[[#This Row],[Day Low]])-1</f>
        <v>1.2417580959709351E-2</v>
      </c>
      <c r="AD597" s="2">
        <f>(Table2[[#This Row],[Day High]]/Table2[[#This Row],[Close Price]])-1</f>
        <v>7.4299267490467447E-3</v>
      </c>
      <c r="AE597" s="2">
        <f>(Table2[[#This Row],[Close Price]]/Table2[[#This Row],[Current Week Low]])-1</f>
        <v>1.2417580959709351E-2</v>
      </c>
      <c r="AF597" s="2">
        <f>(Table2[[#This Row],[Current Week High]]/Table2[[#This Row],[Close Price]])-1</f>
        <v>7.4299267490467447E-3</v>
      </c>
      <c r="AG597" s="2">
        <f>(Table2[[#This Row],[Close Price]]/Table2[[#This Row],[Current Month Low]])-1</f>
        <v>1.2417580959709351E-2</v>
      </c>
      <c r="AH597" s="2">
        <f>(Table2[[#This Row],[Current Month High]]/Table2[[#This Row],[Close Price]])-1</f>
        <v>7.4299267490467447E-3</v>
      </c>
      <c r="AI597">
        <v>5.8797321557270799</v>
      </c>
      <c r="AJ597">
        <v>18.498447204968901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-0.09</v>
      </c>
      <c r="AM597" t="s">
        <v>10456</v>
      </c>
      <c r="AN597">
        <v>4.97</v>
      </c>
      <c r="AO597" t="s">
        <v>10455</v>
      </c>
      <c r="AP597">
        <v>-1.8905479129555001E-2</v>
      </c>
      <c r="AQ597">
        <f>(Table2[[#This Row],[Sharpe Ratio]]-AVERAGE(Table2[Sharpe Ratio]))/_xlfn.STDEV.P(Table2[Sharpe Ratio])</f>
        <v>-0.82553369179419456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-2.0918797728666463</v>
      </c>
      <c r="AS597">
        <f>_xlfn.RANK.AVG(Table2[[#This Row],[1Y Return vs Nifty Z-Score]],Table2[1Y Return vs Nifty Z-Score])</f>
        <v>648</v>
      </c>
      <c r="AT597">
        <f>_xlfn.RANK.AVG(Table2[[#This Row],[6M Return vs Nifty Z-Score]],Table2[6M Return vs Nifty Z-Score])</f>
        <v>449</v>
      </c>
      <c r="AU597">
        <f>_xlfn.RANK.AVG(Table2[[#This Row],[Sharpe Ratio Z-Score]],Table2[Sharpe Ratio Z-Score])</f>
        <v>584</v>
      </c>
      <c r="AV597">
        <f>(Table2[[#This Row],[Rank 1Y]]+Table2[[#This Row],[Rank 6M]]+Table2[[#This Row],[Rank Sharpe]])/3</f>
        <v>560.33333333333337</v>
      </c>
    </row>
    <row r="598" spans="1:48" x14ac:dyDescent="0.3">
      <c r="A598" t="s">
        <v>1069</v>
      </c>
      <c r="B598" t="s">
        <v>1070</v>
      </c>
      <c r="C598" t="s">
        <v>10412</v>
      </c>
      <c r="D598" t="s">
        <v>21</v>
      </c>
      <c r="E598">
        <v>11448.86092488</v>
      </c>
      <c r="F598">
        <v>1835.95</v>
      </c>
      <c r="G598">
        <v>-12.1757124302625</v>
      </c>
      <c r="H598">
        <f>(Table2[[#This Row],[1Y Return vs Nifty]]-AVERAGE(Table2[1Y Return vs Nifty]))/_xlfn.STDEV.P(Table2[1Y Return vs Nifty])</f>
        <v>-0.6903860907998014</v>
      </c>
      <c r="I598">
        <v>14.6462595010359</v>
      </c>
      <c r="J598">
        <f>(Table2[[#This Row],[1M Return vs Nifty]]-AVERAGE(Table2[1M Return vs Nifty]))/_xlfn.STDEV.P(Table2[1M Return vs Nifty])</f>
        <v>1.4357134385576626</v>
      </c>
      <c r="K598">
        <v>-0.93287901458432398</v>
      </c>
      <c r="L598">
        <f>(Table2[[#This Row],[6M Return vs Nifty]]-AVERAGE(Table2[6M Return vs Nifty]))/_xlfn.STDEV.P(Table2[6M Return vs Nifty])</f>
        <v>-0.40464071034128202</v>
      </c>
      <c r="M598">
        <v>17.466001463928301</v>
      </c>
      <c r="N598">
        <f>(Table2[[#This Row],[1W Return vs Nifty]]-AVERAGE(Table2[1W Return vs Nifty]))/_xlfn.STDEV.P(Table2[1W Return vs Nifty])</f>
        <v>3.8731314938768731</v>
      </c>
      <c r="O598">
        <v>1629.08</v>
      </c>
      <c r="P598">
        <v>1563.65415527301</v>
      </c>
      <c r="Q598">
        <v>1544.4869763562899</v>
      </c>
      <c r="R598">
        <v>69.466302218032297</v>
      </c>
      <c r="S598" s="2">
        <f>(Table2[[#This Row],[Close Price]]-Table2[[#This Row],[20D EMA]])/Table2[[#This Row],[20D EMA]]</f>
        <v>0.12698578338694241</v>
      </c>
      <c r="T598" s="2">
        <f>(Table2[[#This Row],[Close Price]]-Table2[[#This Row],[50D EMA]])/Table2[[#This Row],[50D EMA]]</f>
        <v>0.1741407099573421</v>
      </c>
      <c r="U598" s="2">
        <f>(Table2[[#This Row],[Close Price]]-Table2[[#This Row],[200D EMA]])/Table2[[#This Row],[200D EMA]]</f>
        <v>0.18871186879886903</v>
      </c>
      <c r="V598">
        <v>4.2185872923916703</v>
      </c>
      <c r="W598">
        <v>1803.15</v>
      </c>
      <c r="X598">
        <v>1910.7</v>
      </c>
      <c r="Y598">
        <v>1803.15</v>
      </c>
      <c r="Z598">
        <v>1910.7</v>
      </c>
      <c r="AA598">
        <v>1803.15</v>
      </c>
      <c r="AB598">
        <v>1910.7</v>
      </c>
      <c r="AC598" s="2">
        <f>(Table2[[#This Row],[Close Price]]/Table2[[#This Row],[Day Low]])-1</f>
        <v>1.819038904139969E-2</v>
      </c>
      <c r="AD598" s="2">
        <f>(Table2[[#This Row],[Day High]]/Table2[[#This Row],[Close Price]])-1</f>
        <v>4.0714616411122284E-2</v>
      </c>
      <c r="AE598" s="2">
        <f>(Table2[[#This Row],[Close Price]]/Table2[[#This Row],[Current Week Low]])-1</f>
        <v>1.819038904139969E-2</v>
      </c>
      <c r="AF598" s="2">
        <f>(Table2[[#This Row],[Current Week High]]/Table2[[#This Row],[Close Price]])-1</f>
        <v>4.0714616411122284E-2</v>
      </c>
      <c r="AG598" s="2">
        <f>(Table2[[#This Row],[Close Price]]/Table2[[#This Row],[Current Month Low]])-1</f>
        <v>1.819038904139969E-2</v>
      </c>
      <c r="AH598" s="2">
        <f>(Table2[[#This Row],[Current Month High]]/Table2[[#This Row],[Close Price]])-1</f>
        <v>4.0714616411122284E-2</v>
      </c>
      <c r="AI598">
        <v>5.1226885263759803</v>
      </c>
      <c r="AJ598">
        <v>32.459146495436599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0.08</v>
      </c>
      <c r="AM598" t="s">
        <v>10455</v>
      </c>
      <c r="AN598">
        <v>18.510000000000002</v>
      </c>
      <c r="AO598" t="s">
        <v>10455</v>
      </c>
      <c r="AP598">
        <v>-6.5390794099562E-2</v>
      </c>
      <c r="AQ598">
        <f>(Table2[[#This Row],[Sharpe Ratio]]-AVERAGE(Table2[Sharpe Ratio]))/_xlfn.STDEV.P(Table2[Sharpe Ratio])</f>
        <v>-1.3510915095842577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2.8627266217091942</v>
      </c>
      <c r="AS598">
        <f>_xlfn.RANK.AVG(Table2[[#This Row],[1Y Return vs Nifty Z-Score]],Table2[1Y Return vs Nifty Z-Score])</f>
        <v>583</v>
      </c>
      <c r="AT598">
        <f>_xlfn.RANK.AVG(Table2[[#This Row],[6M Return vs Nifty Z-Score]],Table2[6M Return vs Nifty Z-Score])</f>
        <v>446</v>
      </c>
      <c r="AU598">
        <f>_xlfn.RANK.AVG(Table2[[#This Row],[Sharpe Ratio Z-Score]],Table2[Sharpe Ratio Z-Score])</f>
        <v>656</v>
      </c>
      <c r="AV598">
        <f>(Table2[[#This Row],[Rank 1Y]]+Table2[[#This Row],[Rank 6M]]+Table2[[#This Row],[Rank Sharpe]])/3</f>
        <v>561.66666666666663</v>
      </c>
    </row>
    <row r="599" spans="1:48" x14ac:dyDescent="0.3">
      <c r="A599" t="s">
        <v>2040</v>
      </c>
      <c r="B599" t="s">
        <v>2041</v>
      </c>
      <c r="C599" t="s">
        <v>10417</v>
      </c>
      <c r="D599" t="s">
        <v>207</v>
      </c>
      <c r="E599">
        <v>2801.7139076499998</v>
      </c>
      <c r="F599">
        <v>175.46</v>
      </c>
      <c r="G599">
        <v>-0.90767537014115596</v>
      </c>
      <c r="H599">
        <f>(Table2[[#This Row],[1Y Return vs Nifty]]-AVERAGE(Table2[1Y Return vs Nifty]))/_xlfn.STDEV.P(Table2[1Y Return vs Nifty])</f>
        <v>-0.55682150970026134</v>
      </c>
      <c r="I599">
        <v>0.81014435987906896</v>
      </c>
      <c r="J599">
        <f>(Table2[[#This Row],[1M Return vs Nifty]]-AVERAGE(Table2[1M Return vs Nifty]))/_xlfn.STDEV.P(Table2[1M Return vs Nifty])</f>
        <v>0.10768122609454008</v>
      </c>
      <c r="K599">
        <v>-12.902620107288</v>
      </c>
      <c r="L599">
        <f>(Table2[[#This Row],[6M Return vs Nifty]]-AVERAGE(Table2[6M Return vs Nifty]))/_xlfn.STDEV.P(Table2[6M Return vs Nifty])</f>
        <v>-0.76932238692135879</v>
      </c>
      <c r="M599">
        <v>0.214516194129861</v>
      </c>
      <c r="N599">
        <f>(Table2[[#This Row],[1W Return vs Nifty]]-AVERAGE(Table2[1W Return vs Nifty]))/_xlfn.STDEV.P(Table2[1W Return vs Nifty])</f>
        <v>0.40717103303424085</v>
      </c>
      <c r="O599">
        <v>174.24</v>
      </c>
      <c r="P599">
        <v>186.54388826787701</v>
      </c>
      <c r="Q599">
        <v>186.73433164571901</v>
      </c>
      <c r="R599">
        <v>59.995144012804701</v>
      </c>
      <c r="S599" s="2">
        <f>(Table2[[#This Row],[Close Price]]-Table2[[#This Row],[20D EMA]])/Table2[[#This Row],[20D EMA]]</f>
        <v>7.0018365472910857E-3</v>
      </c>
      <c r="T599" s="2">
        <f>(Table2[[#This Row],[Close Price]]-Table2[[#This Row],[50D EMA]])/Table2[[#This Row],[50D EMA]]</f>
        <v>-5.9417053921169145E-2</v>
      </c>
      <c r="U599" s="2">
        <f>(Table2[[#This Row],[Close Price]]-Table2[[#This Row],[200D EMA]])/Table2[[#This Row],[200D EMA]]</f>
        <v>-6.0376319374999474E-2</v>
      </c>
      <c r="V599">
        <v>0.84797763129300396</v>
      </c>
      <c r="W599">
        <v>173.52</v>
      </c>
      <c r="X599">
        <v>181.01</v>
      </c>
      <c r="Y599">
        <v>173.52</v>
      </c>
      <c r="Z599">
        <v>181.01</v>
      </c>
      <c r="AA599">
        <v>173.52</v>
      </c>
      <c r="AB599">
        <v>181.01</v>
      </c>
      <c r="AC599" s="2">
        <f>(Table2[[#This Row],[Close Price]]/Table2[[#This Row],[Day Low]])-1</f>
        <v>1.1180267404333755E-2</v>
      </c>
      <c r="AD599" s="2">
        <f>(Table2[[#This Row],[Day High]]/Table2[[#This Row],[Close Price]])-1</f>
        <v>3.1631141000797891E-2</v>
      </c>
      <c r="AE599" s="2">
        <f>(Table2[[#This Row],[Close Price]]/Table2[[#This Row],[Current Week Low]])-1</f>
        <v>1.1180267404333755E-2</v>
      </c>
      <c r="AF599" s="2">
        <f>(Table2[[#This Row],[Current Week High]]/Table2[[#This Row],[Close Price]])-1</f>
        <v>3.1631141000797891E-2</v>
      </c>
      <c r="AG599" s="2">
        <f>(Table2[[#This Row],[Close Price]]/Table2[[#This Row],[Current Month Low]])-1</f>
        <v>1.1180267404333755E-2</v>
      </c>
      <c r="AH599" s="2">
        <f>(Table2[[#This Row],[Current Month High]]/Table2[[#This Row],[Close Price]])-1</f>
        <v>3.1631141000797891E-2</v>
      </c>
      <c r="AI599">
        <v>61.290322580645103</v>
      </c>
      <c r="AJ599">
        <v>31.924812030075199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-0.31</v>
      </c>
      <c r="AM599" t="s">
        <v>10456</v>
      </c>
      <c r="AN599">
        <v>6.24</v>
      </c>
      <c r="AO599" t="s">
        <v>10455</v>
      </c>
      <c r="AP599">
        <v>-2.9015673672876E-2</v>
      </c>
      <c r="AQ599">
        <f>(Table2[[#This Row],[Sharpe Ratio]]-AVERAGE(Table2[Sharpe Ratio]))/_xlfn.STDEV.P(Table2[Sharpe Ratio])</f>
        <v>-0.93983843050682103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517</v>
      </c>
      <c r="AT599">
        <f>_xlfn.RANK.AVG(Table2[[#This Row],[6M Return vs Nifty Z-Score]],Table2[6M Return vs Nifty Z-Score])</f>
        <v>574</v>
      </c>
      <c r="AU599">
        <f>_xlfn.RANK.AVG(Table2[[#This Row],[Sharpe Ratio Z-Score]],Table2[Sharpe Ratio Z-Score])</f>
        <v>598</v>
      </c>
      <c r="AV599">
        <f>(Table2[[#This Row],[Rank 1Y]]+Table2[[#This Row],[Rank 6M]]+Table2[[#This Row],[Rank Sharpe]])/3</f>
        <v>563</v>
      </c>
    </row>
    <row r="600" spans="1:48" x14ac:dyDescent="0.3">
      <c r="A600" t="s">
        <v>564</v>
      </c>
      <c r="B600" t="s">
        <v>565</v>
      </c>
      <c r="C600" t="s">
        <v>10411</v>
      </c>
      <c r="D600" t="s">
        <v>37</v>
      </c>
      <c r="E600">
        <v>33534.802298069997</v>
      </c>
      <c r="F600">
        <v>995.7</v>
      </c>
      <c r="G600">
        <v>-2.6438134978105401</v>
      </c>
      <c r="H600">
        <f>(Table2[[#This Row],[1Y Return vs Nifty]]-AVERAGE(Table2[1Y Return vs Nifty]))/_xlfn.STDEV.P(Table2[1Y Return vs Nifty])</f>
        <v>-0.57740065409922414</v>
      </c>
      <c r="I600">
        <v>-3.1427780927504001</v>
      </c>
      <c r="J600">
        <f>(Table2[[#This Row],[1M Return vs Nifty]]-AVERAGE(Table2[1M Return vs Nifty]))/_xlfn.STDEV.P(Table2[1M Return vs Nifty])</f>
        <v>-0.27173223620350129</v>
      </c>
      <c r="K600">
        <v>-6.7124049212713199</v>
      </c>
      <c r="L600">
        <f>(Table2[[#This Row],[6M Return vs Nifty]]-AVERAGE(Table2[6M Return vs Nifty]))/_xlfn.STDEV.P(Table2[6M Return vs Nifty])</f>
        <v>-0.58072532079065686</v>
      </c>
      <c r="M600">
        <v>-4.1214968238081902</v>
      </c>
      <c r="N600">
        <f>(Table2[[#This Row],[1W Return vs Nifty]]-AVERAGE(Table2[1W Return vs Nifty]))/_xlfn.STDEV.P(Table2[1W Return vs Nifty])</f>
        <v>-0.46396843367486573</v>
      </c>
      <c r="O600">
        <v>975.13</v>
      </c>
      <c r="P600">
        <v>975.93958946787302</v>
      </c>
      <c r="Q600">
        <v>941.068168656951</v>
      </c>
      <c r="R600">
        <v>46.7368438239954</v>
      </c>
      <c r="S600" s="2">
        <f>(Table2[[#This Row],[Close Price]]-Table2[[#This Row],[20D EMA]])/Table2[[#This Row],[20D EMA]]</f>
        <v>2.1094623280998481E-2</v>
      </c>
      <c r="T600" s="2">
        <f>(Table2[[#This Row],[Close Price]]-Table2[[#This Row],[50D EMA]])/Table2[[#This Row],[50D EMA]]</f>
        <v>2.0247575511206903E-2</v>
      </c>
      <c r="U600" s="2">
        <f>(Table2[[#This Row],[Close Price]]-Table2[[#This Row],[200D EMA]])/Table2[[#This Row],[200D EMA]]</f>
        <v>5.8053001007373428E-2</v>
      </c>
      <c r="V600">
        <v>0.81809001372463896</v>
      </c>
      <c r="W600">
        <v>971.5</v>
      </c>
      <c r="X600">
        <v>1000.9</v>
      </c>
      <c r="Y600">
        <v>971.5</v>
      </c>
      <c r="Z600">
        <v>1000.9</v>
      </c>
      <c r="AA600">
        <v>971.5</v>
      </c>
      <c r="AB600">
        <v>1000.9</v>
      </c>
      <c r="AC600" s="2">
        <f>(Table2[[#This Row],[Close Price]]/Table2[[#This Row],[Day Low]])-1</f>
        <v>2.4909933093155034E-2</v>
      </c>
      <c r="AD600" s="2">
        <f>(Table2[[#This Row],[Day High]]/Table2[[#This Row],[Close Price]])-1</f>
        <v>5.2224565632217335E-3</v>
      </c>
      <c r="AE600" s="2">
        <f>(Table2[[#This Row],[Close Price]]/Table2[[#This Row],[Current Week Low]])-1</f>
        <v>2.4909933093155034E-2</v>
      </c>
      <c r="AF600" s="2">
        <f>(Table2[[#This Row],[Current Week High]]/Table2[[#This Row],[Close Price]])-1</f>
        <v>5.2224565632217335E-3</v>
      </c>
      <c r="AG600" s="2">
        <f>(Table2[[#This Row],[Close Price]]/Table2[[#This Row],[Current Month Low]])-1</f>
        <v>2.4909933093155034E-2</v>
      </c>
      <c r="AH600" s="2">
        <f>(Table2[[#This Row],[Current Month High]]/Table2[[#This Row],[Close Price]])-1</f>
        <v>5.2224565632217335E-3</v>
      </c>
      <c r="AI600">
        <v>9.6715878276589304</v>
      </c>
      <c r="AJ600">
        <v>30.498034076015699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-0.12</v>
      </c>
      <c r="AM600" t="s">
        <v>10456</v>
      </c>
      <c r="AN600">
        <v>3.21</v>
      </c>
      <c r="AO600" t="s">
        <v>10455</v>
      </c>
      <c r="AP600">
        <v>-6.6966543070636E-2</v>
      </c>
      <c r="AQ600">
        <f>(Table2[[#This Row],[Sharpe Ratio]]-AVERAGE(Table2[Sharpe Ratio]))/_xlfn.STDEV.P(Table2[Sharpe Ratio])</f>
        <v>-1.3689067527671195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526</v>
      </c>
      <c r="AT600">
        <f>_xlfn.RANK.AVG(Table2[[#This Row],[6M Return vs Nifty Z-Score]],Table2[6M Return vs Nifty Z-Score])</f>
        <v>506</v>
      </c>
      <c r="AU600">
        <f>_xlfn.RANK.AVG(Table2[[#This Row],[Sharpe Ratio Z-Score]],Table2[Sharpe Ratio Z-Score])</f>
        <v>661</v>
      </c>
      <c r="AV600">
        <f>(Table2[[#This Row],[Rank 1Y]]+Table2[[#This Row],[Rank 6M]]+Table2[[#This Row],[Rank Sharpe]])/3</f>
        <v>564.33333333333337</v>
      </c>
    </row>
    <row r="601" spans="1:48" x14ac:dyDescent="0.3">
      <c r="A601" t="s">
        <v>1595</v>
      </c>
      <c r="B601" t="s">
        <v>1596</v>
      </c>
      <c r="C601" t="s">
        <v>10411</v>
      </c>
      <c r="D601" t="s">
        <v>391</v>
      </c>
      <c r="E601">
        <v>5338.3583513399999</v>
      </c>
      <c r="F601">
        <v>294.5</v>
      </c>
      <c r="G601">
        <v>-11.1818013223316</v>
      </c>
      <c r="H601">
        <f>(Table2[[#This Row],[1Y Return vs Nifty]]-AVERAGE(Table2[1Y Return vs Nifty]))/_xlfn.STDEV.P(Table2[1Y Return vs Nifty])</f>
        <v>-0.67860486217296367</v>
      </c>
      <c r="I601">
        <v>-6.8976700393145203</v>
      </c>
      <c r="J601">
        <f>(Table2[[#This Row],[1M Return vs Nifty]]-AVERAGE(Table2[1M Return vs Nifty]))/_xlfn.STDEV.P(Table2[1M Return vs Nifty])</f>
        <v>-0.63213813110114814</v>
      </c>
      <c r="K601">
        <v>-9.5113993912963899</v>
      </c>
      <c r="L601">
        <f>(Table2[[#This Row],[6M Return vs Nifty]]-AVERAGE(Table2[6M Return vs Nifty]))/_xlfn.STDEV.P(Table2[6M Return vs Nifty])</f>
        <v>-0.66600218585913484</v>
      </c>
      <c r="M601">
        <v>-7.2762772441024701</v>
      </c>
      <c r="N601">
        <f>(Table2[[#This Row],[1W Return vs Nifty]]-AVERAGE(Table2[1W Return vs Nifty]))/_xlfn.STDEV.P(Table2[1W Return vs Nifty])</f>
        <v>-1.0977888861389118</v>
      </c>
      <c r="O601">
        <v>301.07</v>
      </c>
      <c r="P601">
        <v>298.76557654788098</v>
      </c>
      <c r="Q601">
        <v>295.021043952534</v>
      </c>
      <c r="R601">
        <v>35.415317680034597</v>
      </c>
      <c r="S601" s="2">
        <f>(Table2[[#This Row],[Close Price]]-Table2[[#This Row],[20D EMA]])/Table2[[#This Row],[20D EMA]]</f>
        <v>-2.182216760221873E-2</v>
      </c>
      <c r="T601" s="2">
        <f>(Table2[[#This Row],[Close Price]]-Table2[[#This Row],[50D EMA]])/Table2[[#This Row],[50D EMA]]</f>
        <v>-1.4277336087939066E-2</v>
      </c>
      <c r="U601" s="2">
        <f>(Table2[[#This Row],[Close Price]]-Table2[[#This Row],[200D EMA]])/Table2[[#This Row],[200D EMA]]</f>
        <v>-1.7661246992869823E-3</v>
      </c>
      <c r="V601">
        <v>1.72520267342796</v>
      </c>
      <c r="W601">
        <v>292.25</v>
      </c>
      <c r="X601">
        <v>298.45</v>
      </c>
      <c r="Y601">
        <v>292.25</v>
      </c>
      <c r="Z601">
        <v>298.45</v>
      </c>
      <c r="AA601">
        <v>292.25</v>
      </c>
      <c r="AB601">
        <v>298.45</v>
      </c>
      <c r="AC601" s="2">
        <f>(Table2[[#This Row],[Close Price]]/Table2[[#This Row],[Day Low]])-1</f>
        <v>7.6988879384090048E-3</v>
      </c>
      <c r="AD601" s="2">
        <f>(Table2[[#This Row],[Day High]]/Table2[[#This Row],[Close Price]])-1</f>
        <v>1.3412563667232646E-2</v>
      </c>
      <c r="AE601" s="2">
        <f>(Table2[[#This Row],[Close Price]]/Table2[[#This Row],[Current Week Low]])-1</f>
        <v>7.6988879384090048E-3</v>
      </c>
      <c r="AF601" s="2">
        <f>(Table2[[#This Row],[Current Week High]]/Table2[[#This Row],[Close Price]])-1</f>
        <v>1.3412563667232646E-2</v>
      </c>
      <c r="AG601" s="2">
        <f>(Table2[[#This Row],[Close Price]]/Table2[[#This Row],[Current Month Low]])-1</f>
        <v>7.6988879384090048E-3</v>
      </c>
      <c r="AH601" s="2">
        <f>(Table2[[#This Row],[Current Month High]]/Table2[[#This Row],[Close Price]])-1</f>
        <v>1.3412563667232646E-2</v>
      </c>
      <c r="AI601">
        <v>31.731748726655301</v>
      </c>
      <c r="AJ601">
        <v>19.391891891891898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-0.09</v>
      </c>
      <c r="AM601" t="s">
        <v>10456</v>
      </c>
      <c r="AN601">
        <v>-2.63</v>
      </c>
      <c r="AO601" t="s">
        <v>10456</v>
      </c>
      <c r="AP601">
        <v>-2.117361244444E-2</v>
      </c>
      <c r="AQ601">
        <f>(Table2[[#This Row],[Sharpe Ratio]]-AVERAGE(Table2[Sharpe Ratio]))/_xlfn.STDEV.P(Table2[Sharpe Ratio])</f>
        <v>-0.85117695561196194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-3.9257110208841208</v>
      </c>
      <c r="AS601">
        <f>_xlfn.RANK.AVG(Table2[[#This Row],[1Y Return vs Nifty Z-Score]],Table2[1Y Return vs Nifty Z-Score])</f>
        <v>577</v>
      </c>
      <c r="AT601">
        <f>_xlfn.RANK.AVG(Table2[[#This Row],[6M Return vs Nifty Z-Score]],Table2[6M Return vs Nifty Z-Score])</f>
        <v>536</v>
      </c>
      <c r="AU601">
        <f>_xlfn.RANK.AVG(Table2[[#This Row],[Sharpe Ratio Z-Score]],Table2[Sharpe Ratio Z-Score])</f>
        <v>586</v>
      </c>
      <c r="AV601">
        <f>(Table2[[#This Row],[Rank 1Y]]+Table2[[#This Row],[Rank 6M]]+Table2[[#This Row],[Rank Sharpe]])/3</f>
        <v>566.33333333333337</v>
      </c>
    </row>
    <row r="602" spans="1:48" x14ac:dyDescent="0.3">
      <c r="A602" t="s">
        <v>462</v>
      </c>
      <c r="B602" t="s">
        <v>463</v>
      </c>
      <c r="C602" t="s">
        <v>10410</v>
      </c>
      <c r="D602" t="s">
        <v>21</v>
      </c>
      <c r="E602">
        <v>46445.981269454998</v>
      </c>
      <c r="F602">
        <v>2494.9</v>
      </c>
      <c r="G602">
        <v>5.2664866165782502</v>
      </c>
      <c r="H602">
        <f>(Table2[[#This Row],[1Y Return vs Nifty]]-AVERAGE(Table2[1Y Return vs Nifty]))/_xlfn.STDEV.P(Table2[1Y Return vs Nifty])</f>
        <v>-0.48363668123396236</v>
      </c>
      <c r="I602">
        <v>-2.3645616845591002</v>
      </c>
      <c r="J602">
        <f>(Table2[[#This Row],[1M Return vs Nifty]]-AVERAGE(Table2[1M Return vs Nifty]))/_xlfn.STDEV.P(Table2[1M Return vs Nifty])</f>
        <v>-0.19703666972392181</v>
      </c>
      <c r="K602">
        <v>-19.7928099379325</v>
      </c>
      <c r="L602">
        <f>(Table2[[#This Row],[6M Return vs Nifty]]-AVERAGE(Table2[6M Return vs Nifty]))/_xlfn.STDEV.P(Table2[6M Return vs Nifty])</f>
        <v>-0.9792455556794617</v>
      </c>
      <c r="M602">
        <v>3.1937839704725399E-2</v>
      </c>
      <c r="N602">
        <f>(Table2[[#This Row],[1W Return vs Nifty]]-AVERAGE(Table2[1W Return vs Nifty]))/_xlfn.STDEV.P(Table2[1W Return vs Nifty])</f>
        <v>0.37048959097017298</v>
      </c>
      <c r="O602">
        <v>2414.33</v>
      </c>
      <c r="P602">
        <v>2396.6947065705899</v>
      </c>
      <c r="Q602">
        <v>2389.1240049564899</v>
      </c>
      <c r="R602">
        <v>64.047893497342699</v>
      </c>
      <c r="S602" s="2">
        <f>(Table2[[#This Row],[Close Price]]-Table2[[#This Row],[20D EMA]])/Table2[[#This Row],[20D EMA]]</f>
        <v>3.337157720775543E-2</v>
      </c>
      <c r="T602" s="2">
        <f>(Table2[[#This Row],[Close Price]]-Table2[[#This Row],[50D EMA]])/Table2[[#This Row],[50D EMA]]</f>
        <v>4.097530367976291E-2</v>
      </c>
      <c r="U602" s="2">
        <f>(Table2[[#This Row],[Close Price]]-Table2[[#This Row],[200D EMA]])/Table2[[#This Row],[200D EMA]]</f>
        <v>4.4273966032766288E-2</v>
      </c>
      <c r="V602">
        <v>0.773617855734687</v>
      </c>
      <c r="W602">
        <v>2457.8000000000002</v>
      </c>
      <c r="X602">
        <v>2543.8000000000002</v>
      </c>
      <c r="Y602">
        <v>2457.8000000000002</v>
      </c>
      <c r="Z602">
        <v>2543.8000000000002</v>
      </c>
      <c r="AA602">
        <v>2457.8000000000002</v>
      </c>
      <c r="AB602">
        <v>2543.8000000000002</v>
      </c>
      <c r="AC602" s="2">
        <f>(Table2[[#This Row],[Close Price]]/Table2[[#This Row],[Day Low]])-1</f>
        <v>1.5094800227845928E-2</v>
      </c>
      <c r="AD602" s="2">
        <f>(Table2[[#This Row],[Day High]]/Table2[[#This Row],[Close Price]])-1</f>
        <v>1.9599983967293344E-2</v>
      </c>
      <c r="AE602" s="2">
        <f>(Table2[[#This Row],[Close Price]]/Table2[[#This Row],[Current Week Low]])-1</f>
        <v>1.5094800227845928E-2</v>
      </c>
      <c r="AF602" s="2">
        <f>(Table2[[#This Row],[Current Week High]]/Table2[[#This Row],[Close Price]])-1</f>
        <v>1.9599983967293344E-2</v>
      </c>
      <c r="AG602" s="2">
        <f>(Table2[[#This Row],[Close Price]]/Table2[[#This Row],[Current Month Low]])-1</f>
        <v>1.5094800227845928E-2</v>
      </c>
      <c r="AH602" s="2">
        <f>(Table2[[#This Row],[Current Month High]]/Table2[[#This Row],[Close Price]])-1</f>
        <v>1.9599983967293344E-2</v>
      </c>
      <c r="AI602">
        <v>13.736021483826899</v>
      </c>
      <c r="AJ602">
        <v>34.859459459459401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-0.03</v>
      </c>
      <c r="AM602" t="s">
        <v>10456</v>
      </c>
      <c r="AN602">
        <v>4.04</v>
      </c>
      <c r="AO602" t="s">
        <v>10455</v>
      </c>
      <c r="AP602">
        <v>-2.6907363597093E-2</v>
      </c>
      <c r="AQ602">
        <f>(Table2[[#This Row],[Sharpe Ratio]]-AVERAGE(Table2[Sharpe Ratio]))/_xlfn.STDEV.P(Table2[Sharpe Ratio])</f>
        <v>-0.91600211051268432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-2.2054314261798571</v>
      </c>
      <c r="AS602">
        <f>_xlfn.RANK.AVG(Table2[[#This Row],[1Y Return vs Nifty Z-Score]],Table2[1Y Return vs Nifty Z-Score])</f>
        <v>476</v>
      </c>
      <c r="AT602">
        <f>_xlfn.RANK.AVG(Table2[[#This Row],[6M Return vs Nifty Z-Score]],Table2[6M Return vs Nifty Z-Score])</f>
        <v>635</v>
      </c>
      <c r="AU602">
        <f>_xlfn.RANK.AVG(Table2[[#This Row],[Sharpe Ratio Z-Score]],Table2[Sharpe Ratio Z-Score])</f>
        <v>594</v>
      </c>
      <c r="AV602">
        <f>(Table2[[#This Row],[Rank 1Y]]+Table2[[#This Row],[Rank 6M]]+Table2[[#This Row],[Rank Sharpe]])/3</f>
        <v>568.33333333333337</v>
      </c>
    </row>
    <row r="603" spans="1:48" x14ac:dyDescent="0.3">
      <c r="A603" t="s">
        <v>1525</v>
      </c>
      <c r="B603" t="s">
        <v>1526</v>
      </c>
      <c r="C603" t="s">
        <v>10421</v>
      </c>
      <c r="D603" t="s">
        <v>381</v>
      </c>
      <c r="E603">
        <v>5945.8316808</v>
      </c>
      <c r="F603">
        <v>62.09</v>
      </c>
      <c r="G603">
        <v>-37.224585001527998</v>
      </c>
      <c r="H603">
        <f>(Table2[[#This Row],[1Y Return vs Nifty]]-AVERAGE(Table2[1Y Return vs Nifty]))/_xlfn.STDEV.P(Table2[1Y Return vs Nifty])</f>
        <v>-0.98730046498458124</v>
      </c>
      <c r="I603">
        <v>-19.6401661178501</v>
      </c>
      <c r="J603">
        <f>(Table2[[#This Row],[1M Return vs Nifty]]-AVERAGE(Table2[1M Return vs Nifty]))/_xlfn.STDEV.P(Table2[1M Return vs Nifty])</f>
        <v>-1.8552014756047548</v>
      </c>
      <c r="K603">
        <v>-35.474463771975202</v>
      </c>
      <c r="L603">
        <f>(Table2[[#This Row],[6M Return vs Nifty]]-AVERAGE(Table2[6M Return vs Nifty]))/_xlfn.STDEV.P(Table2[6M Return vs Nifty])</f>
        <v>-1.4570179458636625</v>
      </c>
      <c r="M603">
        <v>-3.9524312767600902</v>
      </c>
      <c r="N603">
        <f>(Table2[[#This Row],[1W Return vs Nifty]]-AVERAGE(Table2[1W Return vs Nifty]))/_xlfn.STDEV.P(Table2[1W Return vs Nifty])</f>
        <v>-0.43000182197765208</v>
      </c>
      <c r="O603">
        <v>63.26</v>
      </c>
      <c r="P603">
        <v>66.851694826750006</v>
      </c>
      <c r="Q603">
        <v>71.151105421304706</v>
      </c>
      <c r="R603">
        <v>26.763150598393199</v>
      </c>
      <c r="S603" s="2">
        <f>(Table2[[#This Row],[Close Price]]-Table2[[#This Row],[20D EMA]])/Table2[[#This Row],[20D EMA]]</f>
        <v>-1.8495099588997702E-2</v>
      </c>
      <c r="T603" s="2">
        <f>(Table2[[#This Row],[Close Price]]-Table2[[#This Row],[50D EMA]])/Table2[[#This Row],[50D EMA]]</f>
        <v>-7.1227735348972185E-2</v>
      </c>
      <c r="U603" s="2">
        <f>(Table2[[#This Row],[Close Price]]-Table2[[#This Row],[200D EMA]])/Table2[[#This Row],[200D EMA]]</f>
        <v>-0.12735017070573221</v>
      </c>
      <c r="V603">
        <v>2.2656157728212101</v>
      </c>
      <c r="W603">
        <v>60.55</v>
      </c>
      <c r="X603">
        <v>63</v>
      </c>
      <c r="Y603">
        <v>60.55</v>
      </c>
      <c r="Z603">
        <v>63</v>
      </c>
      <c r="AA603">
        <v>60.55</v>
      </c>
      <c r="AB603">
        <v>63</v>
      </c>
      <c r="AC603" s="2">
        <f>(Table2[[#This Row],[Close Price]]/Table2[[#This Row],[Day Low]])-1</f>
        <v>2.5433526011560792E-2</v>
      </c>
      <c r="AD603" s="2">
        <f>(Table2[[#This Row],[Day High]]/Table2[[#This Row],[Close Price]])-1</f>
        <v>1.465614430665152E-2</v>
      </c>
      <c r="AE603" s="2">
        <f>(Table2[[#This Row],[Close Price]]/Table2[[#This Row],[Current Week Low]])-1</f>
        <v>2.5433526011560792E-2</v>
      </c>
      <c r="AF603" s="2">
        <f>(Table2[[#This Row],[Current Week High]]/Table2[[#This Row],[Close Price]])-1</f>
        <v>1.465614430665152E-2</v>
      </c>
      <c r="AG603" s="2">
        <f>(Table2[[#This Row],[Close Price]]/Table2[[#This Row],[Current Month Low]])-1</f>
        <v>2.5433526011560792E-2</v>
      </c>
      <c r="AH603" s="2">
        <f>(Table2[[#This Row],[Current Month High]]/Table2[[#This Row],[Close Price]])-1</f>
        <v>1.465614430665152E-2</v>
      </c>
      <c r="AI603">
        <v>57.835400225479098</v>
      </c>
      <c r="AJ603">
        <v>4.7048903878583497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-0.25</v>
      </c>
      <c r="AM603" t="s">
        <v>10456</v>
      </c>
      <c r="AN603">
        <v>-4.2699999999999996</v>
      </c>
      <c r="AO603" t="s">
        <v>10456</v>
      </c>
      <c r="AP603">
        <v>6.1921860020690001E-2</v>
      </c>
      <c r="AQ603">
        <f>(Table2[[#This Row],[Sharpe Ratio]]-AVERAGE(Table2[Sharpe Ratio]))/_xlfn.STDEV.P(Table2[Sharpe Ratio])</f>
        <v>8.8291244295589114E-2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691</v>
      </c>
      <c r="AT603">
        <f>_xlfn.RANK.AVG(Table2[[#This Row],[6M Return vs Nifty Z-Score]],Table2[6M Return vs Nifty Z-Score])</f>
        <v>711</v>
      </c>
      <c r="AU603">
        <f>_xlfn.RANK.AVG(Table2[[#This Row],[Sharpe Ratio Z-Score]],Table2[Sharpe Ratio Z-Score])</f>
        <v>305</v>
      </c>
      <c r="AV603">
        <f>(Table2[[#This Row],[Rank 1Y]]+Table2[[#This Row],[Rank 6M]]+Table2[[#This Row],[Rank Sharpe]])/3</f>
        <v>569</v>
      </c>
    </row>
    <row r="604" spans="1:48" x14ac:dyDescent="0.3">
      <c r="A604" t="s">
        <v>1244</v>
      </c>
      <c r="B604" t="s">
        <v>1245</v>
      </c>
      <c r="C604" t="s">
        <v>10411</v>
      </c>
      <c r="D604" t="s">
        <v>24</v>
      </c>
      <c r="E604">
        <v>8706.2219214199995</v>
      </c>
      <c r="F604">
        <v>44.45</v>
      </c>
      <c r="G604">
        <v>-11.073926745754401</v>
      </c>
      <c r="H604">
        <f>(Table2[[#This Row],[1Y Return vs Nifty]]-AVERAGE(Table2[1Y Return vs Nifty]))/_xlfn.STDEV.P(Table2[1Y Return vs Nifty])</f>
        <v>-0.6773261813739081</v>
      </c>
      <c r="I604">
        <v>-19.165472758199702</v>
      </c>
      <c r="J604">
        <f>(Table2[[#This Row],[1M Return vs Nifty]]-AVERAGE(Table2[1M Return vs Nifty]))/_xlfn.STDEV.P(Table2[1M Return vs Nifty])</f>
        <v>-1.8096389700729194</v>
      </c>
      <c r="K604">
        <v>-32.9698985296641</v>
      </c>
      <c r="L604">
        <f>(Table2[[#This Row],[6M Return vs Nifty]]-AVERAGE(Table2[6M Return vs Nifty]))/_xlfn.STDEV.P(Table2[6M Return vs Nifty])</f>
        <v>-1.3807114456147176</v>
      </c>
      <c r="M604">
        <v>-6.1229968675211301</v>
      </c>
      <c r="N604">
        <f>(Table2[[#This Row],[1W Return vs Nifty]]-AVERAGE(Table2[1W Return vs Nifty]))/_xlfn.STDEV.P(Table2[1W Return vs Nifty])</f>
        <v>-0.86608569519717771</v>
      </c>
      <c r="O604">
        <v>47.55</v>
      </c>
      <c r="P604">
        <v>49.797603900271497</v>
      </c>
      <c r="Q604">
        <v>50.145839022183303</v>
      </c>
      <c r="R604">
        <v>32.786237407330503</v>
      </c>
      <c r="S604" s="2">
        <f>(Table2[[#This Row],[Close Price]]-Table2[[#This Row],[20D EMA]])/Table2[[#This Row],[20D EMA]]</f>
        <v>-6.5194532071503566E-2</v>
      </c>
      <c r="T604" s="2">
        <f>(Table2[[#This Row],[Close Price]]-Table2[[#This Row],[50D EMA]])/Table2[[#This Row],[50D EMA]]</f>
        <v>-0.10738677127881527</v>
      </c>
      <c r="U604" s="2">
        <f>(Table2[[#This Row],[Close Price]]-Table2[[#This Row],[200D EMA]])/Table2[[#This Row],[200D EMA]]</f>
        <v>-0.11358547654698925</v>
      </c>
      <c r="V604">
        <v>2.3104559340167299</v>
      </c>
      <c r="W604">
        <v>44.2</v>
      </c>
      <c r="X604">
        <v>45.8</v>
      </c>
      <c r="Y604">
        <v>44.2</v>
      </c>
      <c r="Z604">
        <v>45.8</v>
      </c>
      <c r="AA604">
        <v>44.2</v>
      </c>
      <c r="AB604">
        <v>45.8</v>
      </c>
      <c r="AC604" s="2">
        <f>(Table2[[#This Row],[Close Price]]/Table2[[#This Row],[Day Low]])-1</f>
        <v>5.6561085972850478E-3</v>
      </c>
      <c r="AD604" s="2">
        <f>(Table2[[#This Row],[Day High]]/Table2[[#This Row],[Close Price]])-1</f>
        <v>3.0371203599550034E-2</v>
      </c>
      <c r="AE604" s="2">
        <f>(Table2[[#This Row],[Close Price]]/Table2[[#This Row],[Current Week Low]])-1</f>
        <v>5.6561085972850478E-3</v>
      </c>
      <c r="AF604" s="2">
        <f>(Table2[[#This Row],[Current Week High]]/Table2[[#This Row],[Close Price]])-1</f>
        <v>3.0371203599550034E-2</v>
      </c>
      <c r="AG604" s="2">
        <f>(Table2[[#This Row],[Close Price]]/Table2[[#This Row],[Current Month Low]])-1</f>
        <v>5.6561085972850478E-3</v>
      </c>
      <c r="AH604" s="2">
        <f>(Table2[[#This Row],[Current Month High]]/Table2[[#This Row],[Close Price]])-1</f>
        <v>3.0371203599550034E-2</v>
      </c>
      <c r="AI604">
        <v>41.732283464566898</v>
      </c>
      <c r="AJ604">
        <v>16.819973718791001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-0.25</v>
      </c>
      <c r="AM604" t="s">
        <v>10456</v>
      </c>
      <c r="AN604">
        <v>-10.71</v>
      </c>
      <c r="AO604" t="s">
        <v>10456</v>
      </c>
      <c r="AP604">
        <v>2.4080522727580999E-2</v>
      </c>
      <c r="AQ604">
        <f>(Table2[[#This Row],[Sharpe Ratio]]-AVERAGE(Table2[Sharpe Ratio]))/_xlfn.STDEV.P(Table2[Sharpe Ratio])</f>
        <v>-0.33953872013201586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576</v>
      </c>
      <c r="AT604">
        <f>_xlfn.RANK.AVG(Table2[[#This Row],[6M Return vs Nifty Z-Score]],Table2[6M Return vs Nifty Z-Score])</f>
        <v>707</v>
      </c>
      <c r="AU604">
        <f>_xlfn.RANK.AVG(Table2[[#This Row],[Sharpe Ratio Z-Score]],Table2[Sharpe Ratio Z-Score])</f>
        <v>427</v>
      </c>
      <c r="AV604">
        <f>(Table2[[#This Row],[Rank 1Y]]+Table2[[#This Row],[Rank 6M]]+Table2[[#This Row],[Rank Sharpe]])/3</f>
        <v>570</v>
      </c>
    </row>
    <row r="605" spans="1:48" x14ac:dyDescent="0.3">
      <c r="A605" t="s">
        <v>529</v>
      </c>
      <c r="B605" t="s">
        <v>530</v>
      </c>
      <c r="C605" t="s">
        <v>10410</v>
      </c>
      <c r="D605" t="s">
        <v>21</v>
      </c>
      <c r="E605">
        <v>36405.0412551599</v>
      </c>
      <c r="F605">
        <v>5518.4</v>
      </c>
      <c r="G605">
        <v>-8.1300862168777801</v>
      </c>
      <c r="H605">
        <f>(Table2[[#This Row],[1Y Return vs Nifty]]-AVERAGE(Table2[1Y Return vs Nifty]))/_xlfn.STDEV.P(Table2[1Y Return vs Nifty])</f>
        <v>-0.64243165405159375</v>
      </c>
      <c r="I605">
        <v>1.11496936844354</v>
      </c>
      <c r="J605">
        <f>(Table2[[#This Row],[1M Return vs Nifty]]-AVERAGE(Table2[1M Return vs Nifty]))/_xlfn.STDEV.P(Table2[1M Return vs Nifty])</f>
        <v>0.13693925310631283</v>
      </c>
      <c r="K605">
        <v>-21.838823087710502</v>
      </c>
      <c r="L605">
        <f>(Table2[[#This Row],[6M Return vs Nifty]]-AVERAGE(Table2[6M Return vs Nifty]))/_xlfn.STDEV.P(Table2[6M Return vs Nifty])</f>
        <v>-1.0415813656178026</v>
      </c>
      <c r="M605">
        <v>-0.90299439757912703</v>
      </c>
      <c r="N605">
        <f>(Table2[[#This Row],[1W Return vs Nifty]]-AVERAGE(Table2[1W Return vs Nifty]))/_xlfn.STDEV.P(Table2[1W Return vs Nifty])</f>
        <v>0.18265427607900275</v>
      </c>
      <c r="O605">
        <v>5290.3</v>
      </c>
      <c r="P605">
        <v>5251.8363599940503</v>
      </c>
      <c r="Q605">
        <v>5386.2784928697201</v>
      </c>
      <c r="R605">
        <v>67.397864782059202</v>
      </c>
      <c r="S605" s="2">
        <f>(Table2[[#This Row],[Close Price]]-Table2[[#This Row],[20D EMA]])/Table2[[#This Row],[20D EMA]]</f>
        <v>4.3116647449104858E-2</v>
      </c>
      <c r="T605" s="2">
        <f>(Table2[[#This Row],[Close Price]]-Table2[[#This Row],[50D EMA]])/Table2[[#This Row],[50D EMA]]</f>
        <v>5.075627299367174E-2</v>
      </c>
      <c r="U605" s="2">
        <f>(Table2[[#This Row],[Close Price]]-Table2[[#This Row],[200D EMA]])/Table2[[#This Row],[200D EMA]]</f>
        <v>2.4529275139631213E-2</v>
      </c>
      <c r="V605">
        <v>0.75884993394799805</v>
      </c>
      <c r="W605">
        <v>5425.75</v>
      </c>
      <c r="X605">
        <v>5594</v>
      </c>
      <c r="Y605">
        <v>5425.75</v>
      </c>
      <c r="Z605">
        <v>5594</v>
      </c>
      <c r="AA605">
        <v>5425.75</v>
      </c>
      <c r="AB605">
        <v>5594</v>
      </c>
      <c r="AC605" s="2">
        <f>(Table2[[#This Row],[Close Price]]/Table2[[#This Row],[Day Low]])-1</f>
        <v>1.7075980279223968E-2</v>
      </c>
      <c r="AD605" s="2">
        <f>(Table2[[#This Row],[Day High]]/Table2[[#This Row],[Close Price]])-1</f>
        <v>1.3699623079153511E-2</v>
      </c>
      <c r="AE605" s="2">
        <f>(Table2[[#This Row],[Close Price]]/Table2[[#This Row],[Current Week Low]])-1</f>
        <v>1.7075980279223968E-2</v>
      </c>
      <c r="AF605" s="2">
        <f>(Table2[[#This Row],[Current Week High]]/Table2[[#This Row],[Close Price]])-1</f>
        <v>1.3699623079153511E-2</v>
      </c>
      <c r="AG605" s="2">
        <f>(Table2[[#This Row],[Close Price]]/Table2[[#This Row],[Current Month Low]])-1</f>
        <v>1.7075980279223968E-2</v>
      </c>
      <c r="AH605" s="2">
        <f>(Table2[[#This Row],[Current Month High]]/Table2[[#This Row],[Close Price]])-1</f>
        <v>1.3699623079153511E-2</v>
      </c>
      <c r="AI605">
        <v>24.0839736155407</v>
      </c>
      <c r="AJ605">
        <v>28.716543238672799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-0.08</v>
      </c>
      <c r="AM605" t="s">
        <v>10456</v>
      </c>
      <c r="AN605">
        <v>6.55</v>
      </c>
      <c r="AO605" t="s">
        <v>10455</v>
      </c>
      <c r="AP605">
        <v>5.5624394257000002E-4</v>
      </c>
      <c r="AQ605">
        <f>(Table2[[#This Row],[Sharpe Ratio]]-AVERAGE(Table2[Sharpe Ratio]))/_xlfn.STDEV.P(Table2[Sharpe Ratio])</f>
        <v>-0.60550160822500798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561</v>
      </c>
      <c r="AT605">
        <f>_xlfn.RANK.AVG(Table2[[#This Row],[6M Return vs Nifty Z-Score]],Table2[6M Return vs Nifty Z-Score])</f>
        <v>652</v>
      </c>
      <c r="AU605">
        <f>_xlfn.RANK.AVG(Table2[[#This Row],[Sharpe Ratio Z-Score]],Table2[Sharpe Ratio Z-Score])</f>
        <v>500</v>
      </c>
      <c r="AV605">
        <f>(Table2[[#This Row],[Rank 1Y]]+Table2[[#This Row],[Rank 6M]]+Table2[[#This Row],[Rank Sharpe]])/3</f>
        <v>571</v>
      </c>
    </row>
    <row r="606" spans="1:48" x14ac:dyDescent="0.3">
      <c r="A606" t="s">
        <v>408</v>
      </c>
      <c r="B606" t="s">
        <v>409</v>
      </c>
      <c r="C606" t="s">
        <v>10411</v>
      </c>
      <c r="D606" t="s">
        <v>24</v>
      </c>
      <c r="E606">
        <v>58178.493742824001</v>
      </c>
      <c r="F606">
        <v>81.14</v>
      </c>
      <c r="G606">
        <v>-26.689307006537</v>
      </c>
      <c r="H606">
        <f>(Table2[[#This Row],[1Y Return vs Nifty]]-AVERAGE(Table2[1Y Return vs Nifty]))/_xlfn.STDEV.P(Table2[1Y Return vs Nifty])</f>
        <v>-0.86242157217829307</v>
      </c>
      <c r="I606">
        <v>-2.7377530524312501</v>
      </c>
      <c r="J606">
        <f>(Table2[[#This Row],[1M Return vs Nifty]]-AVERAGE(Table2[1M Return vs Nifty]))/_xlfn.STDEV.P(Table2[1M Return vs Nifty])</f>
        <v>-0.23285670684352852</v>
      </c>
      <c r="K606">
        <v>-18.537776082315698</v>
      </c>
      <c r="L606">
        <f>(Table2[[#This Row],[6M Return vs Nifty]]-AVERAGE(Table2[6M Return vs Nifty]))/_xlfn.STDEV.P(Table2[6M Return vs Nifty])</f>
        <v>-0.9410084837924112</v>
      </c>
      <c r="M606">
        <v>-3.92617257856632</v>
      </c>
      <c r="N606">
        <f>(Table2[[#This Row],[1W Return vs Nifty]]-AVERAGE(Table2[1W Return vs Nifty]))/_xlfn.STDEV.P(Table2[1W Return vs Nifty])</f>
        <v>-0.42472624087437527</v>
      </c>
      <c r="O606">
        <v>80.63</v>
      </c>
      <c r="P606">
        <v>79.897713249297496</v>
      </c>
      <c r="Q606">
        <v>80.324950706778594</v>
      </c>
      <c r="R606">
        <v>61.091471610560603</v>
      </c>
      <c r="S606" s="2">
        <f>(Table2[[#This Row],[Close Price]]-Table2[[#This Row],[20D EMA]])/Table2[[#This Row],[20D EMA]]</f>
        <v>6.3251891355575489E-3</v>
      </c>
      <c r="T606" s="2">
        <f>(Table2[[#This Row],[Close Price]]-Table2[[#This Row],[50D EMA]])/Table2[[#This Row],[50D EMA]]</f>
        <v>1.55484644075646E-2</v>
      </c>
      <c r="U606" s="2">
        <f>(Table2[[#This Row],[Close Price]]-Table2[[#This Row],[200D EMA]])/Table2[[#This Row],[200D EMA]]</f>
        <v>1.0146900633611278E-2</v>
      </c>
      <c r="V606">
        <v>1.0932593402692199</v>
      </c>
      <c r="W606">
        <v>81</v>
      </c>
      <c r="X606">
        <v>82.2</v>
      </c>
      <c r="Y606">
        <v>81</v>
      </c>
      <c r="Z606">
        <v>82.2</v>
      </c>
      <c r="AA606">
        <v>81</v>
      </c>
      <c r="AB606">
        <v>82.2</v>
      </c>
      <c r="AC606" s="2">
        <f>(Table2[[#This Row],[Close Price]]/Table2[[#This Row],[Day Low]])-1</f>
        <v>1.7283950617283939E-3</v>
      </c>
      <c r="AD606" s="2">
        <f>(Table2[[#This Row],[Day High]]/Table2[[#This Row],[Close Price]])-1</f>
        <v>1.3063840276066108E-2</v>
      </c>
      <c r="AE606" s="2">
        <f>(Table2[[#This Row],[Close Price]]/Table2[[#This Row],[Current Week Low]])-1</f>
        <v>1.7283950617283939E-3</v>
      </c>
      <c r="AF606" s="2">
        <f>(Table2[[#This Row],[Current Week High]]/Table2[[#This Row],[Close Price]])-1</f>
        <v>1.3063840276066108E-2</v>
      </c>
      <c r="AG606" s="2">
        <f>(Table2[[#This Row],[Close Price]]/Table2[[#This Row],[Current Month Low]])-1</f>
        <v>1.7283950617283939E-3</v>
      </c>
      <c r="AH606" s="2">
        <f>(Table2[[#This Row],[Current Month High]]/Table2[[#This Row],[Close Price]])-1</f>
        <v>1.3063840276066108E-2</v>
      </c>
      <c r="AI606">
        <v>24.1064826226275</v>
      </c>
      <c r="AJ606">
        <v>14.604519774011299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-0.08</v>
      </c>
      <c r="AM606" t="s">
        <v>10456</v>
      </c>
      <c r="AN606">
        <v>4.2699999999999996</v>
      </c>
      <c r="AO606" t="s">
        <v>10455</v>
      </c>
      <c r="AP606">
        <v>2.1472869649076E-2</v>
      </c>
      <c r="AQ606">
        <f>(Table2[[#This Row],[Sharpe Ratio]]-AVERAGE(Table2[Sharpe Ratio]))/_xlfn.STDEV.P(Table2[Sharpe Ratio])</f>
        <v>-0.36902055675884898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647</v>
      </c>
      <c r="AT606">
        <f>_xlfn.RANK.AVG(Table2[[#This Row],[6M Return vs Nifty Z-Score]],Table2[6M Return vs Nifty Z-Score])</f>
        <v>625</v>
      </c>
      <c r="AU606">
        <f>_xlfn.RANK.AVG(Table2[[#This Row],[Sharpe Ratio Z-Score]],Table2[Sharpe Ratio Z-Score])</f>
        <v>443</v>
      </c>
      <c r="AV606">
        <f>(Table2[[#This Row],[Rank 1Y]]+Table2[[#This Row],[Rank 6M]]+Table2[[#This Row],[Rank Sharpe]])/3</f>
        <v>571.66666666666663</v>
      </c>
    </row>
    <row r="607" spans="1:48" x14ac:dyDescent="0.3">
      <c r="A607" t="s">
        <v>1496</v>
      </c>
      <c r="B607" t="s">
        <v>1497</v>
      </c>
      <c r="C607" t="s">
        <v>10413</v>
      </c>
      <c r="D607" t="s">
        <v>998</v>
      </c>
      <c r="E607">
        <v>6249.3877425000001</v>
      </c>
      <c r="F607">
        <v>136.55000000000001</v>
      </c>
      <c r="G607">
        <v>-13.094545302455399</v>
      </c>
      <c r="H607">
        <f>(Table2[[#This Row],[1Y Return vs Nifty]]-AVERAGE(Table2[1Y Return vs Nifty]))/_xlfn.STDEV.P(Table2[1Y Return vs Nifty])</f>
        <v>-0.70127738686318253</v>
      </c>
      <c r="I607">
        <v>-13.521739451659601</v>
      </c>
      <c r="J607">
        <f>(Table2[[#This Row],[1M Return vs Nifty]]-AVERAGE(Table2[1M Return vs Nifty]))/_xlfn.STDEV.P(Table2[1M Return vs Nifty])</f>
        <v>-1.2679363640183123</v>
      </c>
      <c r="K607">
        <v>-35.541613264520002</v>
      </c>
      <c r="L607">
        <f>(Table2[[#This Row],[6M Return vs Nifty]]-AVERAGE(Table2[6M Return vs Nifty]))/_xlfn.STDEV.P(Table2[6M Return vs Nifty])</f>
        <v>-1.4590637870671674</v>
      </c>
      <c r="M607">
        <v>-6.54268562183419</v>
      </c>
      <c r="N607">
        <f>(Table2[[#This Row],[1W Return vs Nifty]]-AVERAGE(Table2[1W Return vs Nifty]))/_xlfn.STDEV.P(Table2[1W Return vs Nifty])</f>
        <v>-0.95040450053829917</v>
      </c>
      <c r="O607">
        <v>142.38</v>
      </c>
      <c r="P607">
        <v>150.55361113280901</v>
      </c>
      <c r="Q607">
        <v>160.431347004066</v>
      </c>
      <c r="R607">
        <v>29.1187974036756</v>
      </c>
      <c r="S607" s="2">
        <f>(Table2[[#This Row],[Close Price]]-Table2[[#This Row],[20D EMA]])/Table2[[#This Row],[20D EMA]]</f>
        <v>-4.0946762185700127E-2</v>
      </c>
      <c r="T607" s="2">
        <f>(Table2[[#This Row],[Close Price]]-Table2[[#This Row],[50D EMA]])/Table2[[#This Row],[50D EMA]]</f>
        <v>-9.3014116549193143E-2</v>
      </c>
      <c r="U607" s="2">
        <f>(Table2[[#This Row],[Close Price]]-Table2[[#This Row],[200D EMA]])/Table2[[#This Row],[200D EMA]]</f>
        <v>-0.14885711209206973</v>
      </c>
      <c r="V607">
        <v>1.7718164319451299</v>
      </c>
      <c r="W607">
        <v>134.80000000000001</v>
      </c>
      <c r="X607">
        <v>137.80000000000001</v>
      </c>
      <c r="Y607">
        <v>134.80000000000001</v>
      </c>
      <c r="Z607">
        <v>137.80000000000001</v>
      </c>
      <c r="AA607">
        <v>134.80000000000001</v>
      </c>
      <c r="AB607">
        <v>137.80000000000001</v>
      </c>
      <c r="AC607" s="2">
        <f>(Table2[[#This Row],[Close Price]]/Table2[[#This Row],[Day Low]])-1</f>
        <v>1.2982195845697264E-2</v>
      </c>
      <c r="AD607" s="2">
        <f>(Table2[[#This Row],[Day High]]/Table2[[#This Row],[Close Price]])-1</f>
        <v>9.1541559868180133E-3</v>
      </c>
      <c r="AE607" s="2">
        <f>(Table2[[#This Row],[Close Price]]/Table2[[#This Row],[Current Week Low]])-1</f>
        <v>1.2982195845697264E-2</v>
      </c>
      <c r="AF607" s="2">
        <f>(Table2[[#This Row],[Current Week High]]/Table2[[#This Row],[Close Price]])-1</f>
        <v>9.1541559868180133E-3</v>
      </c>
      <c r="AG607" s="2">
        <f>(Table2[[#This Row],[Close Price]]/Table2[[#This Row],[Current Month Low]])-1</f>
        <v>1.2982195845697264E-2</v>
      </c>
      <c r="AH607" s="2">
        <f>(Table2[[#This Row],[Current Month High]]/Table2[[#This Row],[Close Price]])-1</f>
        <v>9.1541559868180133E-3</v>
      </c>
      <c r="AI607">
        <v>54.2292200659099</v>
      </c>
      <c r="AJ607">
        <v>15.8676283411115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-0.25</v>
      </c>
      <c r="AM607" t="s">
        <v>10456</v>
      </c>
      <c r="AN607">
        <v>-9</v>
      </c>
      <c r="AO607" t="s">
        <v>10456</v>
      </c>
      <c r="AP607">
        <v>2.8501017761217998E-2</v>
      </c>
      <c r="AQ607">
        <f>(Table2[[#This Row],[Sharpe Ratio]]-AVERAGE(Table2[Sharpe Ratio]))/_xlfn.STDEV.P(Table2[Sharpe Ratio])</f>
        <v>-0.28956109332817354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588</v>
      </c>
      <c r="AT607">
        <f>_xlfn.RANK.AVG(Table2[[#This Row],[6M Return vs Nifty Z-Score]],Table2[6M Return vs Nifty Z-Score])</f>
        <v>712</v>
      </c>
      <c r="AU607">
        <f>_xlfn.RANK.AVG(Table2[[#This Row],[Sharpe Ratio Z-Score]],Table2[Sharpe Ratio Z-Score])</f>
        <v>418</v>
      </c>
      <c r="AV607">
        <f>(Table2[[#This Row],[Rank 1Y]]+Table2[[#This Row],[Rank 6M]]+Table2[[#This Row],[Rank Sharpe]])/3</f>
        <v>572.66666666666663</v>
      </c>
    </row>
    <row r="608" spans="1:48" x14ac:dyDescent="0.3">
      <c r="A608" t="s">
        <v>219</v>
      </c>
      <c r="B608" t="s">
        <v>220</v>
      </c>
      <c r="C608" t="s">
        <v>10411</v>
      </c>
      <c r="D608" t="s">
        <v>24</v>
      </c>
      <c r="E608">
        <v>114044.27698225</v>
      </c>
      <c r="F608">
        <v>1456.9</v>
      </c>
      <c r="G608">
        <v>-20.232607925897302</v>
      </c>
      <c r="H608">
        <f>(Table2[[#This Row],[1Y Return vs Nifty]]-AVERAGE(Table2[1Y Return vs Nifty]))/_xlfn.STDEV.P(Table2[1Y Return vs Nifty])</f>
        <v>-0.78588771775537025</v>
      </c>
      <c r="I608">
        <v>-9.8429234004615793</v>
      </c>
      <c r="J608">
        <f>(Table2[[#This Row],[1M Return vs Nifty]]-AVERAGE(Table2[1M Return vs Nifty]))/_xlfn.STDEV.P(Table2[1M Return vs Nifty])</f>
        <v>-0.91483246383575911</v>
      </c>
      <c r="K608">
        <v>-19.830610916692301</v>
      </c>
      <c r="L608">
        <f>(Table2[[#This Row],[6M Return vs Nifty]]-AVERAGE(Table2[6M Return vs Nifty]))/_xlfn.STDEV.P(Table2[6M Return vs Nifty])</f>
        <v>-0.98039723675624735</v>
      </c>
      <c r="M608">
        <v>-5.4291741550093002</v>
      </c>
      <c r="N608">
        <f>(Table2[[#This Row],[1W Return vs Nifty]]-AVERAGE(Table2[1W Return vs Nifty]))/_xlfn.STDEV.P(Table2[1W Return vs Nifty])</f>
        <v>-0.72669119954696715</v>
      </c>
      <c r="O608">
        <v>1486.44</v>
      </c>
      <c r="P608">
        <v>1482.2674650746801</v>
      </c>
      <c r="Q608">
        <v>1461.82883032482</v>
      </c>
      <c r="R608">
        <v>36.699426385589703</v>
      </c>
      <c r="S608" s="2">
        <f>(Table2[[#This Row],[Close Price]]-Table2[[#This Row],[20D EMA]])/Table2[[#This Row],[20D EMA]]</f>
        <v>-1.9872985118807328E-2</v>
      </c>
      <c r="T608" s="2">
        <f>(Table2[[#This Row],[Close Price]]-Table2[[#This Row],[50D EMA]])/Table2[[#This Row],[50D EMA]]</f>
        <v>-1.7113959303830459E-2</v>
      </c>
      <c r="U608" s="2">
        <f>(Table2[[#This Row],[Close Price]]-Table2[[#This Row],[200D EMA]])/Table2[[#This Row],[200D EMA]]</f>
        <v>-3.3716877260689705E-3</v>
      </c>
      <c r="V608">
        <v>1.26338427046119</v>
      </c>
      <c r="W608">
        <v>1452.95</v>
      </c>
      <c r="X608">
        <v>1469</v>
      </c>
      <c r="Y608">
        <v>1452.95</v>
      </c>
      <c r="Z608">
        <v>1469</v>
      </c>
      <c r="AA608">
        <v>1452.95</v>
      </c>
      <c r="AB608">
        <v>1469</v>
      </c>
      <c r="AC608" s="2">
        <f>(Table2[[#This Row],[Close Price]]/Table2[[#This Row],[Day Low]])-1</f>
        <v>2.7186069720224193E-3</v>
      </c>
      <c r="AD608" s="2">
        <f>(Table2[[#This Row],[Day High]]/Table2[[#This Row],[Close Price]])-1</f>
        <v>8.3053057862583213E-3</v>
      </c>
      <c r="AE608" s="2">
        <f>(Table2[[#This Row],[Close Price]]/Table2[[#This Row],[Current Week Low]])-1</f>
        <v>2.7186069720224193E-3</v>
      </c>
      <c r="AF608" s="2">
        <f>(Table2[[#This Row],[Current Week High]]/Table2[[#This Row],[Close Price]])-1</f>
        <v>8.3053057862583213E-3</v>
      </c>
      <c r="AG608" s="2">
        <f>(Table2[[#This Row],[Close Price]]/Table2[[#This Row],[Current Month Low]])-1</f>
        <v>2.7186069720224193E-3</v>
      </c>
      <c r="AH608" s="2">
        <f>(Table2[[#This Row],[Current Month High]]/Table2[[#This Row],[Close Price]])-1</f>
        <v>8.3053057862583213E-3</v>
      </c>
      <c r="AI608">
        <v>16.308600453016599</v>
      </c>
      <c r="AJ608">
        <v>8.3076236850908796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-0.13</v>
      </c>
      <c r="AM608" t="s">
        <v>10456</v>
      </c>
      <c r="AN608">
        <v>-1.84</v>
      </c>
      <c r="AO608" t="s">
        <v>10456</v>
      </c>
      <c r="AP608">
        <v>1.3032460849488E-2</v>
      </c>
      <c r="AQ608">
        <f>(Table2[[#This Row],[Sharpe Ratio]]-AVERAGE(Table2[Sharpe Ratio]))/_xlfn.STDEV.P(Table2[Sharpe Ratio])</f>
        <v>-0.46444688296164316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-3.8722555008559874</v>
      </c>
      <c r="AS608">
        <f>_xlfn.RANK.AVG(Table2[[#This Row],[1Y Return vs Nifty Z-Score]],Table2[1Y Return vs Nifty Z-Score])</f>
        <v>621</v>
      </c>
      <c r="AT608">
        <f>_xlfn.RANK.AVG(Table2[[#This Row],[6M Return vs Nifty Z-Score]],Table2[6M Return vs Nifty Z-Score])</f>
        <v>637</v>
      </c>
      <c r="AU608">
        <f>_xlfn.RANK.AVG(Table2[[#This Row],[Sharpe Ratio Z-Score]],Table2[Sharpe Ratio Z-Score])</f>
        <v>468</v>
      </c>
      <c r="AV608">
        <f>(Table2[[#This Row],[Rank 1Y]]+Table2[[#This Row],[Rank 6M]]+Table2[[#This Row],[Rank Sharpe]])/3</f>
        <v>575.33333333333337</v>
      </c>
    </row>
    <row r="609" spans="1:48" x14ac:dyDescent="0.3">
      <c r="A609" t="s">
        <v>2144</v>
      </c>
      <c r="B609" t="s">
        <v>2145</v>
      </c>
      <c r="C609" t="s">
        <v>10414</v>
      </c>
      <c r="D609" t="s">
        <v>109</v>
      </c>
      <c r="E609">
        <v>2515.9605310000002</v>
      </c>
      <c r="F609">
        <v>10.02</v>
      </c>
      <c r="G609">
        <v>0.24963091576827801</v>
      </c>
      <c r="H609">
        <f>(Table2[[#This Row],[1Y Return vs Nifty]]-AVERAGE(Table2[1Y Return vs Nifty]))/_xlfn.STDEV.P(Table2[1Y Return vs Nifty])</f>
        <v>-0.54310349222688847</v>
      </c>
      <c r="I609">
        <v>-44.1844761997679</v>
      </c>
      <c r="J609">
        <f>(Table2[[#This Row],[1M Return vs Nifty]]-AVERAGE(Table2[1M Return vs Nifty]))/_xlfn.STDEV.P(Table2[1M Return vs Nifty])</f>
        <v>-4.2110386516420828</v>
      </c>
      <c r="K609">
        <v>-64.1299247634729</v>
      </c>
      <c r="L609">
        <f>(Table2[[#This Row],[6M Return vs Nifty]]-AVERAGE(Table2[6M Return vs Nifty]))/_xlfn.STDEV.P(Table2[6M Return vs Nifty])</f>
        <v>-2.3300628577477127</v>
      </c>
      <c r="M609">
        <v>-3.9289409234651802</v>
      </c>
      <c r="N609">
        <f>(Table2[[#This Row],[1W Return vs Nifty]]-AVERAGE(Table2[1W Return vs Nifty]))/_xlfn.STDEV.P(Table2[1W Return vs Nifty])</f>
        <v>-0.42528242336019417</v>
      </c>
      <c r="O609">
        <v>11.32</v>
      </c>
      <c r="P609">
        <v>13.988058027299999</v>
      </c>
      <c r="Q609">
        <v>16.066877331149598</v>
      </c>
      <c r="R609">
        <v>39.067207931439398</v>
      </c>
      <c r="S609" s="2">
        <f>(Table2[[#This Row],[Close Price]]-Table2[[#This Row],[20D EMA]])/Table2[[#This Row],[20D EMA]]</f>
        <v>-0.11484098939929335</v>
      </c>
      <c r="T609" s="2">
        <f>(Table2[[#This Row],[Close Price]]-Table2[[#This Row],[50D EMA]])/Table2[[#This Row],[50D EMA]]</f>
        <v>-0.28367469019328351</v>
      </c>
      <c r="U609" s="2">
        <f>(Table2[[#This Row],[Close Price]]-Table2[[#This Row],[200D EMA]])/Table2[[#This Row],[200D EMA]]</f>
        <v>-0.37635672486440397</v>
      </c>
      <c r="V609">
        <v>0.77499886143386898</v>
      </c>
      <c r="W609">
        <v>9.9499999999999993</v>
      </c>
      <c r="X609">
        <v>10.48</v>
      </c>
      <c r="Y609">
        <v>9.9499999999999993</v>
      </c>
      <c r="Z609">
        <v>10.48</v>
      </c>
      <c r="AA609">
        <v>9.9499999999999993</v>
      </c>
      <c r="AB609">
        <v>10.48</v>
      </c>
      <c r="AC609" s="2">
        <f>(Table2[[#This Row],[Close Price]]/Table2[[#This Row],[Day Low]])-1</f>
        <v>7.0351758793969488E-3</v>
      </c>
      <c r="AD609" s="2">
        <f>(Table2[[#This Row],[Day High]]/Table2[[#This Row],[Close Price]])-1</f>
        <v>4.5908183632734634E-2</v>
      </c>
      <c r="AE609" s="2">
        <f>(Table2[[#This Row],[Close Price]]/Table2[[#This Row],[Current Week Low]])-1</f>
        <v>7.0351758793969488E-3</v>
      </c>
      <c r="AF609" s="2">
        <f>(Table2[[#This Row],[Current Week High]]/Table2[[#This Row],[Close Price]])-1</f>
        <v>4.5908183632734634E-2</v>
      </c>
      <c r="AG609" s="2">
        <f>(Table2[[#This Row],[Close Price]]/Table2[[#This Row],[Current Month Low]])-1</f>
        <v>7.0351758793969488E-3</v>
      </c>
      <c r="AH609" s="2">
        <f>(Table2[[#This Row],[Current Month High]]/Table2[[#This Row],[Close Price]])-1</f>
        <v>4.5908183632734634E-2</v>
      </c>
      <c r="AI609">
        <v>170.95808383233501</v>
      </c>
      <c r="AJ609">
        <v>33.599999999999902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-0.56000000000000005</v>
      </c>
      <c r="AM609" t="s">
        <v>10456</v>
      </c>
      <c r="AN609">
        <v>-2.91</v>
      </c>
      <c r="AO609" t="s">
        <v>10456</v>
      </c>
      <c r="AP609">
        <v>3.493728357731E-3</v>
      </c>
      <c r="AQ609">
        <f>(Table2[[#This Row],[Sharpe Ratio]]-AVERAGE(Table2[Sharpe Ratio]))/_xlfn.STDEV.P(Table2[Sharpe Ratio])</f>
        <v>-0.57229073507032613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507</v>
      </c>
      <c r="AT609">
        <f>_xlfn.RANK.AVG(Table2[[#This Row],[6M Return vs Nifty Z-Score]],Table2[6M Return vs Nifty Z-Score])</f>
        <v>725</v>
      </c>
      <c r="AU609">
        <f>_xlfn.RANK.AVG(Table2[[#This Row],[Sharpe Ratio Z-Score]],Table2[Sharpe Ratio Z-Score])</f>
        <v>495</v>
      </c>
      <c r="AV609">
        <f>(Table2[[#This Row],[Rank 1Y]]+Table2[[#This Row],[Rank 6M]]+Table2[[#This Row],[Rank Sharpe]])/3</f>
        <v>575.66666666666663</v>
      </c>
    </row>
    <row r="610" spans="1:48" x14ac:dyDescent="0.3">
      <c r="A610" t="s">
        <v>1561</v>
      </c>
      <c r="B610" t="s">
        <v>1562</v>
      </c>
      <c r="C610" t="s">
        <v>10411</v>
      </c>
      <c r="D610" t="s">
        <v>391</v>
      </c>
      <c r="E610">
        <v>5634.9322411200001</v>
      </c>
      <c r="F610">
        <v>51</v>
      </c>
      <c r="G610">
        <v>-19.275602003486298</v>
      </c>
      <c r="H610">
        <f>(Table2[[#This Row],[1Y Return vs Nifty]]-AVERAGE(Table2[1Y Return vs Nifty]))/_xlfn.STDEV.P(Table2[1Y Return vs Nifty])</f>
        <v>-0.77454394115483183</v>
      </c>
      <c r="I610">
        <v>-10.335145021494601</v>
      </c>
      <c r="J610">
        <f>(Table2[[#This Row],[1M Return vs Nifty]]-AVERAGE(Table2[1M Return vs Nifty]))/_xlfn.STDEV.P(Table2[1M Return vs Nifty])</f>
        <v>-0.96207738495225203</v>
      </c>
      <c r="K610">
        <v>-15.3572281470534</v>
      </c>
      <c r="L610">
        <f>(Table2[[#This Row],[6M Return vs Nifty]]-AVERAGE(Table2[6M Return vs Nifty]))/_xlfn.STDEV.P(Table2[6M Return vs Nifty])</f>
        <v>-0.84410684285535009</v>
      </c>
      <c r="M610">
        <v>-5.9362091029765196</v>
      </c>
      <c r="N610">
        <f>(Table2[[#This Row],[1W Return vs Nifty]]-AVERAGE(Table2[1W Return vs Nifty]))/_xlfn.STDEV.P(Table2[1W Return vs Nifty])</f>
        <v>-0.8285585491946138</v>
      </c>
      <c r="O610">
        <v>52.23</v>
      </c>
      <c r="P610">
        <v>52.714311759485703</v>
      </c>
      <c r="Q610">
        <v>52.625073346162999</v>
      </c>
      <c r="R610">
        <v>36.701931775570699</v>
      </c>
      <c r="S610" s="2">
        <f>(Table2[[#This Row],[Close Price]]-Table2[[#This Row],[20D EMA]])/Table2[[#This Row],[20D EMA]]</f>
        <v>-2.3549684089603617E-2</v>
      </c>
      <c r="T610" s="2">
        <f>(Table2[[#This Row],[Close Price]]-Table2[[#This Row],[50D EMA]])/Table2[[#This Row],[50D EMA]]</f>
        <v>-3.2520803217680638E-2</v>
      </c>
      <c r="U610" s="2">
        <f>(Table2[[#This Row],[Close Price]]-Table2[[#This Row],[200D EMA]])/Table2[[#This Row],[200D EMA]]</f>
        <v>-3.0880210569463967E-2</v>
      </c>
      <c r="V610">
        <v>0.76489522545960698</v>
      </c>
      <c r="W610">
        <v>50.9</v>
      </c>
      <c r="X610">
        <v>51.7</v>
      </c>
      <c r="Y610">
        <v>50.9</v>
      </c>
      <c r="Z610">
        <v>51.7</v>
      </c>
      <c r="AA610">
        <v>50.9</v>
      </c>
      <c r="AB610">
        <v>51.7</v>
      </c>
      <c r="AC610" s="2">
        <f>(Table2[[#This Row],[Close Price]]/Table2[[#This Row],[Day Low]])-1</f>
        <v>1.9646365422396617E-3</v>
      </c>
      <c r="AD610" s="2">
        <f>(Table2[[#This Row],[Day High]]/Table2[[#This Row],[Close Price]])-1</f>
        <v>1.3725490196078383E-2</v>
      </c>
      <c r="AE610" s="2">
        <f>(Table2[[#This Row],[Close Price]]/Table2[[#This Row],[Current Week Low]])-1</f>
        <v>1.9646365422396617E-3</v>
      </c>
      <c r="AF610" s="2">
        <f>(Table2[[#This Row],[Current Week High]]/Table2[[#This Row],[Close Price]])-1</f>
        <v>1.3725490196078383E-2</v>
      </c>
      <c r="AG610" s="2">
        <f>(Table2[[#This Row],[Close Price]]/Table2[[#This Row],[Current Month Low]])-1</f>
        <v>1.9646365422396617E-3</v>
      </c>
      <c r="AH610" s="2">
        <f>(Table2[[#This Row],[Current Month High]]/Table2[[#This Row],[Close Price]])-1</f>
        <v>1.3725490196078383E-2</v>
      </c>
      <c r="AI610">
        <v>33.921568627450903</v>
      </c>
      <c r="AJ610">
        <v>37.096774193548299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-0.12</v>
      </c>
      <c r="AM610" t="s">
        <v>10456</v>
      </c>
      <c r="AN610">
        <v>-4.49</v>
      </c>
      <c r="AO610" t="s">
        <v>10456</v>
      </c>
      <c r="AQ610">
        <f>(Table2[[#This Row],[Sharpe Ratio]]-AVERAGE(Table2[Sharpe Ratio]))/_xlfn.STDEV.P(Table2[Sharpe Ratio])</f>
        <v>-0.61179044057571164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615</v>
      </c>
      <c r="AT610">
        <f>_xlfn.RANK.AVG(Table2[[#This Row],[6M Return vs Nifty Z-Score]],Table2[6M Return vs Nifty Z-Score])</f>
        <v>595</v>
      </c>
      <c r="AU610">
        <f>_xlfn.RANK.AVG(Table2[[#This Row],[Sharpe Ratio Z-Score]],Table2[Sharpe Ratio Z-Score])</f>
        <v>519.5</v>
      </c>
      <c r="AV610">
        <f>(Table2[[#This Row],[Rank 1Y]]+Table2[[#This Row],[Rank 6M]]+Table2[[#This Row],[Rank Sharpe]])/3</f>
        <v>576.5</v>
      </c>
    </row>
    <row r="611" spans="1:48" x14ac:dyDescent="0.3">
      <c r="A611" t="s">
        <v>1853</v>
      </c>
      <c r="B611" t="s">
        <v>1854</v>
      </c>
      <c r="C611" t="s">
        <v>10419</v>
      </c>
      <c r="D611" t="s">
        <v>132</v>
      </c>
      <c r="E611">
        <v>3557.8150338999999</v>
      </c>
      <c r="F611">
        <v>545.29999999999995</v>
      </c>
      <c r="G611">
        <v>-29.606814184491299</v>
      </c>
      <c r="H611">
        <f>(Table2[[#This Row],[1Y Return vs Nifty]]-AVERAGE(Table2[1Y Return vs Nifty]))/_xlfn.STDEV.P(Table2[1Y Return vs Nifty])</f>
        <v>-0.89700395968724678</v>
      </c>
      <c r="I611">
        <v>2.61277752303597</v>
      </c>
      <c r="J611">
        <f>(Table2[[#This Row],[1M Return vs Nifty]]-AVERAGE(Table2[1M Return vs Nifty]))/_xlfn.STDEV.P(Table2[1M Return vs Nifty])</f>
        <v>0.28070341357298995</v>
      </c>
      <c r="K611">
        <v>-10.750223100738999</v>
      </c>
      <c r="L611">
        <f>(Table2[[#This Row],[6M Return vs Nifty]]-AVERAGE(Table2[6M Return vs Nifty]))/_xlfn.STDEV.P(Table2[6M Return vs Nifty])</f>
        <v>-0.70374538379865148</v>
      </c>
      <c r="M611">
        <v>6.2888141224285196E-2</v>
      </c>
      <c r="N611">
        <f>(Table2[[#This Row],[1W Return vs Nifty]]-AVERAGE(Table2[1W Return vs Nifty]))/_xlfn.STDEV.P(Table2[1W Return vs Nifty])</f>
        <v>0.37670775245831745</v>
      </c>
      <c r="O611">
        <v>525.83000000000004</v>
      </c>
      <c r="P611">
        <v>513.62140620879495</v>
      </c>
      <c r="Q611">
        <v>510.67294886077099</v>
      </c>
      <c r="R611">
        <v>60.2123825275781</v>
      </c>
      <c r="S611" s="2">
        <f>(Table2[[#This Row],[Close Price]]-Table2[[#This Row],[20D EMA]])/Table2[[#This Row],[20D EMA]]</f>
        <v>3.7027176083524925E-2</v>
      </c>
      <c r="T611" s="2">
        <f>(Table2[[#This Row],[Close Price]]-Table2[[#This Row],[50D EMA]])/Table2[[#This Row],[50D EMA]]</f>
        <v>6.1676934427314679E-2</v>
      </c>
      <c r="U611" s="2">
        <f>(Table2[[#This Row],[Close Price]]-Table2[[#This Row],[200D EMA]])/Table2[[#This Row],[200D EMA]]</f>
        <v>6.7806707240859992E-2</v>
      </c>
      <c r="V611">
        <v>1.4632958376791101</v>
      </c>
      <c r="W611">
        <v>536.70000000000005</v>
      </c>
      <c r="X611">
        <v>560</v>
      </c>
      <c r="Y611">
        <v>536.70000000000005</v>
      </c>
      <c r="Z611">
        <v>560</v>
      </c>
      <c r="AA611">
        <v>536.70000000000005</v>
      </c>
      <c r="AB611">
        <v>560</v>
      </c>
      <c r="AC611" s="2">
        <f>(Table2[[#This Row],[Close Price]]/Table2[[#This Row],[Day Low]])-1</f>
        <v>1.6023849450344629E-2</v>
      </c>
      <c r="AD611" s="2">
        <f>(Table2[[#This Row],[Day High]]/Table2[[#This Row],[Close Price]])-1</f>
        <v>2.6957637997432782E-2</v>
      </c>
      <c r="AE611" s="2">
        <f>(Table2[[#This Row],[Close Price]]/Table2[[#This Row],[Current Week Low]])-1</f>
        <v>1.6023849450344629E-2</v>
      </c>
      <c r="AF611" s="2">
        <f>(Table2[[#This Row],[Current Week High]]/Table2[[#This Row],[Close Price]])-1</f>
        <v>2.6957637997432782E-2</v>
      </c>
      <c r="AG611" s="2">
        <f>(Table2[[#This Row],[Close Price]]/Table2[[#This Row],[Current Month Low]])-1</f>
        <v>1.6023849450344629E-2</v>
      </c>
      <c r="AH611" s="2">
        <f>(Table2[[#This Row],[Current Month High]]/Table2[[#This Row],[Close Price]])-1</f>
        <v>2.6957637997432782E-2</v>
      </c>
      <c r="AI611">
        <v>34.2563726389143</v>
      </c>
      <c r="AJ611">
        <v>21.3800779076238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-0.04</v>
      </c>
      <c r="AM611" t="s">
        <v>10456</v>
      </c>
      <c r="AN611">
        <v>4.8499999999999996</v>
      </c>
      <c r="AO611" t="s">
        <v>10455</v>
      </c>
      <c r="AQ611">
        <f>(Table2[[#This Row],[Sharpe Ratio]]-AVERAGE(Table2[Sharpe Ratio]))/_xlfn.STDEV.P(Table2[Sharpe Ratio])</f>
        <v>-0.61179044057571164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-1.5551286180303023</v>
      </c>
      <c r="AS611">
        <f>_xlfn.RANK.AVG(Table2[[#This Row],[1Y Return vs Nifty Z-Score]],Table2[1Y Return vs Nifty Z-Score])</f>
        <v>662</v>
      </c>
      <c r="AT611">
        <f>_xlfn.RANK.AVG(Table2[[#This Row],[6M Return vs Nifty Z-Score]],Table2[6M Return vs Nifty Z-Score])</f>
        <v>553</v>
      </c>
      <c r="AU611">
        <f>_xlfn.RANK.AVG(Table2[[#This Row],[Sharpe Ratio Z-Score]],Table2[Sharpe Ratio Z-Score])</f>
        <v>519.5</v>
      </c>
      <c r="AV611">
        <f>(Table2[[#This Row],[Rank 1Y]]+Table2[[#This Row],[Rank 6M]]+Table2[[#This Row],[Rank Sharpe]])/3</f>
        <v>578.16666666666663</v>
      </c>
    </row>
    <row r="612" spans="1:48" x14ac:dyDescent="0.3">
      <c r="A612" t="s">
        <v>1645</v>
      </c>
      <c r="B612" t="s">
        <v>1646</v>
      </c>
      <c r="C612" t="s">
        <v>10421</v>
      </c>
      <c r="D612" t="s">
        <v>381</v>
      </c>
      <c r="E612">
        <v>4929.2870357250004</v>
      </c>
      <c r="F612">
        <v>569.04999999999995</v>
      </c>
      <c r="G612">
        <v>-44.946319800755901</v>
      </c>
      <c r="H612">
        <f>(Table2[[#This Row],[1Y Return vs Nifty]]-AVERAGE(Table2[1Y Return vs Nifty]))/_xlfn.STDEV.P(Table2[1Y Return vs Nifty])</f>
        <v>-1.0788292972308526</v>
      </c>
      <c r="I612">
        <v>-8.0170285766843801</v>
      </c>
      <c r="J612">
        <f>(Table2[[#This Row],[1M Return vs Nifty]]-AVERAGE(Table2[1M Return vs Nifty]))/_xlfn.STDEV.P(Table2[1M Return vs Nifty])</f>
        <v>-0.73957755175911266</v>
      </c>
      <c r="K612">
        <v>-36.077354670014998</v>
      </c>
      <c r="L612">
        <f>(Table2[[#This Row],[6M Return vs Nifty]]-AVERAGE(Table2[6M Return vs Nifty]))/_xlfn.STDEV.P(Table2[6M Return vs Nifty])</f>
        <v>-1.475386201433204</v>
      </c>
      <c r="M612">
        <v>-2.6195412588023501</v>
      </c>
      <c r="N612">
        <f>(Table2[[#This Row],[1W Return vs Nifty]]-AVERAGE(Table2[1W Return vs Nifty]))/_xlfn.STDEV.P(Table2[1W Return vs Nifty])</f>
        <v>-0.16221362701098596</v>
      </c>
      <c r="O612">
        <v>568.92999999999995</v>
      </c>
      <c r="P612">
        <v>570.38772366047601</v>
      </c>
      <c r="Q612">
        <v>613.94614591625202</v>
      </c>
      <c r="R612">
        <v>43.206207131186403</v>
      </c>
      <c r="S612" s="2">
        <f>(Table2[[#This Row],[Close Price]]-Table2[[#This Row],[20D EMA]])/Table2[[#This Row],[20D EMA]]</f>
        <v>2.1092225757123821E-4</v>
      </c>
      <c r="T612" s="2">
        <f>(Table2[[#This Row],[Close Price]]-Table2[[#This Row],[50D EMA]])/Table2[[#This Row],[50D EMA]]</f>
        <v>-2.3452883100133831E-3</v>
      </c>
      <c r="U612" s="2">
        <f>(Table2[[#This Row],[Close Price]]-Table2[[#This Row],[200D EMA]])/Table2[[#This Row],[200D EMA]]</f>
        <v>-7.3127172822706046E-2</v>
      </c>
      <c r="V612">
        <v>1.2969752859885599</v>
      </c>
      <c r="W612">
        <v>563.54999999999995</v>
      </c>
      <c r="X612">
        <v>573</v>
      </c>
      <c r="Y612">
        <v>563.54999999999995</v>
      </c>
      <c r="Z612">
        <v>573</v>
      </c>
      <c r="AA612">
        <v>563.54999999999995</v>
      </c>
      <c r="AB612">
        <v>573</v>
      </c>
      <c r="AC612" s="2">
        <f>(Table2[[#This Row],[Close Price]]/Table2[[#This Row],[Day Low]])-1</f>
        <v>9.759559932570383E-3</v>
      </c>
      <c r="AD612" s="2">
        <f>(Table2[[#This Row],[Day High]]/Table2[[#This Row],[Close Price]])-1</f>
        <v>6.9413935506545954E-3</v>
      </c>
      <c r="AE612" s="2">
        <f>(Table2[[#This Row],[Close Price]]/Table2[[#This Row],[Current Week Low]])-1</f>
        <v>9.759559932570383E-3</v>
      </c>
      <c r="AF612" s="2">
        <f>(Table2[[#This Row],[Current Week High]]/Table2[[#This Row],[Close Price]])-1</f>
        <v>6.9413935506545954E-3</v>
      </c>
      <c r="AG612" s="2">
        <f>(Table2[[#This Row],[Close Price]]/Table2[[#This Row],[Current Month Low]])-1</f>
        <v>9.759559932570383E-3</v>
      </c>
      <c r="AH612" s="2">
        <f>(Table2[[#This Row],[Current Month High]]/Table2[[#This Row],[Close Price]])-1</f>
        <v>6.9413935506545954E-3</v>
      </c>
      <c r="AI612">
        <v>40.4094543537474</v>
      </c>
      <c r="AJ612">
        <v>11.305623471882599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-0.06</v>
      </c>
      <c r="AM612" t="s">
        <v>10456</v>
      </c>
      <c r="AN612">
        <v>-3.86</v>
      </c>
      <c r="AO612" t="s">
        <v>10456</v>
      </c>
      <c r="AP612">
        <v>6.0610007522440001E-2</v>
      </c>
      <c r="AQ612">
        <f>(Table2[[#This Row],[Sharpe Ratio]]-AVERAGE(Table2[Sharpe Ratio]))/_xlfn.STDEV.P(Table2[Sharpe Ratio])</f>
        <v>7.3459585379487144E-2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710</v>
      </c>
      <c r="AT612">
        <f>_xlfn.RANK.AVG(Table2[[#This Row],[6M Return vs Nifty Z-Score]],Table2[6M Return vs Nifty Z-Score])</f>
        <v>714</v>
      </c>
      <c r="AU612">
        <f>_xlfn.RANK.AVG(Table2[[#This Row],[Sharpe Ratio Z-Score]],Table2[Sharpe Ratio Z-Score])</f>
        <v>311</v>
      </c>
      <c r="AV612">
        <f>(Table2[[#This Row],[Rank 1Y]]+Table2[[#This Row],[Rank 6M]]+Table2[[#This Row],[Rank Sharpe]])/3</f>
        <v>578.33333333333337</v>
      </c>
    </row>
    <row r="613" spans="1:48" x14ac:dyDescent="0.3">
      <c r="A613" t="s">
        <v>1672</v>
      </c>
      <c r="B613" t="s">
        <v>1673</v>
      </c>
      <c r="C613" t="s">
        <v>10417</v>
      </c>
      <c r="D613" t="s">
        <v>62</v>
      </c>
      <c r="E613">
        <v>4638.5804250000001</v>
      </c>
      <c r="F613">
        <v>527.79999999999995</v>
      </c>
      <c r="G613">
        <v>-10.9252100646776</v>
      </c>
      <c r="H613">
        <f>(Table2[[#This Row],[1Y Return vs Nifty]]-AVERAGE(Table2[1Y Return vs Nifty]))/_xlfn.STDEV.P(Table2[1Y Return vs Nifty])</f>
        <v>-0.67556338266242399</v>
      </c>
      <c r="I613">
        <v>-2.2590210472347501</v>
      </c>
      <c r="J613">
        <f>(Table2[[#This Row],[1M Return vs Nifty]]-AVERAGE(Table2[1M Return vs Nifty]))/_xlfn.STDEV.P(Table2[1M Return vs Nifty])</f>
        <v>-0.18690655988740407</v>
      </c>
      <c r="K613">
        <v>-4.4121851100634801</v>
      </c>
      <c r="L613">
        <f>(Table2[[#This Row],[6M Return vs Nifty]]-AVERAGE(Table2[6M Return vs Nifty]))/_xlfn.STDEV.P(Table2[6M Return vs Nifty])</f>
        <v>-0.51064460553063229</v>
      </c>
      <c r="M613">
        <v>-3.8164464706216501</v>
      </c>
      <c r="N613">
        <f>(Table2[[#This Row],[1W Return vs Nifty]]-AVERAGE(Table2[1W Return vs Nifty]))/_xlfn.STDEV.P(Table2[1W Return vs Nifty])</f>
        <v>-0.4026813939692705</v>
      </c>
      <c r="O613">
        <v>509.15</v>
      </c>
      <c r="P613">
        <v>500.42445567498601</v>
      </c>
      <c r="Q613">
        <v>496.37779875710999</v>
      </c>
      <c r="R613">
        <v>41.644586257166502</v>
      </c>
      <c r="S613" s="2">
        <f>(Table2[[#This Row],[Close Price]]-Table2[[#This Row],[20D EMA]])/Table2[[#This Row],[20D EMA]]</f>
        <v>3.6629676912501186E-2</v>
      </c>
      <c r="T613" s="2">
        <f>(Table2[[#This Row],[Close Price]]-Table2[[#This Row],[50D EMA]])/Table2[[#This Row],[50D EMA]]</f>
        <v>5.4704649252381311E-2</v>
      </c>
      <c r="U613" s="2">
        <f>(Table2[[#This Row],[Close Price]]-Table2[[#This Row],[200D EMA]])/Table2[[#This Row],[200D EMA]]</f>
        <v>6.3302994859094477E-2</v>
      </c>
      <c r="V613">
        <v>1.0285168962937701</v>
      </c>
      <c r="W613">
        <v>505</v>
      </c>
      <c r="X613">
        <v>531</v>
      </c>
      <c r="Y613">
        <v>505</v>
      </c>
      <c r="Z613">
        <v>531</v>
      </c>
      <c r="AA613">
        <v>505</v>
      </c>
      <c r="AB613">
        <v>531</v>
      </c>
      <c r="AC613" s="2">
        <f>(Table2[[#This Row],[Close Price]]/Table2[[#This Row],[Day Low]])-1</f>
        <v>4.5148514851484967E-2</v>
      </c>
      <c r="AD613" s="2">
        <f>(Table2[[#This Row],[Day High]]/Table2[[#This Row],[Close Price]])-1</f>
        <v>6.0629026146268306E-3</v>
      </c>
      <c r="AE613" s="2">
        <f>(Table2[[#This Row],[Close Price]]/Table2[[#This Row],[Current Week Low]])-1</f>
        <v>4.5148514851484967E-2</v>
      </c>
      <c r="AF613" s="2">
        <f>(Table2[[#This Row],[Current Week High]]/Table2[[#This Row],[Close Price]])-1</f>
        <v>6.0629026146268306E-3</v>
      </c>
      <c r="AG613" s="2">
        <f>(Table2[[#This Row],[Close Price]]/Table2[[#This Row],[Current Month Low]])-1</f>
        <v>4.5148514851484967E-2</v>
      </c>
      <c r="AH613" s="2">
        <f>(Table2[[#This Row],[Current Month High]]/Table2[[#This Row],[Close Price]])-1</f>
        <v>6.0629026146268306E-3</v>
      </c>
      <c r="AI613">
        <v>22.3474801061008</v>
      </c>
      <c r="AJ613">
        <v>22.4451919730889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</v>
      </c>
      <c r="AM613" t="s">
        <v>10457</v>
      </c>
      <c r="AN613">
        <v>2.77</v>
      </c>
      <c r="AO613" t="s">
        <v>10455</v>
      </c>
      <c r="AP613">
        <v>-8.6148274244187001E-2</v>
      </c>
      <c r="AQ613">
        <f>(Table2[[#This Row],[Sharpe Ratio]]-AVERAGE(Table2[Sharpe Ratio]))/_xlfn.STDEV.P(Table2[Sharpe Ratio])</f>
        <v>-1.5857732789703207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-3.3615692210200514</v>
      </c>
      <c r="AS613">
        <f>_xlfn.RANK.AVG(Table2[[#This Row],[1Y Return vs Nifty Z-Score]],Table2[1Y Return vs Nifty Z-Score])</f>
        <v>575</v>
      </c>
      <c r="AT613">
        <f>_xlfn.RANK.AVG(Table2[[#This Row],[6M Return vs Nifty Z-Score]],Table2[6M Return vs Nifty Z-Score])</f>
        <v>479</v>
      </c>
      <c r="AU613">
        <f>_xlfn.RANK.AVG(Table2[[#This Row],[Sharpe Ratio Z-Score]],Table2[Sharpe Ratio Z-Score])</f>
        <v>683</v>
      </c>
      <c r="AV613">
        <f>(Table2[[#This Row],[Rank 1Y]]+Table2[[#This Row],[Rank 6M]]+Table2[[#This Row],[Rank Sharpe]])/3</f>
        <v>579</v>
      </c>
    </row>
    <row r="614" spans="1:48" x14ac:dyDescent="0.3">
      <c r="A614" t="s">
        <v>1339</v>
      </c>
      <c r="B614" t="s">
        <v>1340</v>
      </c>
      <c r="C614" t="s">
        <v>10413</v>
      </c>
      <c r="D614" t="s">
        <v>249</v>
      </c>
      <c r="E614">
        <v>7862.6152116000003</v>
      </c>
      <c r="F614">
        <v>593.5</v>
      </c>
      <c r="G614">
        <v>-36.495501763210001</v>
      </c>
      <c r="H614">
        <f>(Table2[[#This Row],[1Y Return vs Nifty]]-AVERAGE(Table2[1Y Return vs Nifty]))/_xlfn.STDEV.P(Table2[1Y Return vs Nifty])</f>
        <v>-0.97865834774685256</v>
      </c>
      <c r="I614">
        <v>-4.8189713795106597</v>
      </c>
      <c r="J614">
        <f>(Table2[[#This Row],[1M Return vs Nifty]]-AVERAGE(Table2[1M Return vs Nifty]))/_xlfn.STDEV.P(Table2[1M Return vs Nifty])</f>
        <v>-0.43261834161834412</v>
      </c>
      <c r="K614">
        <v>-17.266482531104199</v>
      </c>
      <c r="L614">
        <f>(Table2[[#This Row],[6M Return vs Nifty]]-AVERAGE(Table2[6M Return vs Nifty]))/_xlfn.STDEV.P(Table2[6M Return vs Nifty])</f>
        <v>-0.90227602833739262</v>
      </c>
      <c r="M614">
        <v>-3.9782998978241602</v>
      </c>
      <c r="N614">
        <f>(Table2[[#This Row],[1W Return vs Nifty]]-AVERAGE(Table2[1W Return vs Nifty]))/_xlfn.STDEV.P(Table2[1W Return vs Nifty])</f>
        <v>-0.43519903348624905</v>
      </c>
      <c r="O614">
        <v>593.13</v>
      </c>
      <c r="P614">
        <v>590.74338712754002</v>
      </c>
      <c r="Q614">
        <v>603.28089981307096</v>
      </c>
      <c r="R614">
        <v>46.0590148294256</v>
      </c>
      <c r="S614" s="2">
        <f>(Table2[[#This Row],[Close Price]]-Table2[[#This Row],[20D EMA]])/Table2[[#This Row],[20D EMA]]</f>
        <v>6.238092829565265E-4</v>
      </c>
      <c r="T614" s="2">
        <f>(Table2[[#This Row],[Close Price]]-Table2[[#This Row],[50D EMA]])/Table2[[#This Row],[50D EMA]]</f>
        <v>4.666345713769008E-3</v>
      </c>
      <c r="U614" s="2">
        <f>(Table2[[#This Row],[Close Price]]-Table2[[#This Row],[200D EMA]])/Table2[[#This Row],[200D EMA]]</f>
        <v>-1.6212845154059428E-2</v>
      </c>
      <c r="V614">
        <v>0.96525292175987298</v>
      </c>
      <c r="W614">
        <v>590</v>
      </c>
      <c r="X614">
        <v>598.29999999999995</v>
      </c>
      <c r="Y614">
        <v>590</v>
      </c>
      <c r="Z614">
        <v>598.29999999999995</v>
      </c>
      <c r="AA614">
        <v>590</v>
      </c>
      <c r="AB614">
        <v>598.29999999999995</v>
      </c>
      <c r="AC614" s="2">
        <f>(Table2[[#This Row],[Close Price]]/Table2[[#This Row],[Day Low]])-1</f>
        <v>5.9322033898305815E-3</v>
      </c>
      <c r="AD614" s="2">
        <f>(Table2[[#This Row],[Day High]]/Table2[[#This Row],[Close Price]])-1</f>
        <v>8.0876158382476859E-3</v>
      </c>
      <c r="AE614" s="2">
        <f>(Table2[[#This Row],[Close Price]]/Table2[[#This Row],[Current Week Low]])-1</f>
        <v>5.9322033898305815E-3</v>
      </c>
      <c r="AF614" s="2">
        <f>(Table2[[#This Row],[Current Week High]]/Table2[[#This Row],[Close Price]])-1</f>
        <v>8.0876158382476859E-3</v>
      </c>
      <c r="AG614" s="2">
        <f>(Table2[[#This Row],[Close Price]]/Table2[[#This Row],[Current Month Low]])-1</f>
        <v>5.9322033898305815E-3</v>
      </c>
      <c r="AH614" s="2">
        <f>(Table2[[#This Row],[Current Month High]]/Table2[[#This Row],[Close Price]])-1</f>
        <v>8.0876158382476859E-3</v>
      </c>
      <c r="AI614">
        <v>26.284751474304901</v>
      </c>
      <c r="AJ614">
        <v>7.5960841189267603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-0.03</v>
      </c>
      <c r="AM614" t="s">
        <v>10456</v>
      </c>
      <c r="AN614">
        <v>-1.69</v>
      </c>
      <c r="AO614" t="s">
        <v>10456</v>
      </c>
      <c r="AP614">
        <v>2.2626017654541E-2</v>
      </c>
      <c r="AQ614">
        <f>(Table2[[#This Row],[Sharpe Ratio]]-AVERAGE(Table2[Sharpe Ratio]))/_xlfn.STDEV.P(Table2[Sharpe Ratio])</f>
        <v>-0.35598319324453964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687</v>
      </c>
      <c r="AT614">
        <f>_xlfn.RANK.AVG(Table2[[#This Row],[6M Return vs Nifty Z-Score]],Table2[6M Return vs Nifty Z-Score])</f>
        <v>615</v>
      </c>
      <c r="AU614">
        <f>_xlfn.RANK.AVG(Table2[[#This Row],[Sharpe Ratio Z-Score]],Table2[Sharpe Ratio Z-Score])</f>
        <v>437</v>
      </c>
      <c r="AV614">
        <f>(Table2[[#This Row],[Rank 1Y]]+Table2[[#This Row],[Rank 6M]]+Table2[[#This Row],[Rank Sharpe]])/3</f>
        <v>579.66666666666663</v>
      </c>
    </row>
    <row r="615" spans="1:48" x14ac:dyDescent="0.3">
      <c r="A615" t="s">
        <v>1097</v>
      </c>
      <c r="B615" t="s">
        <v>1098</v>
      </c>
      <c r="C615" t="s">
        <v>10423</v>
      </c>
      <c r="D615" t="s">
        <v>347</v>
      </c>
      <c r="E615">
        <v>10906.1510936</v>
      </c>
      <c r="F615">
        <v>825.3</v>
      </c>
      <c r="G615">
        <v>-15.7578074148428</v>
      </c>
      <c r="H615">
        <f>(Table2[[#This Row],[1Y Return vs Nifty]]-AVERAGE(Table2[1Y Return vs Nifty]))/_xlfn.STDEV.P(Table2[1Y Return vs Nifty])</f>
        <v>-0.73284610522125548</v>
      </c>
      <c r="I615">
        <v>7.9445133014620399</v>
      </c>
      <c r="J615">
        <f>(Table2[[#This Row],[1M Return vs Nifty]]-AVERAGE(Table2[1M Return vs Nifty]))/_xlfn.STDEV.P(Table2[1M Return vs Nifty])</f>
        <v>0.79245955247860667</v>
      </c>
      <c r="K615">
        <v>-0.45563489494475101</v>
      </c>
      <c r="L615">
        <f>(Table2[[#This Row],[6M Return vs Nifty]]-AVERAGE(Table2[6M Return vs Nifty]))/_xlfn.STDEV.P(Table2[6M Return vs Nifty])</f>
        <v>-0.39010053070496287</v>
      </c>
      <c r="M615">
        <v>-2.8916965222967299</v>
      </c>
      <c r="N615">
        <f>(Table2[[#This Row],[1W Return vs Nifty]]-AVERAGE(Table2[1W Return vs Nifty]))/_xlfn.STDEV.P(Table2[1W Return vs Nifty])</f>
        <v>-0.21689178183242006</v>
      </c>
      <c r="O615">
        <v>761.23</v>
      </c>
      <c r="P615">
        <v>734.55246307176606</v>
      </c>
      <c r="Q615">
        <v>743.12314767221801</v>
      </c>
      <c r="R615">
        <v>72.318514151703397</v>
      </c>
      <c r="S615" s="2">
        <f>(Table2[[#This Row],[Close Price]]-Table2[[#This Row],[20D EMA]])/Table2[[#This Row],[20D EMA]]</f>
        <v>8.4166414881179055E-2</v>
      </c>
      <c r="T615" s="2">
        <f>(Table2[[#This Row],[Close Price]]-Table2[[#This Row],[50D EMA]])/Table2[[#This Row],[50D EMA]]</f>
        <v>0.12354126014191559</v>
      </c>
      <c r="U615" s="2">
        <f>(Table2[[#This Row],[Close Price]]-Table2[[#This Row],[200D EMA]])/Table2[[#This Row],[200D EMA]]</f>
        <v>0.11058308785723506</v>
      </c>
      <c r="V615">
        <v>1.1328448674015399</v>
      </c>
      <c r="W615">
        <v>783.3</v>
      </c>
      <c r="X615">
        <v>834.9</v>
      </c>
      <c r="Y615">
        <v>783.3</v>
      </c>
      <c r="Z615">
        <v>834.9</v>
      </c>
      <c r="AA615">
        <v>783.3</v>
      </c>
      <c r="AB615">
        <v>834.9</v>
      </c>
      <c r="AC615" s="2">
        <f>(Table2[[#This Row],[Close Price]]/Table2[[#This Row],[Day Low]])-1</f>
        <v>5.3619302949061698E-2</v>
      </c>
      <c r="AD615" s="2">
        <f>(Table2[[#This Row],[Day High]]/Table2[[#This Row],[Close Price]])-1</f>
        <v>1.1632133769538422E-2</v>
      </c>
      <c r="AE615" s="2">
        <f>(Table2[[#This Row],[Close Price]]/Table2[[#This Row],[Current Week Low]])-1</f>
        <v>5.3619302949061698E-2</v>
      </c>
      <c r="AF615" s="2">
        <f>(Table2[[#This Row],[Current Week High]]/Table2[[#This Row],[Close Price]])-1</f>
        <v>1.1632133769538422E-2</v>
      </c>
      <c r="AG615" s="2">
        <f>(Table2[[#This Row],[Close Price]]/Table2[[#This Row],[Current Month Low]])-1</f>
        <v>5.3619302949061698E-2</v>
      </c>
      <c r="AH615" s="2">
        <f>(Table2[[#This Row],[Current Month High]]/Table2[[#This Row],[Close Price]])-1</f>
        <v>1.1632133769538422E-2</v>
      </c>
      <c r="AI615">
        <v>1.16321337695384</v>
      </c>
      <c r="AJ615">
        <v>27.5283937263385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7.0000000000000007E-2</v>
      </c>
      <c r="AM615" t="s">
        <v>10455</v>
      </c>
      <c r="AN615">
        <v>10.94</v>
      </c>
      <c r="AO615" t="s">
        <v>10455</v>
      </c>
      <c r="AP615">
        <v>-9.8419499182754E-2</v>
      </c>
      <c r="AQ615">
        <f>(Table2[[#This Row],[Sharpe Ratio]]-AVERAGE(Table2[Sharpe Ratio]))/_xlfn.STDEV.P(Table2[Sharpe Ratio])</f>
        <v>-1.7245103877644725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600</v>
      </c>
      <c r="AT615">
        <f>_xlfn.RANK.AVG(Table2[[#This Row],[6M Return vs Nifty Z-Score]],Table2[6M Return vs Nifty Z-Score])</f>
        <v>442</v>
      </c>
      <c r="AU615">
        <f>_xlfn.RANK.AVG(Table2[[#This Row],[Sharpe Ratio Z-Score]],Table2[Sharpe Ratio Z-Score])</f>
        <v>697</v>
      </c>
      <c r="AV615">
        <f>(Table2[[#This Row],[Rank 1Y]]+Table2[[#This Row],[Rank 6M]]+Table2[[#This Row],[Rank Sharpe]])/3</f>
        <v>579.66666666666663</v>
      </c>
    </row>
    <row r="616" spans="1:48" x14ac:dyDescent="0.3">
      <c r="A616" t="s">
        <v>912</v>
      </c>
      <c r="B616" t="s">
        <v>913</v>
      </c>
      <c r="C616" t="s">
        <v>10426</v>
      </c>
      <c r="D616" t="s">
        <v>162</v>
      </c>
      <c r="E616">
        <v>15533.12121741</v>
      </c>
      <c r="F616">
        <v>1005.7</v>
      </c>
      <c r="G616">
        <v>-13.2061101699479</v>
      </c>
      <c r="H616">
        <f>(Table2[[#This Row],[1Y Return vs Nifty]]-AVERAGE(Table2[1Y Return vs Nifty]))/_xlfn.STDEV.P(Table2[1Y Return vs Nifty])</f>
        <v>-0.70259981016659867</v>
      </c>
      <c r="I616">
        <v>-6.7385704652247096</v>
      </c>
      <c r="J616">
        <f>(Table2[[#This Row],[1M Return vs Nifty]]-AVERAGE(Table2[1M Return vs Nifty]))/_xlfn.STDEV.P(Table2[1M Return vs Nifty])</f>
        <v>-0.61686727239371142</v>
      </c>
      <c r="K616">
        <v>-13.2071899309733</v>
      </c>
      <c r="L616">
        <f>(Table2[[#This Row],[6M Return vs Nifty]]-AVERAGE(Table2[6M Return vs Nifty]))/_xlfn.STDEV.P(Table2[6M Return vs Nifty])</f>
        <v>-0.77860170491804959</v>
      </c>
      <c r="M616">
        <v>-4.2696433430230503</v>
      </c>
      <c r="N616">
        <f>(Table2[[#This Row],[1W Return vs Nifty]]-AVERAGE(Table2[1W Return vs Nifty]))/_xlfn.STDEV.P(Table2[1W Return vs Nifty])</f>
        <v>-0.49373224647010844</v>
      </c>
      <c r="O616">
        <v>1000.42</v>
      </c>
      <c r="P616">
        <v>985.04736158280502</v>
      </c>
      <c r="Q616">
        <v>964.64471885042894</v>
      </c>
      <c r="R616">
        <v>50.951325937995897</v>
      </c>
      <c r="S616" s="2">
        <f>(Table2[[#This Row],[Close Price]]-Table2[[#This Row],[20D EMA]])/Table2[[#This Row],[20D EMA]]</f>
        <v>5.2777833310010663E-3</v>
      </c>
      <c r="T616" s="2">
        <f>(Table2[[#This Row],[Close Price]]-Table2[[#This Row],[50D EMA]])/Table2[[#This Row],[50D EMA]]</f>
        <v>2.0966137490089527E-2</v>
      </c>
      <c r="U616" s="2">
        <f>(Table2[[#This Row],[Close Price]]-Table2[[#This Row],[200D EMA]])/Table2[[#This Row],[200D EMA]]</f>
        <v>4.2560001985494561E-2</v>
      </c>
      <c r="V616">
        <v>0.98182342000091105</v>
      </c>
      <c r="W616">
        <v>986.35</v>
      </c>
      <c r="X616">
        <v>1010.35</v>
      </c>
      <c r="Y616">
        <v>986.35</v>
      </c>
      <c r="Z616">
        <v>1010.35</v>
      </c>
      <c r="AA616">
        <v>986.35</v>
      </c>
      <c r="AB616">
        <v>1010.35</v>
      </c>
      <c r="AC616" s="2">
        <f>(Table2[[#This Row],[Close Price]]/Table2[[#This Row],[Day Low]])-1</f>
        <v>1.9617782734323574E-2</v>
      </c>
      <c r="AD616" s="2">
        <f>(Table2[[#This Row],[Day High]]/Table2[[#This Row],[Close Price]])-1</f>
        <v>4.6236452222332414E-3</v>
      </c>
      <c r="AE616" s="2">
        <f>(Table2[[#This Row],[Close Price]]/Table2[[#This Row],[Current Week Low]])-1</f>
        <v>1.9617782734323574E-2</v>
      </c>
      <c r="AF616" s="2">
        <f>(Table2[[#This Row],[Current Week High]]/Table2[[#This Row],[Close Price]])-1</f>
        <v>4.6236452222332414E-3</v>
      </c>
      <c r="AG616" s="2">
        <f>(Table2[[#This Row],[Close Price]]/Table2[[#This Row],[Current Month Low]])-1</f>
        <v>1.9617782734323574E-2</v>
      </c>
      <c r="AH616" s="2">
        <f>(Table2[[#This Row],[Current Month High]]/Table2[[#This Row],[Close Price]])-1</f>
        <v>4.6236452222332414E-3</v>
      </c>
      <c r="AI616">
        <v>16.834045938152499</v>
      </c>
      <c r="AJ616">
        <v>21.7112428899915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</v>
      </c>
      <c r="AM616">
        <v>0</v>
      </c>
      <c r="AN616">
        <v>1.44</v>
      </c>
      <c r="AO616" t="s">
        <v>10455</v>
      </c>
      <c r="AP616">
        <v>-1.5019829673805E-2</v>
      </c>
      <c r="AQ616">
        <f>(Table2[[#This Row],[Sharpe Ratio]]-AVERAGE(Table2[Sharpe Ratio]))/_xlfn.STDEV.P(Table2[Sharpe Ratio])</f>
        <v>-0.78160296980212607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-3.3734040037505939</v>
      </c>
      <c r="AS616">
        <f>_xlfn.RANK.AVG(Table2[[#This Row],[1Y Return vs Nifty Z-Score]],Table2[1Y Return vs Nifty Z-Score])</f>
        <v>590</v>
      </c>
      <c r="AT616">
        <f>_xlfn.RANK.AVG(Table2[[#This Row],[6M Return vs Nifty Z-Score]],Table2[6M Return vs Nifty Z-Score])</f>
        <v>576</v>
      </c>
      <c r="AU616">
        <f>_xlfn.RANK.AVG(Table2[[#This Row],[Sharpe Ratio Z-Score]],Table2[Sharpe Ratio Z-Score])</f>
        <v>576</v>
      </c>
      <c r="AV616">
        <f>(Table2[[#This Row],[Rank 1Y]]+Table2[[#This Row],[Rank 6M]]+Table2[[#This Row],[Rank Sharpe]])/3</f>
        <v>580.66666666666663</v>
      </c>
    </row>
    <row r="617" spans="1:48" x14ac:dyDescent="0.3">
      <c r="A617" t="s">
        <v>1370</v>
      </c>
      <c r="B617" t="s">
        <v>1371</v>
      </c>
      <c r="C617" t="s">
        <v>10411</v>
      </c>
      <c r="D617" t="s">
        <v>24</v>
      </c>
      <c r="E617">
        <v>7463.1040270200001</v>
      </c>
      <c r="F617">
        <v>473.4</v>
      </c>
      <c r="G617">
        <v>-17.830708684644101</v>
      </c>
      <c r="H617">
        <f>(Table2[[#This Row],[1Y Return vs Nifty]]-AVERAGE(Table2[1Y Return vs Nifty]))/_xlfn.STDEV.P(Table2[1Y Return vs Nifty])</f>
        <v>-0.75741703876402589</v>
      </c>
      <c r="I617">
        <v>-5.1872373338221403</v>
      </c>
      <c r="J617">
        <f>(Table2[[#This Row],[1M Return vs Nifty]]-AVERAGE(Table2[1M Return vs Nifty]))/_xlfn.STDEV.P(Table2[1M Return vs Nifty])</f>
        <v>-0.46796562263542213</v>
      </c>
      <c r="K617">
        <v>-16.995819987073599</v>
      </c>
      <c r="L617">
        <f>(Table2[[#This Row],[6M Return vs Nifty]]-AVERAGE(Table2[6M Return vs Nifty]))/_xlfn.STDEV.P(Table2[6M Return vs Nifty])</f>
        <v>-0.89402976222519781</v>
      </c>
      <c r="M617">
        <v>-4.9998197033883196</v>
      </c>
      <c r="N617">
        <f>(Table2[[#This Row],[1W Return vs Nifty]]-AVERAGE(Table2[1W Return vs Nifty]))/_xlfn.STDEV.P(Table2[1W Return vs Nifty])</f>
        <v>-0.64043047881874693</v>
      </c>
      <c r="O617">
        <v>473.95</v>
      </c>
      <c r="P617">
        <v>474.99780273585702</v>
      </c>
      <c r="Q617">
        <v>486.55659512168501</v>
      </c>
      <c r="R617">
        <v>41.331378802676397</v>
      </c>
      <c r="S617" s="2">
        <f>(Table2[[#This Row],[Close Price]]-Table2[[#This Row],[20D EMA]])/Table2[[#This Row],[20D EMA]]</f>
        <v>-1.1604599641312616E-3</v>
      </c>
      <c r="T617" s="2">
        <f>(Table2[[#This Row],[Close Price]]-Table2[[#This Row],[50D EMA]])/Table2[[#This Row],[50D EMA]]</f>
        <v>-3.3638107937639691E-3</v>
      </c>
      <c r="U617" s="2">
        <f>(Table2[[#This Row],[Close Price]]-Table2[[#This Row],[200D EMA]])/Table2[[#This Row],[200D EMA]]</f>
        <v>-2.7040215369796068E-2</v>
      </c>
      <c r="V617">
        <v>1.62909321999459</v>
      </c>
      <c r="W617">
        <v>469</v>
      </c>
      <c r="X617">
        <v>475.5</v>
      </c>
      <c r="Y617">
        <v>469</v>
      </c>
      <c r="Z617">
        <v>475.5</v>
      </c>
      <c r="AA617">
        <v>469</v>
      </c>
      <c r="AB617">
        <v>475.5</v>
      </c>
      <c r="AC617" s="2">
        <f>(Table2[[#This Row],[Close Price]]/Table2[[#This Row],[Day Low]])-1</f>
        <v>9.3816631130063666E-3</v>
      </c>
      <c r="AD617" s="2">
        <f>(Table2[[#This Row],[Day High]]/Table2[[#This Row],[Close Price]])-1</f>
        <v>4.4359949302914536E-3</v>
      </c>
      <c r="AE617" s="2">
        <f>(Table2[[#This Row],[Close Price]]/Table2[[#This Row],[Current Week Low]])-1</f>
        <v>9.3816631130063666E-3</v>
      </c>
      <c r="AF617" s="2">
        <f>(Table2[[#This Row],[Current Week High]]/Table2[[#This Row],[Close Price]])-1</f>
        <v>4.4359949302914536E-3</v>
      </c>
      <c r="AG617" s="2">
        <f>(Table2[[#This Row],[Close Price]]/Table2[[#This Row],[Current Month Low]])-1</f>
        <v>9.3816631130063666E-3</v>
      </c>
      <c r="AH617" s="2">
        <f>(Table2[[#This Row],[Current Month High]]/Table2[[#This Row],[Close Price]])-1</f>
        <v>4.4359949302914536E-3</v>
      </c>
      <c r="AI617">
        <v>29.1402619349387</v>
      </c>
      <c r="AJ617">
        <v>17.658754815459101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-0.12</v>
      </c>
      <c r="AM617" t="s">
        <v>10456</v>
      </c>
      <c r="AN617">
        <v>0.2</v>
      </c>
      <c r="AO617" t="s">
        <v>10455</v>
      </c>
      <c r="AQ617">
        <f>(Table2[[#This Row],[Sharpe Ratio]]-AVERAGE(Table2[Sharpe Ratio]))/_xlfn.STDEV.P(Table2[Sharpe Ratio])</f>
        <v>-0.61179044057571164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612</v>
      </c>
      <c r="AT617">
        <f>_xlfn.RANK.AVG(Table2[[#This Row],[6M Return vs Nifty Z-Score]],Table2[6M Return vs Nifty Z-Score])</f>
        <v>611</v>
      </c>
      <c r="AU617">
        <f>_xlfn.RANK.AVG(Table2[[#This Row],[Sharpe Ratio Z-Score]],Table2[Sharpe Ratio Z-Score])</f>
        <v>519.5</v>
      </c>
      <c r="AV617">
        <f>(Table2[[#This Row],[Rank 1Y]]+Table2[[#This Row],[Rank 6M]]+Table2[[#This Row],[Rank Sharpe]])/3</f>
        <v>580.83333333333337</v>
      </c>
    </row>
    <row r="618" spans="1:48" x14ac:dyDescent="0.3">
      <c r="A618" t="s">
        <v>1481</v>
      </c>
      <c r="B618" t="s">
        <v>1482</v>
      </c>
      <c r="C618" t="s">
        <v>10411</v>
      </c>
      <c r="D618" t="s">
        <v>24</v>
      </c>
      <c r="E618">
        <v>6388.4181883949996</v>
      </c>
      <c r="F618">
        <v>375.25</v>
      </c>
      <c r="G618">
        <v>3.2338143339126901</v>
      </c>
      <c r="H618">
        <f>(Table2[[#This Row],[1Y Return vs Nifty]]-AVERAGE(Table2[1Y Return vs Nifty]))/_xlfn.STDEV.P(Table2[1Y Return vs Nifty])</f>
        <v>-0.50773076439133058</v>
      </c>
      <c r="I618">
        <v>6.1506510916615103</v>
      </c>
      <c r="J618">
        <f>(Table2[[#This Row],[1M Return vs Nifty]]-AVERAGE(Table2[1M Return vs Nifty]))/_xlfn.STDEV.P(Table2[1M Return vs Nifty])</f>
        <v>0.62027922765252985</v>
      </c>
      <c r="K618">
        <v>-21.1043958528236</v>
      </c>
      <c r="L618">
        <f>(Table2[[#This Row],[6M Return vs Nifty]]-AVERAGE(Table2[6M Return vs Nifty]))/_xlfn.STDEV.P(Table2[6M Return vs Nifty])</f>
        <v>-1.0192055971470975</v>
      </c>
      <c r="M618">
        <v>5.5562239116996404</v>
      </c>
      <c r="N618">
        <f>(Table2[[#This Row],[1W Return vs Nifty]]-AVERAGE(Table2[1W Return vs Nifty]))/_xlfn.STDEV.P(Table2[1W Return vs Nifty])</f>
        <v>1.4803625555570497</v>
      </c>
      <c r="O618">
        <v>354.46</v>
      </c>
      <c r="P618">
        <v>354.66934206864602</v>
      </c>
      <c r="Q618">
        <v>351.28031668054803</v>
      </c>
      <c r="R618">
        <v>79.988617409431399</v>
      </c>
      <c r="S618" s="2">
        <f>(Table2[[#This Row],[Close Price]]-Table2[[#This Row],[20D EMA]])/Table2[[#This Row],[20D EMA]]</f>
        <v>5.865259831856915E-2</v>
      </c>
      <c r="T618" s="2">
        <f>(Table2[[#This Row],[Close Price]]-Table2[[#This Row],[50D EMA]])/Table2[[#This Row],[50D EMA]]</f>
        <v>5.8027733131133193E-2</v>
      </c>
      <c r="U618" s="2">
        <f>(Table2[[#This Row],[Close Price]]-Table2[[#This Row],[200D EMA]])/Table2[[#This Row],[200D EMA]]</f>
        <v>6.8235201863729375E-2</v>
      </c>
      <c r="V618">
        <v>1.58236978191753</v>
      </c>
      <c r="W618">
        <v>372.05</v>
      </c>
      <c r="X618">
        <v>382.15</v>
      </c>
      <c r="Y618">
        <v>372.05</v>
      </c>
      <c r="Z618">
        <v>382.15</v>
      </c>
      <c r="AA618">
        <v>372.05</v>
      </c>
      <c r="AB618">
        <v>382.15</v>
      </c>
      <c r="AC618" s="2">
        <f>(Table2[[#This Row],[Close Price]]/Table2[[#This Row],[Day Low]])-1</f>
        <v>8.6009944899878565E-3</v>
      </c>
      <c r="AD618" s="2">
        <f>(Table2[[#This Row],[Day High]]/Table2[[#This Row],[Close Price]])-1</f>
        <v>1.8387741505662802E-2</v>
      </c>
      <c r="AE618" s="2">
        <f>(Table2[[#This Row],[Close Price]]/Table2[[#This Row],[Current Week Low]])-1</f>
        <v>8.6009944899878565E-3</v>
      </c>
      <c r="AF618" s="2">
        <f>(Table2[[#This Row],[Current Week High]]/Table2[[#This Row],[Close Price]])-1</f>
        <v>1.8387741505662802E-2</v>
      </c>
      <c r="AG618" s="2">
        <f>(Table2[[#This Row],[Close Price]]/Table2[[#This Row],[Current Month Low]])-1</f>
        <v>8.6009944899878565E-3</v>
      </c>
      <c r="AH618" s="2">
        <f>(Table2[[#This Row],[Current Month High]]/Table2[[#This Row],[Close Price]])-1</f>
        <v>1.8387741505662802E-2</v>
      </c>
      <c r="AI618">
        <v>12.524983344437</v>
      </c>
      <c r="AJ618">
        <v>32.831858407079601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</v>
      </c>
      <c r="AM618" t="s">
        <v>10456</v>
      </c>
      <c r="AN618">
        <v>6.8</v>
      </c>
      <c r="AO618" t="s">
        <v>10455</v>
      </c>
      <c r="AP618">
        <v>-3.5353009788418002E-2</v>
      </c>
      <c r="AQ618">
        <f>(Table2[[#This Row],[Sharpe Ratio]]-AVERAGE(Table2[Sharpe Ratio]))/_xlfn.STDEV.P(Table2[Sharpe Ratio])</f>
        <v>-1.0114876500858512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491</v>
      </c>
      <c r="AT618">
        <f>_xlfn.RANK.AVG(Table2[[#This Row],[6M Return vs Nifty Z-Score]],Table2[6M Return vs Nifty Z-Score])</f>
        <v>645</v>
      </c>
      <c r="AU618">
        <f>_xlfn.RANK.AVG(Table2[[#This Row],[Sharpe Ratio Z-Score]],Table2[Sharpe Ratio Z-Score])</f>
        <v>609</v>
      </c>
      <c r="AV618">
        <f>(Table2[[#This Row],[Rank 1Y]]+Table2[[#This Row],[Rank 6M]]+Table2[[#This Row],[Rank Sharpe]])/3</f>
        <v>581.66666666666663</v>
      </c>
    </row>
    <row r="619" spans="1:48" x14ac:dyDescent="0.3">
      <c r="A619" t="s">
        <v>2066</v>
      </c>
      <c r="B619" t="s">
        <v>2067</v>
      </c>
      <c r="C619" t="s">
        <v>10414</v>
      </c>
      <c r="D619" t="s">
        <v>46</v>
      </c>
      <c r="E619">
        <v>2718.2376088699998</v>
      </c>
      <c r="F619">
        <v>691.25</v>
      </c>
      <c r="G619">
        <v>-29.3544025674354</v>
      </c>
      <c r="H619">
        <f>(Table2[[#This Row],[1Y Return vs Nifty]]-AVERAGE(Table2[1Y Return vs Nifty]))/_xlfn.STDEV.P(Table2[1Y Return vs Nifty])</f>
        <v>-0.89401202313992723</v>
      </c>
      <c r="I619">
        <v>-2.71545401360504</v>
      </c>
      <c r="J619">
        <f>(Table2[[#This Row],[1M Return vs Nifty]]-AVERAGE(Table2[1M Return vs Nifty]))/_xlfn.STDEV.P(Table2[1M Return vs Nifty])</f>
        <v>-0.23071637759893562</v>
      </c>
      <c r="K619">
        <v>-20.734395912510401</v>
      </c>
      <c r="L619">
        <f>(Table2[[#This Row],[6M Return vs Nifty]]-AVERAGE(Table2[6M Return vs Nifty]))/_xlfn.STDEV.P(Table2[6M Return vs Nifty])</f>
        <v>-1.0079328221118715</v>
      </c>
      <c r="M619">
        <v>2.80319402412082</v>
      </c>
      <c r="N619">
        <f>(Table2[[#This Row],[1W Return vs Nifty]]-AVERAGE(Table2[1W Return vs Nifty]))/_xlfn.STDEV.P(Table2[1W Return vs Nifty])</f>
        <v>0.92725697718862488</v>
      </c>
      <c r="O619">
        <v>666.25</v>
      </c>
      <c r="P619">
        <v>667.39224750600897</v>
      </c>
      <c r="Q619">
        <v>700.18603057277301</v>
      </c>
      <c r="R619">
        <v>68.348722188324004</v>
      </c>
      <c r="S619" s="2">
        <f>(Table2[[#This Row],[Close Price]]-Table2[[#This Row],[20D EMA]])/Table2[[#This Row],[20D EMA]]</f>
        <v>3.7523452157598502E-2</v>
      </c>
      <c r="T619" s="2">
        <f>(Table2[[#This Row],[Close Price]]-Table2[[#This Row],[50D EMA]])/Table2[[#This Row],[50D EMA]]</f>
        <v>3.5747721947843307E-2</v>
      </c>
      <c r="U619" s="2">
        <f>(Table2[[#This Row],[Close Price]]-Table2[[#This Row],[200D EMA]])/Table2[[#This Row],[200D EMA]]</f>
        <v>-1.2762366260667993E-2</v>
      </c>
      <c r="V619">
        <v>0.817713070374814</v>
      </c>
      <c r="W619">
        <v>680.8</v>
      </c>
      <c r="X619">
        <v>697.85</v>
      </c>
      <c r="Y619">
        <v>680.8</v>
      </c>
      <c r="Z619">
        <v>697.85</v>
      </c>
      <c r="AA619">
        <v>680.8</v>
      </c>
      <c r="AB619">
        <v>697.85</v>
      </c>
      <c r="AC619" s="2">
        <f>(Table2[[#This Row],[Close Price]]/Table2[[#This Row],[Day Low]])-1</f>
        <v>1.5349588719153928E-2</v>
      </c>
      <c r="AD619" s="2">
        <f>(Table2[[#This Row],[Day High]]/Table2[[#This Row],[Close Price]])-1</f>
        <v>9.5479204339963264E-3</v>
      </c>
      <c r="AE619" s="2">
        <f>(Table2[[#This Row],[Close Price]]/Table2[[#This Row],[Current Week Low]])-1</f>
        <v>1.5349588719153928E-2</v>
      </c>
      <c r="AF619" s="2">
        <f>(Table2[[#This Row],[Current Week High]]/Table2[[#This Row],[Close Price]])-1</f>
        <v>9.5479204339963264E-3</v>
      </c>
      <c r="AG619" s="2">
        <f>(Table2[[#This Row],[Close Price]]/Table2[[#This Row],[Current Month Low]])-1</f>
        <v>1.5349588719153928E-2</v>
      </c>
      <c r="AH619" s="2">
        <f>(Table2[[#This Row],[Current Month High]]/Table2[[#This Row],[Close Price]])-1</f>
        <v>9.5479204339963264E-3</v>
      </c>
      <c r="AI619">
        <v>22.386980108498999</v>
      </c>
      <c r="AJ619">
        <v>15.2275379229871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-0.18</v>
      </c>
      <c r="AM619" t="s">
        <v>10456</v>
      </c>
      <c r="AN619">
        <v>3.45</v>
      </c>
      <c r="AO619" t="s">
        <v>10455</v>
      </c>
      <c r="AP619">
        <v>1.9734731856506E-2</v>
      </c>
      <c r="AQ619">
        <f>(Table2[[#This Row],[Sharpe Ratio]]-AVERAGE(Table2[Sharpe Ratio]))/_xlfn.STDEV.P(Table2[Sharpe Ratio])</f>
        <v>-0.38867174995547299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660</v>
      </c>
      <c r="AT619">
        <f>_xlfn.RANK.AVG(Table2[[#This Row],[6M Return vs Nifty Z-Score]],Table2[6M Return vs Nifty Z-Score])</f>
        <v>643</v>
      </c>
      <c r="AU619">
        <f>_xlfn.RANK.AVG(Table2[[#This Row],[Sharpe Ratio Z-Score]],Table2[Sharpe Ratio Z-Score])</f>
        <v>444</v>
      </c>
      <c r="AV619">
        <f>(Table2[[#This Row],[Rank 1Y]]+Table2[[#This Row],[Rank 6M]]+Table2[[#This Row],[Rank Sharpe]])/3</f>
        <v>582.33333333333337</v>
      </c>
    </row>
    <row r="620" spans="1:48" x14ac:dyDescent="0.3">
      <c r="A620" t="s">
        <v>117</v>
      </c>
      <c r="B620" t="s">
        <v>118</v>
      </c>
      <c r="C620" t="s">
        <v>10413</v>
      </c>
      <c r="D620" t="s">
        <v>119</v>
      </c>
      <c r="E620">
        <v>246019.1617314</v>
      </c>
      <c r="F620">
        <v>2568.1</v>
      </c>
      <c r="G620">
        <v>-12.411684355010999</v>
      </c>
      <c r="H620">
        <f>(Table2[[#This Row],[1Y Return vs Nifty]]-AVERAGE(Table2[1Y Return vs Nifty]))/_xlfn.STDEV.P(Table2[1Y Return vs Nifty])</f>
        <v>-0.69318316105366384</v>
      </c>
      <c r="I620">
        <v>0.37450684556278402</v>
      </c>
      <c r="J620">
        <f>(Table2[[#This Row],[1M Return vs Nifty]]-AVERAGE(Table2[1M Return vs Nifty]))/_xlfn.STDEV.P(Table2[1M Return vs Nifty])</f>
        <v>6.5867418817924739E-2</v>
      </c>
      <c r="K620">
        <v>-17.131571691540302</v>
      </c>
      <c r="L620">
        <f>(Table2[[#This Row],[6M Return vs Nifty]]-AVERAGE(Table2[6M Return vs Nifty]))/_xlfn.STDEV.P(Table2[6M Return vs Nifty])</f>
        <v>-0.89816570458185396</v>
      </c>
      <c r="M620">
        <v>-0.20789345241771301</v>
      </c>
      <c r="N620">
        <f>(Table2[[#This Row],[1W Return vs Nifty]]-AVERAGE(Table2[1W Return vs Nifty]))/_xlfn.STDEV.P(Table2[1W Return vs Nifty])</f>
        <v>0.32230557882459832</v>
      </c>
      <c r="O620">
        <v>2521.4499999999998</v>
      </c>
      <c r="P620">
        <v>2509.7845865095701</v>
      </c>
      <c r="Q620">
        <v>2447.0844388314999</v>
      </c>
      <c r="R620">
        <v>60.676065935539</v>
      </c>
      <c r="S620" s="2">
        <f>(Table2[[#This Row],[Close Price]]-Table2[[#This Row],[20D EMA]])/Table2[[#This Row],[20D EMA]]</f>
        <v>1.8501259196097523E-2</v>
      </c>
      <c r="T620" s="2">
        <f>(Table2[[#This Row],[Close Price]]-Table2[[#This Row],[50D EMA]])/Table2[[#This Row],[50D EMA]]</f>
        <v>2.3235226562424129E-2</v>
      </c>
      <c r="U620" s="2">
        <f>(Table2[[#This Row],[Close Price]]-Table2[[#This Row],[200D EMA]])/Table2[[#This Row],[200D EMA]]</f>
        <v>4.9452956852721337E-2</v>
      </c>
      <c r="V620">
        <v>0.731424513481856</v>
      </c>
      <c r="W620">
        <v>2557</v>
      </c>
      <c r="X620">
        <v>2591.1</v>
      </c>
      <c r="Y620">
        <v>2557</v>
      </c>
      <c r="Z620">
        <v>2591.1</v>
      </c>
      <c r="AA620">
        <v>2557</v>
      </c>
      <c r="AB620">
        <v>2591.1</v>
      </c>
      <c r="AC620" s="2">
        <f>(Table2[[#This Row],[Close Price]]/Table2[[#This Row],[Day Low]])-1</f>
        <v>4.3410246382478146E-3</v>
      </c>
      <c r="AD620" s="2">
        <f>(Table2[[#This Row],[Day High]]/Table2[[#This Row],[Close Price]])-1</f>
        <v>8.956037537479089E-3</v>
      </c>
      <c r="AE620" s="2">
        <f>(Table2[[#This Row],[Close Price]]/Table2[[#This Row],[Current Week Low]])-1</f>
        <v>4.3410246382478146E-3</v>
      </c>
      <c r="AF620" s="2">
        <f>(Table2[[#This Row],[Current Week High]]/Table2[[#This Row],[Close Price]])-1</f>
        <v>8.956037537479089E-3</v>
      </c>
      <c r="AG620" s="2">
        <f>(Table2[[#This Row],[Close Price]]/Table2[[#This Row],[Current Month Low]])-1</f>
        <v>4.3410246382478146E-3</v>
      </c>
      <c r="AH620" s="2">
        <f>(Table2[[#This Row],[Current Month High]]/Table2[[#This Row],[Close Price]])-1</f>
        <v>8.956037537479089E-3</v>
      </c>
      <c r="AI620">
        <v>7.8345858806121402</v>
      </c>
      <c r="AJ620">
        <v>19.724941724941701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-0.04</v>
      </c>
      <c r="AM620" t="s">
        <v>10456</v>
      </c>
      <c r="AN620">
        <v>1.21</v>
      </c>
      <c r="AO620" t="s">
        <v>10455</v>
      </c>
      <c r="AP620">
        <v>-5.4622364722520002E-3</v>
      </c>
      <c r="AQ620">
        <f>(Table2[[#This Row],[Sharpe Ratio]]-AVERAGE(Table2[Sharpe Ratio]))/_xlfn.STDEV.P(Table2[Sharpe Ratio])</f>
        <v>-0.67354588059934684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-1.8767217485923415</v>
      </c>
      <c r="AS620">
        <f>_xlfn.RANK.AVG(Table2[[#This Row],[1Y Return vs Nifty Z-Score]],Table2[1Y Return vs Nifty Z-Score])</f>
        <v>584</v>
      </c>
      <c r="AT620">
        <f>_xlfn.RANK.AVG(Table2[[#This Row],[6M Return vs Nifty Z-Score]],Table2[6M Return vs Nifty Z-Score])</f>
        <v>613</v>
      </c>
      <c r="AU620">
        <f>_xlfn.RANK.AVG(Table2[[#This Row],[Sharpe Ratio Z-Score]],Table2[Sharpe Ratio Z-Score])</f>
        <v>550</v>
      </c>
      <c r="AV620">
        <f>(Table2[[#This Row],[Rank 1Y]]+Table2[[#This Row],[Rank 6M]]+Table2[[#This Row],[Rank Sharpe]])/3</f>
        <v>582.33333333333337</v>
      </c>
    </row>
    <row r="621" spans="1:48" x14ac:dyDescent="0.3">
      <c r="A621" t="s">
        <v>478</v>
      </c>
      <c r="B621" t="s">
        <v>479</v>
      </c>
      <c r="C621" t="s">
        <v>613</v>
      </c>
      <c r="D621" t="s">
        <v>480</v>
      </c>
      <c r="E621">
        <v>43610.922338190001</v>
      </c>
      <c r="F621">
        <v>39046.550000000003</v>
      </c>
      <c r="G621">
        <v>-20.710245603944401</v>
      </c>
      <c r="H621">
        <f>(Table2[[#This Row],[1Y Return vs Nifty]]-AVERAGE(Table2[1Y Return vs Nifty]))/_xlfn.STDEV.P(Table2[1Y Return vs Nifty])</f>
        <v>-0.79154934950589906</v>
      </c>
      <c r="I621">
        <v>-0.72937702141371297</v>
      </c>
      <c r="J621">
        <f>(Table2[[#This Row],[1M Return vs Nifty]]-AVERAGE(Table2[1M Return vs Nifty]))/_xlfn.STDEV.P(Table2[1M Return vs Nifty])</f>
        <v>-4.008669613464666E-2</v>
      </c>
      <c r="K621">
        <v>-10.2480067205805</v>
      </c>
      <c r="L621">
        <f>(Table2[[#This Row],[6M Return vs Nifty]]-AVERAGE(Table2[6M Return vs Nifty]))/_xlfn.STDEV.P(Table2[6M Return vs Nifty])</f>
        <v>-0.68844437518838009</v>
      </c>
      <c r="M621">
        <v>-3.6544396887227601</v>
      </c>
      <c r="N621">
        <f>(Table2[[#This Row],[1W Return vs Nifty]]-AVERAGE(Table2[1W Return vs Nifty]))/_xlfn.STDEV.P(Table2[1W Return vs Nifty])</f>
        <v>-0.37013294427532312</v>
      </c>
      <c r="O621">
        <v>38786.620000000003</v>
      </c>
      <c r="P621">
        <v>37502.150804601602</v>
      </c>
      <c r="Q621">
        <v>37285.259686965801</v>
      </c>
      <c r="R621">
        <v>49.007944969733998</v>
      </c>
      <c r="S621" s="2">
        <f>(Table2[[#This Row],[Close Price]]-Table2[[#This Row],[20D EMA]])/Table2[[#This Row],[20D EMA]]</f>
        <v>6.7015377983438689E-3</v>
      </c>
      <c r="T621" s="2">
        <f>(Table2[[#This Row],[Close Price]]-Table2[[#This Row],[50D EMA]])/Table2[[#This Row],[50D EMA]]</f>
        <v>4.1181616581012173E-2</v>
      </c>
      <c r="U621" s="2">
        <f>(Table2[[#This Row],[Close Price]]-Table2[[#This Row],[200D EMA]])/Table2[[#This Row],[200D EMA]]</f>
        <v>4.7238247173853387E-2</v>
      </c>
      <c r="V621">
        <v>0.74464267370730497</v>
      </c>
      <c r="W621">
        <v>38600</v>
      </c>
      <c r="X621">
        <v>39300</v>
      </c>
      <c r="Y621">
        <v>38600</v>
      </c>
      <c r="Z621">
        <v>39300</v>
      </c>
      <c r="AA621">
        <v>38600</v>
      </c>
      <c r="AB621">
        <v>39300</v>
      </c>
      <c r="AC621" s="2">
        <f>(Table2[[#This Row],[Close Price]]/Table2[[#This Row],[Day Low]])-1</f>
        <v>1.1568652849740957E-2</v>
      </c>
      <c r="AD621" s="2">
        <f>(Table2[[#This Row],[Day High]]/Table2[[#This Row],[Close Price]])-1</f>
        <v>6.4909703930307039E-3</v>
      </c>
      <c r="AE621" s="2">
        <f>(Table2[[#This Row],[Close Price]]/Table2[[#This Row],[Current Week Low]])-1</f>
        <v>1.1568652849740957E-2</v>
      </c>
      <c r="AF621" s="2">
        <f>(Table2[[#This Row],[Current Week High]]/Table2[[#This Row],[Close Price]])-1</f>
        <v>6.4909703930307039E-3</v>
      </c>
      <c r="AG621" s="2">
        <f>(Table2[[#This Row],[Close Price]]/Table2[[#This Row],[Current Month Low]])-1</f>
        <v>1.1568652849740957E-2</v>
      </c>
      <c r="AH621" s="2">
        <f>(Table2[[#This Row],[Current Month High]]/Table2[[#This Row],[Close Price]])-1</f>
        <v>6.4909703930307039E-3</v>
      </c>
      <c r="AI621">
        <v>9.8304459676975302</v>
      </c>
      <c r="AJ621">
        <v>18.072243616202499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-0.02</v>
      </c>
      <c r="AM621" t="s">
        <v>10456</v>
      </c>
      <c r="AN621">
        <v>1.04</v>
      </c>
      <c r="AO621" t="s">
        <v>10455</v>
      </c>
      <c r="AP621">
        <v>-1.5483571244094E-2</v>
      </c>
      <c r="AQ621">
        <f>(Table2[[#This Row],[Sharpe Ratio]]-AVERAGE(Table2[Sharpe Ratio]))/_xlfn.STDEV.P(Table2[Sharpe Ratio])</f>
        <v>-0.7868459805864324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-2.6770593456906813</v>
      </c>
      <c r="AS621">
        <f>_xlfn.RANK.AVG(Table2[[#This Row],[1Y Return vs Nifty Z-Score]],Table2[1Y Return vs Nifty Z-Score])</f>
        <v>623</v>
      </c>
      <c r="AT621">
        <f>_xlfn.RANK.AVG(Table2[[#This Row],[6M Return vs Nifty Z-Score]],Table2[6M Return vs Nifty Z-Score])</f>
        <v>546</v>
      </c>
      <c r="AU621">
        <f>_xlfn.RANK.AVG(Table2[[#This Row],[Sharpe Ratio Z-Score]],Table2[Sharpe Ratio Z-Score])</f>
        <v>578</v>
      </c>
      <c r="AV621">
        <f>(Table2[[#This Row],[Rank 1Y]]+Table2[[#This Row],[Rank 6M]]+Table2[[#This Row],[Rank Sharpe]])/3</f>
        <v>582.33333333333337</v>
      </c>
    </row>
    <row r="622" spans="1:48" x14ac:dyDescent="0.3">
      <c r="A622" t="s">
        <v>2080</v>
      </c>
      <c r="B622" t="s">
        <v>2081</v>
      </c>
      <c r="C622" t="s">
        <v>10409</v>
      </c>
      <c r="D622" t="s">
        <v>452</v>
      </c>
      <c r="E622">
        <v>2692.3773004499999</v>
      </c>
      <c r="F622">
        <v>80.75</v>
      </c>
      <c r="G622">
        <v>-25.279128041924</v>
      </c>
      <c r="H622">
        <f>(Table2[[#This Row],[1Y Return vs Nifty]]-AVERAGE(Table2[1Y Return vs Nifty]))/_xlfn.STDEV.P(Table2[1Y Return vs Nifty])</f>
        <v>-0.84570615300821361</v>
      </c>
      <c r="I622">
        <v>-10.0441022587804</v>
      </c>
      <c r="J622">
        <f>(Table2[[#This Row],[1M Return vs Nifty]]-AVERAGE(Table2[1M Return vs Nifty]))/_xlfn.STDEV.P(Table2[1M Return vs Nifty])</f>
        <v>-0.93414221961534349</v>
      </c>
      <c r="K622">
        <v>-20.068843133717898</v>
      </c>
      <c r="L622">
        <f>(Table2[[#This Row],[6M Return vs Nifty]]-AVERAGE(Table2[6M Return vs Nifty]))/_xlfn.STDEV.P(Table2[6M Return vs Nifty])</f>
        <v>-0.98765544924784776</v>
      </c>
      <c r="M622">
        <v>-5.7392448171024002</v>
      </c>
      <c r="N622">
        <f>(Table2[[#This Row],[1W Return vs Nifty]]-AVERAGE(Table2[1W Return vs Nifty]))/_xlfn.STDEV.P(Table2[1W Return vs Nifty])</f>
        <v>-0.78898685920030776</v>
      </c>
      <c r="O622">
        <v>82.1</v>
      </c>
      <c r="P622">
        <v>84.462240783497407</v>
      </c>
      <c r="Q622">
        <v>86.440974016116996</v>
      </c>
      <c r="R622">
        <v>46.004613653013401</v>
      </c>
      <c r="S622" s="2">
        <f>(Table2[[#This Row],[Close Price]]-Table2[[#This Row],[20D EMA]])/Table2[[#This Row],[20D EMA]]</f>
        <v>-1.6443361753958521E-2</v>
      </c>
      <c r="T622" s="2">
        <f>(Table2[[#This Row],[Close Price]]-Table2[[#This Row],[50D EMA]])/Table2[[#This Row],[50D EMA]]</f>
        <v>-4.3951483515728848E-2</v>
      </c>
      <c r="U622" s="2">
        <f>(Table2[[#This Row],[Close Price]]-Table2[[#This Row],[200D EMA]])/Table2[[#This Row],[200D EMA]]</f>
        <v>-6.5836532742630932E-2</v>
      </c>
      <c r="V622">
        <v>0.657178940934256</v>
      </c>
      <c r="W622">
        <v>80.37</v>
      </c>
      <c r="X622">
        <v>81.94</v>
      </c>
      <c r="Y622">
        <v>80.37</v>
      </c>
      <c r="Z622">
        <v>81.94</v>
      </c>
      <c r="AA622">
        <v>80.37</v>
      </c>
      <c r="AB622">
        <v>81.94</v>
      </c>
      <c r="AC622" s="2">
        <f>(Table2[[#This Row],[Close Price]]/Table2[[#This Row],[Day Low]])-1</f>
        <v>4.7281323877068626E-3</v>
      </c>
      <c r="AD622" s="2">
        <f>(Table2[[#This Row],[Day High]]/Table2[[#This Row],[Close Price]])-1</f>
        <v>1.4736842105263159E-2</v>
      </c>
      <c r="AE622" s="2">
        <f>(Table2[[#This Row],[Close Price]]/Table2[[#This Row],[Current Week Low]])-1</f>
        <v>4.7281323877068626E-3</v>
      </c>
      <c r="AF622" s="2">
        <f>(Table2[[#This Row],[Current Week High]]/Table2[[#This Row],[Close Price]])-1</f>
        <v>1.4736842105263159E-2</v>
      </c>
      <c r="AG622" s="2">
        <f>(Table2[[#This Row],[Close Price]]/Table2[[#This Row],[Current Month Low]])-1</f>
        <v>4.7281323877068626E-3</v>
      </c>
      <c r="AH622" s="2">
        <f>(Table2[[#This Row],[Current Month High]]/Table2[[#This Row],[Close Price]])-1</f>
        <v>1.4736842105263159E-2</v>
      </c>
      <c r="AI622">
        <v>48.606811145510797</v>
      </c>
      <c r="AJ622">
        <v>29.096722621902401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-0.17</v>
      </c>
      <c r="AM622" t="s">
        <v>10456</v>
      </c>
      <c r="AN622">
        <v>-2.38</v>
      </c>
      <c r="AO622" t="s">
        <v>10456</v>
      </c>
      <c r="AP622">
        <v>1.214796029205E-2</v>
      </c>
      <c r="AQ622">
        <f>(Table2[[#This Row],[Sharpe Ratio]]-AVERAGE(Table2[Sharpe Ratio]))/_xlfn.STDEV.P(Table2[Sharpe Ratio])</f>
        <v>-0.47444694821023059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642</v>
      </c>
      <c r="AT622">
        <f>_xlfn.RANK.AVG(Table2[[#This Row],[6M Return vs Nifty Z-Score]],Table2[6M Return vs Nifty Z-Score])</f>
        <v>640</v>
      </c>
      <c r="AU622">
        <f>_xlfn.RANK.AVG(Table2[[#This Row],[Sharpe Ratio Z-Score]],Table2[Sharpe Ratio Z-Score])</f>
        <v>471</v>
      </c>
      <c r="AV622">
        <f>(Table2[[#This Row],[Rank 1Y]]+Table2[[#This Row],[Rank 6M]]+Table2[[#This Row],[Rank Sharpe]])/3</f>
        <v>584.33333333333337</v>
      </c>
    </row>
    <row r="623" spans="1:48" x14ac:dyDescent="0.3">
      <c r="A623" t="s">
        <v>33</v>
      </c>
      <c r="B623" t="s">
        <v>34</v>
      </c>
      <c r="C623" t="s">
        <v>10410</v>
      </c>
      <c r="D623" t="s">
        <v>21</v>
      </c>
      <c r="E623">
        <v>648756.55139174999</v>
      </c>
      <c r="F623">
        <v>1590.8</v>
      </c>
      <c r="G623">
        <v>-6.72082487969542</v>
      </c>
      <c r="H623">
        <f>(Table2[[#This Row],[1Y Return vs Nifty]]-AVERAGE(Table2[1Y Return vs Nifty]))/_xlfn.STDEV.P(Table2[1Y Return vs Nifty])</f>
        <v>-0.62572711188899355</v>
      </c>
      <c r="I623">
        <v>2.6869043294940802</v>
      </c>
      <c r="J623">
        <f>(Table2[[#This Row],[1M Return vs Nifty]]-AVERAGE(Table2[1M Return vs Nifty]))/_xlfn.STDEV.P(Table2[1M Return vs Nifty])</f>
        <v>0.28781832883490205</v>
      </c>
      <c r="K623">
        <v>-8.4094082040337899</v>
      </c>
      <c r="L623">
        <f>(Table2[[#This Row],[6M Return vs Nifty]]-AVERAGE(Table2[6M Return vs Nifty]))/_xlfn.STDEV.P(Table2[6M Return vs Nifty])</f>
        <v>-0.63242785951114366</v>
      </c>
      <c r="M623">
        <v>0.54496509850416297</v>
      </c>
      <c r="N623">
        <f>(Table2[[#This Row],[1W Return vs Nifty]]-AVERAGE(Table2[1W Return vs Nifty]))/_xlfn.STDEV.P(Table2[1W Return vs Nifty])</f>
        <v>0.47356084347538441</v>
      </c>
      <c r="O623">
        <v>1517.43</v>
      </c>
      <c r="P623">
        <v>1495.94565238515</v>
      </c>
      <c r="Q623">
        <v>1498.5389860212899</v>
      </c>
      <c r="R623">
        <v>75.040077832171093</v>
      </c>
      <c r="S623" s="2">
        <f>(Table2[[#This Row],[Close Price]]-Table2[[#This Row],[20D EMA]])/Table2[[#This Row],[20D EMA]]</f>
        <v>4.8351489030795412E-2</v>
      </c>
      <c r="T623" s="2">
        <f>(Table2[[#This Row],[Close Price]]-Table2[[#This Row],[50D EMA]])/Table2[[#This Row],[50D EMA]]</f>
        <v>6.3407616087932953E-2</v>
      </c>
      <c r="U623" s="2">
        <f>(Table2[[#This Row],[Close Price]]-Table2[[#This Row],[200D EMA]])/Table2[[#This Row],[200D EMA]]</f>
        <v>6.1567309785959257E-2</v>
      </c>
      <c r="V623">
        <v>0.88051341708378605</v>
      </c>
      <c r="W623">
        <v>1559.5</v>
      </c>
      <c r="X623">
        <v>1599.9</v>
      </c>
      <c r="Y623">
        <v>1559.5</v>
      </c>
      <c r="Z623">
        <v>1599.9</v>
      </c>
      <c r="AA623">
        <v>1559.5</v>
      </c>
      <c r="AB623">
        <v>1599.9</v>
      </c>
      <c r="AC623" s="2">
        <f>(Table2[[#This Row],[Close Price]]/Table2[[#This Row],[Day Low]])-1</f>
        <v>2.007053542802173E-2</v>
      </c>
      <c r="AD623" s="2">
        <f>(Table2[[#This Row],[Day High]]/Table2[[#This Row],[Close Price]])-1</f>
        <v>5.7203922554689424E-3</v>
      </c>
      <c r="AE623" s="2">
        <f>(Table2[[#This Row],[Close Price]]/Table2[[#This Row],[Current Week Low]])-1</f>
        <v>2.007053542802173E-2</v>
      </c>
      <c r="AF623" s="2">
        <f>(Table2[[#This Row],[Current Week High]]/Table2[[#This Row],[Close Price]])-1</f>
        <v>5.7203922554689424E-3</v>
      </c>
      <c r="AG623" s="2">
        <f>(Table2[[#This Row],[Close Price]]/Table2[[#This Row],[Current Month Low]])-1</f>
        <v>2.007053542802173E-2</v>
      </c>
      <c r="AH623" s="2">
        <f>(Table2[[#This Row],[Current Month High]]/Table2[[#This Row],[Close Price]])-1</f>
        <v>5.7203922554689424E-3</v>
      </c>
      <c r="AI623">
        <v>8.93889866733719</v>
      </c>
      <c r="AJ623">
        <v>21.900383141762401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0.01</v>
      </c>
      <c r="AM623" t="s">
        <v>10455</v>
      </c>
      <c r="AN623">
        <v>7.11</v>
      </c>
      <c r="AO623" t="s">
        <v>10455</v>
      </c>
      <c r="AP623">
        <v>-7.8923738140489003E-2</v>
      </c>
      <c r="AQ623">
        <f>(Table2[[#This Row],[Sharpe Ratio]]-AVERAGE(Table2[Sharpe Ratio]))/_xlfn.STDEV.P(Table2[Sharpe Ratio])</f>
        <v>-1.5040934746782584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555</v>
      </c>
      <c r="AT623">
        <f>_xlfn.RANK.AVG(Table2[[#This Row],[6M Return vs Nifty Z-Score]],Table2[6M Return vs Nifty Z-Score])</f>
        <v>524</v>
      </c>
      <c r="AU623">
        <f>_xlfn.RANK.AVG(Table2[[#This Row],[Sharpe Ratio Z-Score]],Table2[Sharpe Ratio Z-Score])</f>
        <v>675</v>
      </c>
      <c r="AV623">
        <f>(Table2[[#This Row],[Rank 1Y]]+Table2[[#This Row],[Rank 6M]]+Table2[[#This Row],[Rank Sharpe]])/3</f>
        <v>584.66666666666663</v>
      </c>
    </row>
    <row r="624" spans="1:48" x14ac:dyDescent="0.3">
      <c r="A624" t="s">
        <v>1637</v>
      </c>
      <c r="B624" t="s">
        <v>1638</v>
      </c>
      <c r="C624" t="s">
        <v>10420</v>
      </c>
      <c r="D624" t="s">
        <v>80</v>
      </c>
      <c r="E624">
        <v>4961.4675617040002</v>
      </c>
      <c r="F624">
        <v>227.35</v>
      </c>
      <c r="G624">
        <v>4.9713527528941297</v>
      </c>
      <c r="H624">
        <f>(Table2[[#This Row],[1Y Return vs Nifty]]-AVERAGE(Table2[1Y Return vs Nifty]))/_xlfn.STDEV.P(Table2[1Y Return vs Nifty])</f>
        <v>-0.48713502177552548</v>
      </c>
      <c r="I624">
        <v>-3.2957003807293703E-2</v>
      </c>
      <c r="J624">
        <f>(Table2[[#This Row],[1M Return vs Nifty]]-AVERAGE(Table2[1M Return vs Nifty]))/_xlfn.STDEV.P(Table2[1M Return vs Nifty])</f>
        <v>2.6757805183093307E-2</v>
      </c>
      <c r="K624">
        <v>-13.2934199621112</v>
      </c>
      <c r="L624">
        <f>(Table2[[#This Row],[6M Return vs Nifty]]-AVERAGE(Table2[6M Return vs Nifty]))/_xlfn.STDEV.P(Table2[6M Return vs Nifty])</f>
        <v>-0.78122887221292858</v>
      </c>
      <c r="M624">
        <v>-0.55451348629040598</v>
      </c>
      <c r="N624">
        <f>(Table2[[#This Row],[1W Return vs Nifty]]-AVERAGE(Table2[1W Return vs Nifty]))/_xlfn.STDEV.P(Table2[1W Return vs Nifty])</f>
        <v>0.25266685998095845</v>
      </c>
      <c r="O624">
        <v>215.5</v>
      </c>
      <c r="P624">
        <v>209.49481337305599</v>
      </c>
      <c r="Q624">
        <v>203.403570482454</v>
      </c>
      <c r="R624">
        <v>58.000260525150097</v>
      </c>
      <c r="S624" s="2">
        <f>(Table2[[#This Row],[Close Price]]-Table2[[#This Row],[20D EMA]])/Table2[[#This Row],[20D EMA]]</f>
        <v>5.498839907192573E-2</v>
      </c>
      <c r="T624" s="2">
        <f>(Table2[[#This Row],[Close Price]]-Table2[[#This Row],[50D EMA]])/Table2[[#This Row],[50D EMA]]</f>
        <v>8.5229731177871901E-2</v>
      </c>
      <c r="U624" s="2">
        <f>(Table2[[#This Row],[Close Price]]-Table2[[#This Row],[200D EMA]])/Table2[[#This Row],[200D EMA]]</f>
        <v>0.11772865865012758</v>
      </c>
      <c r="V624">
        <v>1.7218300361883301</v>
      </c>
      <c r="W624">
        <v>219.25</v>
      </c>
      <c r="X624">
        <v>229.75</v>
      </c>
      <c r="Y624">
        <v>219.25</v>
      </c>
      <c r="Z624">
        <v>229.75</v>
      </c>
      <c r="AA624">
        <v>219.25</v>
      </c>
      <c r="AB624">
        <v>229.75</v>
      </c>
      <c r="AC624" s="2">
        <f>(Table2[[#This Row],[Close Price]]/Table2[[#This Row],[Day Low]])-1</f>
        <v>3.6944127708095742E-2</v>
      </c>
      <c r="AD624" s="2">
        <f>(Table2[[#This Row],[Day High]]/Table2[[#This Row],[Close Price]])-1</f>
        <v>1.0556410820321105E-2</v>
      </c>
      <c r="AE624" s="2">
        <f>(Table2[[#This Row],[Close Price]]/Table2[[#This Row],[Current Week Low]])-1</f>
        <v>3.6944127708095742E-2</v>
      </c>
      <c r="AF624" s="2">
        <f>(Table2[[#This Row],[Current Week High]]/Table2[[#This Row],[Close Price]])-1</f>
        <v>1.0556410820321105E-2</v>
      </c>
      <c r="AG624" s="2">
        <f>(Table2[[#This Row],[Close Price]]/Table2[[#This Row],[Current Month Low]])-1</f>
        <v>3.6944127708095742E-2</v>
      </c>
      <c r="AH624" s="2">
        <f>(Table2[[#This Row],[Current Month High]]/Table2[[#This Row],[Close Price]])-1</f>
        <v>1.0556410820321105E-2</v>
      </c>
      <c r="AI624">
        <v>8.6430613591378993</v>
      </c>
      <c r="AJ624">
        <v>32.141819238593399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0.01</v>
      </c>
      <c r="AM624" t="s">
        <v>10455</v>
      </c>
      <c r="AN624">
        <v>2.99</v>
      </c>
      <c r="AO624" t="s">
        <v>10455</v>
      </c>
      <c r="AP624">
        <v>-9.8840195350100996E-2</v>
      </c>
      <c r="AQ624">
        <f>(Table2[[#This Row],[Sharpe Ratio]]-AVERAGE(Table2[Sharpe Ratio]))/_xlfn.STDEV.P(Table2[Sharpe Ratio])</f>
        <v>-1.7292667319950363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-2.7182059608194384</v>
      </c>
      <c r="AS624">
        <f>_xlfn.RANK.AVG(Table2[[#This Row],[1Y Return vs Nifty Z-Score]],Table2[1Y Return vs Nifty Z-Score])</f>
        <v>478</v>
      </c>
      <c r="AT624">
        <f>_xlfn.RANK.AVG(Table2[[#This Row],[6M Return vs Nifty Z-Score]],Table2[6M Return vs Nifty Z-Score])</f>
        <v>577</v>
      </c>
      <c r="AU624">
        <f>_xlfn.RANK.AVG(Table2[[#This Row],[Sharpe Ratio Z-Score]],Table2[Sharpe Ratio Z-Score])</f>
        <v>699</v>
      </c>
      <c r="AV624">
        <f>(Table2[[#This Row],[Rank 1Y]]+Table2[[#This Row],[Rank 6M]]+Table2[[#This Row],[Rank Sharpe]])/3</f>
        <v>584.66666666666663</v>
      </c>
    </row>
    <row r="625" spans="1:48" x14ac:dyDescent="0.3">
      <c r="A625" t="s">
        <v>524</v>
      </c>
      <c r="B625" t="s">
        <v>525</v>
      </c>
      <c r="C625" t="s">
        <v>10422</v>
      </c>
      <c r="D625" t="s">
        <v>526</v>
      </c>
      <c r="E625">
        <v>37033.721520300001</v>
      </c>
      <c r="F625">
        <v>575.29999999999995</v>
      </c>
      <c r="G625">
        <v>-11.4160092117699</v>
      </c>
      <c r="H625">
        <f>(Table2[[#This Row],[1Y Return vs Nifty]]-AVERAGE(Table2[1Y Return vs Nifty]))/_xlfn.STDEV.P(Table2[1Y Return vs Nifty])</f>
        <v>-0.68138102260588806</v>
      </c>
      <c r="I625">
        <v>3.7644376861231201</v>
      </c>
      <c r="J625">
        <f>(Table2[[#This Row],[1M Return vs Nifty]]-AVERAGE(Table2[1M Return vs Nifty]))/_xlfn.STDEV.P(Table2[1M Return vs Nifty])</f>
        <v>0.39124324204267358</v>
      </c>
      <c r="K625">
        <v>-8.5037748463127798</v>
      </c>
      <c r="L625">
        <f>(Table2[[#This Row],[6M Return vs Nifty]]-AVERAGE(Table2[6M Return vs Nifty]))/_xlfn.STDEV.P(Table2[6M Return vs Nifty])</f>
        <v>-0.63530292464856009</v>
      </c>
      <c r="M625">
        <v>0.55946995215754503</v>
      </c>
      <c r="N625">
        <f>(Table2[[#This Row],[1W Return vs Nifty]]-AVERAGE(Table2[1W Return vs Nifty]))/_xlfn.STDEV.P(Table2[1W Return vs Nifty])</f>
        <v>0.4764749838213721</v>
      </c>
      <c r="O625">
        <v>539.78</v>
      </c>
      <c r="P625">
        <v>511.18563028975302</v>
      </c>
      <c r="Q625">
        <v>499.630948150503</v>
      </c>
      <c r="R625">
        <v>66.563998623596902</v>
      </c>
      <c r="S625" s="2">
        <f>(Table2[[#This Row],[Close Price]]-Table2[[#This Row],[20D EMA]])/Table2[[#This Row],[20D EMA]]</f>
        <v>6.5804587053984925E-2</v>
      </c>
      <c r="T625" s="2">
        <f>(Table2[[#This Row],[Close Price]]-Table2[[#This Row],[50D EMA]])/Table2[[#This Row],[50D EMA]]</f>
        <v>0.12542287167560887</v>
      </c>
      <c r="U625" s="2">
        <f>(Table2[[#This Row],[Close Price]]-Table2[[#This Row],[200D EMA]])/Table2[[#This Row],[200D EMA]]</f>
        <v>0.15144988942258894</v>
      </c>
      <c r="V625">
        <v>0.93990098165948799</v>
      </c>
      <c r="W625">
        <v>559.85</v>
      </c>
      <c r="X625">
        <v>576.79999999999995</v>
      </c>
      <c r="Y625">
        <v>559.85</v>
      </c>
      <c r="Z625">
        <v>576.79999999999995</v>
      </c>
      <c r="AA625">
        <v>559.85</v>
      </c>
      <c r="AB625">
        <v>576.79999999999995</v>
      </c>
      <c r="AC625" s="2">
        <f>(Table2[[#This Row],[Close Price]]/Table2[[#This Row],[Day Low]])-1</f>
        <v>2.7596677681521742E-2</v>
      </c>
      <c r="AD625" s="2">
        <f>(Table2[[#This Row],[Day High]]/Table2[[#This Row],[Close Price]])-1</f>
        <v>2.6073353033200242E-3</v>
      </c>
      <c r="AE625" s="2">
        <f>(Table2[[#This Row],[Close Price]]/Table2[[#This Row],[Current Week Low]])-1</f>
        <v>2.7596677681521742E-2</v>
      </c>
      <c r="AF625" s="2">
        <f>(Table2[[#This Row],[Current Week High]]/Table2[[#This Row],[Close Price]])-1</f>
        <v>2.6073353033200242E-3</v>
      </c>
      <c r="AG625" s="2">
        <f>(Table2[[#This Row],[Close Price]]/Table2[[#This Row],[Current Month Low]])-1</f>
        <v>2.7596677681521742E-2</v>
      </c>
      <c r="AH625" s="2">
        <f>(Table2[[#This Row],[Current Month High]]/Table2[[#This Row],[Close Price]])-1</f>
        <v>2.6073353033200242E-3</v>
      </c>
      <c r="AI625">
        <v>2.02503041891188</v>
      </c>
      <c r="AJ625">
        <v>36.634603966274703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0.2</v>
      </c>
      <c r="AM625" t="s">
        <v>10455</v>
      </c>
      <c r="AN625">
        <v>7.4</v>
      </c>
      <c r="AO625" t="s">
        <v>10455</v>
      </c>
      <c r="AP625">
        <v>-6.4408011947216001E-2</v>
      </c>
      <c r="AQ625">
        <f>(Table2[[#This Row],[Sharpe Ratio]]-AVERAGE(Table2[Sharpe Ratio]))/_xlfn.STDEV.P(Table2[Sharpe Ratio])</f>
        <v>-1.3399802835189243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-1.7889460049093269</v>
      </c>
      <c r="AS625">
        <f>_xlfn.RANK.AVG(Table2[[#This Row],[1Y Return vs Nifty Z-Score]],Table2[1Y Return vs Nifty Z-Score])</f>
        <v>579</v>
      </c>
      <c r="AT625">
        <f>_xlfn.RANK.AVG(Table2[[#This Row],[6M Return vs Nifty Z-Score]],Table2[6M Return vs Nifty Z-Score])</f>
        <v>526</v>
      </c>
      <c r="AU625">
        <f>_xlfn.RANK.AVG(Table2[[#This Row],[Sharpe Ratio Z-Score]],Table2[Sharpe Ratio Z-Score])</f>
        <v>654</v>
      </c>
      <c r="AV625">
        <f>(Table2[[#This Row],[Rank 1Y]]+Table2[[#This Row],[Rank 6M]]+Table2[[#This Row],[Rank Sharpe]])/3</f>
        <v>586.33333333333337</v>
      </c>
    </row>
    <row r="626" spans="1:48" x14ac:dyDescent="0.3">
      <c r="A626" t="s">
        <v>259</v>
      </c>
      <c r="B626" t="s">
        <v>260</v>
      </c>
      <c r="C626" t="s">
        <v>10420</v>
      </c>
      <c r="D626" t="s">
        <v>80</v>
      </c>
      <c r="E626">
        <v>100558.487905919</v>
      </c>
      <c r="F626">
        <v>28353.35</v>
      </c>
      <c r="G626">
        <v>-8.5952379016663798</v>
      </c>
      <c r="H626">
        <f>(Table2[[#This Row],[1Y Return vs Nifty]]-AVERAGE(Table2[1Y Return vs Nifty]))/_xlfn.STDEV.P(Table2[1Y Return vs Nifty])</f>
        <v>-0.64794528429571241</v>
      </c>
      <c r="I626">
        <v>3.77324799620812</v>
      </c>
      <c r="J626">
        <f>(Table2[[#This Row],[1M Return vs Nifty]]-AVERAGE(Table2[1M Return vs Nifty]))/_xlfn.STDEV.P(Table2[1M Return vs Nifty])</f>
        <v>0.39208888227299116</v>
      </c>
      <c r="K626">
        <v>-11.3326916855025</v>
      </c>
      <c r="L626">
        <f>(Table2[[#This Row],[6M Return vs Nifty]]-AVERAGE(Table2[6M Return vs Nifty]))/_xlfn.STDEV.P(Table2[6M Return vs Nifty])</f>
        <v>-0.72149143347521949</v>
      </c>
      <c r="M626">
        <v>-0.76984490998959998</v>
      </c>
      <c r="N626">
        <f>(Table2[[#This Row],[1W Return vs Nifty]]-AVERAGE(Table2[1W Return vs Nifty]))/_xlfn.STDEV.P(Table2[1W Return vs Nifty])</f>
        <v>0.20940506606313664</v>
      </c>
      <c r="O626">
        <v>27142.66</v>
      </c>
      <c r="P626">
        <v>26445.394771331899</v>
      </c>
      <c r="Q626">
        <v>26025.467125651699</v>
      </c>
      <c r="R626">
        <v>71.694813152710196</v>
      </c>
      <c r="S626" s="2">
        <f>(Table2[[#This Row],[Close Price]]-Table2[[#This Row],[20D EMA]])/Table2[[#This Row],[20D EMA]]</f>
        <v>4.4604692391976272E-2</v>
      </c>
      <c r="T626" s="2">
        <f>(Table2[[#This Row],[Close Price]]-Table2[[#This Row],[50D EMA]])/Table2[[#This Row],[50D EMA]]</f>
        <v>7.2146974744215803E-2</v>
      </c>
      <c r="U626" s="2">
        <f>(Table2[[#This Row],[Close Price]]-Table2[[#This Row],[200D EMA]])/Table2[[#This Row],[200D EMA]]</f>
        <v>8.9446343579894796E-2</v>
      </c>
      <c r="V626">
        <v>0.89266435365751795</v>
      </c>
      <c r="W626">
        <v>27750</v>
      </c>
      <c r="X626">
        <v>28614.95</v>
      </c>
      <c r="Y626">
        <v>27750</v>
      </c>
      <c r="Z626">
        <v>28614.95</v>
      </c>
      <c r="AA626">
        <v>27750</v>
      </c>
      <c r="AB626">
        <v>28614.95</v>
      </c>
      <c r="AC626" s="2">
        <f>(Table2[[#This Row],[Close Price]]/Table2[[#This Row],[Day Low]])-1</f>
        <v>2.174234234234218E-2</v>
      </c>
      <c r="AD626" s="2">
        <f>(Table2[[#This Row],[Day High]]/Table2[[#This Row],[Close Price]])-1</f>
        <v>9.2264229800007591E-3</v>
      </c>
      <c r="AE626" s="2">
        <f>(Table2[[#This Row],[Close Price]]/Table2[[#This Row],[Current Week Low]])-1</f>
        <v>2.174234234234218E-2</v>
      </c>
      <c r="AF626" s="2">
        <f>(Table2[[#This Row],[Current Week High]]/Table2[[#This Row],[Close Price]])-1</f>
        <v>9.2264229800007591E-3</v>
      </c>
      <c r="AG626" s="2">
        <f>(Table2[[#This Row],[Close Price]]/Table2[[#This Row],[Current Month Low]])-1</f>
        <v>2.174234234234218E-2</v>
      </c>
      <c r="AH626" s="2">
        <f>(Table2[[#This Row],[Current Month High]]/Table2[[#This Row],[Close Price]])-1</f>
        <v>9.2264229800007591E-3</v>
      </c>
      <c r="AI626">
        <v>8.4095882849821901</v>
      </c>
      <c r="AJ626">
        <v>23.136237296968599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0.01</v>
      </c>
      <c r="AM626" t="s">
        <v>10455</v>
      </c>
      <c r="AN626">
        <v>2.96</v>
      </c>
      <c r="AO626" t="s">
        <v>10455</v>
      </c>
      <c r="AP626">
        <v>-5.5664959406941002E-2</v>
      </c>
      <c r="AQ626">
        <f>(Table2[[#This Row],[Sharpe Ratio]]-AVERAGE(Table2[Sharpe Ratio]))/_xlfn.STDEV.P(Table2[Sharpe Ratio])</f>
        <v>-1.2411323007343493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-2.0090750701691533</v>
      </c>
      <c r="AS626">
        <f>_xlfn.RANK.AVG(Table2[[#This Row],[1Y Return vs Nifty Z-Score]],Table2[1Y Return vs Nifty Z-Score])</f>
        <v>564</v>
      </c>
      <c r="AT626">
        <f>_xlfn.RANK.AVG(Table2[[#This Row],[6M Return vs Nifty Z-Score]],Table2[6M Return vs Nifty Z-Score])</f>
        <v>562</v>
      </c>
      <c r="AU626">
        <f>_xlfn.RANK.AVG(Table2[[#This Row],[Sharpe Ratio Z-Score]],Table2[Sharpe Ratio Z-Score])</f>
        <v>640</v>
      </c>
      <c r="AV626">
        <f>(Table2[[#This Row],[Rank 1Y]]+Table2[[#This Row],[Rank 6M]]+Table2[[#This Row],[Rank Sharpe]])/3</f>
        <v>588.66666666666663</v>
      </c>
    </row>
    <row r="627" spans="1:48" x14ac:dyDescent="0.3">
      <c r="A627" t="s">
        <v>241</v>
      </c>
      <c r="B627" t="s">
        <v>242</v>
      </c>
      <c r="C627" t="s">
        <v>10413</v>
      </c>
      <c r="D627" t="s">
        <v>184</v>
      </c>
      <c r="E627">
        <v>106462.74465666999</v>
      </c>
      <c r="F627">
        <v>610.95000000000005</v>
      </c>
      <c r="G627">
        <v>-20.912758508424101</v>
      </c>
      <c r="H627">
        <f>(Table2[[#This Row],[1Y Return vs Nifty]]-AVERAGE(Table2[1Y Return vs Nifty]))/_xlfn.STDEV.P(Table2[1Y Return vs Nifty])</f>
        <v>-0.79394981651801155</v>
      </c>
      <c r="I627">
        <v>1.2150985824393199</v>
      </c>
      <c r="J627">
        <f>(Table2[[#This Row],[1M Return vs Nifty]]-AVERAGE(Table2[1M Return vs Nifty]))/_xlfn.STDEV.P(Table2[1M Return vs Nifty])</f>
        <v>0.14654995815165198</v>
      </c>
      <c r="K627">
        <v>-1.3550813719614001</v>
      </c>
      <c r="L627">
        <f>(Table2[[#This Row],[6M Return vs Nifty]]-AVERAGE(Table2[6M Return vs Nifty]))/_xlfn.STDEV.P(Table2[6M Return vs Nifty])</f>
        <v>-0.41750393456241297</v>
      </c>
      <c r="M627">
        <v>-0.90550530353424896</v>
      </c>
      <c r="N627">
        <f>(Table2[[#This Row],[1W Return vs Nifty]]-AVERAGE(Table2[1W Return vs Nifty]))/_xlfn.STDEV.P(Table2[1W Return vs Nifty])</f>
        <v>0.18214981512243908</v>
      </c>
      <c r="O627">
        <v>594.16</v>
      </c>
      <c r="P627">
        <v>572.36671758387604</v>
      </c>
      <c r="Q627">
        <v>550.24300020161195</v>
      </c>
      <c r="R627">
        <v>54.680839270814701</v>
      </c>
      <c r="S627" s="2">
        <f>(Table2[[#This Row],[Close Price]]-Table2[[#This Row],[20D EMA]])/Table2[[#This Row],[20D EMA]]</f>
        <v>2.8258381580719132E-2</v>
      </c>
      <c r="T627" s="2">
        <f>(Table2[[#This Row],[Close Price]]-Table2[[#This Row],[50D EMA]])/Table2[[#This Row],[50D EMA]]</f>
        <v>6.7410073351216335E-2</v>
      </c>
      <c r="U627" s="2">
        <f>(Table2[[#This Row],[Close Price]]-Table2[[#This Row],[200D EMA]])/Table2[[#This Row],[200D EMA]]</f>
        <v>0.1103276184815522</v>
      </c>
      <c r="V627">
        <v>0.60854083410408</v>
      </c>
      <c r="W627">
        <v>600.70000000000005</v>
      </c>
      <c r="X627">
        <v>613.25</v>
      </c>
      <c r="Y627">
        <v>600.70000000000005</v>
      </c>
      <c r="Z627">
        <v>613.25</v>
      </c>
      <c r="AA627">
        <v>600.70000000000005</v>
      </c>
      <c r="AB627">
        <v>613.25</v>
      </c>
      <c r="AC627" s="2">
        <f>(Table2[[#This Row],[Close Price]]/Table2[[#This Row],[Day Low]])-1</f>
        <v>1.7063426002996485E-2</v>
      </c>
      <c r="AD627" s="2">
        <f>(Table2[[#This Row],[Day High]]/Table2[[#This Row],[Close Price]])-1</f>
        <v>3.764628856698593E-3</v>
      </c>
      <c r="AE627" s="2">
        <f>(Table2[[#This Row],[Close Price]]/Table2[[#This Row],[Current Week Low]])-1</f>
        <v>1.7063426002996485E-2</v>
      </c>
      <c r="AF627" s="2">
        <f>(Table2[[#This Row],[Current Week High]]/Table2[[#This Row],[Close Price]])-1</f>
        <v>3.764628856698593E-3</v>
      </c>
      <c r="AG627" s="2">
        <f>(Table2[[#This Row],[Close Price]]/Table2[[#This Row],[Current Month Low]])-1</f>
        <v>1.7063426002996485E-2</v>
      </c>
      <c r="AH627" s="2">
        <f>(Table2[[#This Row],[Current Month High]]/Table2[[#This Row],[Close Price]])-1</f>
        <v>3.764628856698593E-3</v>
      </c>
      <c r="AI627">
        <v>3.6746051231688099</v>
      </c>
      <c r="AJ627">
        <v>24.887571545380201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0.14000000000000001</v>
      </c>
      <c r="AM627" t="s">
        <v>10455</v>
      </c>
      <c r="AN627">
        <v>-1.38</v>
      </c>
      <c r="AO627" t="s">
        <v>10456</v>
      </c>
      <c r="AP627">
        <v>-9.0709594669708002E-2</v>
      </c>
      <c r="AQ627">
        <f>(Table2[[#This Row],[Sharpe Ratio]]-AVERAGE(Table2[Sharpe Ratio]))/_xlfn.STDEV.P(Table2[Sharpe Ratio])</f>
        <v>-1.6373430620432072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-2.5200970398495408</v>
      </c>
      <c r="AS627">
        <f>_xlfn.RANK.AVG(Table2[[#This Row],[1Y Return vs Nifty Z-Score]],Table2[1Y Return vs Nifty Z-Score])</f>
        <v>625</v>
      </c>
      <c r="AT627">
        <f>_xlfn.RANK.AVG(Table2[[#This Row],[6M Return vs Nifty Z-Score]],Table2[6M Return vs Nifty Z-Score])</f>
        <v>452</v>
      </c>
      <c r="AU627">
        <f>_xlfn.RANK.AVG(Table2[[#This Row],[Sharpe Ratio Z-Score]],Table2[Sharpe Ratio Z-Score])</f>
        <v>690</v>
      </c>
      <c r="AV627">
        <f>(Table2[[#This Row],[Rank 1Y]]+Table2[[#This Row],[Rank 6M]]+Table2[[#This Row],[Rank Sharpe]])/3</f>
        <v>589</v>
      </c>
    </row>
    <row r="628" spans="1:48" x14ac:dyDescent="0.3">
      <c r="A628" t="s">
        <v>1587</v>
      </c>
      <c r="B628" t="s">
        <v>1588</v>
      </c>
      <c r="C628" t="s">
        <v>10425</v>
      </c>
      <c r="D628" t="s">
        <v>278</v>
      </c>
      <c r="E628">
        <v>5408.4385183199902</v>
      </c>
      <c r="F628">
        <v>162.06</v>
      </c>
      <c r="G628">
        <v>-26.871991908945301</v>
      </c>
      <c r="H628">
        <f>(Table2[[#This Row],[1Y Return vs Nifty]]-AVERAGE(Table2[1Y Return vs Nifty]))/_xlfn.STDEV.P(Table2[1Y Return vs Nifty])</f>
        <v>-0.86458700989678716</v>
      </c>
      <c r="I628">
        <v>-9.7313500392485608</v>
      </c>
      <c r="J628">
        <f>(Table2[[#This Row],[1M Return vs Nifty]]-AVERAGE(Table2[1M Return vs Nifty]))/_xlfn.STDEV.P(Table2[1M Return vs Nifty])</f>
        <v>-0.90412331489965936</v>
      </c>
      <c r="K628">
        <v>-6.0251937765219896</v>
      </c>
      <c r="L628">
        <f>(Table2[[#This Row],[6M Return vs Nifty]]-AVERAGE(Table2[6M Return vs Nifty]))/_xlfn.STDEV.P(Table2[6M Return vs Nifty])</f>
        <v>-0.55978808326055995</v>
      </c>
      <c r="M628">
        <v>-6.7723475168717604</v>
      </c>
      <c r="N628">
        <f>(Table2[[#This Row],[1W Return vs Nifty]]-AVERAGE(Table2[1W Return vs Nifty]))/_xlfn.STDEV.P(Table2[1W Return vs Nifty])</f>
        <v>-0.99654540000948499</v>
      </c>
      <c r="O628">
        <v>164.4</v>
      </c>
      <c r="P628">
        <v>166.20498857272301</v>
      </c>
      <c r="Q628">
        <v>165.93339431359601</v>
      </c>
      <c r="R628">
        <v>40.480250835151999</v>
      </c>
      <c r="S628" s="2">
        <f>(Table2[[#This Row],[Close Price]]-Table2[[#This Row],[20D EMA]])/Table2[[#This Row],[20D EMA]]</f>
        <v>-1.4233576642335787E-2</v>
      </c>
      <c r="T628" s="2">
        <f>(Table2[[#This Row],[Close Price]]-Table2[[#This Row],[50D EMA]])/Table2[[#This Row],[50D EMA]]</f>
        <v>-2.4939014215625471E-2</v>
      </c>
      <c r="U628" s="2">
        <f>(Table2[[#This Row],[Close Price]]-Table2[[#This Row],[200D EMA]])/Table2[[#This Row],[200D EMA]]</f>
        <v>-2.3343066834851316E-2</v>
      </c>
      <c r="V628">
        <v>0.97007328088387901</v>
      </c>
      <c r="W628">
        <v>160</v>
      </c>
      <c r="X628">
        <v>163.49</v>
      </c>
      <c r="Y628">
        <v>160</v>
      </c>
      <c r="Z628">
        <v>163.49</v>
      </c>
      <c r="AA628">
        <v>160</v>
      </c>
      <c r="AB628">
        <v>163.49</v>
      </c>
      <c r="AC628" s="2">
        <f>(Table2[[#This Row],[Close Price]]/Table2[[#This Row],[Day Low]])-1</f>
        <v>1.287499999999997E-2</v>
      </c>
      <c r="AD628" s="2">
        <f>(Table2[[#This Row],[Day High]]/Table2[[#This Row],[Close Price]])-1</f>
        <v>8.8238923855361584E-3</v>
      </c>
      <c r="AE628" s="2">
        <f>(Table2[[#This Row],[Close Price]]/Table2[[#This Row],[Current Week Low]])-1</f>
        <v>1.287499999999997E-2</v>
      </c>
      <c r="AF628" s="2">
        <f>(Table2[[#This Row],[Current Week High]]/Table2[[#This Row],[Close Price]])-1</f>
        <v>8.8238923855361584E-3</v>
      </c>
      <c r="AG628" s="2">
        <f>(Table2[[#This Row],[Close Price]]/Table2[[#This Row],[Current Month Low]])-1</f>
        <v>1.287499999999997E-2</v>
      </c>
      <c r="AH628" s="2">
        <f>(Table2[[#This Row],[Current Month High]]/Table2[[#This Row],[Close Price]])-1</f>
        <v>8.8238923855361584E-3</v>
      </c>
      <c r="AI628">
        <v>35.505368382080697</v>
      </c>
      <c r="AJ628">
        <v>24.6136101499423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-0.09</v>
      </c>
      <c r="AM628" t="s">
        <v>10456</v>
      </c>
      <c r="AN628">
        <v>-2.33</v>
      </c>
      <c r="AO628" t="s">
        <v>10456</v>
      </c>
      <c r="AP628">
        <v>-4.232653064367E-2</v>
      </c>
      <c r="AQ628">
        <f>(Table2[[#This Row],[Sharpe Ratio]]-AVERAGE(Table2[Sharpe Ratio]))/_xlfn.STDEV.P(Table2[Sharpe Ratio])</f>
        <v>-1.090329503805987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649</v>
      </c>
      <c r="AT628">
        <f>_xlfn.RANK.AVG(Table2[[#This Row],[6M Return vs Nifty Z-Score]],Table2[6M Return vs Nifty Z-Score])</f>
        <v>496</v>
      </c>
      <c r="AU628">
        <f>_xlfn.RANK.AVG(Table2[[#This Row],[Sharpe Ratio Z-Score]],Table2[Sharpe Ratio Z-Score])</f>
        <v>623</v>
      </c>
      <c r="AV628">
        <f>(Table2[[#This Row],[Rank 1Y]]+Table2[[#This Row],[Rank 6M]]+Table2[[#This Row],[Rank Sharpe]])/3</f>
        <v>589.33333333333337</v>
      </c>
    </row>
    <row r="629" spans="1:48" x14ac:dyDescent="0.3">
      <c r="A629" t="s">
        <v>2024</v>
      </c>
      <c r="B629" t="s">
        <v>2025</v>
      </c>
      <c r="C629" t="s">
        <v>10427</v>
      </c>
      <c r="D629" t="s">
        <v>1793</v>
      </c>
      <c r="E629">
        <v>2853.9470387000001</v>
      </c>
      <c r="F629">
        <v>15.91</v>
      </c>
      <c r="G629">
        <v>-18.373034663418998</v>
      </c>
      <c r="H629">
        <f>(Table2[[#This Row],[1Y Return vs Nifty]]-AVERAGE(Table2[1Y Return vs Nifty]))/_xlfn.STDEV.P(Table2[1Y Return vs Nifty])</f>
        <v>-0.76384544699413581</v>
      </c>
      <c r="I629">
        <v>-7.3894551909501098</v>
      </c>
      <c r="J629">
        <f>(Table2[[#This Row],[1M Return vs Nifty]]-AVERAGE(Table2[1M Return vs Nifty]))/_xlfn.STDEV.P(Table2[1M Return vs Nifty])</f>
        <v>-0.67934115856370503</v>
      </c>
      <c r="K629">
        <v>-28.730132447792801</v>
      </c>
      <c r="L629">
        <f>(Table2[[#This Row],[6M Return vs Nifty]]-AVERAGE(Table2[6M Return vs Nifty]))/_xlfn.STDEV.P(Table2[6M Return vs Nifty])</f>
        <v>-1.2515386430395095</v>
      </c>
      <c r="M629">
        <v>-6.9255974728344203</v>
      </c>
      <c r="N629">
        <f>(Table2[[#This Row],[1W Return vs Nifty]]-AVERAGE(Table2[1W Return vs Nifty]))/_xlfn.STDEV.P(Table2[1W Return vs Nifty])</f>
        <v>-1.0273345337962629</v>
      </c>
      <c r="O629">
        <v>15.85</v>
      </c>
      <c r="P629">
        <v>16.417196551312198</v>
      </c>
      <c r="Q629">
        <v>17.7907428406923</v>
      </c>
      <c r="R629">
        <v>41.473683647725402</v>
      </c>
      <c r="S629" s="2">
        <f>(Table2[[#This Row],[Close Price]]-Table2[[#This Row],[20D EMA]])/Table2[[#This Row],[20D EMA]]</f>
        <v>3.7854889589905676E-3</v>
      </c>
      <c r="T629" s="2">
        <f>(Table2[[#This Row],[Close Price]]-Table2[[#This Row],[50D EMA]])/Table2[[#This Row],[50D EMA]]</f>
        <v>-3.0894224219521739E-2</v>
      </c>
      <c r="U629" s="2">
        <f>(Table2[[#This Row],[Close Price]]-Table2[[#This Row],[200D EMA]])/Table2[[#This Row],[200D EMA]]</f>
        <v>-0.10571468867452379</v>
      </c>
      <c r="V629">
        <v>0.74673331272621601</v>
      </c>
      <c r="W629">
        <v>15.56</v>
      </c>
      <c r="X629">
        <v>16.04</v>
      </c>
      <c r="Y629">
        <v>15.56</v>
      </c>
      <c r="Z629">
        <v>16.04</v>
      </c>
      <c r="AA629">
        <v>15.56</v>
      </c>
      <c r="AB629">
        <v>16.04</v>
      </c>
      <c r="AC629" s="2">
        <f>(Table2[[#This Row],[Close Price]]/Table2[[#This Row],[Day Low]])-1</f>
        <v>2.2493573264781519E-2</v>
      </c>
      <c r="AD629" s="2">
        <f>(Table2[[#This Row],[Day High]]/Table2[[#This Row],[Close Price]])-1</f>
        <v>8.1709616593337309E-3</v>
      </c>
      <c r="AE629" s="2">
        <f>(Table2[[#This Row],[Close Price]]/Table2[[#This Row],[Current Week Low]])-1</f>
        <v>2.2493573264781519E-2</v>
      </c>
      <c r="AF629" s="2">
        <f>(Table2[[#This Row],[Current Week High]]/Table2[[#This Row],[Close Price]])-1</f>
        <v>8.1709616593337309E-3</v>
      </c>
      <c r="AG629" s="2">
        <f>(Table2[[#This Row],[Close Price]]/Table2[[#This Row],[Current Month Low]])-1</f>
        <v>2.2493573264781519E-2</v>
      </c>
      <c r="AH629" s="2">
        <f>(Table2[[#This Row],[Current Month High]]/Table2[[#This Row],[Close Price]])-1</f>
        <v>8.1709616593337309E-3</v>
      </c>
      <c r="AI629">
        <v>63.733500942803197</v>
      </c>
      <c r="AJ629">
        <v>23.813229571984401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-0.22</v>
      </c>
      <c r="AM629" t="s">
        <v>10456</v>
      </c>
      <c r="AN629">
        <v>-6.41</v>
      </c>
      <c r="AO629" t="s">
        <v>10456</v>
      </c>
      <c r="AP629">
        <v>1.3895755623685E-2</v>
      </c>
      <c r="AQ629">
        <f>(Table2[[#This Row],[Sharpe Ratio]]-AVERAGE(Table2[Sharpe Ratio]))/_xlfn.STDEV.P(Table2[Sharpe Ratio])</f>
        <v>-0.45468656794755141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613</v>
      </c>
      <c r="AT629">
        <f>_xlfn.RANK.AVG(Table2[[#This Row],[6M Return vs Nifty Z-Score]],Table2[6M Return vs Nifty Z-Score])</f>
        <v>692</v>
      </c>
      <c r="AU629">
        <f>_xlfn.RANK.AVG(Table2[[#This Row],[Sharpe Ratio Z-Score]],Table2[Sharpe Ratio Z-Score])</f>
        <v>467</v>
      </c>
      <c r="AV629">
        <f>(Table2[[#This Row],[Rank 1Y]]+Table2[[#This Row],[Rank 6M]]+Table2[[#This Row],[Rank Sharpe]])/3</f>
        <v>590.66666666666663</v>
      </c>
    </row>
    <row r="630" spans="1:48" x14ac:dyDescent="0.3">
      <c r="A630" t="s">
        <v>1029</v>
      </c>
      <c r="B630" t="s">
        <v>1030</v>
      </c>
      <c r="C630" t="s">
        <v>10425</v>
      </c>
      <c r="D630" t="s">
        <v>542</v>
      </c>
      <c r="E630">
        <v>12227.099932884999</v>
      </c>
      <c r="F630">
        <v>927</v>
      </c>
      <c r="G630">
        <v>-39.392280971572902</v>
      </c>
      <c r="H630">
        <f>(Table2[[#This Row],[1Y Return vs Nifty]]-AVERAGE(Table2[1Y Return vs Nifty]))/_xlfn.STDEV.P(Table2[1Y Return vs Nifty])</f>
        <v>-1.0129950382847412</v>
      </c>
      <c r="I630">
        <v>6.9555740023296702</v>
      </c>
      <c r="J630">
        <f>(Table2[[#This Row],[1M Return vs Nifty]]-AVERAGE(Table2[1M Return vs Nifty]))/_xlfn.STDEV.P(Table2[1M Return vs Nifty])</f>
        <v>0.6975381650790593</v>
      </c>
      <c r="K630">
        <v>-5.9039099989288601</v>
      </c>
      <c r="L630">
        <f>(Table2[[#This Row],[6M Return vs Nifty]]-AVERAGE(Table2[6M Return vs Nifty]))/_xlfn.STDEV.P(Table2[6M Return vs Nifty])</f>
        <v>-0.55609293471790777</v>
      </c>
      <c r="M630">
        <v>3.29891722755811</v>
      </c>
      <c r="N630">
        <f>(Table2[[#This Row],[1W Return vs Nifty]]-AVERAGE(Table2[1W Return vs Nifty]))/_xlfn.STDEV.P(Table2[1W Return vs Nifty])</f>
        <v>1.0268517074837498</v>
      </c>
      <c r="O630">
        <v>869.56</v>
      </c>
      <c r="P630">
        <v>848.163693780279</v>
      </c>
      <c r="Q630">
        <v>866.89870604383896</v>
      </c>
      <c r="R630">
        <v>74.781504394684802</v>
      </c>
      <c r="S630" s="2">
        <f>(Table2[[#This Row],[Close Price]]-Table2[[#This Row],[20D EMA]])/Table2[[#This Row],[20D EMA]]</f>
        <v>6.6056396338378093E-2</v>
      </c>
      <c r="T630" s="2">
        <f>(Table2[[#This Row],[Close Price]]-Table2[[#This Row],[50D EMA]])/Table2[[#This Row],[50D EMA]]</f>
        <v>9.2949399741866251E-2</v>
      </c>
      <c r="U630" s="2">
        <f>(Table2[[#This Row],[Close Price]]-Table2[[#This Row],[200D EMA]])/Table2[[#This Row],[200D EMA]]</f>
        <v>6.9329084859796442E-2</v>
      </c>
      <c r="V630">
        <v>2.2693679686686501</v>
      </c>
      <c r="W630">
        <v>916</v>
      </c>
      <c r="X630">
        <v>938.4</v>
      </c>
      <c r="Y630">
        <v>916</v>
      </c>
      <c r="Z630">
        <v>938.4</v>
      </c>
      <c r="AA630">
        <v>916</v>
      </c>
      <c r="AB630">
        <v>938.4</v>
      </c>
      <c r="AC630" s="2">
        <f>(Table2[[#This Row],[Close Price]]/Table2[[#This Row],[Day Low]])-1</f>
        <v>1.2008733624454093E-2</v>
      </c>
      <c r="AD630" s="2">
        <f>(Table2[[#This Row],[Day High]]/Table2[[#This Row],[Close Price]])-1</f>
        <v>1.229773462783168E-2</v>
      </c>
      <c r="AE630" s="2">
        <f>(Table2[[#This Row],[Close Price]]/Table2[[#This Row],[Current Week Low]])-1</f>
        <v>1.2008733624454093E-2</v>
      </c>
      <c r="AF630" s="2">
        <f>(Table2[[#This Row],[Current Week High]]/Table2[[#This Row],[Close Price]])-1</f>
        <v>1.229773462783168E-2</v>
      </c>
      <c r="AG630" s="2">
        <f>(Table2[[#This Row],[Close Price]]/Table2[[#This Row],[Current Month Low]])-1</f>
        <v>1.2008733624454093E-2</v>
      </c>
      <c r="AH630" s="2">
        <f>(Table2[[#This Row],[Current Month High]]/Table2[[#This Row],[Close Price]])-1</f>
        <v>1.229773462783168E-2</v>
      </c>
      <c r="AI630">
        <v>19.741100323624501</v>
      </c>
      <c r="AJ630">
        <v>21.725428402599899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0.03</v>
      </c>
      <c r="AM630" t="s">
        <v>10455</v>
      </c>
      <c r="AN630">
        <v>12.97</v>
      </c>
      <c r="AO630" t="s">
        <v>10455</v>
      </c>
      <c r="AP630">
        <v>-1.7406471014188001E-2</v>
      </c>
      <c r="AQ630">
        <f>(Table2[[#This Row],[Sharpe Ratio]]-AVERAGE(Table2[Sharpe Ratio]))/_xlfn.STDEV.P(Table2[Sharpe Ratio])</f>
        <v>-0.8085860722186321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699</v>
      </c>
      <c r="AT630">
        <f>_xlfn.RANK.AVG(Table2[[#This Row],[6M Return vs Nifty Z-Score]],Table2[6M Return vs Nifty Z-Score])</f>
        <v>493</v>
      </c>
      <c r="AU630">
        <f>_xlfn.RANK.AVG(Table2[[#This Row],[Sharpe Ratio Z-Score]],Table2[Sharpe Ratio Z-Score])</f>
        <v>582</v>
      </c>
      <c r="AV630">
        <f>(Table2[[#This Row],[Rank 1Y]]+Table2[[#This Row],[Rank 6M]]+Table2[[#This Row],[Rank Sharpe]])/3</f>
        <v>591.33333333333337</v>
      </c>
    </row>
    <row r="631" spans="1:48" x14ac:dyDescent="0.3">
      <c r="A631" t="s">
        <v>1910</v>
      </c>
      <c r="B631" t="s">
        <v>1911</v>
      </c>
      <c r="C631" t="s">
        <v>10413</v>
      </c>
      <c r="D631" t="s">
        <v>983</v>
      </c>
      <c r="E631">
        <v>3320.1302090599902</v>
      </c>
      <c r="F631">
        <v>414.15</v>
      </c>
      <c r="G631">
        <v>-14.3137203661695</v>
      </c>
      <c r="H631">
        <f>(Table2[[#This Row],[1Y Return vs Nifty]]-AVERAGE(Table2[1Y Return vs Nifty]))/_xlfn.STDEV.P(Table2[1Y Return vs Nifty])</f>
        <v>-0.71572875987545992</v>
      </c>
      <c r="I631">
        <v>0.145888531053501</v>
      </c>
      <c r="J631">
        <f>(Table2[[#This Row],[1M Return vs Nifty]]-AVERAGE(Table2[1M Return vs Nifty]))/_xlfn.STDEV.P(Table2[1M Return vs Nifty])</f>
        <v>4.3923940975345278E-2</v>
      </c>
      <c r="K631">
        <v>-11.0247397586867</v>
      </c>
      <c r="L631">
        <f>(Table2[[#This Row],[6M Return vs Nifty]]-AVERAGE(Table2[6M Return vs Nifty]))/_xlfn.STDEV.P(Table2[6M Return vs Nifty])</f>
        <v>-0.71210907306261984</v>
      </c>
      <c r="M631">
        <v>-7.1799417813433504</v>
      </c>
      <c r="N631">
        <f>(Table2[[#This Row],[1W Return vs Nifty]]-AVERAGE(Table2[1W Return vs Nifty]))/_xlfn.STDEV.P(Table2[1W Return vs Nifty])</f>
        <v>-1.0784343262457632</v>
      </c>
      <c r="O631">
        <v>409.37</v>
      </c>
      <c r="P631">
        <v>397.361266127828</v>
      </c>
      <c r="Q631">
        <v>394.01208527119502</v>
      </c>
      <c r="R631">
        <v>46.992628911024099</v>
      </c>
      <c r="S631" s="2">
        <f>(Table2[[#This Row],[Close Price]]-Table2[[#This Row],[20D EMA]])/Table2[[#This Row],[20D EMA]]</f>
        <v>1.1676478491340285E-2</v>
      </c>
      <c r="T631" s="2">
        <f>(Table2[[#This Row],[Close Price]]-Table2[[#This Row],[50D EMA]])/Table2[[#This Row],[50D EMA]]</f>
        <v>4.2250554604311055E-2</v>
      </c>
      <c r="U631" s="2">
        <f>(Table2[[#This Row],[Close Price]]-Table2[[#This Row],[200D EMA]])/Table2[[#This Row],[200D EMA]]</f>
        <v>5.1109890994699335E-2</v>
      </c>
      <c r="V631">
        <v>1.5803278421593201</v>
      </c>
      <c r="W631">
        <v>408</v>
      </c>
      <c r="X631">
        <v>417.65</v>
      </c>
      <c r="Y631">
        <v>408</v>
      </c>
      <c r="Z631">
        <v>417.65</v>
      </c>
      <c r="AA631">
        <v>408</v>
      </c>
      <c r="AB631">
        <v>417.65</v>
      </c>
      <c r="AC631" s="2">
        <f>(Table2[[#This Row],[Close Price]]/Table2[[#This Row],[Day Low]])-1</f>
        <v>1.5073529411764541E-2</v>
      </c>
      <c r="AD631" s="2">
        <f>(Table2[[#This Row],[Day High]]/Table2[[#This Row],[Close Price]])-1</f>
        <v>8.4510443076180053E-3</v>
      </c>
      <c r="AE631" s="2">
        <f>(Table2[[#This Row],[Close Price]]/Table2[[#This Row],[Current Week Low]])-1</f>
        <v>1.5073529411764541E-2</v>
      </c>
      <c r="AF631" s="2">
        <f>(Table2[[#This Row],[Current Week High]]/Table2[[#This Row],[Close Price]])-1</f>
        <v>8.4510443076180053E-3</v>
      </c>
      <c r="AG631" s="2">
        <f>(Table2[[#This Row],[Close Price]]/Table2[[#This Row],[Current Month Low]])-1</f>
        <v>1.5073529411764541E-2</v>
      </c>
      <c r="AH631" s="2">
        <f>(Table2[[#This Row],[Current Month High]]/Table2[[#This Row],[Close Price]])-1</f>
        <v>8.4510443076180053E-3</v>
      </c>
      <c r="AI631">
        <v>18.314620306652099</v>
      </c>
      <c r="AJ631">
        <v>22.5114628013607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0.02</v>
      </c>
      <c r="AM631" t="s">
        <v>10455</v>
      </c>
      <c r="AN631">
        <v>2.37</v>
      </c>
      <c r="AO631" t="s">
        <v>10455</v>
      </c>
      <c r="AP631">
        <v>-4.4654626272034002E-2</v>
      </c>
      <c r="AQ631">
        <f>(Table2[[#This Row],[Sharpe Ratio]]-AVERAGE(Table2[Sharpe Ratio]))/_xlfn.STDEV.P(Table2[Sharpe Ratio])</f>
        <v>-1.1166506948926564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-3.5789989131011541</v>
      </c>
      <c r="AS631">
        <f>_xlfn.RANK.AVG(Table2[[#This Row],[1Y Return vs Nifty Z-Score]],Table2[1Y Return vs Nifty Z-Score])</f>
        <v>594</v>
      </c>
      <c r="AT631">
        <f>_xlfn.RANK.AVG(Table2[[#This Row],[6M Return vs Nifty Z-Score]],Table2[6M Return vs Nifty Z-Score])</f>
        <v>556</v>
      </c>
      <c r="AU631">
        <f>_xlfn.RANK.AVG(Table2[[#This Row],[Sharpe Ratio Z-Score]],Table2[Sharpe Ratio Z-Score])</f>
        <v>626</v>
      </c>
      <c r="AV631">
        <f>(Table2[[#This Row],[Rank 1Y]]+Table2[[#This Row],[Rank 6M]]+Table2[[#This Row],[Rank Sharpe]])/3</f>
        <v>592</v>
      </c>
    </row>
    <row r="632" spans="1:48" x14ac:dyDescent="0.3">
      <c r="A632" t="s">
        <v>427</v>
      </c>
      <c r="B632" t="s">
        <v>428</v>
      </c>
      <c r="C632" t="s">
        <v>10413</v>
      </c>
      <c r="D632" t="s">
        <v>184</v>
      </c>
      <c r="E632">
        <v>53926.858413119997</v>
      </c>
      <c r="F632">
        <v>16730.75</v>
      </c>
      <c r="G632">
        <v>-8.0282706506447603</v>
      </c>
      <c r="H632">
        <f>(Table2[[#This Row],[1Y Return vs Nifty]]-AVERAGE(Table2[1Y Return vs Nifty]))/_xlfn.STDEV.P(Table2[1Y Return vs Nifty])</f>
        <v>-0.64122479314221192</v>
      </c>
      <c r="I632">
        <v>-3.20841292040287</v>
      </c>
      <c r="J632">
        <f>(Table2[[#This Row],[1M Return vs Nifty]]-AVERAGE(Table2[1M Return vs Nifty]))/_xlfn.STDEV.P(Table2[1M Return vs Nifty])</f>
        <v>-0.27803206563486127</v>
      </c>
      <c r="K632">
        <v>-14.559853704980901</v>
      </c>
      <c r="L632">
        <f>(Table2[[#This Row],[6M Return vs Nifty]]-AVERAGE(Table2[6M Return vs Nifty]))/_xlfn.STDEV.P(Table2[6M Return vs Nifty])</f>
        <v>-0.8198132640598691</v>
      </c>
      <c r="M632">
        <v>0.69266252905691605</v>
      </c>
      <c r="N632">
        <f>(Table2[[#This Row],[1W Return vs Nifty]]-AVERAGE(Table2[1W Return vs Nifty]))/_xlfn.STDEV.P(Table2[1W Return vs Nifty])</f>
        <v>0.5032344307902159</v>
      </c>
      <c r="O632">
        <v>16421.310000000001</v>
      </c>
      <c r="P632">
        <v>16286.134829861599</v>
      </c>
      <c r="Q632">
        <v>16258.1923211995</v>
      </c>
      <c r="R632">
        <v>56.641470038861002</v>
      </c>
      <c r="S632" s="2">
        <f>(Table2[[#This Row],[Close Price]]-Table2[[#This Row],[20D EMA]])/Table2[[#This Row],[20D EMA]]</f>
        <v>1.8843807223662343E-2</v>
      </c>
      <c r="T632" s="2">
        <f>(Table2[[#This Row],[Close Price]]-Table2[[#This Row],[50D EMA]])/Table2[[#This Row],[50D EMA]]</f>
        <v>2.7300226529082403E-2</v>
      </c>
      <c r="U632" s="2">
        <f>(Table2[[#This Row],[Close Price]]-Table2[[#This Row],[200D EMA]])/Table2[[#This Row],[200D EMA]]</f>
        <v>2.9065819216833794E-2</v>
      </c>
      <c r="V632">
        <v>0.79653576650696001</v>
      </c>
      <c r="W632">
        <v>16420.05</v>
      </c>
      <c r="X632">
        <v>16879.5</v>
      </c>
      <c r="Y632">
        <v>16420.05</v>
      </c>
      <c r="Z632">
        <v>16879.5</v>
      </c>
      <c r="AA632">
        <v>16420.05</v>
      </c>
      <c r="AB632">
        <v>16879.5</v>
      </c>
      <c r="AC632" s="2">
        <f>(Table2[[#This Row],[Close Price]]/Table2[[#This Row],[Day Low]])-1</f>
        <v>1.8921988666295242E-2</v>
      </c>
      <c r="AD632" s="2">
        <f>(Table2[[#This Row],[Day High]]/Table2[[#This Row],[Close Price]])-1</f>
        <v>8.8908148170285806E-3</v>
      </c>
      <c r="AE632" s="2">
        <f>(Table2[[#This Row],[Close Price]]/Table2[[#This Row],[Current Week Low]])-1</f>
        <v>1.8921988666295242E-2</v>
      </c>
      <c r="AF632" s="2">
        <f>(Table2[[#This Row],[Current Week High]]/Table2[[#This Row],[Close Price]])-1</f>
        <v>8.8908148170285806E-3</v>
      </c>
      <c r="AG632" s="2">
        <f>(Table2[[#This Row],[Close Price]]/Table2[[#This Row],[Current Month Low]])-1</f>
        <v>1.8921988666295242E-2</v>
      </c>
      <c r="AH632" s="2">
        <f>(Table2[[#This Row],[Current Month High]]/Table2[[#This Row],[Close Price]])-1</f>
        <v>8.8908148170285806E-3</v>
      </c>
      <c r="AI632">
        <v>15.057603514486701</v>
      </c>
      <c r="AJ632">
        <v>17.822183098591498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-0.03</v>
      </c>
      <c r="AM632" t="s">
        <v>10456</v>
      </c>
      <c r="AN632">
        <v>-0.7</v>
      </c>
      <c r="AO632" t="s">
        <v>10456</v>
      </c>
      <c r="AP632">
        <v>-4.6299891893198997E-2</v>
      </c>
      <c r="AQ632">
        <f>(Table2[[#This Row],[Sharpe Ratio]]-AVERAGE(Table2[Sharpe Ratio]))/_xlfn.STDEV.P(Table2[Sharpe Ratio])</f>
        <v>-1.1352518856149822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-2.3710875776617084</v>
      </c>
      <c r="AS632">
        <f>_xlfn.RANK.AVG(Table2[[#This Row],[1Y Return vs Nifty Z-Score]],Table2[1Y Return vs Nifty Z-Score])</f>
        <v>560</v>
      </c>
      <c r="AT632">
        <f>_xlfn.RANK.AVG(Table2[[#This Row],[6M Return vs Nifty Z-Score]],Table2[6M Return vs Nifty Z-Score])</f>
        <v>588</v>
      </c>
      <c r="AU632">
        <f>_xlfn.RANK.AVG(Table2[[#This Row],[Sharpe Ratio Z-Score]],Table2[Sharpe Ratio Z-Score])</f>
        <v>629</v>
      </c>
      <c r="AV632">
        <f>(Table2[[#This Row],[Rank 1Y]]+Table2[[#This Row],[Rank 6M]]+Table2[[#This Row],[Rank Sharpe]])/3</f>
        <v>592.33333333333337</v>
      </c>
    </row>
    <row r="633" spans="1:48" x14ac:dyDescent="0.3">
      <c r="A633" t="s">
        <v>443</v>
      </c>
      <c r="B633" t="s">
        <v>444</v>
      </c>
      <c r="C633" t="s">
        <v>10422</v>
      </c>
      <c r="D633" t="s">
        <v>445</v>
      </c>
      <c r="E633">
        <v>50405.950812668001</v>
      </c>
      <c r="F633">
        <v>175.95</v>
      </c>
      <c r="G633">
        <v>-6.7529399508192496</v>
      </c>
      <c r="H633">
        <f>(Table2[[#This Row],[1Y Return vs Nifty]]-AVERAGE(Table2[1Y Return vs Nifty]))/_xlfn.STDEV.P(Table2[1Y Return vs Nifty])</f>
        <v>-0.62610778476029749</v>
      </c>
      <c r="I633">
        <v>-1.2568173298163601</v>
      </c>
      <c r="J633">
        <f>(Table2[[#This Row],[1M Return vs Nifty]]-AVERAGE(Table2[1M Return vs Nifty]))/_xlfn.STDEV.P(Table2[1M Return vs Nifty])</f>
        <v>-9.0712013470046787E-2</v>
      </c>
      <c r="K633">
        <v>-8.5963337276066696</v>
      </c>
      <c r="L633">
        <f>(Table2[[#This Row],[6M Return vs Nifty]]-AVERAGE(Table2[6M Return vs Nifty]))/_xlfn.STDEV.P(Table2[6M Return vs Nifty])</f>
        <v>-0.63812291279627431</v>
      </c>
      <c r="M633">
        <v>-0.38606034764380498</v>
      </c>
      <c r="N633">
        <f>(Table2[[#This Row],[1W Return vs Nifty]]-AVERAGE(Table2[1W Return vs Nifty]))/_xlfn.STDEV.P(Table2[1W Return vs Nifty])</f>
        <v>0.28651043396447451</v>
      </c>
      <c r="O633">
        <v>172.89</v>
      </c>
      <c r="P633">
        <v>170.57896266649399</v>
      </c>
      <c r="Q633">
        <v>164.461410998795</v>
      </c>
      <c r="R633">
        <v>63.318562346010197</v>
      </c>
      <c r="S633" s="2">
        <f>(Table2[[#This Row],[Close Price]]-Table2[[#This Row],[20D EMA]])/Table2[[#This Row],[20D EMA]]</f>
        <v>1.7699115044247801E-2</v>
      </c>
      <c r="T633" s="2">
        <f>(Table2[[#This Row],[Close Price]]-Table2[[#This Row],[50D EMA]])/Table2[[#This Row],[50D EMA]]</f>
        <v>3.1487102802982413E-2</v>
      </c>
      <c r="U633" s="2">
        <f>(Table2[[#This Row],[Close Price]]-Table2[[#This Row],[200D EMA]])/Table2[[#This Row],[200D EMA]]</f>
        <v>6.9855833848398399E-2</v>
      </c>
      <c r="V633">
        <v>1.1972888561914501</v>
      </c>
      <c r="W633">
        <v>175.15</v>
      </c>
      <c r="X633">
        <v>177.7</v>
      </c>
      <c r="Y633">
        <v>175.15</v>
      </c>
      <c r="Z633">
        <v>177.7</v>
      </c>
      <c r="AA633">
        <v>175.15</v>
      </c>
      <c r="AB633">
        <v>177.7</v>
      </c>
      <c r="AC633" s="2">
        <f>(Table2[[#This Row],[Close Price]]/Table2[[#This Row],[Day Low]])-1</f>
        <v>4.5675135598057803E-3</v>
      </c>
      <c r="AD633" s="2">
        <f>(Table2[[#This Row],[Day High]]/Table2[[#This Row],[Close Price]])-1</f>
        <v>9.9460073884627409E-3</v>
      </c>
      <c r="AE633" s="2">
        <f>(Table2[[#This Row],[Close Price]]/Table2[[#This Row],[Current Week Low]])-1</f>
        <v>4.5675135598057803E-3</v>
      </c>
      <c r="AF633" s="2">
        <f>(Table2[[#This Row],[Current Week High]]/Table2[[#This Row],[Close Price]])-1</f>
        <v>9.9460073884627409E-3</v>
      </c>
      <c r="AG633" s="2">
        <f>(Table2[[#This Row],[Close Price]]/Table2[[#This Row],[Current Month Low]])-1</f>
        <v>4.5675135598057803E-3</v>
      </c>
      <c r="AH633" s="2">
        <f>(Table2[[#This Row],[Current Month High]]/Table2[[#This Row],[Close Price]])-1</f>
        <v>9.9460073884627409E-3</v>
      </c>
      <c r="AI633">
        <v>11.1111111111111</v>
      </c>
      <c r="AJ633">
        <v>35.242121445042201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-0.06</v>
      </c>
      <c r="AM633" t="s">
        <v>10456</v>
      </c>
      <c r="AN633">
        <v>3.98</v>
      </c>
      <c r="AO633" t="s">
        <v>10455</v>
      </c>
      <c r="AP633">
        <v>-9.4381085975837997E-2</v>
      </c>
      <c r="AQ633">
        <f>(Table2[[#This Row],[Sharpe Ratio]]-AVERAGE(Table2[Sharpe Ratio]))/_xlfn.STDEV.P(Table2[Sharpe Ratio])</f>
        <v>-1.6788525357367781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-2.747284812798922</v>
      </c>
      <c r="AS633">
        <f>_xlfn.RANK.AVG(Table2[[#This Row],[1Y Return vs Nifty Z-Score]],Table2[1Y Return vs Nifty Z-Score])</f>
        <v>556</v>
      </c>
      <c r="AT633">
        <f>_xlfn.RANK.AVG(Table2[[#This Row],[6M Return vs Nifty Z-Score]],Table2[6M Return vs Nifty Z-Score])</f>
        <v>527</v>
      </c>
      <c r="AU633">
        <f>_xlfn.RANK.AVG(Table2[[#This Row],[Sharpe Ratio Z-Score]],Table2[Sharpe Ratio Z-Score])</f>
        <v>695</v>
      </c>
      <c r="AV633">
        <f>(Table2[[#This Row],[Rank 1Y]]+Table2[[#This Row],[Rank 6M]]+Table2[[#This Row],[Rank Sharpe]])/3</f>
        <v>592.66666666666663</v>
      </c>
    </row>
    <row r="634" spans="1:48" x14ac:dyDescent="0.3">
      <c r="A634" t="s">
        <v>1550</v>
      </c>
      <c r="B634" t="s">
        <v>1551</v>
      </c>
      <c r="C634" t="s">
        <v>10419</v>
      </c>
      <c r="D634" t="s">
        <v>230</v>
      </c>
      <c r="E634">
        <v>5715.9009975749996</v>
      </c>
      <c r="F634">
        <v>1842.2</v>
      </c>
      <c r="G634">
        <v>-29.566771979254298</v>
      </c>
      <c r="H634">
        <f>(Table2[[#This Row],[1Y Return vs Nifty]]-AVERAGE(Table2[1Y Return vs Nifty]))/_xlfn.STDEV.P(Table2[1Y Return vs Nifty])</f>
        <v>-0.89652932330291057</v>
      </c>
      <c r="I634">
        <v>-6.2568663748972497</v>
      </c>
      <c r="J634">
        <f>(Table2[[#This Row],[1M Return vs Nifty]]-AVERAGE(Table2[1M Return vs Nifty]))/_xlfn.STDEV.P(Table2[1M Return vs Nifty])</f>
        <v>-0.57063185571036734</v>
      </c>
      <c r="K634">
        <v>-27.3053412525291</v>
      </c>
      <c r="L634">
        <f>(Table2[[#This Row],[6M Return vs Nifty]]-AVERAGE(Table2[6M Return vs Nifty]))/_xlfn.STDEV.P(Table2[6M Return vs Nifty])</f>
        <v>-1.2081295803170062</v>
      </c>
      <c r="M634">
        <v>-3.6435481247745098</v>
      </c>
      <c r="N634">
        <f>(Table2[[#This Row],[1W Return vs Nifty]]-AVERAGE(Table2[1W Return vs Nifty]))/_xlfn.STDEV.P(Table2[1W Return vs Nifty])</f>
        <v>-0.36794474254016807</v>
      </c>
      <c r="O634">
        <v>1852.07</v>
      </c>
      <c r="P634">
        <v>1864.4366415834199</v>
      </c>
      <c r="Q634">
        <v>1972.64622513267</v>
      </c>
      <c r="R634">
        <v>51.769939956483597</v>
      </c>
      <c r="S634" s="2">
        <f>(Table2[[#This Row],[Close Price]]-Table2[[#This Row],[20D EMA]])/Table2[[#This Row],[20D EMA]]</f>
        <v>-5.3291722235120119E-3</v>
      </c>
      <c r="T634" s="2">
        <f>(Table2[[#This Row],[Close Price]]-Table2[[#This Row],[50D EMA]])/Table2[[#This Row],[50D EMA]]</f>
        <v>-1.1926734911482358E-2</v>
      </c>
      <c r="U634" s="2">
        <f>(Table2[[#This Row],[Close Price]]-Table2[[#This Row],[200D EMA]])/Table2[[#This Row],[200D EMA]]</f>
        <v>-6.6127531369136808E-2</v>
      </c>
      <c r="V634">
        <v>1.1289190346926401</v>
      </c>
      <c r="W634">
        <v>1840</v>
      </c>
      <c r="X634">
        <v>1866.4</v>
      </c>
      <c r="Y634">
        <v>1840</v>
      </c>
      <c r="Z634">
        <v>1866.4</v>
      </c>
      <c r="AA634">
        <v>1840</v>
      </c>
      <c r="AB634">
        <v>1866.4</v>
      </c>
      <c r="AC634" s="2">
        <f>(Table2[[#This Row],[Close Price]]/Table2[[#This Row],[Day Low]])-1</f>
        <v>1.1956521739131531E-3</v>
      </c>
      <c r="AD634" s="2">
        <f>(Table2[[#This Row],[Day High]]/Table2[[#This Row],[Close Price]])-1</f>
        <v>1.31364672673977E-2</v>
      </c>
      <c r="AE634" s="2">
        <f>(Table2[[#This Row],[Close Price]]/Table2[[#This Row],[Current Week Low]])-1</f>
        <v>1.1956521739131531E-3</v>
      </c>
      <c r="AF634" s="2">
        <f>(Table2[[#This Row],[Current Week High]]/Table2[[#This Row],[Close Price]])-1</f>
        <v>1.31364672673977E-2</v>
      </c>
      <c r="AG634" s="2">
        <f>(Table2[[#This Row],[Close Price]]/Table2[[#This Row],[Current Month Low]])-1</f>
        <v>1.1956521739131531E-3</v>
      </c>
      <c r="AH634" s="2">
        <f>(Table2[[#This Row],[Current Month High]]/Table2[[#This Row],[Close Price]])-1</f>
        <v>1.31364672673977E-2</v>
      </c>
      <c r="AI634">
        <v>58.525132993160298</v>
      </c>
      <c r="AJ634">
        <v>15.137499999999999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-0.09</v>
      </c>
      <c r="AM634" t="s">
        <v>10456</v>
      </c>
      <c r="AN634">
        <v>3.44</v>
      </c>
      <c r="AO634" t="s">
        <v>10455</v>
      </c>
      <c r="AP634">
        <v>2.3459627756644001E-2</v>
      </c>
      <c r="AQ634">
        <f>(Table2[[#This Row],[Sharpe Ratio]]-AVERAGE(Table2[Sharpe Ratio]))/_xlfn.STDEV.P(Table2[Sharpe Ratio])</f>
        <v>-0.34655848984236454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661</v>
      </c>
      <c r="AT634">
        <f>_xlfn.RANK.AVG(Table2[[#This Row],[6M Return vs Nifty Z-Score]],Table2[6M Return vs Nifty Z-Score])</f>
        <v>690</v>
      </c>
      <c r="AU634">
        <f>_xlfn.RANK.AVG(Table2[[#This Row],[Sharpe Ratio Z-Score]],Table2[Sharpe Ratio Z-Score])</f>
        <v>432</v>
      </c>
      <c r="AV634">
        <f>(Table2[[#This Row],[Rank 1Y]]+Table2[[#This Row],[Rank 6M]]+Table2[[#This Row],[Rank Sharpe]])/3</f>
        <v>594.33333333333337</v>
      </c>
    </row>
    <row r="635" spans="1:48" x14ac:dyDescent="0.3">
      <c r="A635" t="s">
        <v>115</v>
      </c>
      <c r="B635" t="s">
        <v>116</v>
      </c>
      <c r="C635" t="s">
        <v>10411</v>
      </c>
      <c r="D635" t="s">
        <v>37</v>
      </c>
      <c r="E635">
        <v>253109.44615527001</v>
      </c>
      <c r="F635">
        <v>1580.2</v>
      </c>
      <c r="G635">
        <v>-23.122361142503301</v>
      </c>
      <c r="H635">
        <f>(Table2[[#This Row],[1Y Return vs Nifty]]-AVERAGE(Table2[1Y Return vs Nifty]))/_xlfn.STDEV.P(Table2[1Y Return vs Nifty])</f>
        <v>-0.82014112638348058</v>
      </c>
      <c r="I635">
        <v>-5.5140543154415802</v>
      </c>
      <c r="J635">
        <f>(Table2[[#This Row],[1M Return vs Nifty]]-AVERAGE(Table2[1M Return vs Nifty]))/_xlfn.STDEV.P(Table2[1M Return vs Nifty])</f>
        <v>-0.49933450578959165</v>
      </c>
      <c r="K635">
        <v>-16.6908419045652</v>
      </c>
      <c r="L635">
        <f>(Table2[[#This Row],[6M Return vs Nifty]]-AVERAGE(Table2[6M Return vs Nifty]))/_xlfn.STDEV.P(Table2[6M Return vs Nifty])</f>
        <v>-0.88473800582144946</v>
      </c>
      <c r="M635">
        <v>-1.33380370343543</v>
      </c>
      <c r="N635">
        <f>(Table2[[#This Row],[1W Return vs Nifty]]-AVERAGE(Table2[1W Return vs Nifty]))/_xlfn.STDEV.P(Table2[1W Return vs Nifty])</f>
        <v>9.6101263575491397E-2</v>
      </c>
      <c r="O635">
        <v>1583.84</v>
      </c>
      <c r="P635">
        <v>1587.91685188357</v>
      </c>
      <c r="Q635">
        <v>1588.4836105173399</v>
      </c>
      <c r="R635">
        <v>50.904993353229102</v>
      </c>
      <c r="S635" s="2">
        <f>(Table2[[#This Row],[Close Price]]-Table2[[#This Row],[20D EMA]])/Table2[[#This Row],[20D EMA]]</f>
        <v>-2.2982119405999804E-3</v>
      </c>
      <c r="T635" s="2">
        <f>(Table2[[#This Row],[Close Price]]-Table2[[#This Row],[50D EMA]])/Table2[[#This Row],[50D EMA]]</f>
        <v>-4.8597329730560319E-3</v>
      </c>
      <c r="U635" s="2">
        <f>(Table2[[#This Row],[Close Price]]-Table2[[#This Row],[200D EMA]])/Table2[[#This Row],[200D EMA]]</f>
        <v>-5.2147913031611618E-3</v>
      </c>
      <c r="V635">
        <v>1.1986043435293099</v>
      </c>
      <c r="W635">
        <v>1578</v>
      </c>
      <c r="X635">
        <v>1590.95</v>
      </c>
      <c r="Y635">
        <v>1578</v>
      </c>
      <c r="Z635">
        <v>1590.95</v>
      </c>
      <c r="AA635">
        <v>1578</v>
      </c>
      <c r="AB635">
        <v>1590.95</v>
      </c>
      <c r="AC635" s="2">
        <f>(Table2[[#This Row],[Close Price]]/Table2[[#This Row],[Day Low]])-1</f>
        <v>1.3941698352344378E-3</v>
      </c>
      <c r="AD635" s="2">
        <f>(Table2[[#This Row],[Day High]]/Table2[[#This Row],[Close Price]])-1</f>
        <v>6.8029363371724383E-3</v>
      </c>
      <c r="AE635" s="2">
        <f>(Table2[[#This Row],[Close Price]]/Table2[[#This Row],[Current Week Low]])-1</f>
        <v>1.3941698352344378E-3</v>
      </c>
      <c r="AF635" s="2">
        <f>(Table2[[#This Row],[Current Week High]]/Table2[[#This Row],[Close Price]])-1</f>
        <v>6.8029363371724383E-3</v>
      </c>
      <c r="AG635" s="2">
        <f>(Table2[[#This Row],[Close Price]]/Table2[[#This Row],[Current Month Low]])-1</f>
        <v>1.3941698352344378E-3</v>
      </c>
      <c r="AH635" s="2">
        <f>(Table2[[#This Row],[Current Month High]]/Table2[[#This Row],[Close Price]])-1</f>
        <v>6.8029363371724383E-3</v>
      </c>
      <c r="AI635">
        <v>10.1759270978357</v>
      </c>
      <c r="AJ635">
        <v>11.3561889996828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-0.15</v>
      </c>
      <c r="AM635" t="s">
        <v>10456</v>
      </c>
      <c r="AN635">
        <v>7.0000000000000007E-2</v>
      </c>
      <c r="AO635" t="s">
        <v>10455</v>
      </c>
      <c r="AP635">
        <v>-2.979720963854E-3</v>
      </c>
      <c r="AQ635">
        <f>(Table2[[#This Row],[Sharpe Ratio]]-AVERAGE(Table2[Sharpe Ratio]))/_xlfn.STDEV.P(Table2[Sharpe Ratio])</f>
        <v>-0.64547883546766471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633</v>
      </c>
      <c r="AT635">
        <f>_xlfn.RANK.AVG(Table2[[#This Row],[6M Return vs Nifty Z-Score]],Table2[6M Return vs Nifty Z-Score])</f>
        <v>607</v>
      </c>
      <c r="AU635">
        <f>_xlfn.RANK.AVG(Table2[[#This Row],[Sharpe Ratio Z-Score]],Table2[Sharpe Ratio Z-Score])</f>
        <v>543</v>
      </c>
      <c r="AV635">
        <f>(Table2[[#This Row],[Rank 1Y]]+Table2[[#This Row],[Rank 6M]]+Table2[[#This Row],[Rank Sharpe]])/3</f>
        <v>594.33333333333337</v>
      </c>
    </row>
    <row r="636" spans="1:48" x14ac:dyDescent="0.3">
      <c r="A636" t="s">
        <v>481</v>
      </c>
      <c r="B636" t="s">
        <v>482</v>
      </c>
      <c r="C636" t="s">
        <v>10410</v>
      </c>
      <c r="D636" t="s">
        <v>302</v>
      </c>
      <c r="E636">
        <v>43602.226701599997</v>
      </c>
      <c r="F636">
        <v>7072.95</v>
      </c>
      <c r="G636">
        <v>-31.958546790998099</v>
      </c>
      <c r="H636">
        <f>(Table2[[#This Row],[1Y Return vs Nifty]]-AVERAGE(Table2[1Y Return vs Nifty]))/_xlfn.STDEV.P(Table2[1Y Return vs Nifty])</f>
        <v>-0.92487999335400395</v>
      </c>
      <c r="I636">
        <v>-7.0479117825899804</v>
      </c>
      <c r="J636">
        <f>(Table2[[#This Row],[1M Return vs Nifty]]-AVERAGE(Table2[1M Return vs Nifty]))/_xlfn.STDEV.P(Table2[1M Return vs Nifty])</f>
        <v>-0.64655878839482139</v>
      </c>
      <c r="K636">
        <v>-30.065023639160302</v>
      </c>
      <c r="L636">
        <f>(Table2[[#This Row],[6M Return vs Nifty]]-AVERAGE(Table2[6M Return vs Nifty]))/_xlfn.STDEV.P(Table2[6M Return vs Nifty])</f>
        <v>-1.2922087255375025</v>
      </c>
      <c r="M636">
        <v>-4.7017170300401698</v>
      </c>
      <c r="N636">
        <f>(Table2[[#This Row],[1W Return vs Nifty]]-AVERAGE(Table2[1W Return vs Nifty]))/_xlfn.STDEV.P(Table2[1W Return vs Nifty])</f>
        <v>-0.58053928319485582</v>
      </c>
      <c r="O636">
        <v>7126.39</v>
      </c>
      <c r="P636">
        <v>7229.9201073925897</v>
      </c>
      <c r="Q636">
        <v>7509.2527031700401</v>
      </c>
      <c r="R636">
        <v>36.824833369913598</v>
      </c>
      <c r="S636" s="2">
        <f>(Table2[[#This Row],[Close Price]]-Table2[[#This Row],[20D EMA]])/Table2[[#This Row],[20D EMA]]</f>
        <v>-7.4988879362482977E-3</v>
      </c>
      <c r="T636" s="2">
        <f>(Table2[[#This Row],[Close Price]]-Table2[[#This Row],[50D EMA]])/Table2[[#This Row],[50D EMA]]</f>
        <v>-2.1711181459956659E-2</v>
      </c>
      <c r="U636" s="2">
        <f>(Table2[[#This Row],[Close Price]]-Table2[[#This Row],[200D EMA]])/Table2[[#This Row],[200D EMA]]</f>
        <v>-5.8102013664536101E-2</v>
      </c>
      <c r="V636">
        <v>0.86972475067956201</v>
      </c>
      <c r="W636">
        <v>6980</v>
      </c>
      <c r="X636">
        <v>7088.9</v>
      </c>
      <c r="Y636">
        <v>6980</v>
      </c>
      <c r="Z636">
        <v>7088.9</v>
      </c>
      <c r="AA636">
        <v>6980</v>
      </c>
      <c r="AB636">
        <v>7088.9</v>
      </c>
      <c r="AC636" s="2">
        <f>(Table2[[#This Row],[Close Price]]/Table2[[#This Row],[Day Low]])-1</f>
        <v>1.331661891117486E-2</v>
      </c>
      <c r="AD636" s="2">
        <f>(Table2[[#This Row],[Day High]]/Table2[[#This Row],[Close Price]])-1</f>
        <v>2.2550703737478361E-3</v>
      </c>
      <c r="AE636" s="2">
        <f>(Table2[[#This Row],[Close Price]]/Table2[[#This Row],[Current Week Low]])-1</f>
        <v>1.331661891117486E-2</v>
      </c>
      <c r="AF636" s="2">
        <f>(Table2[[#This Row],[Current Week High]]/Table2[[#This Row],[Close Price]])-1</f>
        <v>2.2550703737478361E-3</v>
      </c>
      <c r="AG636" s="2">
        <f>(Table2[[#This Row],[Close Price]]/Table2[[#This Row],[Current Month Low]])-1</f>
        <v>1.331661891117486E-2</v>
      </c>
      <c r="AH636" s="2">
        <f>(Table2[[#This Row],[Current Month High]]/Table2[[#This Row],[Close Price]])-1</f>
        <v>2.2550703737478361E-3</v>
      </c>
      <c r="AI636">
        <v>30.073024692667101</v>
      </c>
      <c r="AJ636">
        <v>10.321780633890601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-0.15</v>
      </c>
      <c r="AM636" t="s">
        <v>10456</v>
      </c>
      <c r="AN636">
        <v>-0.66</v>
      </c>
      <c r="AO636" t="s">
        <v>10456</v>
      </c>
      <c r="AP636">
        <v>2.573672098121E-2</v>
      </c>
      <c r="AQ636">
        <f>(Table2[[#This Row],[Sharpe Ratio]]-AVERAGE(Table2[Sharpe Ratio]))/_xlfn.STDEV.P(Table2[Sharpe Ratio])</f>
        <v>-0.32081392627901983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671</v>
      </c>
      <c r="AT636">
        <f>_xlfn.RANK.AVG(Table2[[#This Row],[6M Return vs Nifty Z-Score]],Table2[6M Return vs Nifty Z-Score])</f>
        <v>694</v>
      </c>
      <c r="AU636">
        <f>_xlfn.RANK.AVG(Table2[[#This Row],[Sharpe Ratio Z-Score]],Table2[Sharpe Ratio Z-Score])</f>
        <v>422</v>
      </c>
      <c r="AV636">
        <f>(Table2[[#This Row],[Rank 1Y]]+Table2[[#This Row],[Rank 6M]]+Table2[[#This Row],[Rank Sharpe]])/3</f>
        <v>595.66666666666663</v>
      </c>
    </row>
    <row r="637" spans="1:48" x14ac:dyDescent="0.3">
      <c r="A637" t="s">
        <v>1639</v>
      </c>
      <c r="B637" t="s">
        <v>1640</v>
      </c>
      <c r="C637" t="s">
        <v>10421</v>
      </c>
      <c r="D637" t="s">
        <v>1219</v>
      </c>
      <c r="E637">
        <v>4957.1938162500001</v>
      </c>
      <c r="F637">
        <v>2998.55</v>
      </c>
      <c r="G637">
        <v>-3.1575057925663299</v>
      </c>
      <c r="H637">
        <f>(Table2[[#This Row],[1Y Return vs Nifty]]-AVERAGE(Table2[1Y Return vs Nifty]))/_xlfn.STDEV.P(Table2[1Y Return vs Nifty])</f>
        <v>-0.58348965574139489</v>
      </c>
      <c r="I637">
        <v>-7.8313346013819203</v>
      </c>
      <c r="J637">
        <f>(Table2[[#This Row],[1M Return vs Nifty]]-AVERAGE(Table2[1M Return vs Nifty]))/_xlfn.STDEV.P(Table2[1M Return vs Nifty])</f>
        <v>-0.72175408192338963</v>
      </c>
      <c r="K637">
        <v>-18.931363738465699</v>
      </c>
      <c r="L637">
        <f>(Table2[[#This Row],[6M Return vs Nifty]]-AVERAGE(Table2[6M Return vs Nifty]))/_xlfn.STDEV.P(Table2[6M Return vs Nifty])</f>
        <v>-0.9529999049279525</v>
      </c>
      <c r="M637">
        <v>0.55343645525366103</v>
      </c>
      <c r="N637">
        <f>(Table2[[#This Row],[1W Return vs Nifty]]-AVERAGE(Table2[1W Return vs Nifty]))/_xlfn.STDEV.P(Table2[1W Return vs Nifty])</f>
        <v>0.47526280635476936</v>
      </c>
      <c r="O637">
        <v>2941.24</v>
      </c>
      <c r="P637">
        <v>3006.0153578883601</v>
      </c>
      <c r="Q637">
        <v>2907.6353284142001</v>
      </c>
      <c r="R637">
        <v>60.401563712372301</v>
      </c>
      <c r="S637" s="2">
        <f>(Table2[[#This Row],[Close Price]]-Table2[[#This Row],[20D EMA]])/Table2[[#This Row],[20D EMA]]</f>
        <v>1.948497912445105E-2</v>
      </c>
      <c r="T637" s="2">
        <f>(Table2[[#This Row],[Close Price]]-Table2[[#This Row],[50D EMA]])/Table2[[#This Row],[50D EMA]]</f>
        <v>-2.4834729698800023E-3</v>
      </c>
      <c r="U637" s="2">
        <f>(Table2[[#This Row],[Close Price]]-Table2[[#This Row],[200D EMA]])/Table2[[#This Row],[200D EMA]]</f>
        <v>3.1267563266052407E-2</v>
      </c>
      <c r="V637">
        <v>0.97743263174938999</v>
      </c>
      <c r="W637">
        <v>2959.6</v>
      </c>
      <c r="X637">
        <v>3028.8</v>
      </c>
      <c r="Y637">
        <v>2959.6</v>
      </c>
      <c r="Z637">
        <v>3028.8</v>
      </c>
      <c r="AA637">
        <v>2959.6</v>
      </c>
      <c r="AB637">
        <v>3028.8</v>
      </c>
      <c r="AC637" s="2">
        <f>(Table2[[#This Row],[Close Price]]/Table2[[#This Row],[Day Low]])-1</f>
        <v>1.3160562238140328E-2</v>
      </c>
      <c r="AD637" s="2">
        <f>(Table2[[#This Row],[Day High]]/Table2[[#This Row],[Close Price]])-1</f>
        <v>1.0088209301162276E-2</v>
      </c>
      <c r="AE637" s="2">
        <f>(Table2[[#This Row],[Close Price]]/Table2[[#This Row],[Current Week Low]])-1</f>
        <v>1.3160562238140328E-2</v>
      </c>
      <c r="AF637" s="2">
        <f>(Table2[[#This Row],[Current Week High]]/Table2[[#This Row],[Close Price]])-1</f>
        <v>1.0088209301162276E-2</v>
      </c>
      <c r="AG637" s="2">
        <f>(Table2[[#This Row],[Close Price]]/Table2[[#This Row],[Current Month Low]])-1</f>
        <v>1.3160562238140328E-2</v>
      </c>
      <c r="AH637" s="2">
        <f>(Table2[[#This Row],[Current Month High]]/Table2[[#This Row],[Close Price]])-1</f>
        <v>1.0088209301162276E-2</v>
      </c>
      <c r="AI637">
        <v>23.392973270414</v>
      </c>
      <c r="AJ637">
        <v>37.541855878170701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</v>
      </c>
      <c r="AM637">
        <v>0</v>
      </c>
      <c r="AN637">
        <v>4.82</v>
      </c>
      <c r="AO637" t="s">
        <v>10455</v>
      </c>
      <c r="AP637">
        <v>-5.5984624732430002E-2</v>
      </c>
      <c r="AQ637">
        <f>(Table2[[#This Row],[Sharpe Ratio]]-AVERAGE(Table2[Sharpe Ratio]))/_xlfn.STDEV.P(Table2[Sharpe Ratio])</f>
        <v>-1.2447464014669258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530</v>
      </c>
      <c r="AT637">
        <f>_xlfn.RANK.AVG(Table2[[#This Row],[6M Return vs Nifty Z-Score]],Table2[6M Return vs Nifty Z-Score])</f>
        <v>627</v>
      </c>
      <c r="AU637">
        <f>_xlfn.RANK.AVG(Table2[[#This Row],[Sharpe Ratio Z-Score]],Table2[Sharpe Ratio Z-Score])</f>
        <v>641</v>
      </c>
      <c r="AV637">
        <f>(Table2[[#This Row],[Rank 1Y]]+Table2[[#This Row],[Rank 6M]]+Table2[[#This Row],[Rank Sharpe]])/3</f>
        <v>599.33333333333337</v>
      </c>
    </row>
    <row r="638" spans="1:48" x14ac:dyDescent="0.3">
      <c r="A638" t="s">
        <v>770</v>
      </c>
      <c r="B638" t="s">
        <v>771</v>
      </c>
      <c r="C638" t="s">
        <v>10422</v>
      </c>
      <c r="D638" t="s">
        <v>526</v>
      </c>
      <c r="E638">
        <v>19865.613442038</v>
      </c>
      <c r="F638">
        <v>166.88</v>
      </c>
      <c r="G638">
        <v>-36.871444192646798</v>
      </c>
      <c r="H638">
        <f>(Table2[[#This Row],[1Y Return vs Nifty]]-AVERAGE(Table2[1Y Return vs Nifty]))/_xlfn.STDEV.P(Table2[1Y Return vs Nifty])</f>
        <v>-0.9831145447612355</v>
      </c>
      <c r="I638">
        <v>-0.97451403701831596</v>
      </c>
      <c r="J638">
        <f>(Table2[[#This Row],[1M Return vs Nifty]]-AVERAGE(Table2[1M Return vs Nifty]))/_xlfn.STDEV.P(Table2[1M Return vs Nifty])</f>
        <v>-6.3615688909620688E-2</v>
      </c>
      <c r="K638">
        <v>-23.922367707824598</v>
      </c>
      <c r="L638">
        <f>(Table2[[#This Row],[6M Return vs Nifty]]-AVERAGE(Table2[6M Return vs Nifty]))/_xlfn.STDEV.P(Table2[6M Return vs Nifty])</f>
        <v>-1.1050606455293599</v>
      </c>
      <c r="M638">
        <v>-6.1649958042568898</v>
      </c>
      <c r="N638">
        <f>(Table2[[#This Row],[1W Return vs Nifty]]-AVERAGE(Table2[1W Return vs Nifty]))/_xlfn.STDEV.P(Table2[1W Return vs Nifty])</f>
        <v>-0.87452361528620381</v>
      </c>
      <c r="O638">
        <v>167.09</v>
      </c>
      <c r="P638">
        <v>164.215965816439</v>
      </c>
      <c r="Q638">
        <v>170.14244661363</v>
      </c>
      <c r="R638">
        <v>39.593977791647703</v>
      </c>
      <c r="S638" s="2">
        <f>(Table2[[#This Row],[Close Price]]-Table2[[#This Row],[20D EMA]])/Table2[[#This Row],[20D EMA]]</f>
        <v>-1.2568077084206594E-3</v>
      </c>
      <c r="T638" s="2">
        <f>(Table2[[#This Row],[Close Price]]-Table2[[#This Row],[50D EMA]])/Table2[[#This Row],[50D EMA]]</f>
        <v>1.6222747711016505E-2</v>
      </c>
      <c r="U638" s="2">
        <f>(Table2[[#This Row],[Close Price]]-Table2[[#This Row],[200D EMA]])/Table2[[#This Row],[200D EMA]]</f>
        <v>-1.9174795464406189E-2</v>
      </c>
      <c r="V638">
        <v>0.80734251568425397</v>
      </c>
      <c r="W638">
        <v>165.02</v>
      </c>
      <c r="X638">
        <v>170.49</v>
      </c>
      <c r="Y638">
        <v>165.02</v>
      </c>
      <c r="Z638">
        <v>170.49</v>
      </c>
      <c r="AA638">
        <v>165.02</v>
      </c>
      <c r="AB638">
        <v>170.49</v>
      </c>
      <c r="AC638" s="2">
        <f>(Table2[[#This Row],[Close Price]]/Table2[[#This Row],[Day Low]])-1</f>
        <v>1.1271361047145767E-2</v>
      </c>
      <c r="AD638" s="2">
        <f>(Table2[[#This Row],[Day High]]/Table2[[#This Row],[Close Price]])-1</f>
        <v>2.1632310642377917E-2</v>
      </c>
      <c r="AE638" s="2">
        <f>(Table2[[#This Row],[Close Price]]/Table2[[#This Row],[Current Week Low]])-1</f>
        <v>1.1271361047145767E-2</v>
      </c>
      <c r="AF638" s="2">
        <f>(Table2[[#This Row],[Current Week High]]/Table2[[#This Row],[Close Price]])-1</f>
        <v>2.1632310642377917E-2</v>
      </c>
      <c r="AG638" s="2">
        <f>(Table2[[#This Row],[Close Price]]/Table2[[#This Row],[Current Month Low]])-1</f>
        <v>1.1271361047145767E-2</v>
      </c>
      <c r="AH638" s="2">
        <f>(Table2[[#This Row],[Current Month High]]/Table2[[#This Row],[Close Price]])-1</f>
        <v>2.1632310642377917E-2</v>
      </c>
      <c r="AI638">
        <v>36.325503355704697</v>
      </c>
      <c r="AJ638">
        <v>17.314586994727499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-0.05</v>
      </c>
      <c r="AM638" t="s">
        <v>10456</v>
      </c>
      <c r="AN638">
        <v>-7.31</v>
      </c>
      <c r="AO638" t="s">
        <v>10456</v>
      </c>
      <c r="AP638">
        <v>1.9534809128321999E-2</v>
      </c>
      <c r="AQ638">
        <f>(Table2[[#This Row],[Sharpe Ratio]]-AVERAGE(Table2[Sharpe Ratio]))/_xlfn.STDEV.P(Table2[Sharpe Ratio])</f>
        <v>-0.39093205415732285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689</v>
      </c>
      <c r="AT638">
        <f>_xlfn.RANK.AVG(Table2[[#This Row],[6M Return vs Nifty Z-Score]],Table2[6M Return vs Nifty Z-Score])</f>
        <v>666</v>
      </c>
      <c r="AU638">
        <f>_xlfn.RANK.AVG(Table2[[#This Row],[Sharpe Ratio Z-Score]],Table2[Sharpe Ratio Z-Score])</f>
        <v>446</v>
      </c>
      <c r="AV638">
        <f>(Table2[[#This Row],[Rank 1Y]]+Table2[[#This Row],[Rank 6M]]+Table2[[#This Row],[Rank Sharpe]])/3</f>
        <v>600.33333333333337</v>
      </c>
    </row>
    <row r="639" spans="1:48" x14ac:dyDescent="0.3">
      <c r="A639" t="s">
        <v>1922</v>
      </c>
      <c r="B639" t="s">
        <v>1923</v>
      </c>
      <c r="C639" t="s">
        <v>10420</v>
      </c>
      <c r="D639" t="s">
        <v>80</v>
      </c>
      <c r="E639">
        <v>3276.5768132640001</v>
      </c>
      <c r="F639">
        <v>252</v>
      </c>
      <c r="G639">
        <v>-6.5049945323574496</v>
      </c>
      <c r="H639">
        <f>(Table2[[#This Row],[1Y Return vs Nifty]]-AVERAGE(Table2[1Y Return vs Nifty]))/_xlfn.STDEV.P(Table2[1Y Return vs Nifty])</f>
        <v>-0.62316878786352625</v>
      </c>
      <c r="I639">
        <v>4.3454215507433496</v>
      </c>
      <c r="J639">
        <f>(Table2[[#This Row],[1M Return vs Nifty]]-AVERAGE(Table2[1M Return vs Nifty]))/_xlfn.STDEV.P(Table2[1M Return vs Nifty])</f>
        <v>0.4470078319774512</v>
      </c>
      <c r="K639">
        <v>-23.649392605230599</v>
      </c>
      <c r="L639">
        <f>(Table2[[#This Row],[6M Return vs Nifty]]-AVERAGE(Table2[6M Return vs Nifty]))/_xlfn.STDEV.P(Table2[6M Return vs Nifty])</f>
        <v>-1.0967439227775806</v>
      </c>
      <c r="M639">
        <v>-2.6976120934639201</v>
      </c>
      <c r="N639">
        <f>(Table2[[#This Row],[1W Return vs Nifty]]-AVERAGE(Table2[1W Return vs Nifty]))/_xlfn.STDEV.P(Table2[1W Return vs Nifty])</f>
        <v>-0.17789867799936068</v>
      </c>
      <c r="O639">
        <v>243.53</v>
      </c>
      <c r="P639">
        <v>234.63043444935599</v>
      </c>
      <c r="Q639">
        <v>235.037795463111</v>
      </c>
      <c r="R639">
        <v>58.026199001144299</v>
      </c>
      <c r="S639" s="2">
        <f>(Table2[[#This Row],[Close Price]]-Table2[[#This Row],[20D EMA]])/Table2[[#This Row],[20D EMA]]</f>
        <v>3.4780109226789299E-2</v>
      </c>
      <c r="T639" s="2">
        <f>(Table2[[#This Row],[Close Price]]-Table2[[#This Row],[50D EMA]])/Table2[[#This Row],[50D EMA]]</f>
        <v>7.4029465066660652E-2</v>
      </c>
      <c r="U639" s="2">
        <f>(Table2[[#This Row],[Close Price]]-Table2[[#This Row],[200D EMA]])/Table2[[#This Row],[200D EMA]]</f>
        <v>7.2167986869802012E-2</v>
      </c>
      <c r="V639">
        <v>2.02127259572389</v>
      </c>
      <c r="W639">
        <v>246.85</v>
      </c>
      <c r="X639">
        <v>257.35000000000002</v>
      </c>
      <c r="Y639">
        <v>246.85</v>
      </c>
      <c r="Z639">
        <v>257.35000000000002</v>
      </c>
      <c r="AA639">
        <v>246.85</v>
      </c>
      <c r="AB639">
        <v>257.35000000000002</v>
      </c>
      <c r="AC639" s="2">
        <f>(Table2[[#This Row],[Close Price]]/Table2[[#This Row],[Day Low]])-1</f>
        <v>2.0862872189588932E-2</v>
      </c>
      <c r="AD639" s="2">
        <f>(Table2[[#This Row],[Day High]]/Table2[[#This Row],[Close Price]])-1</f>
        <v>2.1230158730158877E-2</v>
      </c>
      <c r="AE639" s="2">
        <f>(Table2[[#This Row],[Close Price]]/Table2[[#This Row],[Current Week Low]])-1</f>
        <v>2.0862872189588932E-2</v>
      </c>
      <c r="AF639" s="2">
        <f>(Table2[[#This Row],[Current Week High]]/Table2[[#This Row],[Close Price]])-1</f>
        <v>2.1230158730158877E-2</v>
      </c>
      <c r="AG639" s="2">
        <f>(Table2[[#This Row],[Close Price]]/Table2[[#This Row],[Current Month Low]])-1</f>
        <v>2.0862872189588932E-2</v>
      </c>
      <c r="AH639" s="2">
        <f>(Table2[[#This Row],[Current Month High]]/Table2[[#This Row],[Close Price]])-1</f>
        <v>2.1230158730158877E-2</v>
      </c>
      <c r="AI639">
        <v>21.031746031746</v>
      </c>
      <c r="AJ639">
        <v>32.387706855791897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7.0000000000000007E-2</v>
      </c>
      <c r="AM639" t="s">
        <v>10455</v>
      </c>
      <c r="AN639">
        <v>-0.97</v>
      </c>
      <c r="AO639" t="s">
        <v>10456</v>
      </c>
      <c r="AP639">
        <v>-2.2697200185527001E-2</v>
      </c>
      <c r="AQ639">
        <f>(Table2[[#This Row],[Sharpe Ratio]]-AVERAGE(Table2[Sharpe Ratio]))/_xlfn.STDEV.P(Table2[Sharpe Ratio])</f>
        <v>-0.86840246971107093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553</v>
      </c>
      <c r="AT639">
        <f>_xlfn.RANK.AVG(Table2[[#This Row],[6M Return vs Nifty Z-Score]],Table2[6M Return vs Nifty Z-Score])</f>
        <v>665</v>
      </c>
      <c r="AU639">
        <f>_xlfn.RANK.AVG(Table2[[#This Row],[Sharpe Ratio Z-Score]],Table2[Sharpe Ratio Z-Score])</f>
        <v>588</v>
      </c>
      <c r="AV639">
        <f>(Table2[[#This Row],[Rank 1Y]]+Table2[[#This Row],[Rank 6M]]+Table2[[#This Row],[Rank Sharpe]])/3</f>
        <v>602</v>
      </c>
    </row>
    <row r="640" spans="1:48" x14ac:dyDescent="0.3">
      <c r="A640" t="s">
        <v>636</v>
      </c>
      <c r="B640" t="s">
        <v>637</v>
      </c>
      <c r="C640" t="s">
        <v>10417</v>
      </c>
      <c r="D640" t="s">
        <v>207</v>
      </c>
      <c r="E640">
        <v>28491.823164000001</v>
      </c>
      <c r="F640">
        <v>715.75</v>
      </c>
      <c r="G640">
        <v>-31.347646500590098</v>
      </c>
      <c r="H640">
        <f>(Table2[[#This Row],[1Y Return vs Nifty]]-AVERAGE(Table2[1Y Return vs Nifty]))/_xlfn.STDEV.P(Table2[1Y Return vs Nifty])</f>
        <v>-0.91763874619209118</v>
      </c>
      <c r="I640">
        <v>-2.4946736943655199</v>
      </c>
      <c r="J640">
        <f>(Table2[[#This Row],[1M Return vs Nifty]]-AVERAGE(Table2[1M Return vs Nifty]))/_xlfn.STDEV.P(Table2[1M Return vs Nifty])</f>
        <v>-0.20952521426755991</v>
      </c>
      <c r="K640">
        <v>-10.1069865826603</v>
      </c>
      <c r="L640">
        <f>(Table2[[#This Row],[6M Return vs Nifty]]-AVERAGE(Table2[6M Return vs Nifty]))/_xlfn.STDEV.P(Table2[6M Return vs Nifty])</f>
        <v>-0.68414791965688648</v>
      </c>
      <c r="M640">
        <v>-2.50071575474571</v>
      </c>
      <c r="N640">
        <f>(Table2[[#This Row],[1W Return vs Nifty]]-AVERAGE(Table2[1W Return vs Nifty]))/_xlfn.STDEV.P(Table2[1W Return vs Nifty])</f>
        <v>-0.1383406391285448</v>
      </c>
      <c r="O640">
        <v>702.7</v>
      </c>
      <c r="P640">
        <v>697.97564584858196</v>
      </c>
      <c r="Q640">
        <v>706.65376350804399</v>
      </c>
      <c r="R640">
        <v>58.318931517068101</v>
      </c>
      <c r="S640" s="2">
        <f>(Table2[[#This Row],[Close Price]]-Table2[[#This Row],[20D EMA]])/Table2[[#This Row],[20D EMA]]</f>
        <v>1.8571225273943295E-2</v>
      </c>
      <c r="T640" s="2">
        <f>(Table2[[#This Row],[Close Price]]-Table2[[#This Row],[50D EMA]])/Table2[[#This Row],[50D EMA]]</f>
        <v>2.5465579289386819E-2</v>
      </c>
      <c r="U640" s="2">
        <f>(Table2[[#This Row],[Close Price]]-Table2[[#This Row],[200D EMA]])/Table2[[#This Row],[200D EMA]]</f>
        <v>1.287226780877742E-2</v>
      </c>
      <c r="V640">
        <v>1.0106149109164499</v>
      </c>
      <c r="W640">
        <v>709.9</v>
      </c>
      <c r="X640">
        <v>725.55</v>
      </c>
      <c r="Y640">
        <v>709.9</v>
      </c>
      <c r="Z640">
        <v>725.55</v>
      </c>
      <c r="AA640">
        <v>709.9</v>
      </c>
      <c r="AB640">
        <v>725.55</v>
      </c>
      <c r="AC640" s="2">
        <f>(Table2[[#This Row],[Close Price]]/Table2[[#This Row],[Day Low]])-1</f>
        <v>8.2405972672208172E-3</v>
      </c>
      <c r="AD640" s="2">
        <f>(Table2[[#This Row],[Day High]]/Table2[[#This Row],[Close Price]])-1</f>
        <v>1.3691931540342317E-2</v>
      </c>
      <c r="AE640" s="2">
        <f>(Table2[[#This Row],[Close Price]]/Table2[[#This Row],[Current Week Low]])-1</f>
        <v>8.2405972672208172E-3</v>
      </c>
      <c r="AF640" s="2">
        <f>(Table2[[#This Row],[Current Week High]]/Table2[[#This Row],[Close Price]])-1</f>
        <v>1.3691931540342317E-2</v>
      </c>
      <c r="AG640" s="2">
        <f>(Table2[[#This Row],[Close Price]]/Table2[[#This Row],[Current Month Low]])-1</f>
        <v>8.2405972672208172E-3</v>
      </c>
      <c r="AH640" s="2">
        <f>(Table2[[#This Row],[Current Month High]]/Table2[[#This Row],[Close Price]])-1</f>
        <v>1.3691931540342317E-2</v>
      </c>
      <c r="AI640">
        <v>20.1886133426475</v>
      </c>
      <c r="AJ640">
        <v>17.789846128527898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-0.05</v>
      </c>
      <c r="AM640" t="s">
        <v>10456</v>
      </c>
      <c r="AN640">
        <v>3.05</v>
      </c>
      <c r="AO640" t="s">
        <v>10455</v>
      </c>
      <c r="AP640">
        <v>-2.724864031875E-2</v>
      </c>
      <c r="AQ640">
        <f>(Table2[[#This Row],[Sharpe Ratio]]-AVERAGE(Table2[Sharpe Ratio]))/_xlfn.STDEV.P(Table2[Sharpe Ratio])</f>
        <v>-0.91986054729454381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669</v>
      </c>
      <c r="AT640">
        <f>_xlfn.RANK.AVG(Table2[[#This Row],[6M Return vs Nifty Z-Score]],Table2[6M Return vs Nifty Z-Score])</f>
        <v>542</v>
      </c>
      <c r="AU640">
        <f>_xlfn.RANK.AVG(Table2[[#This Row],[Sharpe Ratio Z-Score]],Table2[Sharpe Ratio Z-Score])</f>
        <v>596</v>
      </c>
      <c r="AV640">
        <f>(Table2[[#This Row],[Rank 1Y]]+Table2[[#This Row],[Rank 6M]]+Table2[[#This Row],[Rank Sharpe]])/3</f>
        <v>602.33333333333337</v>
      </c>
    </row>
    <row r="641" spans="1:48" x14ac:dyDescent="0.3">
      <c r="A641" t="s">
        <v>2140</v>
      </c>
      <c r="B641" t="s">
        <v>2141</v>
      </c>
      <c r="C641" t="s">
        <v>10413</v>
      </c>
      <c r="D641" t="s">
        <v>459</v>
      </c>
      <c r="E641">
        <v>2532.7875746999998</v>
      </c>
      <c r="F641">
        <v>347.15</v>
      </c>
      <c r="G641">
        <v>-24.292606279468298</v>
      </c>
      <c r="H641">
        <f>(Table2[[#This Row],[1Y Return vs Nifty]]-AVERAGE(Table2[1Y Return vs Nifty]))/_xlfn.STDEV.P(Table2[1Y Return vs Nifty])</f>
        <v>-0.83401251326910575</v>
      </c>
      <c r="I641">
        <v>-2.8507740526662499</v>
      </c>
      <c r="J641">
        <f>(Table2[[#This Row],[1M Return vs Nifty]]-AVERAGE(Table2[1M Return vs Nifty]))/_xlfn.STDEV.P(Table2[1M Return vs Nifty])</f>
        <v>-0.24370480455488741</v>
      </c>
      <c r="K641">
        <v>-13.328620136831599</v>
      </c>
      <c r="L641">
        <f>(Table2[[#This Row],[6M Return vs Nifty]]-AVERAGE(Table2[6M Return vs Nifty]))/_xlfn.STDEV.P(Table2[6M Return vs Nifty])</f>
        <v>-0.78230131468545394</v>
      </c>
      <c r="M641">
        <v>-0.74940695378522904</v>
      </c>
      <c r="N641">
        <f>(Table2[[#This Row],[1W Return vs Nifty]]-AVERAGE(Table2[1W Return vs Nifty]))/_xlfn.STDEV.P(Table2[1W Return vs Nifty])</f>
        <v>0.21351121385255598</v>
      </c>
      <c r="O641">
        <v>342.07</v>
      </c>
      <c r="P641">
        <v>339.55509988598698</v>
      </c>
      <c r="Q641">
        <v>343.95923997798502</v>
      </c>
      <c r="R641">
        <v>58.735888944418598</v>
      </c>
      <c r="S641" s="2">
        <f>(Table2[[#This Row],[Close Price]]-Table2[[#This Row],[20D EMA]])/Table2[[#This Row],[20D EMA]]</f>
        <v>1.4850761540035619E-2</v>
      </c>
      <c r="T641" s="2">
        <f>(Table2[[#This Row],[Close Price]]-Table2[[#This Row],[50D EMA]])/Table2[[#This Row],[50D EMA]]</f>
        <v>2.2367209671017029E-2</v>
      </c>
      <c r="U641" s="2">
        <f>(Table2[[#This Row],[Close Price]]-Table2[[#This Row],[200D EMA]])/Table2[[#This Row],[200D EMA]]</f>
        <v>9.2765643458776678E-3</v>
      </c>
      <c r="V641">
        <v>1.2342109446499401</v>
      </c>
      <c r="W641">
        <v>345.5</v>
      </c>
      <c r="X641">
        <v>351.55</v>
      </c>
      <c r="Y641">
        <v>345.5</v>
      </c>
      <c r="Z641">
        <v>351.55</v>
      </c>
      <c r="AA641">
        <v>345.5</v>
      </c>
      <c r="AB641">
        <v>351.55</v>
      </c>
      <c r="AC641" s="2">
        <f>(Table2[[#This Row],[Close Price]]/Table2[[#This Row],[Day Low]])-1</f>
        <v>4.7756874095512547E-3</v>
      </c>
      <c r="AD641" s="2">
        <f>(Table2[[#This Row],[Day High]]/Table2[[#This Row],[Close Price]])-1</f>
        <v>1.2674636324355504E-2</v>
      </c>
      <c r="AE641" s="2">
        <f>(Table2[[#This Row],[Close Price]]/Table2[[#This Row],[Current Week Low]])-1</f>
        <v>4.7756874095512547E-3</v>
      </c>
      <c r="AF641" s="2">
        <f>(Table2[[#This Row],[Current Week High]]/Table2[[#This Row],[Close Price]])-1</f>
        <v>1.2674636324355504E-2</v>
      </c>
      <c r="AG641" s="2">
        <f>(Table2[[#This Row],[Close Price]]/Table2[[#This Row],[Current Month Low]])-1</f>
        <v>4.7756874095512547E-3</v>
      </c>
      <c r="AH641" s="2">
        <f>(Table2[[#This Row],[Current Month High]]/Table2[[#This Row],[Close Price]])-1</f>
        <v>1.2674636324355504E-2</v>
      </c>
      <c r="AI641">
        <v>27.2936770848336</v>
      </c>
      <c r="AJ641">
        <v>17.6580240637179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-0.15</v>
      </c>
      <c r="AM641" t="s">
        <v>10456</v>
      </c>
      <c r="AN641">
        <v>3.38</v>
      </c>
      <c r="AO641" t="s">
        <v>10455</v>
      </c>
      <c r="AP641">
        <v>-2.6699078190928E-2</v>
      </c>
      <c r="AQ641">
        <f>(Table2[[#This Row],[Sharpe Ratio]]-AVERAGE(Table2[Sharpe Ratio]))/_xlfn.STDEV.P(Table2[Sharpe Ratio])</f>
        <v>-0.91364725880064968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638</v>
      </c>
      <c r="AT641">
        <f>_xlfn.RANK.AVG(Table2[[#This Row],[6M Return vs Nifty Z-Score]],Table2[6M Return vs Nifty Z-Score])</f>
        <v>578</v>
      </c>
      <c r="AU641">
        <f>_xlfn.RANK.AVG(Table2[[#This Row],[Sharpe Ratio Z-Score]],Table2[Sharpe Ratio Z-Score])</f>
        <v>592</v>
      </c>
      <c r="AV641">
        <f>(Table2[[#This Row],[Rank 1Y]]+Table2[[#This Row],[Rank 6M]]+Table2[[#This Row],[Rank Sharpe]])/3</f>
        <v>602.66666666666663</v>
      </c>
    </row>
    <row r="642" spans="1:48" x14ac:dyDescent="0.3">
      <c r="A642" t="s">
        <v>1226</v>
      </c>
      <c r="B642" t="s">
        <v>1227</v>
      </c>
      <c r="C642" t="s">
        <v>10411</v>
      </c>
      <c r="D642" t="s">
        <v>126</v>
      </c>
      <c r="E642">
        <v>8827.27785597</v>
      </c>
      <c r="F642">
        <v>83.89</v>
      </c>
      <c r="G642">
        <v>-34.606811331035097</v>
      </c>
      <c r="H642">
        <f>(Table2[[#This Row],[1Y Return vs Nifty]]-AVERAGE(Table2[1Y Return vs Nifty]))/_xlfn.STDEV.P(Table2[1Y Return vs Nifty])</f>
        <v>-0.95627093944723585</v>
      </c>
      <c r="I642">
        <v>-8.5750888160827898</v>
      </c>
      <c r="J642">
        <f>(Table2[[#This Row],[1M Return vs Nifty]]-AVERAGE(Table2[1M Return vs Nifty]))/_xlfn.STDEV.P(Table2[1M Return vs Nifty])</f>
        <v>-0.7931418627564556</v>
      </c>
      <c r="K642">
        <v>-16.693927703722899</v>
      </c>
      <c r="L642">
        <f>(Table2[[#This Row],[6M Return vs Nifty]]-AVERAGE(Table2[6M Return vs Nifty]))/_xlfn.STDEV.P(Table2[6M Return vs Nifty])</f>
        <v>-0.88483202075474698</v>
      </c>
      <c r="M642">
        <v>-5.5362034654681</v>
      </c>
      <c r="N642">
        <f>(Table2[[#This Row],[1W Return vs Nifty]]-AVERAGE(Table2[1W Return vs Nifty]))/_xlfn.STDEV.P(Table2[1W Return vs Nifty])</f>
        <v>-0.74819423840999633</v>
      </c>
      <c r="O642">
        <v>84.21</v>
      </c>
      <c r="P642">
        <v>84.207157780841499</v>
      </c>
      <c r="Q642">
        <v>85.808677871445497</v>
      </c>
      <c r="R642">
        <v>30.417625957543901</v>
      </c>
      <c r="S642" s="2">
        <f>(Table2[[#This Row],[Close Price]]-Table2[[#This Row],[20D EMA]])/Table2[[#This Row],[20D EMA]]</f>
        <v>-3.8000237501483575E-3</v>
      </c>
      <c r="T642" s="2">
        <f>(Table2[[#This Row],[Close Price]]-Table2[[#This Row],[50D EMA]])/Table2[[#This Row],[50D EMA]]</f>
        <v>-3.7663993085592139E-3</v>
      </c>
      <c r="U642" s="2">
        <f>(Table2[[#This Row],[Close Price]]-Table2[[#This Row],[200D EMA]])/Table2[[#This Row],[200D EMA]]</f>
        <v>-2.2359951452928437E-2</v>
      </c>
      <c r="V642">
        <v>0.61823035420598205</v>
      </c>
      <c r="W642">
        <v>82.34</v>
      </c>
      <c r="X642">
        <v>84.15</v>
      </c>
      <c r="Y642">
        <v>82.34</v>
      </c>
      <c r="Z642">
        <v>84.15</v>
      </c>
      <c r="AA642">
        <v>82.34</v>
      </c>
      <c r="AB642">
        <v>84.15</v>
      </c>
      <c r="AC642" s="2">
        <f>(Table2[[#This Row],[Close Price]]/Table2[[#This Row],[Day Low]])-1</f>
        <v>1.8824386689336947E-2</v>
      </c>
      <c r="AD642" s="2">
        <f>(Table2[[#This Row],[Day High]]/Table2[[#This Row],[Close Price]])-1</f>
        <v>3.0992966980569747E-3</v>
      </c>
      <c r="AE642" s="2">
        <f>(Table2[[#This Row],[Close Price]]/Table2[[#This Row],[Current Week Low]])-1</f>
        <v>1.8824386689336947E-2</v>
      </c>
      <c r="AF642" s="2">
        <f>(Table2[[#This Row],[Current Week High]]/Table2[[#This Row],[Close Price]])-1</f>
        <v>3.0992966980569747E-3</v>
      </c>
      <c r="AG642" s="2">
        <f>(Table2[[#This Row],[Close Price]]/Table2[[#This Row],[Current Month Low]])-1</f>
        <v>1.8824386689336947E-2</v>
      </c>
      <c r="AH642" s="2">
        <f>(Table2[[#This Row],[Current Month High]]/Table2[[#This Row],[Close Price]])-1</f>
        <v>3.0992966980569747E-3</v>
      </c>
      <c r="AI642">
        <v>16.819644772916899</v>
      </c>
      <c r="AJ642">
        <v>15.870165745856299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-7.0000000000000007E-2</v>
      </c>
      <c r="AM642" t="s">
        <v>10456</v>
      </c>
      <c r="AN642">
        <v>-1.1399999999999999</v>
      </c>
      <c r="AO642" t="s">
        <v>10456</v>
      </c>
      <c r="AQ642">
        <f>(Table2[[#This Row],[Sharpe Ratio]]-AVERAGE(Table2[Sharpe Ratio]))/_xlfn.STDEV.P(Table2[Sharpe Ratio])</f>
        <v>-0.61179044057571164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681</v>
      </c>
      <c r="AT642">
        <f>_xlfn.RANK.AVG(Table2[[#This Row],[6M Return vs Nifty Z-Score]],Table2[6M Return vs Nifty Z-Score])</f>
        <v>608</v>
      </c>
      <c r="AU642">
        <f>_xlfn.RANK.AVG(Table2[[#This Row],[Sharpe Ratio Z-Score]],Table2[Sharpe Ratio Z-Score])</f>
        <v>519.5</v>
      </c>
      <c r="AV642">
        <f>(Table2[[#This Row],[Rank 1Y]]+Table2[[#This Row],[Rank 6M]]+Table2[[#This Row],[Rank Sharpe]])/3</f>
        <v>602.83333333333337</v>
      </c>
    </row>
    <row r="643" spans="1:48" x14ac:dyDescent="0.3">
      <c r="A643" t="s">
        <v>47</v>
      </c>
      <c r="B643" t="s">
        <v>48</v>
      </c>
      <c r="C643" t="s">
        <v>10411</v>
      </c>
      <c r="D643" t="s">
        <v>49</v>
      </c>
      <c r="E643">
        <v>439746.67603600398</v>
      </c>
      <c r="F643">
        <v>7276.75</v>
      </c>
      <c r="G643">
        <v>-26.6786004352332</v>
      </c>
      <c r="H643">
        <f>(Table2[[#This Row],[1Y Return vs Nifty]]-AVERAGE(Table2[1Y Return vs Nifty]))/_xlfn.STDEV.P(Table2[1Y Return vs Nifty])</f>
        <v>-0.86229466287691492</v>
      </c>
      <c r="I643">
        <v>-3.2753641387101999</v>
      </c>
      <c r="J643">
        <f>(Table2[[#This Row],[1M Return vs Nifty]]-AVERAGE(Table2[1M Return vs Nifty]))/_xlfn.STDEV.P(Table2[1M Return vs Nifty])</f>
        <v>-0.28445824622592208</v>
      </c>
      <c r="K643">
        <v>-11.257873881419201</v>
      </c>
      <c r="L643">
        <f>(Table2[[#This Row],[6M Return vs Nifty]]-AVERAGE(Table2[6M Return vs Nifty]))/_xlfn.STDEV.P(Table2[6M Return vs Nifty])</f>
        <v>-0.71921196209653038</v>
      </c>
      <c r="M643">
        <v>-1.6390975333223801</v>
      </c>
      <c r="N643">
        <f>(Table2[[#This Row],[1W Return vs Nifty]]-AVERAGE(Table2[1W Return vs Nifty]))/_xlfn.STDEV.P(Table2[1W Return vs Nifty])</f>
        <v>3.4765307466261358E-2</v>
      </c>
      <c r="O643">
        <v>7105.97</v>
      </c>
      <c r="P643">
        <v>7006.0140676476603</v>
      </c>
      <c r="Q643">
        <v>7011.3245858321898</v>
      </c>
      <c r="R643">
        <v>49.348444009296102</v>
      </c>
      <c r="S643" s="2">
        <f>(Table2[[#This Row],[Close Price]]-Table2[[#This Row],[20D EMA]])/Table2[[#This Row],[20D EMA]]</f>
        <v>2.403331283413802E-2</v>
      </c>
      <c r="T643" s="2">
        <f>(Table2[[#This Row],[Close Price]]-Table2[[#This Row],[50D EMA]])/Table2[[#This Row],[50D EMA]]</f>
        <v>3.8643361223401305E-2</v>
      </c>
      <c r="U643" s="2">
        <f>(Table2[[#This Row],[Close Price]]-Table2[[#This Row],[200D EMA]])/Table2[[#This Row],[200D EMA]]</f>
        <v>3.7856671862568789E-2</v>
      </c>
      <c r="V643">
        <v>0.79325557515299905</v>
      </c>
      <c r="W643">
        <v>7075</v>
      </c>
      <c r="X643">
        <v>7304</v>
      </c>
      <c r="Y643">
        <v>7075</v>
      </c>
      <c r="Z643">
        <v>7304</v>
      </c>
      <c r="AA643">
        <v>7075</v>
      </c>
      <c r="AB643">
        <v>7304</v>
      </c>
      <c r="AC643" s="2">
        <f>(Table2[[#This Row],[Close Price]]/Table2[[#This Row],[Day Low]])-1</f>
        <v>2.8515901060070625E-2</v>
      </c>
      <c r="AD643" s="2">
        <f>(Table2[[#This Row],[Day High]]/Table2[[#This Row],[Close Price]])-1</f>
        <v>3.744803655478135E-3</v>
      </c>
      <c r="AE643" s="2">
        <f>(Table2[[#This Row],[Close Price]]/Table2[[#This Row],[Current Week Low]])-1</f>
        <v>2.8515901060070625E-2</v>
      </c>
      <c r="AF643" s="2">
        <f>(Table2[[#This Row],[Current Week High]]/Table2[[#This Row],[Close Price]])-1</f>
        <v>3.744803655478135E-3</v>
      </c>
      <c r="AG643" s="2">
        <f>(Table2[[#This Row],[Close Price]]/Table2[[#This Row],[Current Month Low]])-1</f>
        <v>2.8515901060070625E-2</v>
      </c>
      <c r="AH643" s="2">
        <f>(Table2[[#This Row],[Current Month High]]/Table2[[#This Row],[Close Price]])-1</f>
        <v>3.744803655478135E-3</v>
      </c>
      <c r="AI643">
        <v>12.5777304428488</v>
      </c>
      <c r="AJ643">
        <v>17.598338666408001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-7.0000000000000007E-2</v>
      </c>
      <c r="AM643" t="s">
        <v>10456</v>
      </c>
      <c r="AN643">
        <v>0.82</v>
      </c>
      <c r="AO643" t="s">
        <v>10455</v>
      </c>
      <c r="AP643">
        <v>-3.3807591333303001E-2</v>
      </c>
      <c r="AQ643">
        <f>(Table2[[#This Row],[Sharpe Ratio]]-AVERAGE(Table2[Sharpe Ratio]))/_xlfn.STDEV.P(Table2[Sharpe Ratio])</f>
        <v>-0.99401532035404705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646</v>
      </c>
      <c r="AT643">
        <f>_xlfn.RANK.AVG(Table2[[#This Row],[6M Return vs Nifty Z-Score]],Table2[6M Return vs Nifty Z-Score])</f>
        <v>560</v>
      </c>
      <c r="AU643">
        <f>_xlfn.RANK.AVG(Table2[[#This Row],[Sharpe Ratio Z-Score]],Table2[Sharpe Ratio Z-Score])</f>
        <v>604</v>
      </c>
      <c r="AV643">
        <f>(Table2[[#This Row],[Rank 1Y]]+Table2[[#This Row],[Rank 6M]]+Table2[[#This Row],[Rank Sharpe]])/3</f>
        <v>603.33333333333337</v>
      </c>
    </row>
    <row r="644" spans="1:48" x14ac:dyDescent="0.3">
      <c r="A644" t="s">
        <v>1284</v>
      </c>
      <c r="B644" t="s">
        <v>1285</v>
      </c>
      <c r="C644" t="s">
        <v>10411</v>
      </c>
      <c r="D644" t="s">
        <v>535</v>
      </c>
      <c r="E644">
        <v>8368.4528029520006</v>
      </c>
      <c r="F644">
        <v>89.09</v>
      </c>
      <c r="G644">
        <v>-5.13084066293119</v>
      </c>
      <c r="H644">
        <f>(Table2[[#This Row],[1Y Return vs Nifty]]-AVERAGE(Table2[1Y Return vs Nifty]))/_xlfn.STDEV.P(Table2[1Y Return vs Nifty])</f>
        <v>-0.60688038865460014</v>
      </c>
      <c r="I644">
        <v>2.0411224853227901</v>
      </c>
      <c r="J644">
        <f>(Table2[[#This Row],[1M Return vs Nifty]]-AVERAGE(Table2[1M Return vs Nifty]))/_xlfn.STDEV.P(Table2[1M Return vs Nifty])</f>
        <v>0.22583423268263422</v>
      </c>
      <c r="K644">
        <v>-21.773175490835801</v>
      </c>
      <c r="L644">
        <f>(Table2[[#This Row],[6M Return vs Nifty]]-AVERAGE(Table2[6M Return vs Nifty]))/_xlfn.STDEV.P(Table2[6M Return vs Nifty])</f>
        <v>-1.0395812826163155</v>
      </c>
      <c r="M644">
        <v>2.69054394601969</v>
      </c>
      <c r="N644">
        <f>(Table2[[#This Row],[1W Return vs Nifty]]-AVERAGE(Table2[1W Return vs Nifty]))/_xlfn.STDEV.P(Table2[1W Return vs Nifty])</f>
        <v>0.90462468144694264</v>
      </c>
      <c r="O644">
        <v>83.55</v>
      </c>
      <c r="P644">
        <v>82.9100558066133</v>
      </c>
      <c r="Q644">
        <v>84.752902265784101</v>
      </c>
      <c r="R644">
        <v>67.351086048647801</v>
      </c>
      <c r="S644" s="2">
        <f>(Table2[[#This Row],[Close Price]]-Table2[[#This Row],[20D EMA]])/Table2[[#This Row],[20D EMA]]</f>
        <v>6.6307600239377693E-2</v>
      </c>
      <c r="T644" s="2">
        <f>(Table2[[#This Row],[Close Price]]-Table2[[#This Row],[50D EMA]])/Table2[[#This Row],[50D EMA]]</f>
        <v>7.4537933104294948E-2</v>
      </c>
      <c r="U644" s="2">
        <f>(Table2[[#This Row],[Close Price]]-Table2[[#This Row],[200D EMA]])/Table2[[#This Row],[200D EMA]]</f>
        <v>5.1173442068270597E-2</v>
      </c>
      <c r="V644">
        <v>1.1278569925473401</v>
      </c>
      <c r="W644">
        <v>87.11</v>
      </c>
      <c r="X644">
        <v>89.48</v>
      </c>
      <c r="Y644">
        <v>87.11</v>
      </c>
      <c r="Z644">
        <v>89.48</v>
      </c>
      <c r="AA644">
        <v>87.11</v>
      </c>
      <c r="AB644">
        <v>89.48</v>
      </c>
      <c r="AC644" s="2">
        <f>(Table2[[#This Row],[Close Price]]/Table2[[#This Row],[Day Low]])-1</f>
        <v>2.2729881758696058E-2</v>
      </c>
      <c r="AD644" s="2">
        <f>(Table2[[#This Row],[Day High]]/Table2[[#This Row],[Close Price]])-1</f>
        <v>4.3775956897520452E-3</v>
      </c>
      <c r="AE644" s="2">
        <f>(Table2[[#This Row],[Close Price]]/Table2[[#This Row],[Current Week Low]])-1</f>
        <v>2.2729881758696058E-2</v>
      </c>
      <c r="AF644" s="2">
        <f>(Table2[[#This Row],[Current Week High]]/Table2[[#This Row],[Close Price]])-1</f>
        <v>4.3775956897520452E-3</v>
      </c>
      <c r="AG644" s="2">
        <f>(Table2[[#This Row],[Close Price]]/Table2[[#This Row],[Current Month Low]])-1</f>
        <v>2.2729881758696058E-2</v>
      </c>
      <c r="AH644" s="2">
        <f>(Table2[[#This Row],[Current Month High]]/Table2[[#This Row],[Close Price]])-1</f>
        <v>4.3775956897520452E-3</v>
      </c>
      <c r="AI644">
        <v>28.914580761028098</v>
      </c>
      <c r="AJ644">
        <v>29.115942028985501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</v>
      </c>
      <c r="AM644" t="s">
        <v>10457</v>
      </c>
      <c r="AN644">
        <v>11.03</v>
      </c>
      <c r="AO644" t="s">
        <v>10455</v>
      </c>
      <c r="AP644">
        <v>-3.6380711059796997E-2</v>
      </c>
      <c r="AQ644">
        <f>(Table2[[#This Row],[Sharpe Ratio]]-AVERAGE(Table2[Sharpe Ratio]))/_xlfn.STDEV.P(Table2[Sharpe Ratio])</f>
        <v>-1.0231067267313361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548</v>
      </c>
      <c r="AT644">
        <f>_xlfn.RANK.AVG(Table2[[#This Row],[6M Return vs Nifty Z-Score]],Table2[6M Return vs Nifty Z-Score])</f>
        <v>651</v>
      </c>
      <c r="AU644">
        <f>_xlfn.RANK.AVG(Table2[[#This Row],[Sharpe Ratio Z-Score]],Table2[Sharpe Ratio Z-Score])</f>
        <v>611</v>
      </c>
      <c r="AV644">
        <f>(Table2[[#This Row],[Rank 1Y]]+Table2[[#This Row],[Rank 6M]]+Table2[[#This Row],[Rank Sharpe]])/3</f>
        <v>603.33333333333337</v>
      </c>
    </row>
    <row r="645" spans="1:48" x14ac:dyDescent="0.3">
      <c r="A645" t="s">
        <v>2072</v>
      </c>
      <c r="B645" t="s">
        <v>2073</v>
      </c>
      <c r="C645" t="s">
        <v>10413</v>
      </c>
      <c r="D645" t="s">
        <v>414</v>
      </c>
      <c r="E645">
        <v>2709.5582062399999</v>
      </c>
      <c r="F645">
        <v>1993.5</v>
      </c>
      <c r="G645">
        <v>-8.2066820973498302</v>
      </c>
      <c r="H645">
        <f>(Table2[[#This Row],[1Y Return vs Nifty]]-AVERAGE(Table2[1Y Return vs Nifty]))/_xlfn.STDEV.P(Table2[1Y Return vs Nifty])</f>
        <v>-0.64333957586926394</v>
      </c>
      <c r="I645">
        <v>1.37818654848806</v>
      </c>
      <c r="J645">
        <f>(Table2[[#This Row],[1M Return vs Nifty]]-AVERAGE(Table2[1M Return vs Nifty]))/_xlfn.STDEV.P(Table2[1M Return vs Nifty])</f>
        <v>0.16220363479196578</v>
      </c>
      <c r="K645">
        <v>-9.2898527576278696</v>
      </c>
      <c r="L645">
        <f>(Table2[[#This Row],[6M Return vs Nifty]]-AVERAGE(Table2[6M Return vs Nifty]))/_xlfn.STDEV.P(Table2[6M Return vs Nifty])</f>
        <v>-0.65925233244282677</v>
      </c>
      <c r="M645">
        <v>-5.5459548379313297</v>
      </c>
      <c r="N645">
        <f>(Table2[[#This Row],[1W Return vs Nifty]]-AVERAGE(Table2[1W Return vs Nifty]))/_xlfn.STDEV.P(Table2[1W Return vs Nifty])</f>
        <v>-0.75015336661652088</v>
      </c>
      <c r="O645">
        <v>1912</v>
      </c>
      <c r="P645">
        <v>1847.0775028314899</v>
      </c>
      <c r="Q645">
        <v>1848.3753777828599</v>
      </c>
      <c r="R645">
        <v>49.994168122970002</v>
      </c>
      <c r="S645" s="2">
        <f>(Table2[[#This Row],[Close Price]]-Table2[[#This Row],[20D EMA]])/Table2[[#This Row],[20D EMA]]</f>
        <v>4.2625523012552298E-2</v>
      </c>
      <c r="T645" s="2">
        <f>(Table2[[#This Row],[Close Price]]-Table2[[#This Row],[50D EMA]])/Table2[[#This Row],[50D EMA]]</f>
        <v>7.9272524809625322E-2</v>
      </c>
      <c r="U645" s="2">
        <f>(Table2[[#This Row],[Close Price]]-Table2[[#This Row],[200D EMA]])/Table2[[#This Row],[200D EMA]]</f>
        <v>7.8514691312983276E-2</v>
      </c>
      <c r="V645">
        <v>1.8580883464328899</v>
      </c>
      <c r="W645">
        <v>1915.95</v>
      </c>
      <c r="X645">
        <v>1998.5</v>
      </c>
      <c r="Y645">
        <v>1915.95</v>
      </c>
      <c r="Z645">
        <v>1998.5</v>
      </c>
      <c r="AA645">
        <v>1915.95</v>
      </c>
      <c r="AB645">
        <v>1998.5</v>
      </c>
      <c r="AC645" s="2">
        <f>(Table2[[#This Row],[Close Price]]/Table2[[#This Row],[Day Low]])-1</f>
        <v>4.0476004071087424E-2</v>
      </c>
      <c r="AD645" s="2">
        <f>(Table2[[#This Row],[Day High]]/Table2[[#This Row],[Close Price]])-1</f>
        <v>2.5081514923501746E-3</v>
      </c>
      <c r="AE645" s="2">
        <f>(Table2[[#This Row],[Close Price]]/Table2[[#This Row],[Current Week Low]])-1</f>
        <v>4.0476004071087424E-2</v>
      </c>
      <c r="AF645" s="2">
        <f>(Table2[[#This Row],[Current Week High]]/Table2[[#This Row],[Close Price]])-1</f>
        <v>2.5081514923501746E-3</v>
      </c>
      <c r="AG645" s="2">
        <f>(Table2[[#This Row],[Close Price]]/Table2[[#This Row],[Current Month Low]])-1</f>
        <v>4.0476004071087424E-2</v>
      </c>
      <c r="AH645" s="2">
        <f>(Table2[[#This Row],[Current Month High]]/Table2[[#This Row],[Close Price]])-1</f>
        <v>2.5081514923501746E-3</v>
      </c>
      <c r="AI645">
        <v>16.1223977928266</v>
      </c>
      <c r="AJ645">
        <v>30.209013716525099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0.02</v>
      </c>
      <c r="AM645" t="s">
        <v>10455</v>
      </c>
      <c r="AN645">
        <v>6.33</v>
      </c>
      <c r="AO645" t="s">
        <v>10455</v>
      </c>
      <c r="AP645">
        <v>-0.118106107362378</v>
      </c>
      <c r="AQ645">
        <f>(Table2[[#This Row],[Sharpe Ratio]]-AVERAGE(Table2[Sharpe Ratio]))/_xlfn.STDEV.P(Table2[Sharpe Ratio])</f>
        <v>-1.9470849974287694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562</v>
      </c>
      <c r="AT645">
        <f>_xlfn.RANK.AVG(Table2[[#This Row],[6M Return vs Nifty Z-Score]],Table2[6M Return vs Nifty Z-Score])</f>
        <v>533</v>
      </c>
      <c r="AU645">
        <f>_xlfn.RANK.AVG(Table2[[#This Row],[Sharpe Ratio Z-Score]],Table2[Sharpe Ratio Z-Score])</f>
        <v>715</v>
      </c>
      <c r="AV645">
        <f>(Table2[[#This Row],[Rank 1Y]]+Table2[[#This Row],[Rank 6M]]+Table2[[#This Row],[Rank Sharpe]])/3</f>
        <v>603.33333333333337</v>
      </c>
    </row>
    <row r="646" spans="1:48" x14ac:dyDescent="0.3">
      <c r="A646" t="s">
        <v>1010</v>
      </c>
      <c r="B646" t="s">
        <v>1011</v>
      </c>
      <c r="C646" t="s">
        <v>10410</v>
      </c>
      <c r="D646" t="s">
        <v>302</v>
      </c>
      <c r="E646">
        <v>12660.7404176</v>
      </c>
      <c r="F646">
        <v>970.35</v>
      </c>
      <c r="G646">
        <v>-30.526408514452399</v>
      </c>
      <c r="H646">
        <f>(Table2[[#This Row],[1Y Return vs Nifty]]-AVERAGE(Table2[1Y Return vs Nifty]))/_xlfn.STDEV.P(Table2[1Y Return vs Nifty])</f>
        <v>-0.90790428161620607</v>
      </c>
      <c r="I646">
        <v>-6.0432886400547003</v>
      </c>
      <c r="J646">
        <f>(Table2[[#This Row],[1M Return vs Nifty]]-AVERAGE(Table2[1M Return vs Nifty]))/_xlfn.STDEV.P(Table2[1M Return vs Nifty])</f>
        <v>-0.55013201823126856</v>
      </c>
      <c r="K646">
        <v>-22.766777353706502</v>
      </c>
      <c r="L646">
        <f>(Table2[[#This Row],[6M Return vs Nifty]]-AVERAGE(Table2[6M Return vs Nifty]))/_xlfn.STDEV.P(Table2[6M Return vs Nifty])</f>
        <v>-1.0698533152691898</v>
      </c>
      <c r="M646">
        <v>-2.4069180799644099</v>
      </c>
      <c r="N646">
        <f>(Table2[[#This Row],[1W Return vs Nifty]]-AVERAGE(Table2[1W Return vs Nifty]))/_xlfn.STDEV.P(Table2[1W Return vs Nifty])</f>
        <v>-0.11949594100390845</v>
      </c>
      <c r="O646">
        <v>937.74</v>
      </c>
      <c r="P646">
        <v>926.89309007212501</v>
      </c>
      <c r="Q646">
        <v>946.00922401781304</v>
      </c>
      <c r="R646">
        <v>52.155611327612696</v>
      </c>
      <c r="S646" s="2">
        <f>(Table2[[#This Row],[Close Price]]-Table2[[#This Row],[20D EMA]])/Table2[[#This Row],[20D EMA]]</f>
        <v>3.4775097575020807E-2</v>
      </c>
      <c r="T646" s="2">
        <f>(Table2[[#This Row],[Close Price]]-Table2[[#This Row],[50D EMA]])/Table2[[#This Row],[50D EMA]]</f>
        <v>4.6884490124414965E-2</v>
      </c>
      <c r="U646" s="2">
        <f>(Table2[[#This Row],[Close Price]]-Table2[[#This Row],[200D EMA]])/Table2[[#This Row],[200D EMA]]</f>
        <v>2.5729956288173206E-2</v>
      </c>
      <c r="V646">
        <v>0.60078067080641995</v>
      </c>
      <c r="W646">
        <v>941.85</v>
      </c>
      <c r="X646">
        <v>991</v>
      </c>
      <c r="Y646">
        <v>941.85</v>
      </c>
      <c r="Z646">
        <v>991</v>
      </c>
      <c r="AA646">
        <v>941.85</v>
      </c>
      <c r="AB646">
        <v>991</v>
      </c>
      <c r="AC646" s="2">
        <f>(Table2[[#This Row],[Close Price]]/Table2[[#This Row],[Day Low]])-1</f>
        <v>3.0259595476986867E-2</v>
      </c>
      <c r="AD646" s="2">
        <f>(Table2[[#This Row],[Day High]]/Table2[[#This Row],[Close Price]])-1</f>
        <v>2.1280981089297546E-2</v>
      </c>
      <c r="AE646" s="2">
        <f>(Table2[[#This Row],[Close Price]]/Table2[[#This Row],[Current Week Low]])-1</f>
        <v>3.0259595476986867E-2</v>
      </c>
      <c r="AF646" s="2">
        <f>(Table2[[#This Row],[Current Week High]]/Table2[[#This Row],[Close Price]])-1</f>
        <v>2.1280981089297546E-2</v>
      </c>
      <c r="AG646" s="2">
        <f>(Table2[[#This Row],[Close Price]]/Table2[[#This Row],[Current Month Low]])-1</f>
        <v>3.0259595476986867E-2</v>
      </c>
      <c r="AH646" s="2">
        <f>(Table2[[#This Row],[Current Month High]]/Table2[[#This Row],[Close Price]])-1</f>
        <v>2.1280981089297546E-2</v>
      </c>
      <c r="AI646">
        <v>35.822126036996899</v>
      </c>
      <c r="AJ646">
        <v>24.0777443897449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0.01</v>
      </c>
      <c r="AM646" t="s">
        <v>10455</v>
      </c>
      <c r="AN646">
        <v>1.18</v>
      </c>
      <c r="AO646" t="s">
        <v>10455</v>
      </c>
      <c r="AP646">
        <v>4.4989764174400001E-3</v>
      </c>
      <c r="AQ646">
        <f>(Table2[[#This Row],[Sharpe Ratio]]-AVERAGE(Table2[Sharpe Ratio]))/_xlfn.STDEV.P(Table2[Sharpe Ratio])</f>
        <v>-0.56092551194686802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665</v>
      </c>
      <c r="AT646">
        <f>_xlfn.RANK.AVG(Table2[[#This Row],[6M Return vs Nifty Z-Score]],Table2[6M Return vs Nifty Z-Score])</f>
        <v>657</v>
      </c>
      <c r="AU646">
        <f>_xlfn.RANK.AVG(Table2[[#This Row],[Sharpe Ratio Z-Score]],Table2[Sharpe Ratio Z-Score])</f>
        <v>492</v>
      </c>
      <c r="AV646">
        <f>(Table2[[#This Row],[Rank 1Y]]+Table2[[#This Row],[Rank 6M]]+Table2[[#This Row],[Rank Sharpe]])/3</f>
        <v>604.66666666666663</v>
      </c>
    </row>
    <row r="647" spans="1:48" x14ac:dyDescent="0.3">
      <c r="A647" t="s">
        <v>624</v>
      </c>
      <c r="B647" t="s">
        <v>625</v>
      </c>
      <c r="C647" t="s">
        <v>10421</v>
      </c>
      <c r="D647" t="s">
        <v>381</v>
      </c>
      <c r="E647">
        <v>29553.078249999999</v>
      </c>
      <c r="F647">
        <v>399.85</v>
      </c>
      <c r="G647">
        <v>-23.410722878390398</v>
      </c>
      <c r="H647">
        <f>(Table2[[#This Row],[1Y Return vs Nifty]]-AVERAGE(Table2[1Y Return vs Nifty]))/_xlfn.STDEV.P(Table2[1Y Return vs Nifty])</f>
        <v>-0.82355919416701728</v>
      </c>
      <c r="I647">
        <v>-5.8921848546506599</v>
      </c>
      <c r="J647">
        <f>(Table2[[#This Row],[1M Return vs Nifty]]-AVERAGE(Table2[1M Return vs Nifty]))/_xlfn.STDEV.P(Table2[1M Return vs Nifty])</f>
        <v>-0.53562861952473662</v>
      </c>
      <c r="K647">
        <v>-6.91957205000723</v>
      </c>
      <c r="L647">
        <f>(Table2[[#This Row],[6M Return vs Nifty]]-AVERAGE(Table2[6M Return vs Nifty]))/_xlfn.STDEV.P(Table2[6M Return vs Nifty])</f>
        <v>-0.58703707434109464</v>
      </c>
      <c r="M647">
        <v>-1.7566143513588699</v>
      </c>
      <c r="N647">
        <f>(Table2[[#This Row],[1W Return vs Nifty]]-AVERAGE(Table2[1W Return vs Nifty]))/_xlfn.STDEV.P(Table2[1W Return vs Nifty])</f>
        <v>1.1155245003316629E-2</v>
      </c>
      <c r="O647">
        <v>399.25</v>
      </c>
      <c r="P647">
        <v>412.35403766341398</v>
      </c>
      <c r="Q647">
        <v>421.48435323331699</v>
      </c>
      <c r="R647">
        <v>55.001449395209598</v>
      </c>
      <c r="S647" s="2">
        <f>(Table2[[#This Row],[Close Price]]-Table2[[#This Row],[20D EMA]])/Table2[[#This Row],[20D EMA]]</f>
        <v>1.5028177833438265E-3</v>
      </c>
      <c r="T647" s="2">
        <f>(Table2[[#This Row],[Close Price]]-Table2[[#This Row],[50D EMA]])/Table2[[#This Row],[50D EMA]]</f>
        <v>-3.0323548507655056E-2</v>
      </c>
      <c r="U647" s="2">
        <f>(Table2[[#This Row],[Close Price]]-Table2[[#This Row],[200D EMA]])/Table2[[#This Row],[200D EMA]]</f>
        <v>-5.1328959348915744E-2</v>
      </c>
      <c r="V647">
        <v>1.0650879150668799</v>
      </c>
      <c r="W647">
        <v>398.05</v>
      </c>
      <c r="X647">
        <v>403</v>
      </c>
      <c r="Y647">
        <v>398.05</v>
      </c>
      <c r="Z647">
        <v>403</v>
      </c>
      <c r="AA647">
        <v>398.05</v>
      </c>
      <c r="AB647">
        <v>403</v>
      </c>
      <c r="AC647" s="2">
        <f>(Table2[[#This Row],[Close Price]]/Table2[[#This Row],[Day Low]])-1</f>
        <v>4.5220449692249254E-3</v>
      </c>
      <c r="AD647" s="2">
        <f>(Table2[[#This Row],[Day High]]/Table2[[#This Row],[Close Price]])-1</f>
        <v>7.8779542328373253E-3</v>
      </c>
      <c r="AE647" s="2">
        <f>(Table2[[#This Row],[Close Price]]/Table2[[#This Row],[Current Week Low]])-1</f>
        <v>4.5220449692249254E-3</v>
      </c>
      <c r="AF647" s="2">
        <f>(Table2[[#This Row],[Current Week High]]/Table2[[#This Row],[Close Price]])-1</f>
        <v>7.8779542328373253E-3</v>
      </c>
      <c r="AG647" s="2">
        <f>(Table2[[#This Row],[Close Price]]/Table2[[#This Row],[Current Month Low]])-1</f>
        <v>4.5220449692249254E-3</v>
      </c>
      <c r="AH647" s="2">
        <f>(Table2[[#This Row],[Current Month High]]/Table2[[#This Row],[Close Price]])-1</f>
        <v>7.8779542328373253E-3</v>
      </c>
      <c r="AI647">
        <v>22.045767162686001</v>
      </c>
      <c r="AJ647">
        <v>12.888198757763901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-0.17</v>
      </c>
      <c r="AM647" t="s">
        <v>10456</v>
      </c>
      <c r="AN647">
        <v>2.88</v>
      </c>
      <c r="AO647" t="s">
        <v>10455</v>
      </c>
      <c r="AP647">
        <v>-7.6584109983341003E-2</v>
      </c>
      <c r="AQ647">
        <f>(Table2[[#This Row],[Sharpe Ratio]]-AVERAGE(Table2[Sharpe Ratio]))/_xlfn.STDEV.P(Table2[Sharpe Ratio])</f>
        <v>-1.4776418980996282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636</v>
      </c>
      <c r="AT647">
        <f>_xlfn.RANK.AVG(Table2[[#This Row],[6M Return vs Nifty Z-Score]],Table2[6M Return vs Nifty Z-Score])</f>
        <v>507</v>
      </c>
      <c r="AU647">
        <f>_xlfn.RANK.AVG(Table2[[#This Row],[Sharpe Ratio Z-Score]],Table2[Sharpe Ratio Z-Score])</f>
        <v>672</v>
      </c>
      <c r="AV647">
        <f>(Table2[[#This Row],[Rank 1Y]]+Table2[[#This Row],[Rank 6M]]+Table2[[#This Row],[Rank Sharpe]])/3</f>
        <v>605</v>
      </c>
    </row>
    <row r="648" spans="1:48" x14ac:dyDescent="0.3">
      <c r="A648" t="s">
        <v>2220</v>
      </c>
      <c r="B648" t="s">
        <v>2221</v>
      </c>
      <c r="C648" t="s">
        <v>10423</v>
      </c>
      <c r="D648" t="s">
        <v>218</v>
      </c>
      <c r="E648">
        <v>2263.55173229</v>
      </c>
      <c r="F648">
        <v>308.95</v>
      </c>
      <c r="G648">
        <v>-53.189891285423101</v>
      </c>
      <c r="H648">
        <f>(Table2[[#This Row],[1Y Return vs Nifty]]-AVERAGE(Table2[1Y Return vs Nifty]))/_xlfn.STDEV.P(Table2[1Y Return vs Nifty])</f>
        <v>-1.1765436698619478</v>
      </c>
      <c r="I648">
        <v>-0.57818264243365702</v>
      </c>
      <c r="J648">
        <f>(Table2[[#This Row],[1M Return vs Nifty]]-AVERAGE(Table2[1M Return vs Nifty]))/_xlfn.STDEV.P(Table2[1M Return vs Nifty])</f>
        <v>-2.5574601982466638E-2</v>
      </c>
      <c r="K648">
        <v>-13.996446934254701</v>
      </c>
      <c r="L648">
        <f>(Table2[[#This Row],[6M Return vs Nifty]]-AVERAGE(Table2[6M Return vs Nifty]))/_xlfn.STDEV.P(Table2[6M Return vs Nifty])</f>
        <v>-0.8026479699942991</v>
      </c>
      <c r="M648">
        <v>-9.7820913732685799</v>
      </c>
      <c r="N648">
        <f>(Table2[[#This Row],[1W Return vs Nifty]]-AVERAGE(Table2[1W Return vs Nifty]))/_xlfn.STDEV.P(Table2[1W Return vs Nifty])</f>
        <v>-1.601226854411427</v>
      </c>
      <c r="O648">
        <v>293.36</v>
      </c>
      <c r="P648">
        <v>290.51951329312101</v>
      </c>
      <c r="Q648">
        <v>323.30393335091497</v>
      </c>
      <c r="R648">
        <v>47.793122055888901</v>
      </c>
      <c r="S648" s="2">
        <f>(Table2[[#This Row],[Close Price]]-Table2[[#This Row],[20D EMA]])/Table2[[#This Row],[20D EMA]]</f>
        <v>5.3142896100354428E-2</v>
      </c>
      <c r="T648" s="2">
        <f>(Table2[[#This Row],[Close Price]]-Table2[[#This Row],[50D EMA]])/Table2[[#This Row],[50D EMA]]</f>
        <v>6.3439754865221243E-2</v>
      </c>
      <c r="U648" s="2">
        <f>(Table2[[#This Row],[Close Price]]-Table2[[#This Row],[200D EMA]])/Table2[[#This Row],[200D EMA]]</f>
        <v>-4.4397645281151553E-2</v>
      </c>
      <c r="V648">
        <v>1.87122356348538</v>
      </c>
      <c r="W648">
        <v>291.05</v>
      </c>
      <c r="X648">
        <v>311.45</v>
      </c>
      <c r="Y648">
        <v>291.05</v>
      </c>
      <c r="Z648">
        <v>311.45</v>
      </c>
      <c r="AA648">
        <v>291.05</v>
      </c>
      <c r="AB648">
        <v>311.45</v>
      </c>
      <c r="AC648" s="2">
        <f>(Table2[[#This Row],[Close Price]]/Table2[[#This Row],[Day Low]])-1</f>
        <v>6.1501460230200866E-2</v>
      </c>
      <c r="AD648" s="2">
        <f>(Table2[[#This Row],[Day High]]/Table2[[#This Row],[Close Price]])-1</f>
        <v>8.091924259588934E-3</v>
      </c>
      <c r="AE648" s="2">
        <f>(Table2[[#This Row],[Close Price]]/Table2[[#This Row],[Current Week Low]])-1</f>
        <v>6.1501460230200866E-2</v>
      </c>
      <c r="AF648" s="2">
        <f>(Table2[[#This Row],[Current Week High]]/Table2[[#This Row],[Close Price]])-1</f>
        <v>8.091924259588934E-3</v>
      </c>
      <c r="AG648" s="2">
        <f>(Table2[[#This Row],[Close Price]]/Table2[[#This Row],[Current Month Low]])-1</f>
        <v>6.1501460230200866E-2</v>
      </c>
      <c r="AH648" s="2">
        <f>(Table2[[#This Row],[Current Month High]]/Table2[[#This Row],[Close Price]])-1</f>
        <v>8.091924259588934E-3</v>
      </c>
      <c r="AI648">
        <v>44.003884123644497</v>
      </c>
      <c r="AJ648">
        <v>25.870849460175101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-7.0000000000000007E-2</v>
      </c>
      <c r="AM648" t="s">
        <v>10456</v>
      </c>
      <c r="AN648">
        <v>9.6300000000000008</v>
      </c>
      <c r="AO648" t="s">
        <v>10455</v>
      </c>
      <c r="AQ648">
        <f>(Table2[[#This Row],[Sharpe Ratio]]-AVERAGE(Table2[Sharpe Ratio]))/_xlfn.STDEV.P(Table2[Sharpe Ratio])</f>
        <v>-0.61179044057571164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719</v>
      </c>
      <c r="AT648">
        <f>_xlfn.RANK.AVG(Table2[[#This Row],[6M Return vs Nifty Z-Score]],Table2[6M Return vs Nifty Z-Score])</f>
        <v>580</v>
      </c>
      <c r="AU648">
        <f>_xlfn.RANK.AVG(Table2[[#This Row],[Sharpe Ratio Z-Score]],Table2[Sharpe Ratio Z-Score])</f>
        <v>519.5</v>
      </c>
      <c r="AV648">
        <f>(Table2[[#This Row],[Rank 1Y]]+Table2[[#This Row],[Rank 6M]]+Table2[[#This Row],[Rank Sharpe]])/3</f>
        <v>606.16666666666663</v>
      </c>
    </row>
    <row r="649" spans="1:48" x14ac:dyDescent="0.3">
      <c r="A649" t="s">
        <v>1935</v>
      </c>
      <c r="B649" t="s">
        <v>1936</v>
      </c>
      <c r="C649" t="s">
        <v>10423</v>
      </c>
      <c r="D649" t="s">
        <v>1152</v>
      </c>
      <c r="E649">
        <v>3196.2236229499999</v>
      </c>
      <c r="F649">
        <v>447.55</v>
      </c>
      <c r="G649">
        <v>-42.5111726833861</v>
      </c>
      <c r="H649">
        <f>(Table2[[#This Row],[1Y Return vs Nifty]]-AVERAGE(Table2[1Y Return vs Nifty]))/_xlfn.STDEV.P(Table2[1Y Return vs Nifty])</f>
        <v>-1.0499645177744255</v>
      </c>
      <c r="I649">
        <v>13.067957782627399</v>
      </c>
      <c r="J649">
        <f>(Table2[[#This Row],[1M Return vs Nifty]]-AVERAGE(Table2[1M Return vs Nifty]))/_xlfn.STDEV.P(Table2[1M Return vs Nifty])</f>
        <v>1.2842232621860066</v>
      </c>
      <c r="K649">
        <v>-22.1791720854667</v>
      </c>
      <c r="L649">
        <f>(Table2[[#This Row],[6M Return vs Nifty]]-AVERAGE(Table2[6M Return vs Nifty]))/_xlfn.STDEV.P(Table2[6M Return vs Nifty])</f>
        <v>-1.0519507664396581</v>
      </c>
      <c r="M649">
        <v>3.6725695542909498</v>
      </c>
      <c r="N649">
        <f>(Table2[[#This Row],[1W Return vs Nifty]]-AVERAGE(Table2[1W Return vs Nifty]))/_xlfn.STDEV.P(Table2[1W Return vs Nifty])</f>
        <v>1.1019214287456691</v>
      </c>
      <c r="O649">
        <v>410.93</v>
      </c>
      <c r="P649">
        <v>396.58088573512498</v>
      </c>
      <c r="Q649">
        <v>428.879884631202</v>
      </c>
      <c r="R649">
        <v>69.309117247087698</v>
      </c>
      <c r="S649" s="2">
        <f>(Table2[[#This Row],[Close Price]]-Table2[[#This Row],[20D EMA]])/Table2[[#This Row],[20D EMA]]</f>
        <v>8.9114934417054009E-2</v>
      </c>
      <c r="T649" s="2">
        <f>(Table2[[#This Row],[Close Price]]-Table2[[#This Row],[50D EMA]])/Table2[[#This Row],[50D EMA]]</f>
        <v>0.12852135868927664</v>
      </c>
      <c r="U649" s="2">
        <f>(Table2[[#This Row],[Close Price]]-Table2[[#This Row],[200D EMA]])/Table2[[#This Row],[200D EMA]]</f>
        <v>4.3532271010687809E-2</v>
      </c>
      <c r="V649">
        <v>1.62187114661863</v>
      </c>
      <c r="W649">
        <v>439</v>
      </c>
      <c r="X649">
        <v>453.9</v>
      </c>
      <c r="Y649">
        <v>439</v>
      </c>
      <c r="Z649">
        <v>453.9</v>
      </c>
      <c r="AA649">
        <v>439</v>
      </c>
      <c r="AB649">
        <v>453.9</v>
      </c>
      <c r="AC649" s="2">
        <f>(Table2[[#This Row],[Close Price]]/Table2[[#This Row],[Day Low]])-1</f>
        <v>1.9476082004555861E-2</v>
      </c>
      <c r="AD649" s="2">
        <f>(Table2[[#This Row],[Day High]]/Table2[[#This Row],[Close Price]])-1</f>
        <v>1.418835884258729E-2</v>
      </c>
      <c r="AE649" s="2">
        <f>(Table2[[#This Row],[Close Price]]/Table2[[#This Row],[Current Week Low]])-1</f>
        <v>1.9476082004555861E-2</v>
      </c>
      <c r="AF649" s="2">
        <f>(Table2[[#This Row],[Current Week High]]/Table2[[#This Row],[Close Price]])-1</f>
        <v>1.418835884258729E-2</v>
      </c>
      <c r="AG649" s="2">
        <f>(Table2[[#This Row],[Close Price]]/Table2[[#This Row],[Current Month Low]])-1</f>
        <v>1.9476082004555861E-2</v>
      </c>
      <c r="AH649" s="2">
        <f>(Table2[[#This Row],[Current Month High]]/Table2[[#This Row],[Close Price]])-1</f>
        <v>1.418835884258729E-2</v>
      </c>
      <c r="AI649">
        <v>48.385655234052003</v>
      </c>
      <c r="AJ649">
        <v>42.079365079364997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0.02</v>
      </c>
      <c r="AM649" t="s">
        <v>10455</v>
      </c>
      <c r="AN649">
        <v>15.77</v>
      </c>
      <c r="AO649" t="s">
        <v>10455</v>
      </c>
      <c r="AP649">
        <v>1.4371911833137E-2</v>
      </c>
      <c r="AQ649">
        <f>(Table2[[#This Row],[Sharpe Ratio]]-AVERAGE(Table2[Sharpe Ratio]))/_xlfn.STDEV.P(Table2[Sharpe Ratio])</f>
        <v>-0.4493031986291281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706</v>
      </c>
      <c r="AT649">
        <f>_xlfn.RANK.AVG(Table2[[#This Row],[6M Return vs Nifty Z-Score]],Table2[6M Return vs Nifty Z-Score])</f>
        <v>654</v>
      </c>
      <c r="AU649">
        <f>_xlfn.RANK.AVG(Table2[[#This Row],[Sharpe Ratio Z-Score]],Table2[Sharpe Ratio Z-Score])</f>
        <v>463</v>
      </c>
      <c r="AV649">
        <f>(Table2[[#This Row],[Rank 1Y]]+Table2[[#This Row],[Rank 6M]]+Table2[[#This Row],[Rank Sharpe]])/3</f>
        <v>607.66666666666663</v>
      </c>
    </row>
    <row r="650" spans="1:48" x14ac:dyDescent="0.3">
      <c r="A650" t="s">
        <v>1345</v>
      </c>
      <c r="B650" t="s">
        <v>1346</v>
      </c>
      <c r="C650" t="s">
        <v>10417</v>
      </c>
      <c r="D650" t="s">
        <v>62</v>
      </c>
      <c r="E650">
        <v>7801.1744539319998</v>
      </c>
      <c r="F650">
        <v>241.23</v>
      </c>
      <c r="G650">
        <v>-8.4118620326621691</v>
      </c>
      <c r="H650">
        <f>(Table2[[#This Row],[1Y Return vs Nifty]]-AVERAGE(Table2[1Y Return vs Nifty]))/_xlfn.STDEV.P(Table2[1Y Return vs Nifty])</f>
        <v>-0.64577165627189337</v>
      </c>
      <c r="I650">
        <v>5.6853715194738097</v>
      </c>
      <c r="J650">
        <f>(Table2[[#This Row],[1M Return vs Nifty]]-AVERAGE(Table2[1M Return vs Nifty]))/_xlfn.STDEV.P(Table2[1M Return vs Nifty])</f>
        <v>0.57562028593641856</v>
      </c>
      <c r="K650">
        <v>-32.503574182210102</v>
      </c>
      <c r="L650">
        <f>(Table2[[#This Row],[6M Return vs Nifty]]-AVERAGE(Table2[6M Return vs Nifty]))/_xlfn.STDEV.P(Table2[6M Return vs Nifty])</f>
        <v>-1.3665039582895913</v>
      </c>
      <c r="M650">
        <v>-0.73425227877654198</v>
      </c>
      <c r="N650">
        <f>(Table2[[#This Row],[1W Return vs Nifty]]-AVERAGE(Table2[1W Return vs Nifty]))/_xlfn.STDEV.P(Table2[1W Return vs Nifty])</f>
        <v>0.2165559084719221</v>
      </c>
      <c r="O650">
        <v>234.44</v>
      </c>
      <c r="P650">
        <v>249.58597464315901</v>
      </c>
      <c r="Q650">
        <v>278.14385736526299</v>
      </c>
      <c r="R650">
        <v>59.859704726135298</v>
      </c>
      <c r="S650" s="2">
        <f>(Table2[[#This Row],[Close Price]]-Table2[[#This Row],[20D EMA]])/Table2[[#This Row],[20D EMA]]</f>
        <v>2.8962634362736699E-2</v>
      </c>
      <c r="T650" s="2">
        <f>(Table2[[#This Row],[Close Price]]-Table2[[#This Row],[50D EMA]])/Table2[[#This Row],[50D EMA]]</f>
        <v>-3.3479343761626902E-2</v>
      </c>
      <c r="U650" s="2">
        <f>(Table2[[#This Row],[Close Price]]-Table2[[#This Row],[200D EMA]])/Table2[[#This Row],[200D EMA]]</f>
        <v>-0.13271498322821895</v>
      </c>
      <c r="V650">
        <v>0.91714916535970903</v>
      </c>
      <c r="W650">
        <v>239.35</v>
      </c>
      <c r="X650">
        <v>243.81</v>
      </c>
      <c r="Y650">
        <v>239.35</v>
      </c>
      <c r="Z650">
        <v>243.81</v>
      </c>
      <c r="AA650">
        <v>239.35</v>
      </c>
      <c r="AB650">
        <v>243.81</v>
      </c>
      <c r="AC650" s="2">
        <f>(Table2[[#This Row],[Close Price]]/Table2[[#This Row],[Day Low]])-1</f>
        <v>7.8546062251931836E-3</v>
      </c>
      <c r="AD650" s="2">
        <f>(Table2[[#This Row],[Day High]]/Table2[[#This Row],[Close Price]])-1</f>
        <v>1.0695187165775444E-2</v>
      </c>
      <c r="AE650" s="2">
        <f>(Table2[[#This Row],[Close Price]]/Table2[[#This Row],[Current Week Low]])-1</f>
        <v>7.8546062251931836E-3</v>
      </c>
      <c r="AF650" s="2">
        <f>(Table2[[#This Row],[Current Week High]]/Table2[[#This Row],[Close Price]])-1</f>
        <v>1.0695187165775444E-2</v>
      </c>
      <c r="AG650" s="2">
        <f>(Table2[[#This Row],[Close Price]]/Table2[[#This Row],[Current Month Low]])-1</f>
        <v>7.8546062251931836E-3</v>
      </c>
      <c r="AH650" s="2">
        <f>(Table2[[#This Row],[Current Month High]]/Table2[[#This Row],[Close Price]])-1</f>
        <v>1.0695187165775444E-2</v>
      </c>
      <c r="AI650">
        <v>95.995522944907293</v>
      </c>
      <c r="AJ650">
        <v>23.0137684854665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-0.48</v>
      </c>
      <c r="AM650" t="s">
        <v>10456</v>
      </c>
      <c r="AN650">
        <v>8.49</v>
      </c>
      <c r="AO650" t="s">
        <v>10455</v>
      </c>
      <c r="AP650">
        <v>-8.2263569727940005E-3</v>
      </c>
      <c r="AQ650">
        <f>(Table2[[#This Row],[Sharpe Ratio]]-AVERAGE(Table2[Sharpe Ratio]))/_xlfn.STDEV.P(Table2[Sharpe Ratio])</f>
        <v>-0.70479672055409248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563</v>
      </c>
      <c r="AT650">
        <f>_xlfn.RANK.AVG(Table2[[#This Row],[6M Return vs Nifty Z-Score]],Table2[6M Return vs Nifty Z-Score])</f>
        <v>703</v>
      </c>
      <c r="AU650">
        <f>_xlfn.RANK.AVG(Table2[[#This Row],[Sharpe Ratio Z-Score]],Table2[Sharpe Ratio Z-Score])</f>
        <v>557</v>
      </c>
      <c r="AV650">
        <f>(Table2[[#This Row],[Rank 1Y]]+Table2[[#This Row],[Rank 6M]]+Table2[[#This Row],[Rank Sharpe]])/3</f>
        <v>607.66666666666663</v>
      </c>
    </row>
    <row r="651" spans="1:48" x14ac:dyDescent="0.3">
      <c r="A651" t="s">
        <v>706</v>
      </c>
      <c r="B651" t="s">
        <v>707</v>
      </c>
      <c r="C651" t="s">
        <v>10417</v>
      </c>
      <c r="D651" t="s">
        <v>62</v>
      </c>
      <c r="E651">
        <v>22888.645573185</v>
      </c>
      <c r="F651">
        <v>430.8</v>
      </c>
      <c r="G651">
        <v>-4.70469864214183</v>
      </c>
      <c r="H651">
        <f>(Table2[[#This Row],[1Y Return vs Nifty]]-AVERAGE(Table2[1Y Return vs Nifty]))/_xlfn.STDEV.P(Table2[1Y Return vs Nifty])</f>
        <v>-0.6018291556677049</v>
      </c>
      <c r="I651">
        <v>-7.1149983040732003</v>
      </c>
      <c r="J651">
        <f>(Table2[[#This Row],[1M Return vs Nifty]]-AVERAGE(Table2[1M Return vs Nifty]))/_xlfn.STDEV.P(Table2[1M Return vs Nifty])</f>
        <v>-0.65299795579426001</v>
      </c>
      <c r="K651">
        <v>-11.471925158411199</v>
      </c>
      <c r="L651">
        <f>(Table2[[#This Row],[6M Return vs Nifty]]-AVERAGE(Table2[6M Return vs Nifty]))/_xlfn.STDEV.P(Table2[6M Return vs Nifty])</f>
        <v>-0.7257334547472889</v>
      </c>
      <c r="M651">
        <v>-2.92049814672971</v>
      </c>
      <c r="N651">
        <f>(Table2[[#This Row],[1W Return vs Nifty]]-AVERAGE(Table2[1W Return vs Nifty]))/_xlfn.STDEV.P(Table2[1W Return vs Nifty])</f>
        <v>-0.22267825702174815</v>
      </c>
      <c r="O651">
        <v>430.88</v>
      </c>
      <c r="P651">
        <v>430.801360092138</v>
      </c>
      <c r="Q651">
        <v>411.83389161419399</v>
      </c>
      <c r="R651">
        <v>38.014282546135298</v>
      </c>
      <c r="S651" s="2">
        <f>(Table2[[#This Row],[Close Price]]-Table2[[#This Row],[20D EMA]])/Table2[[#This Row],[20D EMA]]</f>
        <v>-1.8566654288893446E-4</v>
      </c>
      <c r="T651" s="2">
        <f>(Table2[[#This Row],[Close Price]]-Table2[[#This Row],[50D EMA]])/Table2[[#This Row],[50D EMA]]</f>
        <v>-3.1571212720759902E-6</v>
      </c>
      <c r="U651" s="2">
        <f>(Table2[[#This Row],[Close Price]]-Table2[[#This Row],[200D EMA]])/Table2[[#This Row],[200D EMA]]</f>
        <v>4.6052811028902581E-2</v>
      </c>
      <c r="V651">
        <v>0.493118790998406</v>
      </c>
      <c r="W651">
        <v>425.1</v>
      </c>
      <c r="X651">
        <v>432</v>
      </c>
      <c r="Y651">
        <v>425.1</v>
      </c>
      <c r="Z651">
        <v>432</v>
      </c>
      <c r="AA651">
        <v>425.1</v>
      </c>
      <c r="AB651">
        <v>432</v>
      </c>
      <c r="AC651" s="2">
        <f>(Table2[[#This Row],[Close Price]]/Table2[[#This Row],[Day Low]])-1</f>
        <v>1.3408609738885024E-2</v>
      </c>
      <c r="AD651" s="2">
        <f>(Table2[[#This Row],[Day High]]/Table2[[#This Row],[Close Price]])-1</f>
        <v>2.7855153203342198E-3</v>
      </c>
      <c r="AE651" s="2">
        <f>(Table2[[#This Row],[Close Price]]/Table2[[#This Row],[Current Week Low]])-1</f>
        <v>1.3408609738885024E-2</v>
      </c>
      <c r="AF651" s="2">
        <f>(Table2[[#This Row],[Current Week High]]/Table2[[#This Row],[Close Price]])-1</f>
        <v>2.7855153203342198E-3</v>
      </c>
      <c r="AG651" s="2">
        <f>(Table2[[#This Row],[Close Price]]/Table2[[#This Row],[Current Month Low]])-1</f>
        <v>1.3408609738885024E-2</v>
      </c>
      <c r="AH651" s="2">
        <f>(Table2[[#This Row],[Current Month High]]/Table2[[#This Row],[Close Price]])-1</f>
        <v>2.7855153203342198E-3</v>
      </c>
      <c r="AI651">
        <v>9.3314763231197695</v>
      </c>
      <c r="AJ651">
        <v>31.281426177053099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-0.08</v>
      </c>
      <c r="AM651" t="s">
        <v>10456</v>
      </c>
      <c r="AN651">
        <v>-1.86</v>
      </c>
      <c r="AO651" t="s">
        <v>10456</v>
      </c>
      <c r="AP651">
        <v>-0.117317074429077</v>
      </c>
      <c r="AQ651">
        <f>(Table2[[#This Row],[Sharpe Ratio]]-AVERAGE(Table2[Sharpe Ratio]))/_xlfn.STDEV.P(Table2[Sharpe Ratio])</f>
        <v>-1.9381642785553419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-4.1414031017863433</v>
      </c>
      <c r="AS651">
        <f>_xlfn.RANK.AVG(Table2[[#This Row],[1Y Return vs Nifty Z-Score]],Table2[1Y Return vs Nifty Z-Score])</f>
        <v>546</v>
      </c>
      <c r="AT651">
        <f>_xlfn.RANK.AVG(Table2[[#This Row],[6M Return vs Nifty Z-Score]],Table2[6M Return vs Nifty Z-Score])</f>
        <v>563</v>
      </c>
      <c r="AU651">
        <f>_xlfn.RANK.AVG(Table2[[#This Row],[Sharpe Ratio Z-Score]],Table2[Sharpe Ratio Z-Score])</f>
        <v>714</v>
      </c>
      <c r="AV651">
        <f>(Table2[[#This Row],[Rank 1Y]]+Table2[[#This Row],[Rank 6M]]+Table2[[#This Row],[Rank Sharpe]])/3</f>
        <v>607.66666666666663</v>
      </c>
    </row>
    <row r="652" spans="1:48" x14ac:dyDescent="0.3">
      <c r="A652" t="s">
        <v>1712</v>
      </c>
      <c r="B652" t="s">
        <v>1713</v>
      </c>
      <c r="C652" t="s">
        <v>613</v>
      </c>
      <c r="D652" t="s">
        <v>480</v>
      </c>
      <c r="E652">
        <v>4257.5485959799998</v>
      </c>
      <c r="F652">
        <v>1441.1</v>
      </c>
      <c r="G652">
        <v>-29.788222495425799</v>
      </c>
      <c r="H652">
        <f>(Table2[[#This Row],[1Y Return vs Nifty]]-AVERAGE(Table2[1Y Return vs Nifty]))/_xlfn.STDEV.P(Table2[1Y Return vs Nifty])</f>
        <v>-0.89915426545289723</v>
      </c>
      <c r="I652">
        <v>-11.370186276489701</v>
      </c>
      <c r="J652">
        <f>(Table2[[#This Row],[1M Return vs Nifty]]-AVERAGE(Table2[1M Return vs Nifty]))/_xlfn.STDEV.P(Table2[1M Return vs Nifty])</f>
        <v>-1.0614237776237734</v>
      </c>
      <c r="K652">
        <v>-0.158166924954697</v>
      </c>
      <c r="L652">
        <f>(Table2[[#This Row],[6M Return vs Nifty]]-AVERAGE(Table2[6M Return vs Nifty]))/_xlfn.STDEV.P(Table2[6M Return vs Nifty])</f>
        <v>-0.3810375846324725</v>
      </c>
      <c r="M652">
        <v>-8.4166687781492797</v>
      </c>
      <c r="N652">
        <f>(Table2[[#This Row],[1W Return vs Nifty]]-AVERAGE(Table2[1W Return vs Nifty]))/_xlfn.STDEV.P(Table2[1W Return vs Nifty])</f>
        <v>-1.3269026062083082</v>
      </c>
      <c r="O652">
        <v>1456.44</v>
      </c>
      <c r="P652">
        <v>1421.9040776366001</v>
      </c>
      <c r="Q652">
        <v>1374.58990212809</v>
      </c>
      <c r="R652">
        <v>34.839017281268198</v>
      </c>
      <c r="S652" s="2">
        <f>(Table2[[#This Row],[Close Price]]-Table2[[#This Row],[20D EMA]])/Table2[[#This Row],[20D EMA]]</f>
        <v>-1.053253137788041E-2</v>
      </c>
      <c r="T652" s="2">
        <f>(Table2[[#This Row],[Close Price]]-Table2[[#This Row],[50D EMA]])/Table2[[#This Row],[50D EMA]]</f>
        <v>1.3500152834012629E-2</v>
      </c>
      <c r="U652" s="2">
        <f>(Table2[[#This Row],[Close Price]]-Table2[[#This Row],[200D EMA]])/Table2[[#This Row],[200D EMA]]</f>
        <v>4.838541136446689E-2</v>
      </c>
      <c r="V652">
        <v>0.58808015073353803</v>
      </c>
      <c r="W652">
        <v>1405.05</v>
      </c>
      <c r="X652">
        <v>1454.7</v>
      </c>
      <c r="Y652">
        <v>1405.05</v>
      </c>
      <c r="Z652">
        <v>1454.7</v>
      </c>
      <c r="AA652">
        <v>1405.05</v>
      </c>
      <c r="AB652">
        <v>1454.7</v>
      </c>
      <c r="AC652" s="2">
        <f>(Table2[[#This Row],[Close Price]]/Table2[[#This Row],[Day Low]])-1</f>
        <v>2.5657449912814378E-2</v>
      </c>
      <c r="AD652" s="2">
        <f>(Table2[[#This Row],[Day High]]/Table2[[#This Row],[Close Price]])-1</f>
        <v>9.437235445146186E-3</v>
      </c>
      <c r="AE652" s="2">
        <f>(Table2[[#This Row],[Close Price]]/Table2[[#This Row],[Current Week Low]])-1</f>
        <v>2.5657449912814378E-2</v>
      </c>
      <c r="AF652" s="2">
        <f>(Table2[[#This Row],[Current Week High]]/Table2[[#This Row],[Close Price]])-1</f>
        <v>9.437235445146186E-3</v>
      </c>
      <c r="AG652" s="2">
        <f>(Table2[[#This Row],[Close Price]]/Table2[[#This Row],[Current Month Low]])-1</f>
        <v>2.5657449912814378E-2</v>
      </c>
      <c r="AH652" s="2">
        <f>(Table2[[#This Row],[Current Month High]]/Table2[[#This Row],[Close Price]])-1</f>
        <v>9.437235445146186E-3</v>
      </c>
      <c r="AI652">
        <v>19.3220456595656</v>
      </c>
      <c r="AJ652">
        <v>34.462327968276099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0.11</v>
      </c>
      <c r="AM652" t="s">
        <v>10455</v>
      </c>
      <c r="AN652">
        <v>-2.0699999999999998</v>
      </c>
      <c r="AO652" t="s">
        <v>10456</v>
      </c>
      <c r="AP652">
        <v>-0.155868476125051</v>
      </c>
      <c r="AQ652">
        <f>(Table2[[#This Row],[Sharpe Ratio]]-AVERAGE(Table2[Sharpe Ratio]))/_xlfn.STDEV.P(Table2[Sharpe Ratio])</f>
        <v>-2.3740221524055443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-6.0425403863229956</v>
      </c>
      <c r="AS652">
        <f>_xlfn.RANK.AVG(Table2[[#This Row],[1Y Return vs Nifty Z-Score]],Table2[1Y Return vs Nifty Z-Score])</f>
        <v>663</v>
      </c>
      <c r="AT652">
        <f>_xlfn.RANK.AVG(Table2[[#This Row],[6M Return vs Nifty Z-Score]],Table2[6M Return vs Nifty Z-Score])</f>
        <v>438</v>
      </c>
      <c r="AU652">
        <f>_xlfn.RANK.AVG(Table2[[#This Row],[Sharpe Ratio Z-Score]],Table2[Sharpe Ratio Z-Score])</f>
        <v>725</v>
      </c>
      <c r="AV652">
        <f>(Table2[[#This Row],[Rank 1Y]]+Table2[[#This Row],[Rank 6M]]+Table2[[#This Row],[Rank Sharpe]])/3</f>
        <v>608.66666666666663</v>
      </c>
    </row>
    <row r="653" spans="1:48" x14ac:dyDescent="0.3">
      <c r="A653" t="s">
        <v>1990</v>
      </c>
      <c r="B653" t="s">
        <v>1991</v>
      </c>
      <c r="C653" t="s">
        <v>10415</v>
      </c>
      <c r="D653" t="s">
        <v>1549</v>
      </c>
      <c r="E653">
        <v>3007.3592407000001</v>
      </c>
      <c r="F653">
        <v>719.1</v>
      </c>
      <c r="G653">
        <v>-26.341945898172199</v>
      </c>
      <c r="H653">
        <f>(Table2[[#This Row],[1Y Return vs Nifty]]-AVERAGE(Table2[1Y Return vs Nifty]))/_xlfn.STDEV.P(Table2[1Y Return vs Nifty])</f>
        <v>-0.85830416107274987</v>
      </c>
      <c r="I653">
        <v>-1.6041436666479401</v>
      </c>
      <c r="J653">
        <f>(Table2[[#This Row],[1M Return vs Nifty]]-AVERAGE(Table2[1M Return vs Nifty]))/_xlfn.STDEV.P(Table2[1M Return vs Nifty])</f>
        <v>-0.12404944661824976</v>
      </c>
      <c r="K653">
        <v>-23.962697620477702</v>
      </c>
      <c r="L653">
        <f>(Table2[[#This Row],[6M Return vs Nifty]]-AVERAGE(Table2[6M Return vs Nifty]))/_xlfn.STDEV.P(Table2[6M Return vs Nifty])</f>
        <v>-1.1062893755452188</v>
      </c>
      <c r="M653">
        <v>-0.77442413198913296</v>
      </c>
      <c r="N653">
        <f>(Table2[[#This Row],[1W Return vs Nifty]]-AVERAGE(Table2[1W Return vs Nifty]))/_xlfn.STDEV.P(Table2[1W Return vs Nifty])</f>
        <v>0.20848506397962982</v>
      </c>
      <c r="O653">
        <v>715.82</v>
      </c>
      <c r="P653">
        <v>725.34224713884396</v>
      </c>
      <c r="Q653">
        <v>732.512107179346</v>
      </c>
      <c r="R653">
        <v>57.076155620862799</v>
      </c>
      <c r="S653" s="2">
        <f>(Table2[[#This Row],[Close Price]]-Table2[[#This Row],[20D EMA]])/Table2[[#This Row],[20D EMA]]</f>
        <v>4.5821575256348975E-3</v>
      </c>
      <c r="T653" s="2">
        <f>(Table2[[#This Row],[Close Price]]-Table2[[#This Row],[50D EMA]])/Table2[[#This Row],[50D EMA]]</f>
        <v>-8.6059334934189408E-3</v>
      </c>
      <c r="U653" s="2">
        <f>(Table2[[#This Row],[Close Price]]-Table2[[#This Row],[200D EMA]])/Table2[[#This Row],[200D EMA]]</f>
        <v>-1.8309741296961529E-2</v>
      </c>
      <c r="V653">
        <v>1.0287230243761201</v>
      </c>
      <c r="W653">
        <v>717</v>
      </c>
      <c r="X653">
        <v>727.7</v>
      </c>
      <c r="Y653">
        <v>717</v>
      </c>
      <c r="Z653">
        <v>727.7</v>
      </c>
      <c r="AA653">
        <v>717</v>
      </c>
      <c r="AB653">
        <v>727.7</v>
      </c>
      <c r="AC653" s="2">
        <f>(Table2[[#This Row],[Close Price]]/Table2[[#This Row],[Day Low]])-1</f>
        <v>2.9288702928871313E-3</v>
      </c>
      <c r="AD653" s="2">
        <f>(Table2[[#This Row],[Day High]]/Table2[[#This Row],[Close Price]])-1</f>
        <v>1.1959393686552744E-2</v>
      </c>
      <c r="AE653" s="2">
        <f>(Table2[[#This Row],[Close Price]]/Table2[[#This Row],[Current Week Low]])-1</f>
        <v>2.9288702928871313E-3</v>
      </c>
      <c r="AF653" s="2">
        <f>(Table2[[#This Row],[Current Week High]]/Table2[[#This Row],[Close Price]])-1</f>
        <v>1.1959393686552744E-2</v>
      </c>
      <c r="AG653" s="2">
        <f>(Table2[[#This Row],[Close Price]]/Table2[[#This Row],[Current Month Low]])-1</f>
        <v>2.9288702928871313E-3</v>
      </c>
      <c r="AH653" s="2">
        <f>(Table2[[#This Row],[Current Month High]]/Table2[[#This Row],[Close Price]])-1</f>
        <v>1.1959393686552744E-2</v>
      </c>
      <c r="AI653">
        <v>25.851759143373599</v>
      </c>
      <c r="AJ653">
        <v>12.5352112676056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-0.22</v>
      </c>
      <c r="AM653" t="s">
        <v>10456</v>
      </c>
      <c r="AN653">
        <v>5.76</v>
      </c>
      <c r="AO653" t="s">
        <v>10455</v>
      </c>
      <c r="AQ653">
        <f>(Table2[[#This Row],[Sharpe Ratio]]-AVERAGE(Table2[Sharpe Ratio]))/_xlfn.STDEV.P(Table2[Sharpe Ratio])</f>
        <v>-0.61179044057571164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643</v>
      </c>
      <c r="AT653">
        <f>_xlfn.RANK.AVG(Table2[[#This Row],[6M Return vs Nifty Z-Score]],Table2[6M Return vs Nifty Z-Score])</f>
        <v>669</v>
      </c>
      <c r="AU653">
        <f>_xlfn.RANK.AVG(Table2[[#This Row],[Sharpe Ratio Z-Score]],Table2[Sharpe Ratio Z-Score])</f>
        <v>519.5</v>
      </c>
      <c r="AV653">
        <f>(Table2[[#This Row],[Rank 1Y]]+Table2[[#This Row],[Rank 6M]]+Table2[[#This Row],[Rank Sharpe]])/3</f>
        <v>610.5</v>
      </c>
    </row>
    <row r="654" spans="1:48" x14ac:dyDescent="0.3">
      <c r="A654" t="s">
        <v>2194</v>
      </c>
      <c r="B654" t="s">
        <v>2195</v>
      </c>
      <c r="C654" t="s">
        <v>10415</v>
      </c>
      <c r="D654" t="s">
        <v>230</v>
      </c>
      <c r="E654">
        <v>2340.5739564649998</v>
      </c>
      <c r="F654">
        <v>520.9</v>
      </c>
      <c r="G654">
        <v>-31.864875690060199</v>
      </c>
      <c r="H654">
        <f>(Table2[[#This Row],[1Y Return vs Nifty]]-AVERAGE(Table2[1Y Return vs Nifty]))/_xlfn.STDEV.P(Table2[1Y Return vs Nifty])</f>
        <v>-0.92376967207167682</v>
      </c>
      <c r="I654">
        <v>-2.73873472523336</v>
      </c>
      <c r="J654">
        <f>(Table2[[#This Row],[1M Return vs Nifty]]-AVERAGE(Table2[1M Return vs Nifty]))/_xlfn.STDEV.P(Table2[1M Return vs Nifty])</f>
        <v>-0.23295093077054851</v>
      </c>
      <c r="K654">
        <v>-20.4712012915193</v>
      </c>
      <c r="L654">
        <f>(Table2[[#This Row],[6M Return vs Nifty]]-AVERAGE(Table2[6M Return vs Nifty]))/_xlfn.STDEV.P(Table2[6M Return vs Nifty])</f>
        <v>-0.99991408094558165</v>
      </c>
      <c r="M654">
        <v>-6.0191917996872704</v>
      </c>
      <c r="N654">
        <f>(Table2[[#This Row],[1W Return vs Nifty]]-AVERAGE(Table2[1W Return vs Nifty]))/_xlfn.STDEV.P(Table2[1W Return vs Nifty])</f>
        <v>-0.84523043229543149</v>
      </c>
      <c r="O654">
        <v>524.21</v>
      </c>
      <c r="P654">
        <v>527.21246898498896</v>
      </c>
      <c r="Q654">
        <v>548.11293505499395</v>
      </c>
      <c r="R654">
        <v>45.661162006876403</v>
      </c>
      <c r="S654" s="2">
        <f>(Table2[[#This Row],[Close Price]]-Table2[[#This Row],[20D EMA]])/Table2[[#This Row],[20D EMA]]</f>
        <v>-6.3142633677344172E-3</v>
      </c>
      <c r="T654" s="2">
        <f>(Table2[[#This Row],[Close Price]]-Table2[[#This Row],[50D EMA]])/Table2[[#This Row],[50D EMA]]</f>
        <v>-1.1973292280324867E-2</v>
      </c>
      <c r="U654" s="2">
        <f>(Table2[[#This Row],[Close Price]]-Table2[[#This Row],[200D EMA]])/Table2[[#This Row],[200D EMA]]</f>
        <v>-4.9648408775946173E-2</v>
      </c>
      <c r="V654">
        <v>1.1982390541443799</v>
      </c>
      <c r="W654">
        <v>517.70000000000005</v>
      </c>
      <c r="X654">
        <v>533.95000000000005</v>
      </c>
      <c r="Y654">
        <v>517.70000000000005</v>
      </c>
      <c r="Z654">
        <v>533.95000000000005</v>
      </c>
      <c r="AA654">
        <v>517.70000000000005</v>
      </c>
      <c r="AB654">
        <v>533.95000000000005</v>
      </c>
      <c r="AC654" s="2">
        <f>(Table2[[#This Row],[Close Price]]/Table2[[#This Row],[Day Low]])-1</f>
        <v>6.1811860150664533E-3</v>
      </c>
      <c r="AD654" s="2">
        <f>(Table2[[#This Row],[Day High]]/Table2[[#This Row],[Close Price]])-1</f>
        <v>2.5052793242465121E-2</v>
      </c>
      <c r="AE654" s="2">
        <f>(Table2[[#This Row],[Close Price]]/Table2[[#This Row],[Current Week Low]])-1</f>
        <v>6.1811860150664533E-3</v>
      </c>
      <c r="AF654" s="2">
        <f>(Table2[[#This Row],[Current Week High]]/Table2[[#This Row],[Close Price]])-1</f>
        <v>2.5052793242465121E-2</v>
      </c>
      <c r="AG654" s="2">
        <f>(Table2[[#This Row],[Close Price]]/Table2[[#This Row],[Current Month Low]])-1</f>
        <v>6.1811860150664533E-3</v>
      </c>
      <c r="AH654" s="2">
        <f>(Table2[[#This Row],[Current Month High]]/Table2[[#This Row],[Close Price]])-1</f>
        <v>2.5052793242465121E-2</v>
      </c>
      <c r="AI654">
        <v>38.731042426569303</v>
      </c>
      <c r="AJ654">
        <v>14.7356828193832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-0.14000000000000001</v>
      </c>
      <c r="AM654" t="s">
        <v>10456</v>
      </c>
      <c r="AN654">
        <v>0.46</v>
      </c>
      <c r="AO654" t="s">
        <v>10455</v>
      </c>
      <c r="AQ654">
        <f>(Table2[[#This Row],[Sharpe Ratio]]-AVERAGE(Table2[Sharpe Ratio]))/_xlfn.STDEV.P(Table2[Sharpe Ratio])</f>
        <v>-0.61179044057571164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670</v>
      </c>
      <c r="AT654">
        <f>_xlfn.RANK.AVG(Table2[[#This Row],[6M Return vs Nifty Z-Score]],Table2[6M Return vs Nifty Z-Score])</f>
        <v>642</v>
      </c>
      <c r="AU654">
        <f>_xlfn.RANK.AVG(Table2[[#This Row],[Sharpe Ratio Z-Score]],Table2[Sharpe Ratio Z-Score])</f>
        <v>519.5</v>
      </c>
      <c r="AV654">
        <f>(Table2[[#This Row],[Rank 1Y]]+Table2[[#This Row],[Rank 6M]]+Table2[[#This Row],[Rank Sharpe]])/3</f>
        <v>610.5</v>
      </c>
    </row>
    <row r="655" spans="1:48" x14ac:dyDescent="0.3">
      <c r="A655" t="s">
        <v>1230</v>
      </c>
      <c r="B655" t="s">
        <v>1231</v>
      </c>
      <c r="C655" t="s">
        <v>10419</v>
      </c>
      <c r="D655" t="s">
        <v>132</v>
      </c>
      <c r="E655">
        <v>8825.9785257000003</v>
      </c>
      <c r="F655">
        <v>491.2</v>
      </c>
      <c r="G655">
        <v>-15.2784170658249</v>
      </c>
      <c r="H655">
        <f>(Table2[[#This Row],[1Y Return vs Nifty]]-AVERAGE(Table2[1Y Return vs Nifty]))/_xlfn.STDEV.P(Table2[1Y Return vs Nifty])</f>
        <v>-0.72716369835588002</v>
      </c>
      <c r="I655">
        <v>-6.6638713785495698</v>
      </c>
      <c r="J655">
        <f>(Table2[[#This Row],[1M Return vs Nifty]]-AVERAGE(Table2[1M Return vs Nifty]))/_xlfn.STDEV.P(Table2[1M Return vs Nifty])</f>
        <v>-0.60969742794430581</v>
      </c>
      <c r="K655">
        <v>-36.477333822467401</v>
      </c>
      <c r="L655">
        <f>(Table2[[#This Row],[6M Return vs Nifty]]-AVERAGE(Table2[6M Return vs Nifty]))/_xlfn.STDEV.P(Table2[6M Return vs Nifty])</f>
        <v>-1.4875723520594972</v>
      </c>
      <c r="M655">
        <v>-3.5220772773542199</v>
      </c>
      <c r="N655">
        <f>(Table2[[#This Row],[1W Return vs Nifty]]-AVERAGE(Table2[1W Return vs Nifty]))/_xlfn.STDEV.P(Table2[1W Return vs Nifty])</f>
        <v>-0.34354028415762955</v>
      </c>
      <c r="O655">
        <v>481.61</v>
      </c>
      <c r="P655">
        <v>476.46075509872799</v>
      </c>
      <c r="Q655">
        <v>493.93015505079501</v>
      </c>
      <c r="R655">
        <v>60.8144461395907</v>
      </c>
      <c r="S655" s="2">
        <f>(Table2[[#This Row],[Close Price]]-Table2[[#This Row],[20D EMA]])/Table2[[#This Row],[20D EMA]]</f>
        <v>1.9912377234691917E-2</v>
      </c>
      <c r="T655" s="2">
        <f>(Table2[[#This Row],[Close Price]]-Table2[[#This Row],[50D EMA]])/Table2[[#This Row],[50D EMA]]</f>
        <v>3.0934856110484622E-2</v>
      </c>
      <c r="U655" s="2">
        <f>(Table2[[#This Row],[Close Price]]-Table2[[#This Row],[200D EMA]])/Table2[[#This Row],[200D EMA]]</f>
        <v>-5.5274111590013263E-3</v>
      </c>
      <c r="V655">
        <v>1.5928929611128599</v>
      </c>
      <c r="W655">
        <v>487.3</v>
      </c>
      <c r="X655">
        <v>499.7</v>
      </c>
      <c r="Y655">
        <v>487.3</v>
      </c>
      <c r="Z655">
        <v>499.7</v>
      </c>
      <c r="AA655">
        <v>487.3</v>
      </c>
      <c r="AB655">
        <v>499.7</v>
      </c>
      <c r="AC655" s="2">
        <f>(Table2[[#This Row],[Close Price]]/Table2[[#This Row],[Day Low]])-1</f>
        <v>8.0032833983172402E-3</v>
      </c>
      <c r="AD655" s="2">
        <f>(Table2[[#This Row],[Day High]]/Table2[[#This Row],[Close Price]])-1</f>
        <v>1.7304560260586355E-2</v>
      </c>
      <c r="AE655" s="2">
        <f>(Table2[[#This Row],[Close Price]]/Table2[[#This Row],[Current Week Low]])-1</f>
        <v>8.0032833983172402E-3</v>
      </c>
      <c r="AF655" s="2">
        <f>(Table2[[#This Row],[Current Week High]]/Table2[[#This Row],[Close Price]])-1</f>
        <v>1.7304560260586355E-2</v>
      </c>
      <c r="AG655" s="2">
        <f>(Table2[[#This Row],[Close Price]]/Table2[[#This Row],[Current Month Low]])-1</f>
        <v>8.0032833983172402E-3</v>
      </c>
      <c r="AH655" s="2">
        <f>(Table2[[#This Row],[Current Month High]]/Table2[[#This Row],[Close Price]])-1</f>
        <v>1.7304560260586355E-2</v>
      </c>
      <c r="AI655">
        <v>43.566775244299599</v>
      </c>
      <c r="AJ655">
        <v>27.220927220927202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-0.05</v>
      </c>
      <c r="AM655" t="s">
        <v>10456</v>
      </c>
      <c r="AN655">
        <v>4.3099999999999996</v>
      </c>
      <c r="AO655" t="s">
        <v>10455</v>
      </c>
      <c r="AQ655">
        <f>(Table2[[#This Row],[Sharpe Ratio]]-AVERAGE(Table2[Sharpe Ratio]))/_xlfn.STDEV.P(Table2[Sharpe Ratio])</f>
        <v>-0.61179044057571164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598</v>
      </c>
      <c r="AT655">
        <f>_xlfn.RANK.AVG(Table2[[#This Row],[6M Return vs Nifty Z-Score]],Table2[6M Return vs Nifty Z-Score])</f>
        <v>715</v>
      </c>
      <c r="AU655">
        <f>_xlfn.RANK.AVG(Table2[[#This Row],[Sharpe Ratio Z-Score]],Table2[Sharpe Ratio Z-Score])</f>
        <v>519.5</v>
      </c>
      <c r="AV655">
        <f>(Table2[[#This Row],[Rank 1Y]]+Table2[[#This Row],[Rank 6M]]+Table2[[#This Row],[Rank Sharpe]])/3</f>
        <v>610.83333333333337</v>
      </c>
    </row>
    <row r="656" spans="1:48" x14ac:dyDescent="0.3">
      <c r="A656" t="s">
        <v>165</v>
      </c>
      <c r="B656" t="s">
        <v>166</v>
      </c>
      <c r="C656" t="s">
        <v>10410</v>
      </c>
      <c r="D656" t="s">
        <v>21</v>
      </c>
      <c r="E656">
        <v>159485.45502334399</v>
      </c>
      <c r="F656">
        <v>5447.5</v>
      </c>
      <c r="G656">
        <v>-21.325563265923101</v>
      </c>
      <c r="H656">
        <f>(Table2[[#This Row],[1Y Return vs Nifty]]-AVERAGE(Table2[1Y Return vs Nifty]))/_xlfn.STDEV.P(Table2[1Y Return vs Nifty])</f>
        <v>-0.7988429575519882</v>
      </c>
      <c r="I656">
        <v>7.1988567365179597</v>
      </c>
      <c r="J656">
        <f>(Table2[[#This Row],[1M Return vs Nifty]]-AVERAGE(Table2[1M Return vs Nifty]))/_xlfn.STDEV.P(Table2[1M Return vs Nifty])</f>
        <v>0.72088917831088029</v>
      </c>
      <c r="K656">
        <v>-23.957991936659301</v>
      </c>
      <c r="L656">
        <f>(Table2[[#This Row],[6M Return vs Nifty]]-AVERAGE(Table2[6M Return vs Nifty]))/_xlfn.STDEV.P(Table2[6M Return vs Nifty])</f>
        <v>-1.106146007643519</v>
      </c>
      <c r="M656">
        <v>3.5026400060614198</v>
      </c>
      <c r="N656">
        <f>(Table2[[#This Row],[1W Return vs Nifty]]-AVERAGE(Table2[1W Return vs Nifty]))/_xlfn.STDEV.P(Table2[1W Return vs Nifty])</f>
        <v>1.0677812323462617</v>
      </c>
      <c r="O656">
        <v>5091.01</v>
      </c>
      <c r="P656">
        <v>4980.5779191198299</v>
      </c>
      <c r="Q656">
        <v>5117.8879846898899</v>
      </c>
      <c r="R656">
        <v>84.702775912769397</v>
      </c>
      <c r="S656" s="2">
        <f>(Table2[[#This Row],[Close Price]]-Table2[[#This Row],[20D EMA]])/Table2[[#This Row],[20D EMA]]</f>
        <v>7.0023433464086654E-2</v>
      </c>
      <c r="T656" s="2">
        <f>(Table2[[#This Row],[Close Price]]-Table2[[#This Row],[50D EMA]])/Table2[[#This Row],[50D EMA]]</f>
        <v>9.3748574655907566E-2</v>
      </c>
      <c r="U656" s="2">
        <f>(Table2[[#This Row],[Close Price]]-Table2[[#This Row],[200D EMA]])/Table2[[#This Row],[200D EMA]]</f>
        <v>6.4403913547178268E-2</v>
      </c>
      <c r="V656">
        <v>1.2385360340545699</v>
      </c>
      <c r="W656">
        <v>5352.15</v>
      </c>
      <c r="X656">
        <v>5550</v>
      </c>
      <c r="Y656">
        <v>5352.15</v>
      </c>
      <c r="Z656">
        <v>5550</v>
      </c>
      <c r="AA656">
        <v>5352.15</v>
      </c>
      <c r="AB656">
        <v>5550</v>
      </c>
      <c r="AC656" s="2">
        <f>(Table2[[#This Row],[Close Price]]/Table2[[#This Row],[Day Low]])-1</f>
        <v>1.7815270498771518E-2</v>
      </c>
      <c r="AD656" s="2">
        <f>(Table2[[#This Row],[Day High]]/Table2[[#This Row],[Close Price]])-1</f>
        <v>1.8815970628728751E-2</v>
      </c>
      <c r="AE656" s="2">
        <f>(Table2[[#This Row],[Close Price]]/Table2[[#This Row],[Current Week Low]])-1</f>
        <v>1.7815270498771518E-2</v>
      </c>
      <c r="AF656" s="2">
        <f>(Table2[[#This Row],[Current Week High]]/Table2[[#This Row],[Close Price]])-1</f>
        <v>1.8815970628728751E-2</v>
      </c>
      <c r="AG656" s="2">
        <f>(Table2[[#This Row],[Close Price]]/Table2[[#This Row],[Current Month Low]])-1</f>
        <v>1.7815270498771518E-2</v>
      </c>
      <c r="AH656" s="2">
        <f>(Table2[[#This Row],[Current Month High]]/Table2[[#This Row],[Close Price]])-1</f>
        <v>1.8815970628728751E-2</v>
      </c>
      <c r="AI656">
        <v>18.256080770995801</v>
      </c>
      <c r="AJ656">
        <v>20.692138117446301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0.06</v>
      </c>
      <c r="AM656" t="s">
        <v>10455</v>
      </c>
      <c r="AN656">
        <v>10.029999999999999</v>
      </c>
      <c r="AO656" t="s">
        <v>10455</v>
      </c>
      <c r="AP656">
        <v>-4.6859336895999998E-4</v>
      </c>
      <c r="AQ656">
        <f>(Table2[[#This Row],[Sharpe Ratio]]-AVERAGE(Table2[Sharpe Ratio]))/_xlfn.STDEV.P(Table2[Sharpe Ratio])</f>
        <v>-0.61708830525793246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627</v>
      </c>
      <c r="AT656">
        <f>_xlfn.RANK.AVG(Table2[[#This Row],[6M Return vs Nifty Z-Score]],Table2[6M Return vs Nifty Z-Score])</f>
        <v>668</v>
      </c>
      <c r="AU656">
        <f>_xlfn.RANK.AVG(Table2[[#This Row],[Sharpe Ratio Z-Score]],Table2[Sharpe Ratio Z-Score])</f>
        <v>539</v>
      </c>
      <c r="AV656">
        <f>(Table2[[#This Row],[Rank 1Y]]+Table2[[#This Row],[Rank 6M]]+Table2[[#This Row],[Rank Sharpe]])/3</f>
        <v>611.33333333333337</v>
      </c>
    </row>
    <row r="657" spans="1:48" x14ac:dyDescent="0.3">
      <c r="A657" t="s">
        <v>1324</v>
      </c>
      <c r="B657" t="s">
        <v>1325</v>
      </c>
      <c r="C657" t="s">
        <v>10421</v>
      </c>
      <c r="D657" t="s">
        <v>381</v>
      </c>
      <c r="E657">
        <v>7989.2131206000004</v>
      </c>
      <c r="F657">
        <v>181.56</v>
      </c>
      <c r="G657">
        <v>-35.1907139437848</v>
      </c>
      <c r="H657">
        <f>(Table2[[#This Row],[1Y Return vs Nifty]]-AVERAGE(Table2[1Y Return vs Nifty]))/_xlfn.STDEV.P(Table2[1Y Return vs Nifty])</f>
        <v>-0.963192172263451</v>
      </c>
      <c r="I657">
        <v>-3.3411327028528999</v>
      </c>
      <c r="J657">
        <f>(Table2[[#This Row],[1M Return vs Nifty]]-AVERAGE(Table2[1M Return vs Nifty]))/_xlfn.STDEV.P(Table2[1M Return vs Nifty])</f>
        <v>-0.29077091209042788</v>
      </c>
      <c r="K657">
        <v>-19.670303387963699</v>
      </c>
      <c r="L657">
        <f>(Table2[[#This Row],[6M Return vs Nifty]]-AVERAGE(Table2[6M Return vs Nifty]))/_xlfn.STDEV.P(Table2[6M Return vs Nifty])</f>
        <v>-0.97551315297428587</v>
      </c>
      <c r="M657">
        <v>-2.6077185963399399</v>
      </c>
      <c r="N657">
        <f>(Table2[[#This Row],[1W Return vs Nifty]]-AVERAGE(Table2[1W Return vs Nifty]))/_xlfn.STDEV.P(Table2[1W Return vs Nifty])</f>
        <v>-0.15983836018637584</v>
      </c>
      <c r="O657">
        <v>178.12</v>
      </c>
      <c r="P657">
        <v>175.37040527703701</v>
      </c>
      <c r="Q657">
        <v>191.460126951012</v>
      </c>
      <c r="R657">
        <v>57.2585453595673</v>
      </c>
      <c r="S657" s="2">
        <f>(Table2[[#This Row],[Close Price]]-Table2[[#This Row],[20D EMA]])/Table2[[#This Row],[20D EMA]]</f>
        <v>1.9312822816079035E-2</v>
      </c>
      <c r="T657" s="2">
        <f>(Table2[[#This Row],[Close Price]]-Table2[[#This Row],[50D EMA]])/Table2[[#This Row],[50D EMA]]</f>
        <v>3.5294408501737429E-2</v>
      </c>
      <c r="U657" s="2">
        <f>(Table2[[#This Row],[Close Price]]-Table2[[#This Row],[200D EMA]])/Table2[[#This Row],[200D EMA]]</f>
        <v>-5.1708557330817487E-2</v>
      </c>
      <c r="V657">
        <v>1.2453903940601201</v>
      </c>
      <c r="W657">
        <v>180.9</v>
      </c>
      <c r="X657">
        <v>183</v>
      </c>
      <c r="Y657">
        <v>180.9</v>
      </c>
      <c r="Z657">
        <v>183</v>
      </c>
      <c r="AA657">
        <v>180.9</v>
      </c>
      <c r="AB657">
        <v>183</v>
      </c>
      <c r="AC657" s="2">
        <f>(Table2[[#This Row],[Close Price]]/Table2[[#This Row],[Day Low]])-1</f>
        <v>3.648424543946982E-3</v>
      </c>
      <c r="AD657" s="2">
        <f>(Table2[[#This Row],[Day High]]/Table2[[#This Row],[Close Price]])-1</f>
        <v>7.9312623925975601E-3</v>
      </c>
      <c r="AE657" s="2">
        <f>(Table2[[#This Row],[Close Price]]/Table2[[#This Row],[Current Week Low]])-1</f>
        <v>3.648424543946982E-3</v>
      </c>
      <c r="AF657" s="2">
        <f>(Table2[[#This Row],[Current Week High]]/Table2[[#This Row],[Close Price]])-1</f>
        <v>7.9312623925975601E-3</v>
      </c>
      <c r="AG657" s="2">
        <f>(Table2[[#This Row],[Close Price]]/Table2[[#This Row],[Current Month Low]])-1</f>
        <v>3.648424543946982E-3</v>
      </c>
      <c r="AH657" s="2">
        <f>(Table2[[#This Row],[Current Month High]]/Table2[[#This Row],[Close Price]])-1</f>
        <v>7.9312623925975601E-3</v>
      </c>
      <c r="AI657">
        <v>42.101784534038302</v>
      </c>
      <c r="AJ657">
        <v>25.2137931034482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-0.02</v>
      </c>
      <c r="AM657" t="s">
        <v>10456</v>
      </c>
      <c r="AN657">
        <v>2.69</v>
      </c>
      <c r="AO657" t="s">
        <v>10455</v>
      </c>
      <c r="AQ657">
        <f>(Table2[[#This Row],[Sharpe Ratio]]-AVERAGE(Table2[Sharpe Ratio]))/_xlfn.STDEV.P(Table2[Sharpe Ratio])</f>
        <v>-0.61179044057571164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684</v>
      </c>
      <c r="AT657">
        <f>_xlfn.RANK.AVG(Table2[[#This Row],[6M Return vs Nifty Z-Score]],Table2[6M Return vs Nifty Z-Score])</f>
        <v>632</v>
      </c>
      <c r="AU657">
        <f>_xlfn.RANK.AVG(Table2[[#This Row],[Sharpe Ratio Z-Score]],Table2[Sharpe Ratio Z-Score])</f>
        <v>519.5</v>
      </c>
      <c r="AV657">
        <f>(Table2[[#This Row],[Rank 1Y]]+Table2[[#This Row],[Rank 6M]]+Table2[[#This Row],[Rank Sharpe]])/3</f>
        <v>611.83333333333337</v>
      </c>
    </row>
    <row r="658" spans="1:48" x14ac:dyDescent="0.3">
      <c r="A658" t="s">
        <v>1763</v>
      </c>
      <c r="B658" t="s">
        <v>1764</v>
      </c>
      <c r="C658" t="s">
        <v>10423</v>
      </c>
      <c r="D658" t="s">
        <v>855</v>
      </c>
      <c r="E658">
        <v>4006.2369946499998</v>
      </c>
      <c r="F658">
        <v>330.1</v>
      </c>
      <c r="G658">
        <v>-27.647625813010102</v>
      </c>
      <c r="H658">
        <f>(Table2[[#This Row],[1Y Return vs Nifty]]-AVERAGE(Table2[1Y Return vs Nifty]))/_xlfn.STDEV.P(Table2[1Y Return vs Nifty])</f>
        <v>-0.87378091092233978</v>
      </c>
      <c r="I658">
        <v>1.8320882174100099</v>
      </c>
      <c r="J658">
        <f>(Table2[[#This Row],[1M Return vs Nifty]]-AVERAGE(Table2[1M Return vs Nifty]))/_xlfn.STDEV.P(Table2[1M Return vs Nifty])</f>
        <v>0.20577049091229735</v>
      </c>
      <c r="K658">
        <v>-32.2446770352987</v>
      </c>
      <c r="L658">
        <f>(Table2[[#This Row],[6M Return vs Nifty]]-AVERAGE(Table2[6M Return vs Nifty]))/_xlfn.STDEV.P(Table2[6M Return vs Nifty])</f>
        <v>-1.3586161481133958</v>
      </c>
      <c r="M658">
        <v>2.07409648559719</v>
      </c>
      <c r="N658">
        <f>(Table2[[#This Row],[1W Return vs Nifty]]-AVERAGE(Table2[1W Return vs Nifty]))/_xlfn.STDEV.P(Table2[1W Return vs Nifty])</f>
        <v>0.78077548871965463</v>
      </c>
      <c r="O658">
        <v>314.23</v>
      </c>
      <c r="P658">
        <v>313.79913745610298</v>
      </c>
      <c r="Q658">
        <v>336.893701919016</v>
      </c>
      <c r="R658">
        <v>69.862379299326605</v>
      </c>
      <c r="S658" s="2">
        <f>(Table2[[#This Row],[Close Price]]-Table2[[#This Row],[20D EMA]])/Table2[[#This Row],[20D EMA]]</f>
        <v>5.0504407599529018E-2</v>
      </c>
      <c r="T658" s="2">
        <f>(Table2[[#This Row],[Close Price]]-Table2[[#This Row],[50D EMA]])/Table2[[#This Row],[50D EMA]]</f>
        <v>5.1946804812927024E-2</v>
      </c>
      <c r="U658" s="2">
        <f>(Table2[[#This Row],[Close Price]]-Table2[[#This Row],[200D EMA]])/Table2[[#This Row],[200D EMA]]</f>
        <v>-2.0165713637024515E-2</v>
      </c>
      <c r="V658">
        <v>1.1595437055920801</v>
      </c>
      <c r="W658">
        <v>324.10000000000002</v>
      </c>
      <c r="X658">
        <v>332.5</v>
      </c>
      <c r="Y658">
        <v>324.10000000000002</v>
      </c>
      <c r="Z658">
        <v>332.5</v>
      </c>
      <c r="AA658">
        <v>324.10000000000002</v>
      </c>
      <c r="AB658">
        <v>332.5</v>
      </c>
      <c r="AC658" s="2">
        <f>(Table2[[#This Row],[Close Price]]/Table2[[#This Row],[Day Low]])-1</f>
        <v>1.8512804689910567E-2</v>
      </c>
      <c r="AD658" s="2">
        <f>(Table2[[#This Row],[Day High]]/Table2[[#This Row],[Close Price]])-1</f>
        <v>7.2705240836110629E-3</v>
      </c>
      <c r="AE658" s="2">
        <f>(Table2[[#This Row],[Close Price]]/Table2[[#This Row],[Current Week Low]])-1</f>
        <v>1.8512804689910567E-2</v>
      </c>
      <c r="AF658" s="2">
        <f>(Table2[[#This Row],[Current Week High]]/Table2[[#This Row],[Close Price]])-1</f>
        <v>7.2705240836110629E-3</v>
      </c>
      <c r="AG658" s="2">
        <f>(Table2[[#This Row],[Close Price]]/Table2[[#This Row],[Current Month Low]])-1</f>
        <v>1.8512804689910567E-2</v>
      </c>
      <c r="AH658" s="2">
        <f>(Table2[[#This Row],[Current Month High]]/Table2[[#This Row],[Close Price]])-1</f>
        <v>7.2705240836110629E-3</v>
      </c>
      <c r="AI658">
        <v>36.292032717358303</v>
      </c>
      <c r="AJ658">
        <v>23.194625863034101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-0.06</v>
      </c>
      <c r="AM658" t="s">
        <v>10456</v>
      </c>
      <c r="AN658">
        <v>3.76</v>
      </c>
      <c r="AO658" t="s">
        <v>10455</v>
      </c>
      <c r="AP658">
        <v>4.52772700463E-3</v>
      </c>
      <c r="AQ658">
        <f>(Table2[[#This Row],[Sharpe Ratio]]-AVERAGE(Table2[Sharpe Ratio]))/_xlfn.STDEV.P(Table2[Sharpe Ratio])</f>
        <v>-0.56060046099532534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652</v>
      </c>
      <c r="AT658">
        <f>_xlfn.RANK.AVG(Table2[[#This Row],[6M Return vs Nifty Z-Score]],Table2[6M Return vs Nifty Z-Score])</f>
        <v>702</v>
      </c>
      <c r="AU658">
        <f>_xlfn.RANK.AVG(Table2[[#This Row],[Sharpe Ratio Z-Score]],Table2[Sharpe Ratio Z-Score])</f>
        <v>491</v>
      </c>
      <c r="AV658">
        <f>(Table2[[#This Row],[Rank 1Y]]+Table2[[#This Row],[Rank 6M]]+Table2[[#This Row],[Rank Sharpe]])/3</f>
        <v>615</v>
      </c>
    </row>
    <row r="659" spans="1:48" x14ac:dyDescent="0.3">
      <c r="A659" t="s">
        <v>1902</v>
      </c>
      <c r="B659" t="s">
        <v>1903</v>
      </c>
      <c r="C659" t="s">
        <v>10419</v>
      </c>
      <c r="D659" t="s">
        <v>72</v>
      </c>
      <c r="E659">
        <v>3351.2101499999999</v>
      </c>
      <c r="F659">
        <v>786.45</v>
      </c>
      <c r="G659">
        <v>-65.093000841279306</v>
      </c>
      <c r="H659">
        <f>(Table2[[#This Row],[1Y Return vs Nifty]]-AVERAGE(Table2[1Y Return vs Nifty]))/_xlfn.STDEV.P(Table2[1Y Return vs Nifty])</f>
        <v>-1.317636021007689</v>
      </c>
      <c r="I659">
        <v>5.2999605119379503</v>
      </c>
      <c r="J659">
        <f>(Table2[[#This Row],[1M Return vs Nifty]]-AVERAGE(Table2[1M Return vs Nifty]))/_xlfn.STDEV.P(Table2[1M Return vs Nifty])</f>
        <v>0.53862737081366296</v>
      </c>
      <c r="K659">
        <v>-16.6255180883058</v>
      </c>
      <c r="L659">
        <f>(Table2[[#This Row],[6M Return vs Nifty]]-AVERAGE(Table2[6M Return vs Nifty]))/_xlfn.STDEV.P(Table2[6M Return vs Nifty])</f>
        <v>-0.88274778743246451</v>
      </c>
      <c r="M659">
        <v>-1.71278916073767</v>
      </c>
      <c r="N659">
        <f>(Table2[[#This Row],[1W Return vs Nifty]]-AVERAGE(Table2[1W Return vs Nifty]))/_xlfn.STDEV.P(Table2[1W Return vs Nifty])</f>
        <v>1.9960074008265549E-2</v>
      </c>
      <c r="O659">
        <v>757.42</v>
      </c>
      <c r="P659">
        <v>730.00577719159901</v>
      </c>
      <c r="Q659">
        <v>804.23236473459895</v>
      </c>
      <c r="R659">
        <v>55.852731336916698</v>
      </c>
      <c r="S659" s="2">
        <f>(Table2[[#This Row],[Close Price]]-Table2[[#This Row],[20D EMA]])/Table2[[#This Row],[20D EMA]]</f>
        <v>3.8327480129914826E-2</v>
      </c>
      <c r="T659" s="2">
        <f>(Table2[[#This Row],[Close Price]]-Table2[[#This Row],[50D EMA]])/Table2[[#This Row],[50D EMA]]</f>
        <v>7.7320241252812102E-2</v>
      </c>
      <c r="U659" s="2">
        <f>(Table2[[#This Row],[Close Price]]-Table2[[#This Row],[200D EMA]])/Table2[[#This Row],[200D EMA]]</f>
        <v>-2.2110978759810516E-2</v>
      </c>
      <c r="V659">
        <v>3.2416370292104699</v>
      </c>
      <c r="W659">
        <v>777.9</v>
      </c>
      <c r="X659">
        <v>797.6</v>
      </c>
      <c r="Y659">
        <v>777.9</v>
      </c>
      <c r="Z659">
        <v>797.6</v>
      </c>
      <c r="AA659">
        <v>777.9</v>
      </c>
      <c r="AB659">
        <v>797.6</v>
      </c>
      <c r="AC659" s="2">
        <f>(Table2[[#This Row],[Close Price]]/Table2[[#This Row],[Day Low]])-1</f>
        <v>1.0991129965291169E-2</v>
      </c>
      <c r="AD659" s="2">
        <f>(Table2[[#This Row],[Day High]]/Table2[[#This Row],[Close Price]])-1</f>
        <v>1.4177633670290568E-2</v>
      </c>
      <c r="AE659" s="2">
        <f>(Table2[[#This Row],[Close Price]]/Table2[[#This Row],[Current Week Low]])-1</f>
        <v>1.0991129965291169E-2</v>
      </c>
      <c r="AF659" s="2">
        <f>(Table2[[#This Row],[Current Week High]]/Table2[[#This Row],[Close Price]])-1</f>
        <v>1.4177633670290568E-2</v>
      </c>
      <c r="AG659" s="2">
        <f>(Table2[[#This Row],[Close Price]]/Table2[[#This Row],[Current Month Low]])-1</f>
        <v>1.0991129965291169E-2</v>
      </c>
      <c r="AH659" s="2">
        <f>(Table2[[#This Row],[Current Month High]]/Table2[[#This Row],[Close Price]])-1</f>
        <v>1.4177633670290568E-2</v>
      </c>
      <c r="AI659">
        <v>70.888168351452705</v>
      </c>
      <c r="AJ659">
        <v>27.092760180995398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0.04</v>
      </c>
      <c r="AM659" t="s">
        <v>10455</v>
      </c>
      <c r="AN659">
        <v>14.84</v>
      </c>
      <c r="AO659" t="s">
        <v>10455</v>
      </c>
      <c r="AQ659">
        <f>(Table2[[#This Row],[Sharpe Ratio]]-AVERAGE(Table2[Sharpe Ratio]))/_xlfn.STDEV.P(Table2[Sharpe Ratio])</f>
        <v>-0.61179044057571164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722</v>
      </c>
      <c r="AT659">
        <f>_xlfn.RANK.AVG(Table2[[#This Row],[6M Return vs Nifty Z-Score]],Table2[6M Return vs Nifty Z-Score])</f>
        <v>605</v>
      </c>
      <c r="AU659">
        <f>_xlfn.RANK.AVG(Table2[[#This Row],[Sharpe Ratio Z-Score]],Table2[Sharpe Ratio Z-Score])</f>
        <v>519.5</v>
      </c>
      <c r="AV659">
        <f>(Table2[[#This Row],[Rank 1Y]]+Table2[[#This Row],[Rank 6M]]+Table2[[#This Row],[Rank Sharpe]])/3</f>
        <v>615.5</v>
      </c>
    </row>
    <row r="660" spans="1:48" x14ac:dyDescent="0.3">
      <c r="A660" t="s">
        <v>577</v>
      </c>
      <c r="B660" t="s">
        <v>578</v>
      </c>
      <c r="C660" t="s">
        <v>10411</v>
      </c>
      <c r="D660" t="s">
        <v>37</v>
      </c>
      <c r="E660">
        <v>32696.856079565001</v>
      </c>
      <c r="F660">
        <v>573.20000000000005</v>
      </c>
      <c r="G660">
        <v>-29.009064239008499</v>
      </c>
      <c r="H660">
        <f>(Table2[[#This Row],[1Y Return vs Nifty]]-AVERAGE(Table2[1Y Return vs Nifty]))/_xlfn.STDEV.P(Table2[1Y Return vs Nifty])</f>
        <v>-0.88991858885959496</v>
      </c>
      <c r="I660">
        <v>-0.587400965855013</v>
      </c>
      <c r="J660">
        <f>(Table2[[#This Row],[1M Return vs Nifty]]-AVERAGE(Table2[1M Return vs Nifty]))/_xlfn.STDEV.P(Table2[1M Return vs Nifty])</f>
        <v>-2.6459404567843247E-2</v>
      </c>
      <c r="K660">
        <v>-5.83590500927781</v>
      </c>
      <c r="L660">
        <f>(Table2[[#This Row],[6M Return vs Nifty]]-AVERAGE(Table2[6M Return vs Nifty]))/_xlfn.STDEV.P(Table2[6M Return vs Nifty])</f>
        <v>-0.55402102911446305</v>
      </c>
      <c r="M660">
        <v>4.7913312431583899</v>
      </c>
      <c r="N660">
        <f>(Table2[[#This Row],[1W Return vs Nifty]]-AVERAGE(Table2[1W Return vs Nifty]))/_xlfn.STDEV.P(Table2[1W Return vs Nifty])</f>
        <v>1.3266895410605213</v>
      </c>
      <c r="O660">
        <v>531.9</v>
      </c>
      <c r="P660">
        <v>535.29279339020297</v>
      </c>
      <c r="Q660">
        <v>557.05693319655802</v>
      </c>
      <c r="R660">
        <v>80.034209824960797</v>
      </c>
      <c r="S660" s="2">
        <f>(Table2[[#This Row],[Close Price]]-Table2[[#This Row],[20D EMA]])/Table2[[#This Row],[20D EMA]]</f>
        <v>7.7646174092874734E-2</v>
      </c>
      <c r="T660" s="2">
        <f>(Table2[[#This Row],[Close Price]]-Table2[[#This Row],[50D EMA]])/Table2[[#This Row],[50D EMA]]</f>
        <v>7.081583588995663E-2</v>
      </c>
      <c r="U660" s="2">
        <f>(Table2[[#This Row],[Close Price]]-Table2[[#This Row],[200D EMA]])/Table2[[#This Row],[200D EMA]]</f>
        <v>2.8979204532664761E-2</v>
      </c>
      <c r="V660">
        <v>1.5169832494381701</v>
      </c>
      <c r="W660">
        <v>555.54999999999995</v>
      </c>
      <c r="X660">
        <v>576.95000000000005</v>
      </c>
      <c r="Y660">
        <v>555.54999999999995</v>
      </c>
      <c r="Z660">
        <v>576.95000000000005</v>
      </c>
      <c r="AA660">
        <v>555.54999999999995</v>
      </c>
      <c r="AB660">
        <v>576.95000000000005</v>
      </c>
      <c r="AC660" s="2">
        <f>(Table2[[#This Row],[Close Price]]/Table2[[#This Row],[Day Low]])-1</f>
        <v>3.1770317703177176E-2</v>
      </c>
      <c r="AD660" s="2">
        <f>(Table2[[#This Row],[Day High]]/Table2[[#This Row],[Close Price]])-1</f>
        <v>6.542219120725834E-3</v>
      </c>
      <c r="AE660" s="2">
        <f>(Table2[[#This Row],[Close Price]]/Table2[[#This Row],[Current Week Low]])-1</f>
        <v>3.1770317703177176E-2</v>
      </c>
      <c r="AF660" s="2">
        <f>(Table2[[#This Row],[Current Week High]]/Table2[[#This Row],[Close Price]])-1</f>
        <v>6.542219120725834E-3</v>
      </c>
      <c r="AG660" s="2">
        <f>(Table2[[#This Row],[Close Price]]/Table2[[#This Row],[Current Month Low]])-1</f>
        <v>3.1770317703177176E-2</v>
      </c>
      <c r="AH660" s="2">
        <f>(Table2[[#This Row],[Current Month High]]/Table2[[#This Row],[Close Price]])-1</f>
        <v>6.542219120725834E-3</v>
      </c>
      <c r="AI660">
        <v>17.759944173063499</v>
      </c>
      <c r="AJ660">
        <v>26.033421284080902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-0.06</v>
      </c>
      <c r="AM660" t="s">
        <v>10456</v>
      </c>
      <c r="AN660">
        <v>10.68</v>
      </c>
      <c r="AO660" t="s">
        <v>10455</v>
      </c>
      <c r="AP660">
        <v>-9.8837007841808003E-2</v>
      </c>
      <c r="AQ660">
        <f>(Table2[[#This Row],[Sharpe Ratio]]-AVERAGE(Table2[Sharpe Ratio]))/_xlfn.STDEV.P(Table2[Sharpe Ratio])</f>
        <v>-1.7292306943796361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658</v>
      </c>
      <c r="AT660">
        <f>_xlfn.RANK.AVG(Table2[[#This Row],[6M Return vs Nifty Z-Score]],Table2[6M Return vs Nifty Z-Score])</f>
        <v>492</v>
      </c>
      <c r="AU660">
        <f>_xlfn.RANK.AVG(Table2[[#This Row],[Sharpe Ratio Z-Score]],Table2[Sharpe Ratio Z-Score])</f>
        <v>698</v>
      </c>
      <c r="AV660">
        <f>(Table2[[#This Row],[Rank 1Y]]+Table2[[#This Row],[Rank 6M]]+Table2[[#This Row],[Rank Sharpe]])/3</f>
        <v>616</v>
      </c>
    </row>
    <row r="661" spans="1:48" x14ac:dyDescent="0.3">
      <c r="A661" t="s">
        <v>1670</v>
      </c>
      <c r="B661" t="s">
        <v>1671</v>
      </c>
      <c r="C661" t="s">
        <v>10425</v>
      </c>
      <c r="D661" t="s">
        <v>542</v>
      </c>
      <c r="E661">
        <v>4650.1792132199998</v>
      </c>
      <c r="F661">
        <v>845.65</v>
      </c>
      <c r="G661">
        <v>-27.632822771374599</v>
      </c>
      <c r="H661">
        <f>(Table2[[#This Row],[1Y Return vs Nifty]]-AVERAGE(Table2[1Y Return vs Nifty]))/_xlfn.STDEV.P(Table2[1Y Return vs Nifty])</f>
        <v>-0.87360544450840316</v>
      </c>
      <c r="I661">
        <v>14.688199891068299</v>
      </c>
      <c r="J661">
        <f>(Table2[[#This Row],[1M Return vs Nifty]]-AVERAGE(Table2[1M Return vs Nifty]))/_xlfn.STDEV.P(Table2[1M Return vs Nifty])</f>
        <v>1.4397390041443938</v>
      </c>
      <c r="K661">
        <v>-5.1469120675752498</v>
      </c>
      <c r="L661">
        <f>(Table2[[#This Row],[6M Return vs Nifty]]-AVERAGE(Table2[6M Return vs Nifty]))/_xlfn.STDEV.P(Table2[6M Return vs Nifty])</f>
        <v>-0.53302950563990015</v>
      </c>
      <c r="M661">
        <v>-1.0708852945348</v>
      </c>
      <c r="N661">
        <f>(Table2[[#This Row],[1W Return vs Nifty]]-AVERAGE(Table2[1W Return vs Nifty]))/_xlfn.STDEV.P(Table2[1W Return vs Nifty])</f>
        <v>0.14892366091843542</v>
      </c>
      <c r="O661">
        <v>777.08</v>
      </c>
      <c r="P661">
        <v>746.52333619079002</v>
      </c>
      <c r="Q661">
        <v>754.30505060586097</v>
      </c>
      <c r="R661">
        <v>80.405961493868801</v>
      </c>
      <c r="S661" s="2">
        <f>(Table2[[#This Row],[Close Price]]-Table2[[#This Row],[20D EMA]])/Table2[[#This Row],[20D EMA]]</f>
        <v>8.8240592989138736E-2</v>
      </c>
      <c r="T661" s="2">
        <f>(Table2[[#This Row],[Close Price]]-Table2[[#This Row],[50D EMA]])/Table2[[#This Row],[50D EMA]]</f>
        <v>0.13278441410152517</v>
      </c>
      <c r="U661" s="2">
        <f>(Table2[[#This Row],[Close Price]]-Table2[[#This Row],[200D EMA]])/Table2[[#This Row],[200D EMA]]</f>
        <v>0.12109815428223683</v>
      </c>
      <c r="V661">
        <v>2.15483805637259</v>
      </c>
      <c r="W661">
        <v>841.2</v>
      </c>
      <c r="X661">
        <v>868.9</v>
      </c>
      <c r="Y661">
        <v>841.2</v>
      </c>
      <c r="Z661">
        <v>868.9</v>
      </c>
      <c r="AA661">
        <v>841.2</v>
      </c>
      <c r="AB661">
        <v>868.9</v>
      </c>
      <c r="AC661" s="2">
        <f>(Table2[[#This Row],[Close Price]]/Table2[[#This Row],[Day Low]])-1</f>
        <v>5.2900618164526403E-3</v>
      </c>
      <c r="AD661" s="2">
        <f>(Table2[[#This Row],[Day High]]/Table2[[#This Row],[Close Price]])-1</f>
        <v>2.7493643942529511E-2</v>
      </c>
      <c r="AE661" s="2">
        <f>(Table2[[#This Row],[Close Price]]/Table2[[#This Row],[Current Week Low]])-1</f>
        <v>5.2900618164526403E-3</v>
      </c>
      <c r="AF661" s="2">
        <f>(Table2[[#This Row],[Current Week High]]/Table2[[#This Row],[Close Price]])-1</f>
        <v>2.7493643942529511E-2</v>
      </c>
      <c r="AG661" s="2">
        <f>(Table2[[#This Row],[Close Price]]/Table2[[#This Row],[Current Month Low]])-1</f>
        <v>5.2900618164526403E-3</v>
      </c>
      <c r="AH661" s="2">
        <f>(Table2[[#This Row],[Current Month High]]/Table2[[#This Row],[Close Price]])-1</f>
        <v>2.7493643942529511E-2</v>
      </c>
      <c r="AI661">
        <v>6.8822799030331803</v>
      </c>
      <c r="AJ661">
        <v>28.723647157317899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0.11</v>
      </c>
      <c r="AM661" t="s">
        <v>10455</v>
      </c>
      <c r="AN661">
        <v>17.350000000000001</v>
      </c>
      <c r="AO661" t="s">
        <v>10455</v>
      </c>
      <c r="AP661">
        <v>-0.11994094899591901</v>
      </c>
      <c r="AQ661">
        <f>(Table2[[#This Row],[Sharpe Ratio]]-AVERAGE(Table2[Sharpe Ratio]))/_xlfn.STDEV.P(Table2[Sharpe Ratio])</f>
        <v>-1.9678295135310342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651</v>
      </c>
      <c r="AT661">
        <f>_xlfn.RANK.AVG(Table2[[#This Row],[6M Return vs Nifty Z-Score]],Table2[6M Return vs Nifty Z-Score])</f>
        <v>485</v>
      </c>
      <c r="AU661">
        <f>_xlfn.RANK.AVG(Table2[[#This Row],[Sharpe Ratio Z-Score]],Table2[Sharpe Ratio Z-Score])</f>
        <v>716</v>
      </c>
      <c r="AV661">
        <f>(Table2[[#This Row],[Rank 1Y]]+Table2[[#This Row],[Rank 6M]]+Table2[[#This Row],[Rank Sharpe]])/3</f>
        <v>617.33333333333337</v>
      </c>
    </row>
    <row r="662" spans="1:48" x14ac:dyDescent="0.3">
      <c r="A662" t="s">
        <v>1222</v>
      </c>
      <c r="B662" t="s">
        <v>1223</v>
      </c>
      <c r="C662" t="s">
        <v>10423</v>
      </c>
      <c r="D662" t="s">
        <v>480</v>
      </c>
      <c r="E662">
        <v>8904.2194208849996</v>
      </c>
      <c r="F662">
        <v>294.3</v>
      </c>
      <c r="G662">
        <v>-31.088061771751502</v>
      </c>
      <c r="H662">
        <f>(Table2[[#This Row],[1Y Return vs Nifty]]-AVERAGE(Table2[1Y Return vs Nifty]))/_xlfn.STDEV.P(Table2[1Y Return vs Nifty])</f>
        <v>-0.91456178386207976</v>
      </c>
      <c r="I662">
        <v>-4.1023336713807996</v>
      </c>
      <c r="J662">
        <f>(Table2[[#This Row],[1M Return vs Nifty]]-AVERAGE(Table2[1M Return vs Nifty]))/_xlfn.STDEV.P(Table2[1M Return vs Nifty])</f>
        <v>-0.36383328516624619</v>
      </c>
      <c r="K662">
        <v>-7.70730994102012</v>
      </c>
      <c r="L662">
        <f>(Table2[[#This Row],[6M Return vs Nifty]]-AVERAGE(Table2[6M Return vs Nifty]))/_xlfn.STDEV.P(Table2[6M Return vs Nifty])</f>
        <v>-0.61103705667783426</v>
      </c>
      <c r="M662">
        <v>-0.83100409208463999</v>
      </c>
      <c r="N662">
        <f>(Table2[[#This Row],[1W Return vs Nifty]]-AVERAGE(Table2[1W Return vs Nifty]))/_xlfn.STDEV.P(Table2[1W Return vs Nifty])</f>
        <v>0.19711770044540744</v>
      </c>
      <c r="O662">
        <v>284.18</v>
      </c>
      <c r="P662">
        <v>271.07304907445399</v>
      </c>
      <c r="Q662">
        <v>275.27304446945999</v>
      </c>
      <c r="R662">
        <v>60.983277450166199</v>
      </c>
      <c r="S662" s="2">
        <f>(Table2[[#This Row],[Close Price]]-Table2[[#This Row],[20D EMA]])/Table2[[#This Row],[20D EMA]]</f>
        <v>3.5611232317545233E-2</v>
      </c>
      <c r="T662" s="2">
        <f>(Table2[[#This Row],[Close Price]]-Table2[[#This Row],[50D EMA]])/Table2[[#This Row],[50D EMA]]</f>
        <v>8.5685209226264381E-2</v>
      </c>
      <c r="U662" s="2">
        <f>(Table2[[#This Row],[Close Price]]-Table2[[#This Row],[200D EMA]])/Table2[[#This Row],[200D EMA]]</f>
        <v>6.9120300417395045E-2</v>
      </c>
      <c r="V662">
        <v>0.73104893806111404</v>
      </c>
      <c r="W662">
        <v>288.2</v>
      </c>
      <c r="X662">
        <v>300.60000000000002</v>
      </c>
      <c r="Y662">
        <v>288.2</v>
      </c>
      <c r="Z662">
        <v>300.60000000000002</v>
      </c>
      <c r="AA662">
        <v>288.2</v>
      </c>
      <c r="AB662">
        <v>300.60000000000002</v>
      </c>
      <c r="AC662" s="2">
        <f>(Table2[[#This Row],[Close Price]]/Table2[[#This Row],[Day Low]])-1</f>
        <v>2.1165857043719649E-2</v>
      </c>
      <c r="AD662" s="2">
        <f>(Table2[[#This Row],[Day High]]/Table2[[#This Row],[Close Price]])-1</f>
        <v>2.1406727828746197E-2</v>
      </c>
      <c r="AE662" s="2">
        <f>(Table2[[#This Row],[Close Price]]/Table2[[#This Row],[Current Week Low]])-1</f>
        <v>2.1165857043719649E-2</v>
      </c>
      <c r="AF662" s="2">
        <f>(Table2[[#This Row],[Current Week High]]/Table2[[#This Row],[Close Price]])-1</f>
        <v>2.1406727828746197E-2</v>
      </c>
      <c r="AG662" s="2">
        <f>(Table2[[#This Row],[Close Price]]/Table2[[#This Row],[Current Month Low]])-1</f>
        <v>2.1165857043719649E-2</v>
      </c>
      <c r="AH662" s="2">
        <f>(Table2[[#This Row],[Current Month High]]/Table2[[#This Row],[Close Price]])-1</f>
        <v>2.1406727828746197E-2</v>
      </c>
      <c r="AI662">
        <v>15.154604145429801</v>
      </c>
      <c r="AJ662">
        <v>38.169014084506998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0.16</v>
      </c>
      <c r="AM662" t="s">
        <v>10455</v>
      </c>
      <c r="AN662">
        <v>2.88</v>
      </c>
      <c r="AO662" t="s">
        <v>10455</v>
      </c>
      <c r="AP662">
        <v>-7.2660130535720999E-2</v>
      </c>
      <c r="AQ662">
        <f>(Table2[[#This Row],[Sharpe Ratio]]-AVERAGE(Table2[Sharpe Ratio]))/_xlfn.STDEV.P(Table2[Sharpe Ratio])</f>
        <v>-1.433277821468657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667</v>
      </c>
      <c r="AT662">
        <f>_xlfn.RANK.AVG(Table2[[#This Row],[6M Return vs Nifty Z-Score]],Table2[6M Return vs Nifty Z-Score])</f>
        <v>519</v>
      </c>
      <c r="AU662">
        <f>_xlfn.RANK.AVG(Table2[[#This Row],[Sharpe Ratio Z-Score]],Table2[Sharpe Ratio Z-Score])</f>
        <v>667</v>
      </c>
      <c r="AV662">
        <f>(Table2[[#This Row],[Rank 1Y]]+Table2[[#This Row],[Rank 6M]]+Table2[[#This Row],[Rank Sharpe]])/3</f>
        <v>617.66666666666663</v>
      </c>
    </row>
    <row r="663" spans="1:48" x14ac:dyDescent="0.3">
      <c r="A663" t="s">
        <v>968</v>
      </c>
      <c r="B663" t="s">
        <v>969</v>
      </c>
      <c r="C663" t="s">
        <v>10427</v>
      </c>
      <c r="D663" t="s">
        <v>970</v>
      </c>
      <c r="E663">
        <v>14007.22014981</v>
      </c>
      <c r="F663">
        <v>1497.8</v>
      </c>
      <c r="G663">
        <v>-17.184564763657502</v>
      </c>
      <c r="H663">
        <f>(Table2[[#This Row],[1Y Return vs Nifty]]-AVERAGE(Table2[1Y Return vs Nifty]))/_xlfn.STDEV.P(Table2[1Y Return vs Nifty])</f>
        <v>-0.74975803465566881</v>
      </c>
      <c r="I663">
        <v>1.2205337071300699</v>
      </c>
      <c r="J663">
        <f>(Table2[[#This Row],[1M Return vs Nifty]]-AVERAGE(Table2[1M Return vs Nifty]))/_xlfn.STDEV.P(Table2[1M Return vs Nifty])</f>
        <v>0.14707163787131541</v>
      </c>
      <c r="K663">
        <v>-20.745175677001299</v>
      </c>
      <c r="L663">
        <f>(Table2[[#This Row],[6M Return vs Nifty]]-AVERAGE(Table2[6M Return vs Nifty]))/_xlfn.STDEV.P(Table2[6M Return vs Nifty])</f>
        <v>-1.0082612488136049</v>
      </c>
      <c r="M663">
        <v>-2.8217936542975299</v>
      </c>
      <c r="N663">
        <f>(Table2[[#This Row],[1W Return vs Nifty]]-AVERAGE(Table2[1W Return vs Nifty]))/_xlfn.STDEV.P(Table2[1W Return vs Nifty])</f>
        <v>-0.2028477402443673</v>
      </c>
      <c r="O663">
        <v>1406.13</v>
      </c>
      <c r="P663">
        <v>1381.17249788152</v>
      </c>
      <c r="Q663">
        <v>1462.3857451075801</v>
      </c>
      <c r="R663">
        <v>56.485968323433099</v>
      </c>
      <c r="S663" s="2">
        <f>(Table2[[#This Row],[Close Price]]-Table2[[#This Row],[20D EMA]])/Table2[[#This Row],[20D EMA]]</f>
        <v>6.5193118701684649E-2</v>
      </c>
      <c r="T663" s="2">
        <f>(Table2[[#This Row],[Close Price]]-Table2[[#This Row],[50D EMA]])/Table2[[#This Row],[50D EMA]]</f>
        <v>8.4440938620893746E-2</v>
      </c>
      <c r="U663" s="2">
        <f>(Table2[[#This Row],[Close Price]]-Table2[[#This Row],[200D EMA]])/Table2[[#This Row],[200D EMA]]</f>
        <v>2.4216767026688048E-2</v>
      </c>
      <c r="V663">
        <v>1.38504127934664</v>
      </c>
      <c r="W663">
        <v>1433.15</v>
      </c>
      <c r="X663">
        <v>1513</v>
      </c>
      <c r="Y663">
        <v>1433.15</v>
      </c>
      <c r="Z663">
        <v>1513</v>
      </c>
      <c r="AA663">
        <v>1433.15</v>
      </c>
      <c r="AB663">
        <v>1513</v>
      </c>
      <c r="AC663" s="2">
        <f>(Table2[[#This Row],[Close Price]]/Table2[[#This Row],[Day Low]])-1</f>
        <v>4.5110421100373221E-2</v>
      </c>
      <c r="AD663" s="2">
        <f>(Table2[[#This Row],[Day High]]/Table2[[#This Row],[Close Price]])-1</f>
        <v>1.0148217385498759E-2</v>
      </c>
      <c r="AE663" s="2">
        <f>(Table2[[#This Row],[Close Price]]/Table2[[#This Row],[Current Week Low]])-1</f>
        <v>4.5110421100373221E-2</v>
      </c>
      <c r="AF663" s="2">
        <f>(Table2[[#This Row],[Current Week High]]/Table2[[#This Row],[Close Price]])-1</f>
        <v>1.0148217385498759E-2</v>
      </c>
      <c r="AG663" s="2">
        <f>(Table2[[#This Row],[Close Price]]/Table2[[#This Row],[Current Month Low]])-1</f>
        <v>4.5110421100373221E-2</v>
      </c>
      <c r="AH663" s="2">
        <f>(Table2[[#This Row],[Current Month High]]/Table2[[#This Row],[Close Price]])-1</f>
        <v>1.0148217385498759E-2</v>
      </c>
      <c r="AI663">
        <v>25.213646681799901</v>
      </c>
      <c r="AJ663">
        <v>24.3813320046503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</v>
      </c>
      <c r="AM663" t="s">
        <v>10457</v>
      </c>
      <c r="AN663">
        <v>7.16</v>
      </c>
      <c r="AO663" t="s">
        <v>10455</v>
      </c>
      <c r="AP663">
        <v>-3.7622313283260003E-2</v>
      </c>
      <c r="AQ663">
        <f>(Table2[[#This Row],[Sharpe Ratio]]-AVERAGE(Table2[Sharpe Ratio]))/_xlfn.STDEV.P(Table2[Sharpe Ratio])</f>
        <v>-1.037144143828489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609</v>
      </c>
      <c r="AT663">
        <f>_xlfn.RANK.AVG(Table2[[#This Row],[6M Return vs Nifty Z-Score]],Table2[6M Return vs Nifty Z-Score])</f>
        <v>644</v>
      </c>
      <c r="AU663">
        <f>_xlfn.RANK.AVG(Table2[[#This Row],[Sharpe Ratio Z-Score]],Table2[Sharpe Ratio Z-Score])</f>
        <v>613</v>
      </c>
      <c r="AV663">
        <f>(Table2[[#This Row],[Rank 1Y]]+Table2[[#This Row],[Rank 6M]]+Table2[[#This Row],[Rank Sharpe]])/3</f>
        <v>622</v>
      </c>
    </row>
    <row r="664" spans="1:48" x14ac:dyDescent="0.3">
      <c r="A664" t="s">
        <v>1403</v>
      </c>
      <c r="B664" t="s">
        <v>1404</v>
      </c>
      <c r="C664" t="s">
        <v>10427</v>
      </c>
      <c r="D664" t="s">
        <v>623</v>
      </c>
      <c r="E664">
        <v>7059.7351388799998</v>
      </c>
      <c r="F664">
        <v>41.53</v>
      </c>
      <c r="G664">
        <v>-14.402941575678801</v>
      </c>
      <c r="H664">
        <f>(Table2[[#This Row],[1Y Return vs Nifty]]-AVERAGE(Table2[1Y Return vs Nifty]))/_xlfn.STDEV.P(Table2[1Y Return vs Nifty])</f>
        <v>-0.71678633480263854</v>
      </c>
      <c r="I664">
        <v>-11.85403895022</v>
      </c>
      <c r="J664">
        <f>(Table2[[#This Row],[1M Return vs Nifty]]-AVERAGE(Table2[1M Return vs Nifty]))/_xlfn.STDEV.P(Table2[1M Return vs Nifty])</f>
        <v>-1.1078654218457744</v>
      </c>
      <c r="K664">
        <v>-31.163689924577898</v>
      </c>
      <c r="L664">
        <f>(Table2[[#This Row],[6M Return vs Nifty]]-AVERAGE(Table2[6M Return vs Nifty]))/_xlfn.STDEV.P(Table2[6M Return vs Nifty])</f>
        <v>-1.3256817522191175</v>
      </c>
      <c r="M664">
        <v>-7.3827071341597899</v>
      </c>
      <c r="N664">
        <f>(Table2[[#This Row],[1W Return vs Nifty]]-AVERAGE(Table2[1W Return vs Nifty]))/_xlfn.STDEV.P(Table2[1W Return vs Nifty])</f>
        <v>-1.1191714966806425</v>
      </c>
      <c r="O664">
        <v>42.49</v>
      </c>
      <c r="P664">
        <v>44.099692655732298</v>
      </c>
      <c r="Q664">
        <v>46.882463937237297</v>
      </c>
      <c r="R664">
        <v>32.468096810602503</v>
      </c>
      <c r="S664" s="2">
        <f>(Table2[[#This Row],[Close Price]]-Table2[[#This Row],[20D EMA]])/Table2[[#This Row],[20D EMA]]</f>
        <v>-2.2593551423864457E-2</v>
      </c>
      <c r="T664" s="2">
        <f>(Table2[[#This Row],[Close Price]]-Table2[[#This Row],[50D EMA]])/Table2[[#This Row],[50D EMA]]</f>
        <v>-5.8270080832372319E-2</v>
      </c>
      <c r="U664" s="2">
        <f>(Table2[[#This Row],[Close Price]]-Table2[[#This Row],[200D EMA]])/Table2[[#This Row],[200D EMA]]</f>
        <v>-0.11416771832646788</v>
      </c>
      <c r="V664">
        <v>1.6155547529002601</v>
      </c>
      <c r="W664">
        <v>41.24</v>
      </c>
      <c r="X664">
        <v>41.83</v>
      </c>
      <c r="Y664">
        <v>41.24</v>
      </c>
      <c r="Z664">
        <v>41.83</v>
      </c>
      <c r="AA664">
        <v>41.24</v>
      </c>
      <c r="AB664">
        <v>41.83</v>
      </c>
      <c r="AC664" s="2">
        <f>(Table2[[#This Row],[Close Price]]/Table2[[#This Row],[Day Low]])-1</f>
        <v>7.032007759456782E-3</v>
      </c>
      <c r="AD664" s="2">
        <f>(Table2[[#This Row],[Day High]]/Table2[[#This Row],[Close Price]])-1</f>
        <v>7.2236937153864478E-3</v>
      </c>
      <c r="AE664" s="2">
        <f>(Table2[[#This Row],[Close Price]]/Table2[[#This Row],[Current Week Low]])-1</f>
        <v>7.032007759456782E-3</v>
      </c>
      <c r="AF664" s="2">
        <f>(Table2[[#This Row],[Current Week High]]/Table2[[#This Row],[Close Price]])-1</f>
        <v>7.2236937153864478E-3</v>
      </c>
      <c r="AG664" s="2">
        <f>(Table2[[#This Row],[Close Price]]/Table2[[#This Row],[Current Month Low]])-1</f>
        <v>7.032007759456782E-3</v>
      </c>
      <c r="AH664" s="2">
        <f>(Table2[[#This Row],[Current Month High]]/Table2[[#This Row],[Close Price]])-1</f>
        <v>7.2236937153864478E-3</v>
      </c>
      <c r="AI664">
        <v>65.422586082350094</v>
      </c>
      <c r="AJ664">
        <v>11.7900403768506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-0.2</v>
      </c>
      <c r="AM664" t="s">
        <v>10456</v>
      </c>
      <c r="AN664">
        <v>-6.93</v>
      </c>
      <c r="AO664" t="s">
        <v>10456</v>
      </c>
      <c r="AP664">
        <v>-1.4750452044628E-2</v>
      </c>
      <c r="AQ664">
        <f>(Table2[[#This Row],[Sharpe Ratio]]-AVERAGE(Table2[Sharpe Ratio]))/_xlfn.STDEV.P(Table2[Sharpe Ratio])</f>
        <v>-0.77855741618926855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595</v>
      </c>
      <c r="AT664">
        <f>_xlfn.RANK.AVG(Table2[[#This Row],[6M Return vs Nifty Z-Score]],Table2[6M Return vs Nifty Z-Score])</f>
        <v>699</v>
      </c>
      <c r="AU664">
        <f>_xlfn.RANK.AVG(Table2[[#This Row],[Sharpe Ratio Z-Score]],Table2[Sharpe Ratio Z-Score])</f>
        <v>575</v>
      </c>
      <c r="AV664">
        <f>(Table2[[#This Row],[Rank 1Y]]+Table2[[#This Row],[Rank 6M]]+Table2[[#This Row],[Rank Sharpe]])/3</f>
        <v>623</v>
      </c>
    </row>
    <row r="665" spans="1:48" x14ac:dyDescent="0.3">
      <c r="A665" t="s">
        <v>1163</v>
      </c>
      <c r="B665" t="s">
        <v>1164</v>
      </c>
      <c r="C665" t="s">
        <v>10425</v>
      </c>
      <c r="D665" t="s">
        <v>542</v>
      </c>
      <c r="E665">
        <v>9730.5566863999993</v>
      </c>
      <c r="F665">
        <v>2785.45</v>
      </c>
      <c r="G665">
        <v>-21.1369551454729</v>
      </c>
      <c r="H665">
        <f>(Table2[[#This Row],[1Y Return vs Nifty]]-AVERAGE(Table2[1Y Return vs Nifty]))/_xlfn.STDEV.P(Table2[1Y Return vs Nifty])</f>
        <v>-0.79660730954466519</v>
      </c>
      <c r="I665">
        <v>2.8858151058938102</v>
      </c>
      <c r="J665">
        <f>(Table2[[#This Row],[1M Return vs Nifty]]-AVERAGE(Table2[1M Return vs Nifty]))/_xlfn.STDEV.P(Table2[1M Return vs Nifty])</f>
        <v>0.30691038724652381</v>
      </c>
      <c r="K665">
        <v>-10.5468323572762</v>
      </c>
      <c r="L665">
        <f>(Table2[[#This Row],[6M Return vs Nifty]]-AVERAGE(Table2[6M Return vs Nifty]))/_xlfn.STDEV.P(Table2[6M Return vs Nifty])</f>
        <v>-0.69754868524415259</v>
      </c>
      <c r="M665">
        <v>0.213237668986582</v>
      </c>
      <c r="N665">
        <f>(Table2[[#This Row],[1W Return vs Nifty]]-AVERAGE(Table2[1W Return vs Nifty]))/_xlfn.STDEV.P(Table2[1W Return vs Nifty])</f>
        <v>0.40691416717454842</v>
      </c>
      <c r="O665">
        <v>2665.78</v>
      </c>
      <c r="P665">
        <v>2601.4315603731202</v>
      </c>
      <c r="Q665">
        <v>2604.8646266395699</v>
      </c>
      <c r="R665">
        <v>68.966537919073403</v>
      </c>
      <c r="S665" s="2">
        <f>(Table2[[#This Row],[Close Price]]-Table2[[#This Row],[20D EMA]])/Table2[[#This Row],[20D EMA]]</f>
        <v>4.4891176316124964E-2</v>
      </c>
      <c r="T665" s="2">
        <f>(Table2[[#This Row],[Close Price]]-Table2[[#This Row],[50D EMA]])/Table2[[#This Row],[50D EMA]]</f>
        <v>7.0737374924630378E-2</v>
      </c>
      <c r="U665" s="2">
        <f>(Table2[[#This Row],[Close Price]]-Table2[[#This Row],[200D EMA]])/Table2[[#This Row],[200D EMA]]</f>
        <v>6.9326202795189307E-2</v>
      </c>
      <c r="V665">
        <v>1.01779860878554</v>
      </c>
      <c r="W665">
        <v>2740</v>
      </c>
      <c r="X665">
        <v>2794.05</v>
      </c>
      <c r="Y665">
        <v>2740</v>
      </c>
      <c r="Z665">
        <v>2794.05</v>
      </c>
      <c r="AA665">
        <v>2740</v>
      </c>
      <c r="AB665">
        <v>2794.05</v>
      </c>
      <c r="AC665" s="2">
        <f>(Table2[[#This Row],[Close Price]]/Table2[[#This Row],[Day Low]])-1</f>
        <v>1.6587591240875943E-2</v>
      </c>
      <c r="AD665" s="2">
        <f>(Table2[[#This Row],[Day High]]/Table2[[#This Row],[Close Price]])-1</f>
        <v>3.0874724012279753E-3</v>
      </c>
      <c r="AE665" s="2">
        <f>(Table2[[#This Row],[Close Price]]/Table2[[#This Row],[Current Week Low]])-1</f>
        <v>1.6587591240875943E-2</v>
      </c>
      <c r="AF665" s="2">
        <f>(Table2[[#This Row],[Current Week High]]/Table2[[#This Row],[Close Price]])-1</f>
        <v>3.0874724012279753E-3</v>
      </c>
      <c r="AG665" s="2">
        <f>(Table2[[#This Row],[Close Price]]/Table2[[#This Row],[Current Month Low]])-1</f>
        <v>1.6587591240875943E-2</v>
      </c>
      <c r="AH665" s="2">
        <f>(Table2[[#This Row],[Current Month High]]/Table2[[#This Row],[Close Price]])-1</f>
        <v>3.0874724012279753E-3</v>
      </c>
      <c r="AI665">
        <v>6.7691037354825996</v>
      </c>
      <c r="AJ665">
        <v>23.963061860258101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0.03</v>
      </c>
      <c r="AM665" t="s">
        <v>10455</v>
      </c>
      <c r="AN665">
        <v>4.45</v>
      </c>
      <c r="AO665" t="s">
        <v>10455</v>
      </c>
      <c r="AP665">
        <v>-9.0825101335778993E-2</v>
      </c>
      <c r="AQ665">
        <f>(Table2[[#This Row],[Sharpe Ratio]]-AVERAGE(Table2[Sharpe Ratio]))/_xlfn.STDEV.P(Table2[Sharpe Ratio])</f>
        <v>-1.6386489676049882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626</v>
      </c>
      <c r="AT665">
        <f>_xlfn.RANK.AVG(Table2[[#This Row],[6M Return vs Nifty Z-Score]],Table2[6M Return vs Nifty Z-Score])</f>
        <v>551</v>
      </c>
      <c r="AU665">
        <f>_xlfn.RANK.AVG(Table2[[#This Row],[Sharpe Ratio Z-Score]],Table2[Sharpe Ratio Z-Score])</f>
        <v>692</v>
      </c>
      <c r="AV665">
        <f>(Table2[[#This Row],[Rank 1Y]]+Table2[[#This Row],[Rank 6M]]+Table2[[#This Row],[Rank Sharpe]])/3</f>
        <v>623</v>
      </c>
    </row>
    <row r="666" spans="1:48" x14ac:dyDescent="0.3">
      <c r="A666" t="s">
        <v>22</v>
      </c>
      <c r="B666" t="s">
        <v>23</v>
      </c>
      <c r="C666" t="s">
        <v>10411</v>
      </c>
      <c r="D666" t="s">
        <v>24</v>
      </c>
      <c r="E666">
        <v>1281055.6332107601</v>
      </c>
      <c r="F666">
        <v>1705.2</v>
      </c>
      <c r="G666">
        <v>-26.573667185484201</v>
      </c>
      <c r="H666">
        <f>(Table2[[#This Row],[1Y Return vs Nifty]]-AVERAGE(Table2[1Y Return vs Nifty]))/_xlfn.STDEV.P(Table2[1Y Return vs Nifty])</f>
        <v>-0.86105084680927513</v>
      </c>
      <c r="I666">
        <v>0.99613853348997605</v>
      </c>
      <c r="J666">
        <f>(Table2[[#This Row],[1M Return vs Nifty]]-AVERAGE(Table2[1M Return vs Nifty]))/_xlfn.STDEV.P(Table2[1M Return vs Nifty])</f>
        <v>0.12553350987259276</v>
      </c>
      <c r="K666">
        <v>-10.5342403069033</v>
      </c>
      <c r="L666">
        <f>(Table2[[#This Row],[6M Return vs Nifty]]-AVERAGE(Table2[6M Return vs Nifty]))/_xlfn.STDEV.P(Table2[6M Return vs Nifty])</f>
        <v>-0.69716504369284382</v>
      </c>
      <c r="M666">
        <v>-0.54935268871893606</v>
      </c>
      <c r="N666">
        <f>(Table2[[#This Row],[1W Return vs Nifty]]-AVERAGE(Table2[1W Return vs Nifty]))/_xlfn.STDEV.P(Table2[1W Return vs Nifty])</f>
        <v>0.25370370521772434</v>
      </c>
      <c r="O666">
        <v>1631.09</v>
      </c>
      <c r="P666">
        <v>1569.3293091001699</v>
      </c>
      <c r="Q666">
        <v>1540.1668192919501</v>
      </c>
      <c r="R666">
        <v>68.245033968036495</v>
      </c>
      <c r="S666" s="2">
        <f>(Table2[[#This Row],[Close Price]]-Table2[[#This Row],[20D EMA]])/Table2[[#This Row],[20D EMA]]</f>
        <v>4.5435874170033613E-2</v>
      </c>
      <c r="T666" s="2">
        <f>(Table2[[#This Row],[Close Price]]-Table2[[#This Row],[50D EMA]])/Table2[[#This Row],[50D EMA]]</f>
        <v>8.6578827089985586E-2</v>
      </c>
      <c r="U666" s="2">
        <f>(Table2[[#This Row],[Close Price]]-Table2[[#This Row],[200D EMA]])/Table2[[#This Row],[200D EMA]]</f>
        <v>0.10715279581462446</v>
      </c>
      <c r="V666">
        <v>1.15921147448857</v>
      </c>
      <c r="W666">
        <v>1680</v>
      </c>
      <c r="X666">
        <v>1707.3</v>
      </c>
      <c r="Y666">
        <v>1680</v>
      </c>
      <c r="Z666">
        <v>1707.3</v>
      </c>
      <c r="AA666">
        <v>1680</v>
      </c>
      <c r="AB666">
        <v>1707.3</v>
      </c>
      <c r="AC666" s="2">
        <f>(Table2[[#This Row],[Close Price]]/Table2[[#This Row],[Day Low]])-1</f>
        <v>1.5000000000000124E-2</v>
      </c>
      <c r="AD666" s="2">
        <f>(Table2[[#This Row],[Day High]]/Table2[[#This Row],[Close Price]])-1</f>
        <v>1.2315270935960854E-3</v>
      </c>
      <c r="AE666" s="2">
        <f>(Table2[[#This Row],[Close Price]]/Table2[[#This Row],[Current Week Low]])-1</f>
        <v>1.5000000000000124E-2</v>
      </c>
      <c r="AF666" s="2">
        <f>(Table2[[#This Row],[Current Week High]]/Table2[[#This Row],[Close Price]])-1</f>
        <v>1.2315270935960854E-3</v>
      </c>
      <c r="AG666" s="2">
        <f>(Table2[[#This Row],[Close Price]]/Table2[[#This Row],[Current Month Low]])-1</f>
        <v>1.5000000000000124E-2</v>
      </c>
      <c r="AH666" s="2">
        <f>(Table2[[#This Row],[Current Month High]]/Table2[[#This Row],[Close Price]])-1</f>
        <v>1.2315270935960854E-3</v>
      </c>
      <c r="AI666">
        <v>3.06708890452731</v>
      </c>
      <c r="AJ666">
        <v>25.055920208279801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0.02</v>
      </c>
      <c r="AM666" t="s">
        <v>10455</v>
      </c>
      <c r="AN666">
        <v>8.33</v>
      </c>
      <c r="AO666" t="s">
        <v>10455</v>
      </c>
      <c r="AP666">
        <v>-7.9603155547394999E-2</v>
      </c>
      <c r="AQ666">
        <f>(Table2[[#This Row],[Sharpe Ratio]]-AVERAGE(Table2[Sharpe Ratio]))/_xlfn.STDEV.P(Table2[Sharpe Ratio])</f>
        <v>-1.5117748925620027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-2.6907535679738044</v>
      </c>
      <c r="AS666">
        <f>_xlfn.RANK.AVG(Table2[[#This Row],[1Y Return vs Nifty Z-Score]],Table2[1Y Return vs Nifty Z-Score])</f>
        <v>645</v>
      </c>
      <c r="AT666">
        <f>_xlfn.RANK.AVG(Table2[[#This Row],[6M Return vs Nifty Z-Score]],Table2[6M Return vs Nifty Z-Score])</f>
        <v>550</v>
      </c>
      <c r="AU666">
        <f>_xlfn.RANK.AVG(Table2[[#This Row],[Sharpe Ratio Z-Score]],Table2[Sharpe Ratio Z-Score])</f>
        <v>676</v>
      </c>
      <c r="AV666">
        <f>(Table2[[#This Row],[Rank 1Y]]+Table2[[#This Row],[Rank 6M]]+Table2[[#This Row],[Rank Sharpe]])/3</f>
        <v>623.66666666666663</v>
      </c>
    </row>
    <row r="667" spans="1:48" x14ac:dyDescent="0.3">
      <c r="A667" t="s">
        <v>867</v>
      </c>
      <c r="B667" t="s">
        <v>868</v>
      </c>
      <c r="C667" t="s">
        <v>10409</v>
      </c>
      <c r="D667" t="s">
        <v>177</v>
      </c>
      <c r="E667">
        <v>16731.688355279999</v>
      </c>
      <c r="F667">
        <v>303.05</v>
      </c>
      <c r="G667">
        <v>-21.945978715815102</v>
      </c>
      <c r="H667">
        <f>(Table2[[#This Row],[1Y Return vs Nifty]]-AVERAGE(Table2[1Y Return vs Nifty]))/_xlfn.STDEV.P(Table2[1Y Return vs Nifty])</f>
        <v>-0.80619699173117798</v>
      </c>
      <c r="I667">
        <v>-6.9159360986994001</v>
      </c>
      <c r="J667">
        <f>(Table2[[#This Row],[1M Return vs Nifty]]-AVERAGE(Table2[1M Return vs Nifty]))/_xlfn.STDEV.P(Table2[1M Return vs Nifty])</f>
        <v>-0.63389136277133917</v>
      </c>
      <c r="K667">
        <v>-16.278815151114699</v>
      </c>
      <c r="L667">
        <f>(Table2[[#This Row],[6M Return vs Nifty]]-AVERAGE(Table2[6M Return vs Nifty]))/_xlfn.STDEV.P(Table2[6M Return vs Nifty])</f>
        <v>-0.87218480136360477</v>
      </c>
      <c r="M667">
        <v>-5.1613952922011297</v>
      </c>
      <c r="N667">
        <f>(Table2[[#This Row],[1W Return vs Nifty]]-AVERAGE(Table2[1W Return vs Nifty]))/_xlfn.STDEV.P(Table2[1W Return vs Nifty])</f>
        <v>-0.67289229839569453</v>
      </c>
      <c r="O667">
        <v>298.70999999999998</v>
      </c>
      <c r="P667">
        <v>305.32630476873999</v>
      </c>
      <c r="Q667">
        <v>311.69078080399601</v>
      </c>
      <c r="R667">
        <v>43.602389878091699</v>
      </c>
      <c r="S667" s="2">
        <f>(Table2[[#This Row],[Close Price]]-Table2[[#This Row],[20D EMA]])/Table2[[#This Row],[20D EMA]]</f>
        <v>1.4529141977168598E-2</v>
      </c>
      <c r="T667" s="2">
        <f>(Table2[[#This Row],[Close Price]]-Table2[[#This Row],[50D EMA]])/Table2[[#This Row],[50D EMA]]</f>
        <v>-7.4553182388398974E-3</v>
      </c>
      <c r="U667" s="2">
        <f>(Table2[[#This Row],[Close Price]]-Table2[[#This Row],[200D EMA]])/Table2[[#This Row],[200D EMA]]</f>
        <v>-2.7722285470578846E-2</v>
      </c>
      <c r="V667">
        <v>0.46090378660500098</v>
      </c>
      <c r="W667">
        <v>295.10000000000002</v>
      </c>
      <c r="X667">
        <v>307</v>
      </c>
      <c r="Y667">
        <v>295.10000000000002</v>
      </c>
      <c r="Z667">
        <v>307</v>
      </c>
      <c r="AA667">
        <v>295.10000000000002</v>
      </c>
      <c r="AB667">
        <v>307</v>
      </c>
      <c r="AC667" s="2">
        <f>(Table2[[#This Row],[Close Price]]/Table2[[#This Row],[Day Low]])-1</f>
        <v>2.6940020332090864E-2</v>
      </c>
      <c r="AD667" s="2">
        <f>(Table2[[#This Row],[Day High]]/Table2[[#This Row],[Close Price]])-1</f>
        <v>1.3034152780069252E-2</v>
      </c>
      <c r="AE667" s="2">
        <f>(Table2[[#This Row],[Close Price]]/Table2[[#This Row],[Current Week Low]])-1</f>
        <v>2.6940020332090864E-2</v>
      </c>
      <c r="AF667" s="2">
        <f>(Table2[[#This Row],[Current Week High]]/Table2[[#This Row],[Close Price]])-1</f>
        <v>1.3034152780069252E-2</v>
      </c>
      <c r="AG667" s="2">
        <f>(Table2[[#This Row],[Close Price]]/Table2[[#This Row],[Current Month Low]])-1</f>
        <v>2.6940020332090864E-2</v>
      </c>
      <c r="AH667" s="2">
        <f>(Table2[[#This Row],[Current Month High]]/Table2[[#This Row],[Close Price]])-1</f>
        <v>1.3034152780069252E-2</v>
      </c>
      <c r="AI667">
        <v>34.218775779574301</v>
      </c>
      <c r="AJ667">
        <v>19.076620825147302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-0.25</v>
      </c>
      <c r="AM667" t="s">
        <v>10456</v>
      </c>
      <c r="AN667">
        <v>1.2</v>
      </c>
      <c r="AO667" t="s">
        <v>10455</v>
      </c>
      <c r="AP667">
        <v>-6.0316267210502997E-2</v>
      </c>
      <c r="AQ667">
        <f>(Table2[[#This Row],[Sharpe Ratio]]-AVERAGE(Table2[Sharpe Ratio]))/_xlfn.STDEV.P(Table2[Sharpe Ratio])</f>
        <v>-1.2937194711275624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631</v>
      </c>
      <c r="AT667">
        <f>_xlfn.RANK.AVG(Table2[[#This Row],[6M Return vs Nifty Z-Score]],Table2[6M Return vs Nifty Z-Score])</f>
        <v>600</v>
      </c>
      <c r="AU667">
        <f>_xlfn.RANK.AVG(Table2[[#This Row],[Sharpe Ratio Z-Score]],Table2[Sharpe Ratio Z-Score])</f>
        <v>647</v>
      </c>
      <c r="AV667">
        <f>(Table2[[#This Row],[Rank 1Y]]+Table2[[#This Row],[Rank 6M]]+Table2[[#This Row],[Rank Sharpe]])/3</f>
        <v>626</v>
      </c>
    </row>
    <row r="668" spans="1:48" x14ac:dyDescent="0.3">
      <c r="A668" t="s">
        <v>1421</v>
      </c>
      <c r="B668" t="s">
        <v>1422</v>
      </c>
      <c r="C668" t="s">
        <v>10425</v>
      </c>
      <c r="D668" t="s">
        <v>542</v>
      </c>
      <c r="E668">
        <v>6928.9493667679899</v>
      </c>
      <c r="F668">
        <v>259.7</v>
      </c>
      <c r="G668">
        <v>-26.345770715142798</v>
      </c>
      <c r="H668">
        <f>(Table2[[#This Row],[1Y Return vs Nifty]]-AVERAGE(Table2[1Y Return vs Nifty]))/_xlfn.STDEV.P(Table2[1Y Return vs Nifty])</f>
        <v>-0.85834949816861972</v>
      </c>
      <c r="I668">
        <v>-4.1356735895714998</v>
      </c>
      <c r="J668">
        <f>(Table2[[#This Row],[1M Return vs Nifty]]-AVERAGE(Table2[1M Return vs Nifty]))/_xlfn.STDEV.P(Table2[1M Return vs Nifty])</f>
        <v>-0.36703335143242161</v>
      </c>
      <c r="K668">
        <v>-21.998766726873999</v>
      </c>
      <c r="L668">
        <f>(Table2[[#This Row],[6M Return vs Nifty]]-AVERAGE(Table2[6M Return vs Nifty]))/_xlfn.STDEV.P(Table2[6M Return vs Nifty])</f>
        <v>-1.0464543627893135</v>
      </c>
      <c r="M668">
        <v>-7.1862530030206102</v>
      </c>
      <c r="N668">
        <f>(Table2[[#This Row],[1W Return vs Nifty]]-AVERAGE(Table2[1W Return vs Nifty]))/_xlfn.STDEV.P(Table2[1W Return vs Nifty])</f>
        <v>-1.0797023008259745</v>
      </c>
      <c r="O668">
        <v>252.64</v>
      </c>
      <c r="P668">
        <v>250.04487984065</v>
      </c>
      <c r="Q668">
        <v>259.57835943879502</v>
      </c>
      <c r="R668">
        <v>44.272900467489997</v>
      </c>
      <c r="S668" s="2">
        <f>(Table2[[#This Row],[Close Price]]-Table2[[#This Row],[20D EMA]])/Table2[[#This Row],[20D EMA]]</f>
        <v>2.7944901836605456E-2</v>
      </c>
      <c r="T668" s="2">
        <f>(Table2[[#This Row],[Close Price]]-Table2[[#This Row],[50D EMA]])/Table2[[#This Row],[50D EMA]]</f>
        <v>3.8613548757739251E-2</v>
      </c>
      <c r="U668" s="2">
        <f>(Table2[[#This Row],[Close Price]]-Table2[[#This Row],[200D EMA]])/Table2[[#This Row],[200D EMA]]</f>
        <v>4.686082517354493E-4</v>
      </c>
      <c r="V668">
        <v>1.5224211353066299</v>
      </c>
      <c r="W668">
        <v>251.4</v>
      </c>
      <c r="X668">
        <v>262.75</v>
      </c>
      <c r="Y668">
        <v>251.4</v>
      </c>
      <c r="Z668">
        <v>262.75</v>
      </c>
      <c r="AA668">
        <v>251.4</v>
      </c>
      <c r="AB668">
        <v>262.75</v>
      </c>
      <c r="AC668" s="2">
        <f>(Table2[[#This Row],[Close Price]]/Table2[[#This Row],[Day Low]])-1</f>
        <v>3.3015115354017466E-2</v>
      </c>
      <c r="AD668" s="2">
        <f>(Table2[[#This Row],[Day High]]/Table2[[#This Row],[Close Price]])-1</f>
        <v>1.1744320369657446E-2</v>
      </c>
      <c r="AE668" s="2">
        <f>(Table2[[#This Row],[Close Price]]/Table2[[#This Row],[Current Week Low]])-1</f>
        <v>3.3015115354017466E-2</v>
      </c>
      <c r="AF668" s="2">
        <f>(Table2[[#This Row],[Current Week High]]/Table2[[#This Row],[Close Price]])-1</f>
        <v>1.1744320369657446E-2</v>
      </c>
      <c r="AG668" s="2">
        <f>(Table2[[#This Row],[Close Price]]/Table2[[#This Row],[Current Month Low]])-1</f>
        <v>3.3015115354017466E-2</v>
      </c>
      <c r="AH668" s="2">
        <f>(Table2[[#This Row],[Current Month High]]/Table2[[#This Row],[Close Price]])-1</f>
        <v>1.1744320369657446E-2</v>
      </c>
      <c r="AI668">
        <v>23.584905660377299</v>
      </c>
      <c r="AJ668">
        <v>18.045454545454501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-0.03</v>
      </c>
      <c r="AM668" t="s">
        <v>10456</v>
      </c>
      <c r="AN668">
        <v>2.37</v>
      </c>
      <c r="AO668" t="s">
        <v>10455</v>
      </c>
      <c r="AP668">
        <v>-2.0065799314358999E-2</v>
      </c>
      <c r="AQ668">
        <f>(Table2[[#This Row],[Sharpe Ratio]]-AVERAGE(Table2[Sharpe Ratio]))/_xlfn.STDEV.P(Table2[Sharpe Ratio])</f>
        <v>-0.8386521431730185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644</v>
      </c>
      <c r="AT668">
        <f>_xlfn.RANK.AVG(Table2[[#This Row],[6M Return vs Nifty Z-Score]],Table2[6M Return vs Nifty Z-Score])</f>
        <v>653</v>
      </c>
      <c r="AU668">
        <f>_xlfn.RANK.AVG(Table2[[#This Row],[Sharpe Ratio Z-Score]],Table2[Sharpe Ratio Z-Score])</f>
        <v>585</v>
      </c>
      <c r="AV668">
        <f>(Table2[[#This Row],[Rank 1Y]]+Table2[[#This Row],[Rank 6M]]+Table2[[#This Row],[Rank Sharpe]])/3</f>
        <v>627.33333333333337</v>
      </c>
    </row>
    <row r="669" spans="1:48" x14ac:dyDescent="0.3">
      <c r="A669" t="s">
        <v>920</v>
      </c>
      <c r="B669" t="s">
        <v>921</v>
      </c>
      <c r="C669" t="s">
        <v>10425</v>
      </c>
      <c r="D669" t="s">
        <v>542</v>
      </c>
      <c r="E669">
        <v>15200.411692239901</v>
      </c>
      <c r="F669">
        <v>1477.85</v>
      </c>
      <c r="G669">
        <v>-20.078546245975399</v>
      </c>
      <c r="H669">
        <f>(Table2[[#This Row],[1Y Return vs Nifty]]-AVERAGE(Table2[1Y Return vs Nifty]))/_xlfn.STDEV.P(Table2[1Y Return vs Nifty])</f>
        <v>-0.78406156262005533</v>
      </c>
      <c r="I669">
        <v>1.28625015030405</v>
      </c>
      <c r="J669">
        <f>(Table2[[#This Row],[1M Return vs Nifty]]-AVERAGE(Table2[1M Return vs Nifty]))/_xlfn.STDEV.P(Table2[1M Return vs Nifty])</f>
        <v>0.15337930100747596</v>
      </c>
      <c r="K669">
        <v>-18.075909220040099</v>
      </c>
      <c r="L669">
        <f>(Table2[[#This Row],[6M Return vs Nifty]]-AVERAGE(Table2[6M Return vs Nifty]))/_xlfn.STDEV.P(Table2[6M Return vs Nifty])</f>
        <v>-0.92693680250983801</v>
      </c>
      <c r="M669">
        <v>-3.24279001228826</v>
      </c>
      <c r="N669">
        <f>(Table2[[#This Row],[1W Return vs Nifty]]-AVERAGE(Table2[1W Return vs Nifty]))/_xlfn.STDEV.P(Table2[1W Return vs Nifty])</f>
        <v>-0.28742925355378157</v>
      </c>
      <c r="O669">
        <v>1401.13</v>
      </c>
      <c r="P669">
        <v>1370.3393717450999</v>
      </c>
      <c r="Q669">
        <v>1388.8178891862101</v>
      </c>
      <c r="R669">
        <v>59.750371992054802</v>
      </c>
      <c r="S669" s="2">
        <f>(Table2[[#This Row],[Close Price]]-Table2[[#This Row],[20D EMA]])/Table2[[#This Row],[20D EMA]]</f>
        <v>5.4755804243717426E-2</v>
      </c>
      <c r="T669" s="2">
        <f>(Table2[[#This Row],[Close Price]]-Table2[[#This Row],[50D EMA]])/Table2[[#This Row],[50D EMA]]</f>
        <v>7.8455476410918074E-2</v>
      </c>
      <c r="U669" s="2">
        <f>(Table2[[#This Row],[Close Price]]-Table2[[#This Row],[200D EMA]])/Table2[[#This Row],[200D EMA]]</f>
        <v>6.4106396891214404E-2</v>
      </c>
      <c r="V669">
        <v>1.76887774810944</v>
      </c>
      <c r="W669">
        <v>1446.1</v>
      </c>
      <c r="X669">
        <v>1500</v>
      </c>
      <c r="Y669">
        <v>1446.1</v>
      </c>
      <c r="Z669">
        <v>1500</v>
      </c>
      <c r="AA669">
        <v>1446.1</v>
      </c>
      <c r="AB669">
        <v>1500</v>
      </c>
      <c r="AC669" s="2">
        <f>(Table2[[#This Row],[Close Price]]/Table2[[#This Row],[Day Low]])-1</f>
        <v>2.1955604729963385E-2</v>
      </c>
      <c r="AD669" s="2">
        <f>(Table2[[#This Row],[Day High]]/Table2[[#This Row],[Close Price]])-1</f>
        <v>1.4987989308793193E-2</v>
      </c>
      <c r="AE669" s="2">
        <f>(Table2[[#This Row],[Close Price]]/Table2[[#This Row],[Current Week Low]])-1</f>
        <v>2.1955604729963385E-2</v>
      </c>
      <c r="AF669" s="2">
        <f>(Table2[[#This Row],[Current Week High]]/Table2[[#This Row],[Close Price]])-1</f>
        <v>1.4987989308793193E-2</v>
      </c>
      <c r="AG669" s="2">
        <f>(Table2[[#This Row],[Close Price]]/Table2[[#This Row],[Current Month Low]])-1</f>
        <v>2.1955604729963385E-2</v>
      </c>
      <c r="AH669" s="2">
        <f>(Table2[[#This Row],[Current Month High]]/Table2[[#This Row],[Close Price]])-1</f>
        <v>1.4987989308793193E-2</v>
      </c>
      <c r="AI669">
        <v>9.7540345772575208</v>
      </c>
      <c r="AJ669">
        <v>18.8938053097345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0.04</v>
      </c>
      <c r="AM669" t="s">
        <v>10455</v>
      </c>
      <c r="AN669">
        <v>7.39</v>
      </c>
      <c r="AO669" t="s">
        <v>10455</v>
      </c>
      <c r="AP669">
        <v>-6.3165979077956E-2</v>
      </c>
      <c r="AQ669">
        <f>(Table2[[#This Row],[Sharpe Ratio]]-AVERAGE(Table2[Sharpe Ratio]))/_xlfn.STDEV.P(Table2[Sharpe Ratio])</f>
        <v>-1.3259379975881311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620</v>
      </c>
      <c r="AT669">
        <f>_xlfn.RANK.AVG(Table2[[#This Row],[6M Return vs Nifty Z-Score]],Table2[6M Return vs Nifty Z-Score])</f>
        <v>620</v>
      </c>
      <c r="AU669">
        <f>_xlfn.RANK.AVG(Table2[[#This Row],[Sharpe Ratio Z-Score]],Table2[Sharpe Ratio Z-Score])</f>
        <v>650</v>
      </c>
      <c r="AV669">
        <f>(Table2[[#This Row],[Rank 1Y]]+Table2[[#This Row],[Rank 6M]]+Table2[[#This Row],[Rank Sharpe]])/3</f>
        <v>630</v>
      </c>
    </row>
    <row r="670" spans="1:48" x14ac:dyDescent="0.3">
      <c r="A670" t="s">
        <v>2142</v>
      </c>
      <c r="B670" t="s">
        <v>2143</v>
      </c>
      <c r="C670" t="s">
        <v>10421</v>
      </c>
      <c r="D670" t="s">
        <v>381</v>
      </c>
      <c r="E670">
        <v>2532.5175571200002</v>
      </c>
      <c r="F670">
        <v>489.1</v>
      </c>
      <c r="G670">
        <v>-49.510728486934198</v>
      </c>
      <c r="H670">
        <f>(Table2[[#This Row],[1Y Return vs Nifty]]-AVERAGE(Table2[1Y Return vs Nifty]))/_xlfn.STDEV.P(Table2[1Y Return vs Nifty])</f>
        <v>-1.1329330715514121</v>
      </c>
      <c r="I670">
        <v>-6.6157086066513804</v>
      </c>
      <c r="J670">
        <f>(Table2[[#This Row],[1M Return vs Nifty]]-AVERAGE(Table2[1M Return vs Nifty]))/_xlfn.STDEV.P(Table2[1M Return vs Nifty])</f>
        <v>-0.60507461931126338</v>
      </c>
      <c r="K670">
        <v>-22.379373865958499</v>
      </c>
      <c r="L670">
        <f>(Table2[[#This Row],[6M Return vs Nifty]]-AVERAGE(Table2[6M Return vs Nifty]))/_xlfn.STDEV.P(Table2[6M Return vs Nifty])</f>
        <v>-1.0580503069726253</v>
      </c>
      <c r="M670">
        <v>-4.2251375002655998</v>
      </c>
      <c r="N670">
        <f>(Table2[[#This Row],[1W Return vs Nifty]]-AVERAGE(Table2[1W Return vs Nifty]))/_xlfn.STDEV.P(Table2[1W Return vs Nifty])</f>
        <v>-0.48479066904292584</v>
      </c>
      <c r="O670">
        <v>485.45</v>
      </c>
      <c r="P670">
        <v>494.12897468272502</v>
      </c>
      <c r="Q670">
        <v>508.59929179054097</v>
      </c>
      <c r="R670">
        <v>40.574262711396003</v>
      </c>
      <c r="S670" s="2">
        <f>(Table2[[#This Row],[Close Price]]-Table2[[#This Row],[20D EMA]])/Table2[[#This Row],[20D EMA]]</f>
        <v>7.5187969924812737E-3</v>
      </c>
      <c r="T670" s="2">
        <f>(Table2[[#This Row],[Close Price]]-Table2[[#This Row],[50D EMA]])/Table2[[#This Row],[50D EMA]]</f>
        <v>-1.0177453540250386E-2</v>
      </c>
      <c r="U670" s="2">
        <f>(Table2[[#This Row],[Close Price]]-Table2[[#This Row],[200D EMA]])/Table2[[#This Row],[200D EMA]]</f>
        <v>-3.8339203583813569E-2</v>
      </c>
      <c r="V670">
        <v>0.71119458785772105</v>
      </c>
      <c r="W670">
        <v>479</v>
      </c>
      <c r="X670">
        <v>491</v>
      </c>
      <c r="Y670">
        <v>479</v>
      </c>
      <c r="Z670">
        <v>491</v>
      </c>
      <c r="AA670">
        <v>479</v>
      </c>
      <c r="AB670">
        <v>491</v>
      </c>
      <c r="AC670" s="2">
        <f>(Table2[[#This Row],[Close Price]]/Table2[[#This Row],[Day Low]])-1</f>
        <v>2.108559498956164E-2</v>
      </c>
      <c r="AD670" s="2">
        <f>(Table2[[#This Row],[Day High]]/Table2[[#This Row],[Close Price]])-1</f>
        <v>3.8846861582497727E-3</v>
      </c>
      <c r="AE670" s="2">
        <f>(Table2[[#This Row],[Close Price]]/Table2[[#This Row],[Current Week Low]])-1</f>
        <v>2.108559498956164E-2</v>
      </c>
      <c r="AF670" s="2">
        <f>(Table2[[#This Row],[Current Week High]]/Table2[[#This Row],[Close Price]])-1</f>
        <v>3.8846861582497727E-3</v>
      </c>
      <c r="AG670" s="2">
        <f>(Table2[[#This Row],[Close Price]]/Table2[[#This Row],[Current Month Low]])-1</f>
        <v>2.108559498956164E-2</v>
      </c>
      <c r="AH670" s="2">
        <f>(Table2[[#This Row],[Current Month High]]/Table2[[#This Row],[Close Price]])-1</f>
        <v>3.8846861582497727E-3</v>
      </c>
      <c r="AI670">
        <v>73.1752197914536</v>
      </c>
      <c r="AJ670">
        <v>11.159090909090899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-0.15</v>
      </c>
      <c r="AM670" t="s">
        <v>10456</v>
      </c>
      <c r="AN670">
        <v>1.41</v>
      </c>
      <c r="AO670" t="s">
        <v>10455</v>
      </c>
      <c r="AQ670">
        <f>(Table2[[#This Row],[Sharpe Ratio]]-AVERAGE(Table2[Sharpe Ratio]))/_xlfn.STDEV.P(Table2[Sharpe Ratio])</f>
        <v>-0.61179044057571164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717</v>
      </c>
      <c r="AT670">
        <f>_xlfn.RANK.AVG(Table2[[#This Row],[6M Return vs Nifty Z-Score]],Table2[6M Return vs Nifty Z-Score])</f>
        <v>656</v>
      </c>
      <c r="AU670">
        <f>_xlfn.RANK.AVG(Table2[[#This Row],[Sharpe Ratio Z-Score]],Table2[Sharpe Ratio Z-Score])</f>
        <v>519.5</v>
      </c>
      <c r="AV670">
        <f>(Table2[[#This Row],[Rank 1Y]]+Table2[[#This Row],[Rank 6M]]+Table2[[#This Row],[Rank Sharpe]])/3</f>
        <v>630.83333333333337</v>
      </c>
    </row>
    <row r="671" spans="1:48" x14ac:dyDescent="0.3">
      <c r="A671" t="s">
        <v>999</v>
      </c>
      <c r="B671" t="s">
        <v>1000</v>
      </c>
      <c r="C671" t="s">
        <v>10420</v>
      </c>
      <c r="D671" t="s">
        <v>80</v>
      </c>
      <c r="E671">
        <v>12966.554134664901</v>
      </c>
      <c r="F671">
        <v>371.5</v>
      </c>
      <c r="G671">
        <v>-20.049234065532701</v>
      </c>
      <c r="H671">
        <f>(Table2[[#This Row],[1Y Return vs Nifty]]-AVERAGE(Table2[1Y Return vs Nifty]))/_xlfn.STDEV.P(Table2[1Y Return vs Nifty])</f>
        <v>-0.78371411354076537</v>
      </c>
      <c r="I671">
        <v>6.0317766909302701</v>
      </c>
      <c r="J671">
        <f>(Table2[[#This Row],[1M Return vs Nifty]]-AVERAGE(Table2[1M Return vs Nifty]))/_xlfn.STDEV.P(Table2[1M Return vs Nifty])</f>
        <v>0.60886930284359697</v>
      </c>
      <c r="K671">
        <v>-12.463489346579101</v>
      </c>
      <c r="L671">
        <f>(Table2[[#This Row],[6M Return vs Nifty]]-AVERAGE(Table2[6M Return vs Nifty]))/_xlfn.STDEV.P(Table2[6M Return vs Nifty])</f>
        <v>-0.75594340563739237</v>
      </c>
      <c r="M671">
        <v>2.1387269993900602</v>
      </c>
      <c r="N671">
        <f>(Table2[[#This Row],[1W Return vs Nifty]]-AVERAGE(Table2[1W Return vs Nifty]))/_xlfn.STDEV.P(Table2[1W Return vs Nifty])</f>
        <v>0.79376027245663494</v>
      </c>
      <c r="O671">
        <v>348.38</v>
      </c>
      <c r="P671">
        <v>337.45097635083101</v>
      </c>
      <c r="Q671">
        <v>340.83487357996501</v>
      </c>
      <c r="R671">
        <v>69.069758760426495</v>
      </c>
      <c r="S671" s="2">
        <f>(Table2[[#This Row],[Close Price]]-Table2[[#This Row],[20D EMA]])/Table2[[#This Row],[20D EMA]]</f>
        <v>6.6364314828635418E-2</v>
      </c>
      <c r="T671" s="2">
        <f>(Table2[[#This Row],[Close Price]]-Table2[[#This Row],[50D EMA]])/Table2[[#This Row],[50D EMA]]</f>
        <v>0.1009006523477055</v>
      </c>
      <c r="U671" s="2">
        <f>(Table2[[#This Row],[Close Price]]-Table2[[#This Row],[200D EMA]])/Table2[[#This Row],[200D EMA]]</f>
        <v>8.9970624478485153E-2</v>
      </c>
      <c r="V671">
        <v>1.4991072292186201</v>
      </c>
      <c r="W671">
        <v>357.15</v>
      </c>
      <c r="X671">
        <v>376.5</v>
      </c>
      <c r="Y671">
        <v>357.15</v>
      </c>
      <c r="Z671">
        <v>376.5</v>
      </c>
      <c r="AA671">
        <v>357.15</v>
      </c>
      <c r="AB671">
        <v>376.5</v>
      </c>
      <c r="AC671" s="2">
        <f>(Table2[[#This Row],[Close Price]]/Table2[[#This Row],[Day Low]])-1</f>
        <v>4.0179196416071816E-2</v>
      </c>
      <c r="AD671" s="2">
        <f>(Table2[[#This Row],[Day High]]/Table2[[#This Row],[Close Price]])-1</f>
        <v>1.3458950201884257E-2</v>
      </c>
      <c r="AE671" s="2">
        <f>(Table2[[#This Row],[Close Price]]/Table2[[#This Row],[Current Week Low]])-1</f>
        <v>4.0179196416071816E-2</v>
      </c>
      <c r="AF671" s="2">
        <f>(Table2[[#This Row],[Current Week High]]/Table2[[#This Row],[Close Price]])-1</f>
        <v>1.3458950201884257E-2</v>
      </c>
      <c r="AG671" s="2">
        <f>(Table2[[#This Row],[Close Price]]/Table2[[#This Row],[Current Month Low]])-1</f>
        <v>4.0179196416071816E-2</v>
      </c>
      <c r="AH671" s="2">
        <f>(Table2[[#This Row],[Current Month High]]/Table2[[#This Row],[Close Price]])-1</f>
        <v>1.3458950201884257E-2</v>
      </c>
      <c r="AI671">
        <v>7.1332436069986498</v>
      </c>
      <c r="AJ671">
        <v>27.5317542052866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0.1</v>
      </c>
      <c r="AM671" t="s">
        <v>10455</v>
      </c>
      <c r="AN671">
        <v>7.18</v>
      </c>
      <c r="AO671" t="s">
        <v>10455</v>
      </c>
      <c r="AP671">
        <v>-0.103697401489767</v>
      </c>
      <c r="AQ671">
        <f>(Table2[[#This Row],[Sharpe Ratio]]-AVERAGE(Table2[Sharpe Ratio]))/_xlfn.STDEV.P(Table2[Sharpe Ratio])</f>
        <v>-1.7841817661507999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619</v>
      </c>
      <c r="AT671">
        <f>_xlfn.RANK.AVG(Table2[[#This Row],[6M Return vs Nifty Z-Score]],Table2[6M Return vs Nifty Z-Score])</f>
        <v>571</v>
      </c>
      <c r="AU671">
        <f>_xlfn.RANK.AVG(Table2[[#This Row],[Sharpe Ratio Z-Score]],Table2[Sharpe Ratio Z-Score])</f>
        <v>706</v>
      </c>
      <c r="AV671">
        <f>(Table2[[#This Row],[Rank 1Y]]+Table2[[#This Row],[Rank 6M]]+Table2[[#This Row],[Rank Sharpe]])/3</f>
        <v>632</v>
      </c>
    </row>
    <row r="672" spans="1:48" x14ac:dyDescent="0.3">
      <c r="A672" t="s">
        <v>1629</v>
      </c>
      <c r="B672" t="s">
        <v>1630</v>
      </c>
      <c r="C672" t="s">
        <v>10411</v>
      </c>
      <c r="D672" t="s">
        <v>49</v>
      </c>
      <c r="E672">
        <v>5036.6388464399997</v>
      </c>
      <c r="F672">
        <v>731.4</v>
      </c>
      <c r="G672">
        <v>-20.781555877760599</v>
      </c>
      <c r="H672">
        <f>(Table2[[#This Row],[1Y Return vs Nifty]]-AVERAGE(Table2[1Y Return vs Nifty]))/_xlfn.STDEV.P(Table2[1Y Return vs Nifty])</f>
        <v>-0.79239461889927565</v>
      </c>
      <c r="I672">
        <v>-17.6338778499487</v>
      </c>
      <c r="J672">
        <f>(Table2[[#This Row],[1M Return vs Nifty]]-AVERAGE(Table2[1M Return vs Nifty]))/_xlfn.STDEV.P(Table2[1M Return vs Nifty])</f>
        <v>-1.6626318547193124</v>
      </c>
      <c r="K672">
        <v>-46.0716662995723</v>
      </c>
      <c r="L672">
        <f>(Table2[[#This Row],[6M Return vs Nifty]]-AVERAGE(Table2[6M Return vs Nifty]))/_xlfn.STDEV.P(Table2[6M Return vs Nifty])</f>
        <v>-1.7798825387476693</v>
      </c>
      <c r="M672">
        <v>-8.3003541458851302</v>
      </c>
      <c r="N672">
        <f>(Table2[[#This Row],[1W Return vs Nifty]]-AVERAGE(Table2[1W Return vs Nifty]))/_xlfn.STDEV.P(Table2[1W Return vs Nifty])</f>
        <v>-1.3035340724188869</v>
      </c>
      <c r="O672">
        <v>749.6</v>
      </c>
      <c r="P672">
        <v>788.72500290958305</v>
      </c>
      <c r="Q672">
        <v>846.18296843454505</v>
      </c>
      <c r="R672">
        <v>25.793297181943</v>
      </c>
      <c r="S672" s="2">
        <f>(Table2[[#This Row],[Close Price]]-Table2[[#This Row],[20D EMA]])/Table2[[#This Row],[20D EMA]]</f>
        <v>-2.4279615795090775E-2</v>
      </c>
      <c r="T672" s="2">
        <f>(Table2[[#This Row],[Close Price]]-Table2[[#This Row],[50D EMA]])/Table2[[#This Row],[50D EMA]]</f>
        <v>-7.2680595515690324E-2</v>
      </c>
      <c r="U672" s="2">
        <f>(Table2[[#This Row],[Close Price]]-Table2[[#This Row],[200D EMA]])/Table2[[#This Row],[200D EMA]]</f>
        <v>-0.1356479304315186</v>
      </c>
      <c r="V672">
        <v>2.3545414464713801</v>
      </c>
      <c r="W672">
        <v>710.15</v>
      </c>
      <c r="X672">
        <v>738</v>
      </c>
      <c r="Y672">
        <v>710.15</v>
      </c>
      <c r="Z672">
        <v>738</v>
      </c>
      <c r="AA672">
        <v>710.15</v>
      </c>
      <c r="AB672">
        <v>738</v>
      </c>
      <c r="AC672" s="2">
        <f>(Table2[[#This Row],[Close Price]]/Table2[[#This Row],[Day Low]])-1</f>
        <v>2.9923255650214697E-2</v>
      </c>
      <c r="AD672" s="2">
        <f>(Table2[[#This Row],[Day High]]/Table2[[#This Row],[Close Price]])-1</f>
        <v>9.0237899917966491E-3</v>
      </c>
      <c r="AE672" s="2">
        <f>(Table2[[#This Row],[Close Price]]/Table2[[#This Row],[Current Week Low]])-1</f>
        <v>2.9923255650214697E-2</v>
      </c>
      <c r="AF672" s="2">
        <f>(Table2[[#This Row],[Current Week High]]/Table2[[#This Row],[Close Price]])-1</f>
        <v>9.0237899917966491E-3</v>
      </c>
      <c r="AG672" s="2">
        <f>(Table2[[#This Row],[Close Price]]/Table2[[#This Row],[Current Month Low]])-1</f>
        <v>2.9923255650214697E-2</v>
      </c>
      <c r="AH672" s="2">
        <f>(Table2[[#This Row],[Current Month High]]/Table2[[#This Row],[Close Price]])-1</f>
        <v>9.0237899917966491E-3</v>
      </c>
      <c r="AI672">
        <v>69.975389663658703</v>
      </c>
      <c r="AJ672">
        <v>7.8681513162746004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-0.25</v>
      </c>
      <c r="AM672" t="s">
        <v>10456</v>
      </c>
      <c r="AN672">
        <v>-5.83</v>
      </c>
      <c r="AO672" t="s">
        <v>10456</v>
      </c>
      <c r="AP672">
        <v>-1.0113826189990001E-2</v>
      </c>
      <c r="AQ672">
        <f>(Table2[[#This Row],[Sharpe Ratio]]-AVERAGE(Table2[Sharpe Ratio]))/_xlfn.STDEV.P(Table2[Sharpe Ratio])</f>
        <v>-0.72613623828298124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624</v>
      </c>
      <c r="AT672">
        <f>_xlfn.RANK.AVG(Table2[[#This Row],[6M Return vs Nifty Z-Score]],Table2[6M Return vs Nifty Z-Score])</f>
        <v>721</v>
      </c>
      <c r="AU672">
        <f>_xlfn.RANK.AVG(Table2[[#This Row],[Sharpe Ratio Z-Score]],Table2[Sharpe Ratio Z-Score])</f>
        <v>564</v>
      </c>
      <c r="AV672">
        <f>(Table2[[#This Row],[Rank 1Y]]+Table2[[#This Row],[Rank 6M]]+Table2[[#This Row],[Rank Sharpe]])/3</f>
        <v>636.33333333333337</v>
      </c>
    </row>
    <row r="673" spans="1:48" x14ac:dyDescent="0.3">
      <c r="A673" t="s">
        <v>2070</v>
      </c>
      <c r="B673" t="s">
        <v>2071</v>
      </c>
      <c r="C673" t="s">
        <v>10413</v>
      </c>
      <c r="D673" t="s">
        <v>414</v>
      </c>
      <c r="E673">
        <v>2715.6744627099902</v>
      </c>
      <c r="F673">
        <v>54.61</v>
      </c>
      <c r="G673">
        <v>-32.5687324995164</v>
      </c>
      <c r="H673">
        <f>(Table2[[#This Row],[1Y Return vs Nifty]]-AVERAGE(Table2[1Y Return vs Nifty]))/_xlfn.STDEV.P(Table2[1Y Return vs Nifty])</f>
        <v>-0.93211277028900408</v>
      </c>
      <c r="I673">
        <v>-4.4567481118236598</v>
      </c>
      <c r="J673">
        <f>(Table2[[#This Row],[1M Return vs Nifty]]-AVERAGE(Table2[1M Return vs Nifty]))/_xlfn.STDEV.P(Table2[1M Return vs Nifty])</f>
        <v>-0.39785105595438797</v>
      </c>
      <c r="K673">
        <v>-39.332682538867402</v>
      </c>
      <c r="L673">
        <f>(Table2[[#This Row],[6M Return vs Nifty]]-AVERAGE(Table2[6M Return vs Nifty]))/_xlfn.STDEV.P(Table2[6M Return vs Nifty])</f>
        <v>-1.5745661599499836</v>
      </c>
      <c r="M673">
        <v>-6.2317521519952699</v>
      </c>
      <c r="N673">
        <f>(Table2[[#This Row],[1W Return vs Nifty]]-AVERAGE(Table2[1W Return vs Nifty]))/_xlfn.STDEV.P(Table2[1W Return vs Nifty])</f>
        <v>-0.88793549595346133</v>
      </c>
      <c r="O673">
        <v>54.7</v>
      </c>
      <c r="P673">
        <v>56.101518121108697</v>
      </c>
      <c r="Q673">
        <v>63.0268681125767</v>
      </c>
      <c r="R673">
        <v>44.944957650740101</v>
      </c>
      <c r="S673" s="2">
        <f>(Table2[[#This Row],[Close Price]]-Table2[[#This Row],[20D EMA]])/Table2[[#This Row],[20D EMA]]</f>
        <v>-1.6453382084095686E-3</v>
      </c>
      <c r="T673" s="2">
        <f>(Table2[[#This Row],[Close Price]]-Table2[[#This Row],[50D EMA]])/Table2[[#This Row],[50D EMA]]</f>
        <v>-2.6586056332538004E-2</v>
      </c>
      <c r="U673" s="2">
        <f>(Table2[[#This Row],[Close Price]]-Table2[[#This Row],[200D EMA]])/Table2[[#This Row],[200D EMA]]</f>
        <v>-0.13354412752261058</v>
      </c>
      <c r="V673">
        <v>0.720255044050783</v>
      </c>
      <c r="W673">
        <v>53.07</v>
      </c>
      <c r="X673">
        <v>55.52</v>
      </c>
      <c r="Y673">
        <v>53.07</v>
      </c>
      <c r="Z673">
        <v>55.52</v>
      </c>
      <c r="AA673">
        <v>53.07</v>
      </c>
      <c r="AB673">
        <v>55.52</v>
      </c>
      <c r="AC673" s="2">
        <f>(Table2[[#This Row],[Close Price]]/Table2[[#This Row],[Day Low]])-1</f>
        <v>2.9018277746372778E-2</v>
      </c>
      <c r="AD673" s="2">
        <f>(Table2[[#This Row],[Day High]]/Table2[[#This Row],[Close Price]])-1</f>
        <v>1.6663614722578268E-2</v>
      </c>
      <c r="AE673" s="2">
        <f>(Table2[[#This Row],[Close Price]]/Table2[[#This Row],[Current Week Low]])-1</f>
        <v>2.9018277746372778E-2</v>
      </c>
      <c r="AF673" s="2">
        <f>(Table2[[#This Row],[Current Week High]]/Table2[[#This Row],[Close Price]])-1</f>
        <v>1.6663614722578268E-2</v>
      </c>
      <c r="AG673" s="2">
        <f>(Table2[[#This Row],[Close Price]]/Table2[[#This Row],[Current Month Low]])-1</f>
        <v>2.9018277746372778E-2</v>
      </c>
      <c r="AH673" s="2">
        <f>(Table2[[#This Row],[Current Month High]]/Table2[[#This Row],[Close Price]])-1</f>
        <v>1.6663614722578268E-2</v>
      </c>
      <c r="AI673">
        <v>53.909540377220203</v>
      </c>
      <c r="AJ673">
        <v>13.534303534303501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-0.26</v>
      </c>
      <c r="AM673" t="s">
        <v>10456</v>
      </c>
      <c r="AN673">
        <v>-1.1200000000000001</v>
      </c>
      <c r="AO673" t="s">
        <v>10456</v>
      </c>
      <c r="AQ673">
        <f>(Table2[[#This Row],[Sharpe Ratio]]-AVERAGE(Table2[Sharpe Ratio]))/_xlfn.STDEV.P(Table2[Sharpe Ratio])</f>
        <v>-0.61179044057571164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674</v>
      </c>
      <c r="AT673">
        <f>_xlfn.RANK.AVG(Table2[[#This Row],[6M Return vs Nifty Z-Score]],Table2[6M Return vs Nifty Z-Score])</f>
        <v>719</v>
      </c>
      <c r="AU673">
        <f>_xlfn.RANK.AVG(Table2[[#This Row],[Sharpe Ratio Z-Score]],Table2[Sharpe Ratio Z-Score])</f>
        <v>519.5</v>
      </c>
      <c r="AV673">
        <f>(Table2[[#This Row],[Rank 1Y]]+Table2[[#This Row],[Rank 6M]]+Table2[[#This Row],[Rank Sharpe]])/3</f>
        <v>637.5</v>
      </c>
    </row>
    <row r="674" spans="1:48" x14ac:dyDescent="0.3">
      <c r="A674" t="s">
        <v>735</v>
      </c>
      <c r="B674" t="s">
        <v>736</v>
      </c>
      <c r="C674" t="s">
        <v>10411</v>
      </c>
      <c r="D674" t="s">
        <v>391</v>
      </c>
      <c r="E674">
        <v>20799.102893399999</v>
      </c>
      <c r="F674">
        <v>922.9</v>
      </c>
      <c r="G674">
        <v>-28.9861334789647</v>
      </c>
      <c r="H674">
        <f>(Table2[[#This Row],[1Y Return vs Nifty]]-AVERAGE(Table2[1Y Return vs Nifty]))/_xlfn.STDEV.P(Table2[1Y Return vs Nifty])</f>
        <v>-0.88964678132619746</v>
      </c>
      <c r="I674">
        <v>7.8589416763735596</v>
      </c>
      <c r="J674">
        <f>(Table2[[#This Row],[1M Return vs Nifty]]-AVERAGE(Table2[1M Return vs Nifty]))/_xlfn.STDEV.P(Table2[1M Return vs Nifty])</f>
        <v>0.78424612888166934</v>
      </c>
      <c r="K674">
        <v>-12.161945763999199</v>
      </c>
      <c r="L674">
        <f>(Table2[[#This Row],[6M Return vs Nifty]]-AVERAGE(Table2[6M Return vs Nifty]))/_xlfn.STDEV.P(Table2[6M Return vs Nifty])</f>
        <v>-0.74675628802093597</v>
      </c>
      <c r="M674">
        <v>2.4547829685368501</v>
      </c>
      <c r="N674">
        <f>(Table2[[#This Row],[1W Return vs Nifty]]-AVERAGE(Table2[1W Return vs Nifty]))/_xlfn.STDEV.P(Table2[1W Return vs Nifty])</f>
        <v>0.85725842785278594</v>
      </c>
      <c r="O674">
        <v>879.27</v>
      </c>
      <c r="P674">
        <v>865.38827810893702</v>
      </c>
      <c r="Q674">
        <v>900.71316862051196</v>
      </c>
      <c r="R674">
        <v>72.351142572886602</v>
      </c>
      <c r="S674" s="2">
        <f>(Table2[[#This Row],[Close Price]]-Table2[[#This Row],[20D EMA]])/Table2[[#This Row],[20D EMA]]</f>
        <v>4.9620708087390671E-2</v>
      </c>
      <c r="T674" s="2">
        <f>(Table2[[#This Row],[Close Price]]-Table2[[#This Row],[50D EMA]])/Table2[[#This Row],[50D EMA]]</f>
        <v>6.6457708459766382E-2</v>
      </c>
      <c r="U674" s="2">
        <f>(Table2[[#This Row],[Close Price]]-Table2[[#This Row],[200D EMA]])/Table2[[#This Row],[200D EMA]]</f>
        <v>2.4632515824619589E-2</v>
      </c>
      <c r="V674">
        <v>1.25609078063261</v>
      </c>
      <c r="W674">
        <v>916.25</v>
      </c>
      <c r="X674">
        <v>938.5</v>
      </c>
      <c r="Y674">
        <v>916.25</v>
      </c>
      <c r="Z674">
        <v>938.5</v>
      </c>
      <c r="AA674">
        <v>916.25</v>
      </c>
      <c r="AB674">
        <v>938.5</v>
      </c>
      <c r="AC674" s="2">
        <f>(Table2[[#This Row],[Close Price]]/Table2[[#This Row],[Day Low]])-1</f>
        <v>7.2578444747612991E-3</v>
      </c>
      <c r="AD674" s="2">
        <f>(Table2[[#This Row],[Day High]]/Table2[[#This Row],[Close Price]])-1</f>
        <v>1.690323978762609E-2</v>
      </c>
      <c r="AE674" s="2">
        <f>(Table2[[#This Row],[Close Price]]/Table2[[#This Row],[Current Week Low]])-1</f>
        <v>7.2578444747612991E-3</v>
      </c>
      <c r="AF674" s="2">
        <f>(Table2[[#This Row],[Current Week High]]/Table2[[#This Row],[Close Price]])-1</f>
        <v>1.690323978762609E-2</v>
      </c>
      <c r="AG674" s="2">
        <f>(Table2[[#This Row],[Close Price]]/Table2[[#This Row],[Current Month Low]])-1</f>
        <v>7.2578444747612991E-3</v>
      </c>
      <c r="AH674" s="2">
        <f>(Table2[[#This Row],[Current Month High]]/Table2[[#This Row],[Close Price]])-1</f>
        <v>1.690323978762609E-2</v>
      </c>
      <c r="AI674">
        <v>23.518257666052602</v>
      </c>
      <c r="AJ674">
        <v>25.291881618245899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-0.03</v>
      </c>
      <c r="AM674" t="s">
        <v>10456</v>
      </c>
      <c r="AN674">
        <v>6.62</v>
      </c>
      <c r="AO674" t="s">
        <v>10455</v>
      </c>
      <c r="AP674">
        <v>-8.8782319439421997E-2</v>
      </c>
      <c r="AQ674">
        <f>(Table2[[#This Row],[Sharpe Ratio]]-AVERAGE(Table2[Sharpe Ratio]))/_xlfn.STDEV.P(Table2[Sharpe Ratio])</f>
        <v>-1.6155535019431306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657</v>
      </c>
      <c r="AT674">
        <f>_xlfn.RANK.AVG(Table2[[#This Row],[6M Return vs Nifty Z-Score]],Table2[6M Return vs Nifty Z-Score])</f>
        <v>569</v>
      </c>
      <c r="AU674">
        <f>_xlfn.RANK.AVG(Table2[[#This Row],[Sharpe Ratio Z-Score]],Table2[Sharpe Ratio Z-Score])</f>
        <v>687</v>
      </c>
      <c r="AV674">
        <f>(Table2[[#This Row],[Rank 1Y]]+Table2[[#This Row],[Rank 6M]]+Table2[[#This Row],[Rank Sharpe]])/3</f>
        <v>637.66666666666663</v>
      </c>
    </row>
    <row r="675" spans="1:48" x14ac:dyDescent="0.3">
      <c r="A675" t="s">
        <v>1865</v>
      </c>
      <c r="B675" t="s">
        <v>1866</v>
      </c>
      <c r="C675" t="s">
        <v>10426</v>
      </c>
      <c r="D675" t="s">
        <v>109</v>
      </c>
      <c r="E675">
        <v>3484.7590427999999</v>
      </c>
      <c r="F675">
        <v>20.41</v>
      </c>
      <c r="G675">
        <v>-37.704443994828303</v>
      </c>
      <c r="H675">
        <f>(Table2[[#This Row],[1Y Return vs Nifty]]-AVERAGE(Table2[1Y Return vs Nifty]))/_xlfn.STDEV.P(Table2[1Y Return vs Nifty])</f>
        <v>-0.99298842687936684</v>
      </c>
      <c r="I675">
        <v>-14.5841104866936</v>
      </c>
      <c r="J675">
        <f>(Table2[[#This Row],[1M Return vs Nifty]]-AVERAGE(Table2[1M Return vs Nifty]))/_xlfn.STDEV.P(Table2[1M Return vs Nifty])</f>
        <v>-1.3699059517038177</v>
      </c>
      <c r="K675">
        <v>-31.536012257563598</v>
      </c>
      <c r="L675">
        <f>(Table2[[#This Row],[6M Return vs Nifty]]-AVERAGE(Table2[6M Return vs Nifty]))/_xlfn.STDEV.P(Table2[6M Return vs Nifty])</f>
        <v>-1.3370252835093808</v>
      </c>
      <c r="M675">
        <v>-6.2619141300338903</v>
      </c>
      <c r="N675">
        <f>(Table2[[#This Row],[1W Return vs Nifty]]-AVERAGE(Table2[1W Return vs Nifty]))/_xlfn.STDEV.P(Table2[1W Return vs Nifty])</f>
        <v>-0.893995276990731</v>
      </c>
      <c r="O675">
        <v>22.22</v>
      </c>
      <c r="P675">
        <v>23.487320374396699</v>
      </c>
      <c r="Q675">
        <v>25.858480543600699</v>
      </c>
      <c r="R675">
        <v>40.499942296388298</v>
      </c>
      <c r="S675" s="2">
        <f>(Table2[[#This Row],[Close Price]]-Table2[[#This Row],[20D EMA]])/Table2[[#This Row],[20D EMA]]</f>
        <v>-8.1458145814581398E-2</v>
      </c>
      <c r="T675" s="2">
        <f>(Table2[[#This Row],[Close Price]]-Table2[[#This Row],[50D EMA]])/Table2[[#This Row],[50D EMA]]</f>
        <v>-0.13102049639307753</v>
      </c>
      <c r="U675" s="2">
        <f>(Table2[[#This Row],[Close Price]]-Table2[[#This Row],[200D EMA]])/Table2[[#This Row],[200D EMA]]</f>
        <v>-0.2107038166613798</v>
      </c>
      <c r="V675">
        <v>0.49842905107232599</v>
      </c>
      <c r="W675">
        <v>20.329999999999998</v>
      </c>
      <c r="X675">
        <v>21.67</v>
      </c>
      <c r="Y675">
        <v>20.329999999999998</v>
      </c>
      <c r="Z675">
        <v>21.67</v>
      </c>
      <c r="AA675">
        <v>20.329999999999998</v>
      </c>
      <c r="AB675">
        <v>21.67</v>
      </c>
      <c r="AC675" s="2">
        <f>(Table2[[#This Row],[Close Price]]/Table2[[#This Row],[Day Low]])-1</f>
        <v>3.935071323167838E-3</v>
      </c>
      <c r="AD675" s="2">
        <f>(Table2[[#This Row],[Day High]]/Table2[[#This Row],[Close Price]])-1</f>
        <v>6.1734443900049119E-2</v>
      </c>
      <c r="AE675" s="2">
        <f>(Table2[[#This Row],[Close Price]]/Table2[[#This Row],[Current Week Low]])-1</f>
        <v>3.935071323167838E-3</v>
      </c>
      <c r="AF675" s="2">
        <f>(Table2[[#This Row],[Current Week High]]/Table2[[#This Row],[Close Price]])-1</f>
        <v>6.1734443900049119E-2</v>
      </c>
      <c r="AG675" s="2">
        <f>(Table2[[#This Row],[Close Price]]/Table2[[#This Row],[Current Month Low]])-1</f>
        <v>3.935071323167838E-3</v>
      </c>
      <c r="AH675" s="2">
        <f>(Table2[[#This Row],[Current Month High]]/Table2[[#This Row],[Close Price]])-1</f>
        <v>6.1734443900049119E-2</v>
      </c>
      <c r="AI675">
        <v>121.215090641842</v>
      </c>
      <c r="AJ675">
        <v>22.215568862275401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-0.33</v>
      </c>
      <c r="AM675" t="s">
        <v>10456</v>
      </c>
      <c r="AN675">
        <v>-14.75</v>
      </c>
      <c r="AO675" t="s">
        <v>10456</v>
      </c>
      <c r="AQ675">
        <f>(Table2[[#This Row],[Sharpe Ratio]]-AVERAGE(Table2[Sharpe Ratio]))/_xlfn.STDEV.P(Table2[Sharpe Ratio])</f>
        <v>-0.61179044057571164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694</v>
      </c>
      <c r="AT675">
        <f>_xlfn.RANK.AVG(Table2[[#This Row],[6M Return vs Nifty Z-Score]],Table2[6M Return vs Nifty Z-Score])</f>
        <v>700</v>
      </c>
      <c r="AU675">
        <f>_xlfn.RANK.AVG(Table2[[#This Row],[Sharpe Ratio Z-Score]],Table2[Sharpe Ratio Z-Score])</f>
        <v>519.5</v>
      </c>
      <c r="AV675">
        <f>(Table2[[#This Row],[Rank 1Y]]+Table2[[#This Row],[Rank 6M]]+Table2[[#This Row],[Rank Sharpe]])/3</f>
        <v>637.83333333333337</v>
      </c>
    </row>
    <row r="676" spans="1:48" x14ac:dyDescent="0.3">
      <c r="A676" t="s">
        <v>899</v>
      </c>
      <c r="B676" t="s">
        <v>900</v>
      </c>
      <c r="C676" t="s">
        <v>10422</v>
      </c>
      <c r="D676" t="s">
        <v>151</v>
      </c>
      <c r="E676">
        <v>16071.413188410001</v>
      </c>
      <c r="F676">
        <v>2684.8</v>
      </c>
      <c r="G676">
        <v>-28.657781011822401</v>
      </c>
      <c r="H676">
        <f>(Table2[[#This Row],[1Y Return vs Nifty]]-AVERAGE(Table2[1Y Return vs Nifty]))/_xlfn.STDEV.P(Table2[1Y Return vs Nifty])</f>
        <v>-0.88575468730016027</v>
      </c>
      <c r="I676">
        <v>1.2536365627977</v>
      </c>
      <c r="J676">
        <f>(Table2[[#This Row],[1M Return vs Nifty]]-AVERAGE(Table2[1M Return vs Nifty]))/_xlfn.STDEV.P(Table2[1M Return vs Nifty])</f>
        <v>0.1502489501589504</v>
      </c>
      <c r="K676">
        <v>-12.436622168409601</v>
      </c>
      <c r="L676">
        <f>(Table2[[#This Row],[6M Return vs Nifty]]-AVERAGE(Table2[6M Return vs Nifty]))/_xlfn.STDEV.P(Table2[6M Return vs Nifty])</f>
        <v>-0.75512484427470761</v>
      </c>
      <c r="M676">
        <v>-1.7027986446913199</v>
      </c>
      <c r="N676">
        <f>(Table2[[#This Row],[1W Return vs Nifty]]-AVERAGE(Table2[1W Return vs Nifty]))/_xlfn.STDEV.P(Table2[1W Return vs Nifty])</f>
        <v>2.1967248060732955E-2</v>
      </c>
      <c r="O676">
        <v>2622.49</v>
      </c>
      <c r="P676">
        <v>2608.60750779707</v>
      </c>
      <c r="Q676">
        <v>2652.4187337790199</v>
      </c>
      <c r="R676">
        <v>67.932738747093595</v>
      </c>
      <c r="S676" s="2">
        <f>(Table2[[#This Row],[Close Price]]-Table2[[#This Row],[20D EMA]])/Table2[[#This Row],[20D EMA]]</f>
        <v>2.3759861810722024E-2</v>
      </c>
      <c r="T676" s="2">
        <f>(Table2[[#This Row],[Close Price]]-Table2[[#This Row],[50D EMA]])/Table2[[#This Row],[50D EMA]]</f>
        <v>2.9208108914504215E-2</v>
      </c>
      <c r="U676" s="2">
        <f>(Table2[[#This Row],[Close Price]]-Table2[[#This Row],[200D EMA]])/Table2[[#This Row],[200D EMA]]</f>
        <v>1.2208202954005385E-2</v>
      </c>
      <c r="V676">
        <v>0.88102877603142704</v>
      </c>
      <c r="W676">
        <v>2638.2</v>
      </c>
      <c r="X676">
        <v>2697.95</v>
      </c>
      <c r="Y676">
        <v>2638.2</v>
      </c>
      <c r="Z676">
        <v>2697.95</v>
      </c>
      <c r="AA676">
        <v>2638.2</v>
      </c>
      <c r="AB676">
        <v>2697.95</v>
      </c>
      <c r="AC676" s="2">
        <f>(Table2[[#This Row],[Close Price]]/Table2[[#This Row],[Day Low]])-1</f>
        <v>1.7663558486847197E-2</v>
      </c>
      <c r="AD676" s="2">
        <f>(Table2[[#This Row],[Day High]]/Table2[[#This Row],[Close Price]])-1</f>
        <v>4.8979439809295755E-3</v>
      </c>
      <c r="AE676" s="2">
        <f>(Table2[[#This Row],[Close Price]]/Table2[[#This Row],[Current Week Low]])-1</f>
        <v>1.7663558486847197E-2</v>
      </c>
      <c r="AF676" s="2">
        <f>(Table2[[#This Row],[Current Week High]]/Table2[[#This Row],[Close Price]])-1</f>
        <v>4.8979439809295755E-3</v>
      </c>
      <c r="AG676" s="2">
        <f>(Table2[[#This Row],[Close Price]]/Table2[[#This Row],[Current Month Low]])-1</f>
        <v>1.7663558486847197E-2</v>
      </c>
      <c r="AH676" s="2">
        <f>(Table2[[#This Row],[Current Month High]]/Table2[[#This Row],[Close Price]])-1</f>
        <v>4.8979439809295755E-3</v>
      </c>
      <c r="AI676">
        <v>24.2383045292014</v>
      </c>
      <c r="AJ676">
        <v>20.394618834080699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</v>
      </c>
      <c r="AM676" t="s">
        <v>10457</v>
      </c>
      <c r="AN676">
        <v>3.43</v>
      </c>
      <c r="AO676" t="s">
        <v>10455</v>
      </c>
      <c r="AP676">
        <v>-8.9065221575876E-2</v>
      </c>
      <c r="AQ676">
        <f>(Table2[[#This Row],[Sharpe Ratio]]-AVERAGE(Table2[Sharpe Ratio]))/_xlfn.STDEV.P(Table2[Sharpe Ratio])</f>
        <v>-1.6187519621359647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656</v>
      </c>
      <c r="AT676">
        <f>_xlfn.RANK.AVG(Table2[[#This Row],[6M Return vs Nifty Z-Score]],Table2[6M Return vs Nifty Z-Score])</f>
        <v>570</v>
      </c>
      <c r="AU676">
        <f>_xlfn.RANK.AVG(Table2[[#This Row],[Sharpe Ratio Z-Score]],Table2[Sharpe Ratio Z-Score])</f>
        <v>688</v>
      </c>
      <c r="AV676">
        <f>(Table2[[#This Row],[Rank 1Y]]+Table2[[#This Row],[Rank 6M]]+Table2[[#This Row],[Rank Sharpe]])/3</f>
        <v>638</v>
      </c>
    </row>
    <row r="677" spans="1:48" x14ac:dyDescent="0.3">
      <c r="A677" t="s">
        <v>448</v>
      </c>
      <c r="B677" t="s">
        <v>449</v>
      </c>
      <c r="C677" t="s">
        <v>10411</v>
      </c>
      <c r="D677" t="s">
        <v>49</v>
      </c>
      <c r="E677">
        <v>49929.135521049997</v>
      </c>
      <c r="F677">
        <v>673.85</v>
      </c>
      <c r="G677">
        <v>-36.952825778560303</v>
      </c>
      <c r="H677">
        <f>(Table2[[#This Row],[1Y Return vs Nifty]]-AVERAGE(Table2[1Y Return vs Nifty]))/_xlfn.STDEV.P(Table2[1Y Return vs Nifty])</f>
        <v>-0.98407919347278627</v>
      </c>
      <c r="I677">
        <v>-4.31582860852071</v>
      </c>
      <c r="J677">
        <f>(Table2[[#This Row],[1M Return vs Nifty]]-AVERAGE(Table2[1M Return vs Nifty]))/_xlfn.STDEV.P(Table2[1M Return vs Nifty])</f>
        <v>-0.38432517547122125</v>
      </c>
      <c r="K677">
        <v>-25.2208025071651</v>
      </c>
      <c r="L677">
        <f>(Table2[[#This Row],[6M Return vs Nifty]]-AVERAGE(Table2[6M Return vs Nifty]))/_xlfn.STDEV.P(Table2[6M Return vs Nifty])</f>
        <v>-1.1446200124267818</v>
      </c>
      <c r="M677">
        <v>-1.57822482274908</v>
      </c>
      <c r="N677">
        <f>(Table2[[#This Row],[1W Return vs Nifty]]-AVERAGE(Table2[1W Return vs Nifty]))/_xlfn.STDEV.P(Table2[1W Return vs Nifty])</f>
        <v>4.6995118679139039E-2</v>
      </c>
      <c r="O677">
        <v>665.08</v>
      </c>
      <c r="P677">
        <v>648.64670074246703</v>
      </c>
      <c r="Q677">
        <v>658.91029109723797</v>
      </c>
      <c r="R677">
        <v>52.663343123241603</v>
      </c>
      <c r="S677" s="2">
        <f>(Table2[[#This Row],[Close Price]]-Table2[[#This Row],[20D EMA]])/Table2[[#This Row],[20D EMA]]</f>
        <v>1.3186383592951196E-2</v>
      </c>
      <c r="T677" s="2">
        <f>(Table2[[#This Row],[Close Price]]-Table2[[#This Row],[50D EMA]])/Table2[[#This Row],[50D EMA]]</f>
        <v>3.8855203038394064E-2</v>
      </c>
      <c r="U677" s="2">
        <f>(Table2[[#This Row],[Close Price]]-Table2[[#This Row],[200D EMA]])/Table2[[#This Row],[200D EMA]]</f>
        <v>2.2673357973942068E-2</v>
      </c>
      <c r="V677">
        <v>1.1566251325933099</v>
      </c>
      <c r="W677">
        <v>665</v>
      </c>
      <c r="X677">
        <v>676.7</v>
      </c>
      <c r="Y677">
        <v>665</v>
      </c>
      <c r="Z677">
        <v>676.7</v>
      </c>
      <c r="AA677">
        <v>665</v>
      </c>
      <c r="AB677">
        <v>676.7</v>
      </c>
      <c r="AC677" s="2">
        <f>(Table2[[#This Row],[Close Price]]/Table2[[#This Row],[Day Low]])-1</f>
        <v>1.3308270676691825E-2</v>
      </c>
      <c r="AD677" s="2">
        <f>(Table2[[#This Row],[Day High]]/Table2[[#This Row],[Close Price]])-1</f>
        <v>4.2294279142243152E-3</v>
      </c>
      <c r="AE677" s="2">
        <f>(Table2[[#This Row],[Close Price]]/Table2[[#This Row],[Current Week Low]])-1</f>
        <v>1.3308270676691825E-2</v>
      </c>
      <c r="AF677" s="2">
        <f>(Table2[[#This Row],[Current Week High]]/Table2[[#This Row],[Close Price]])-1</f>
        <v>4.2294279142243152E-3</v>
      </c>
      <c r="AG677" s="2">
        <f>(Table2[[#This Row],[Close Price]]/Table2[[#This Row],[Current Month Low]])-1</f>
        <v>1.3308270676691825E-2</v>
      </c>
      <c r="AH677" s="2">
        <f>(Table2[[#This Row],[Current Month High]]/Table2[[#This Row],[Close Price]])-1</f>
        <v>4.2294279142243152E-3</v>
      </c>
      <c r="AI677">
        <v>20.709356681753999</v>
      </c>
      <c r="AJ677">
        <v>21.699476250677201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-0.01</v>
      </c>
      <c r="AM677" t="s">
        <v>10456</v>
      </c>
      <c r="AN677">
        <v>1.02</v>
      </c>
      <c r="AO677" t="s">
        <v>10455</v>
      </c>
      <c r="AP677">
        <v>-3.8752622398960002E-3</v>
      </c>
      <c r="AQ677">
        <f>(Table2[[#This Row],[Sharpe Ratio]]-AVERAGE(Table2[Sharpe Ratio]))/_xlfn.STDEV.P(Table2[Sharpe Ratio])</f>
        <v>-0.65560372585683901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690</v>
      </c>
      <c r="AT677">
        <f>_xlfn.RANK.AVG(Table2[[#This Row],[6M Return vs Nifty Z-Score]],Table2[6M Return vs Nifty Z-Score])</f>
        <v>679</v>
      </c>
      <c r="AU677">
        <f>_xlfn.RANK.AVG(Table2[[#This Row],[Sharpe Ratio Z-Score]],Table2[Sharpe Ratio Z-Score])</f>
        <v>546</v>
      </c>
      <c r="AV677">
        <f>(Table2[[#This Row],[Rank 1Y]]+Table2[[#This Row],[Rank 6M]]+Table2[[#This Row],[Rank Sharpe]])/3</f>
        <v>638.33333333333337</v>
      </c>
    </row>
    <row r="678" spans="1:48" x14ac:dyDescent="0.3">
      <c r="A678" t="s">
        <v>1851</v>
      </c>
      <c r="B678" t="s">
        <v>1852</v>
      </c>
      <c r="C678" t="s">
        <v>10423</v>
      </c>
      <c r="D678" t="s">
        <v>1462</v>
      </c>
      <c r="E678">
        <v>3565.32</v>
      </c>
      <c r="F678">
        <v>336.3</v>
      </c>
      <c r="G678">
        <v>-48.1211287593392</v>
      </c>
      <c r="H678">
        <f>(Table2[[#This Row],[1Y Return vs Nifty]]-AVERAGE(Table2[1Y Return vs Nifty]))/_xlfn.STDEV.P(Table2[1Y Return vs Nifty])</f>
        <v>-1.116461586365308</v>
      </c>
      <c r="I678">
        <v>-6.3624720584952899</v>
      </c>
      <c r="J678">
        <f>(Table2[[#This Row],[1M Return vs Nifty]]-AVERAGE(Table2[1M Return vs Nifty]))/_xlfn.STDEV.P(Table2[1M Return vs Nifty])</f>
        <v>-0.58076820888512559</v>
      </c>
      <c r="K678">
        <v>-19.516791864142199</v>
      </c>
      <c r="L678">
        <f>(Table2[[#This Row],[6M Return vs Nifty]]-AVERAGE(Table2[6M Return vs Nifty]))/_xlfn.STDEV.P(Table2[6M Return vs Nifty])</f>
        <v>-0.97083612283236298</v>
      </c>
      <c r="M678">
        <v>-5.4473583066861897</v>
      </c>
      <c r="N678">
        <f>(Table2[[#This Row],[1W Return vs Nifty]]-AVERAGE(Table2[1W Return vs Nifty]))/_xlfn.STDEV.P(Table2[1W Return vs Nifty])</f>
        <v>-0.7303445400994123</v>
      </c>
      <c r="O678">
        <v>325.73</v>
      </c>
      <c r="P678">
        <v>324.80308711748302</v>
      </c>
      <c r="Q678">
        <v>351.14547512041497</v>
      </c>
      <c r="R678">
        <v>42.3134290176951</v>
      </c>
      <c r="S678" s="2">
        <f>(Table2[[#This Row],[Close Price]]-Table2[[#This Row],[20D EMA]])/Table2[[#This Row],[20D EMA]]</f>
        <v>3.2450188806680359E-2</v>
      </c>
      <c r="T678" s="2">
        <f>(Table2[[#This Row],[Close Price]]-Table2[[#This Row],[50D EMA]])/Table2[[#This Row],[50D EMA]]</f>
        <v>3.5396562836111527E-2</v>
      </c>
      <c r="U678" s="2">
        <f>(Table2[[#This Row],[Close Price]]-Table2[[#This Row],[200D EMA]])/Table2[[#This Row],[200D EMA]]</f>
        <v>-4.2277278712830185E-2</v>
      </c>
      <c r="V678">
        <v>1.7541183145621599</v>
      </c>
      <c r="W678">
        <v>322.05</v>
      </c>
      <c r="X678">
        <v>337.5</v>
      </c>
      <c r="Y678">
        <v>322.05</v>
      </c>
      <c r="Z678">
        <v>337.5</v>
      </c>
      <c r="AA678">
        <v>322.05</v>
      </c>
      <c r="AB678">
        <v>337.5</v>
      </c>
      <c r="AC678" s="2">
        <f>(Table2[[#This Row],[Close Price]]/Table2[[#This Row],[Day Low]])-1</f>
        <v>4.4247787610619538E-2</v>
      </c>
      <c r="AD678" s="2">
        <f>(Table2[[#This Row],[Day High]]/Table2[[#This Row],[Close Price]])-1</f>
        <v>3.568242640499486E-3</v>
      </c>
      <c r="AE678" s="2">
        <f>(Table2[[#This Row],[Close Price]]/Table2[[#This Row],[Current Week Low]])-1</f>
        <v>4.4247787610619538E-2</v>
      </c>
      <c r="AF678" s="2">
        <f>(Table2[[#This Row],[Current Week High]]/Table2[[#This Row],[Close Price]])-1</f>
        <v>3.568242640499486E-3</v>
      </c>
      <c r="AG678" s="2">
        <f>(Table2[[#This Row],[Close Price]]/Table2[[#This Row],[Current Month Low]])-1</f>
        <v>4.4247787610619538E-2</v>
      </c>
      <c r="AH678" s="2">
        <f>(Table2[[#This Row],[Current Month High]]/Table2[[#This Row],[Close Price]])-1</f>
        <v>3.568242640499486E-3</v>
      </c>
      <c r="AI678">
        <v>42.655367231638401</v>
      </c>
      <c r="AJ678">
        <v>15.805785123966899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-0.08</v>
      </c>
      <c r="AM678" t="s">
        <v>10456</v>
      </c>
      <c r="AN678">
        <v>2.0499999999999998</v>
      </c>
      <c r="AO678" t="s">
        <v>10455</v>
      </c>
      <c r="AP678">
        <v>-1.3783009837329999E-2</v>
      </c>
      <c r="AQ678">
        <f>(Table2[[#This Row],[Sharpe Ratio]]-AVERAGE(Table2[Sharpe Ratio]))/_xlfn.STDEV.P(Table2[Sharpe Ratio])</f>
        <v>-0.76761962184209476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714</v>
      </c>
      <c r="AT678">
        <f>_xlfn.RANK.AVG(Table2[[#This Row],[6M Return vs Nifty Z-Score]],Table2[6M Return vs Nifty Z-Score])</f>
        <v>631</v>
      </c>
      <c r="AU678">
        <f>_xlfn.RANK.AVG(Table2[[#This Row],[Sharpe Ratio Z-Score]],Table2[Sharpe Ratio Z-Score])</f>
        <v>570</v>
      </c>
      <c r="AV678">
        <f>(Table2[[#This Row],[Rank 1Y]]+Table2[[#This Row],[Rank 6M]]+Table2[[#This Row],[Rank Sharpe]])/3</f>
        <v>638.33333333333337</v>
      </c>
    </row>
    <row r="679" spans="1:48" x14ac:dyDescent="0.3">
      <c r="A679" t="s">
        <v>489</v>
      </c>
      <c r="B679" t="s">
        <v>490</v>
      </c>
      <c r="C679" t="s">
        <v>10413</v>
      </c>
      <c r="D679" t="s">
        <v>119</v>
      </c>
      <c r="E679">
        <v>43162.326472050001</v>
      </c>
      <c r="F679">
        <v>332.6</v>
      </c>
      <c r="G679">
        <v>-43.830025080409399</v>
      </c>
      <c r="H679">
        <f>(Table2[[#This Row],[1Y Return vs Nifty]]-AVERAGE(Table2[1Y Return vs Nifty]))/_xlfn.STDEV.P(Table2[1Y Return vs Nifty])</f>
        <v>-1.0655974063601366</v>
      </c>
      <c r="I679">
        <v>-17.7817174016247</v>
      </c>
      <c r="J679">
        <f>(Table2[[#This Row],[1M Return vs Nifty]]-AVERAGE(Table2[1M Return vs Nifty]))/_xlfn.STDEV.P(Table2[1M Return vs Nifty])</f>
        <v>-1.6768219423919579</v>
      </c>
      <c r="K679">
        <v>-20.325651672739799</v>
      </c>
      <c r="L679">
        <f>(Table2[[#This Row],[6M Return vs Nifty]]-AVERAGE(Table2[6M Return vs Nifty]))/_xlfn.STDEV.P(Table2[6M Return vs Nifty])</f>
        <v>-0.99547962588168282</v>
      </c>
      <c r="M679">
        <v>-4.2176585307580101</v>
      </c>
      <c r="N679">
        <f>(Table2[[#This Row],[1W Return vs Nifty]]-AVERAGE(Table2[1W Return vs Nifty]))/_xlfn.STDEV.P(Table2[1W Return vs Nifty])</f>
        <v>-0.48328808464536482</v>
      </c>
      <c r="O679">
        <v>338.45</v>
      </c>
      <c r="P679">
        <v>341.33576691339698</v>
      </c>
      <c r="Q679">
        <v>359.20972740307201</v>
      </c>
      <c r="R679">
        <v>31.152209560345302</v>
      </c>
      <c r="S679" s="2">
        <f>(Table2[[#This Row],[Close Price]]-Table2[[#This Row],[20D EMA]])/Table2[[#This Row],[20D EMA]]</f>
        <v>-1.7284680159550793E-2</v>
      </c>
      <c r="T679" s="2">
        <f>(Table2[[#This Row],[Close Price]]-Table2[[#This Row],[50D EMA]])/Table2[[#This Row],[50D EMA]]</f>
        <v>-2.5592884661317601E-2</v>
      </c>
      <c r="U679" s="2">
        <f>(Table2[[#This Row],[Close Price]]-Table2[[#This Row],[200D EMA]])/Table2[[#This Row],[200D EMA]]</f>
        <v>-7.4078526757748425E-2</v>
      </c>
      <c r="V679">
        <v>0.54040822195031701</v>
      </c>
      <c r="W679">
        <v>331.15</v>
      </c>
      <c r="X679">
        <v>334.95</v>
      </c>
      <c r="Y679">
        <v>331.15</v>
      </c>
      <c r="Z679">
        <v>334.95</v>
      </c>
      <c r="AA679">
        <v>331.15</v>
      </c>
      <c r="AB679">
        <v>334.95</v>
      </c>
      <c r="AC679" s="2">
        <f>(Table2[[#This Row],[Close Price]]/Table2[[#This Row],[Day Low]])-1</f>
        <v>4.3786803563341525E-3</v>
      </c>
      <c r="AD679" s="2">
        <f>(Table2[[#This Row],[Day High]]/Table2[[#This Row],[Close Price]])-1</f>
        <v>7.0655441972338195E-3</v>
      </c>
      <c r="AE679" s="2">
        <f>(Table2[[#This Row],[Close Price]]/Table2[[#This Row],[Current Week Low]])-1</f>
        <v>4.3786803563341525E-3</v>
      </c>
      <c r="AF679" s="2">
        <f>(Table2[[#This Row],[Current Week High]]/Table2[[#This Row],[Close Price]])-1</f>
        <v>7.0655441972338195E-3</v>
      </c>
      <c r="AG679" s="2">
        <f>(Table2[[#This Row],[Close Price]]/Table2[[#This Row],[Current Month Low]])-1</f>
        <v>4.3786803563341525E-3</v>
      </c>
      <c r="AH679" s="2">
        <f>(Table2[[#This Row],[Current Month High]]/Table2[[#This Row],[Close Price]])-1</f>
        <v>7.0655441972338195E-3</v>
      </c>
      <c r="AI679">
        <v>27.089597113650001</v>
      </c>
      <c r="AJ679">
        <v>16.375087473757802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-0.11</v>
      </c>
      <c r="AM679" t="s">
        <v>10456</v>
      </c>
      <c r="AN679">
        <v>-3.44</v>
      </c>
      <c r="AO679" t="s">
        <v>10456</v>
      </c>
      <c r="AP679">
        <v>-1.3997401887268E-2</v>
      </c>
      <c r="AQ679">
        <f>(Table2[[#This Row],[Sharpe Ratio]]-AVERAGE(Table2[Sharpe Ratio]))/_xlfn.STDEV.P(Table2[Sharpe Ratio])</f>
        <v>-0.77004351459165765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707</v>
      </c>
      <c r="AT679">
        <f>_xlfn.RANK.AVG(Table2[[#This Row],[6M Return vs Nifty Z-Score]],Table2[6M Return vs Nifty Z-Score])</f>
        <v>641</v>
      </c>
      <c r="AU679">
        <f>_xlfn.RANK.AVG(Table2[[#This Row],[Sharpe Ratio Z-Score]],Table2[Sharpe Ratio Z-Score])</f>
        <v>572</v>
      </c>
      <c r="AV679">
        <f>(Table2[[#This Row],[Rank 1Y]]+Table2[[#This Row],[Rank 6M]]+Table2[[#This Row],[Rank Sharpe]])/3</f>
        <v>640</v>
      </c>
    </row>
    <row r="680" spans="1:48" x14ac:dyDescent="0.3">
      <c r="A680" t="s">
        <v>1487</v>
      </c>
      <c r="B680" t="s">
        <v>1488</v>
      </c>
      <c r="C680" t="s">
        <v>10419</v>
      </c>
      <c r="D680" t="s">
        <v>1489</v>
      </c>
      <c r="E680">
        <v>6305.4937580099904</v>
      </c>
      <c r="F680">
        <v>202</v>
      </c>
      <c r="G680">
        <v>-32.421435336819698</v>
      </c>
      <c r="H680">
        <f>(Table2[[#This Row],[1Y Return vs Nifty]]-AVERAGE(Table2[1Y Return vs Nifty]))/_xlfn.STDEV.P(Table2[1Y Return vs Nifty])</f>
        <v>-0.93036679770054298</v>
      </c>
      <c r="I680">
        <v>0.77309012320909698</v>
      </c>
      <c r="J680">
        <f>(Table2[[#This Row],[1M Return vs Nifty]]-AVERAGE(Table2[1M Return vs Nifty]))/_xlfn.STDEV.P(Table2[1M Return vs Nifty])</f>
        <v>0.10412464829767153</v>
      </c>
      <c r="K680">
        <v>-10.153951476402201</v>
      </c>
      <c r="L680">
        <f>(Table2[[#This Row],[6M Return vs Nifty]]-AVERAGE(Table2[6M Return vs Nifty]))/_xlfn.STDEV.P(Table2[6M Return vs Nifty])</f>
        <v>-0.68557879740583316</v>
      </c>
      <c r="M680">
        <v>-0.79737465650149097</v>
      </c>
      <c r="N680">
        <f>(Table2[[#This Row],[1W Return vs Nifty]]-AVERAGE(Table2[1W Return vs Nifty]))/_xlfn.STDEV.P(Table2[1W Return vs Nifty])</f>
        <v>0.2038741212537481</v>
      </c>
      <c r="O680">
        <v>192.94</v>
      </c>
      <c r="P680">
        <v>189.97467477843099</v>
      </c>
      <c r="Q680">
        <v>190.347627431029</v>
      </c>
      <c r="R680">
        <v>66.316123739963402</v>
      </c>
      <c r="S680" s="2">
        <f>(Table2[[#This Row],[Close Price]]-Table2[[#This Row],[20D EMA]])/Table2[[#This Row],[20D EMA]]</f>
        <v>4.6957603400020746E-2</v>
      </c>
      <c r="T680" s="2">
        <f>(Table2[[#This Row],[Close Price]]-Table2[[#This Row],[50D EMA]])/Table2[[#This Row],[50D EMA]]</f>
        <v>6.3299622623879948E-2</v>
      </c>
      <c r="U680" s="2">
        <f>(Table2[[#This Row],[Close Price]]-Table2[[#This Row],[200D EMA]])/Table2[[#This Row],[200D EMA]]</f>
        <v>6.1216274277929472E-2</v>
      </c>
      <c r="V680">
        <v>1.49655035507509</v>
      </c>
      <c r="W680">
        <v>198.05</v>
      </c>
      <c r="X680">
        <v>205.4</v>
      </c>
      <c r="Y680">
        <v>198.05</v>
      </c>
      <c r="Z680">
        <v>205.4</v>
      </c>
      <c r="AA680">
        <v>198.05</v>
      </c>
      <c r="AB680">
        <v>205.4</v>
      </c>
      <c r="AC680" s="2">
        <f>(Table2[[#This Row],[Close Price]]/Table2[[#This Row],[Day Low]])-1</f>
        <v>1.9944458470083193E-2</v>
      </c>
      <c r="AD680" s="2">
        <f>(Table2[[#This Row],[Day High]]/Table2[[#This Row],[Close Price]])-1</f>
        <v>1.6831683168316847E-2</v>
      </c>
      <c r="AE680" s="2">
        <f>(Table2[[#This Row],[Close Price]]/Table2[[#This Row],[Current Week Low]])-1</f>
        <v>1.9944458470083193E-2</v>
      </c>
      <c r="AF680" s="2">
        <f>(Table2[[#This Row],[Current Week High]]/Table2[[#This Row],[Close Price]])-1</f>
        <v>1.6831683168316847E-2</v>
      </c>
      <c r="AG680" s="2">
        <f>(Table2[[#This Row],[Close Price]]/Table2[[#This Row],[Current Month Low]])-1</f>
        <v>1.9944458470083193E-2</v>
      </c>
      <c r="AH680" s="2">
        <f>(Table2[[#This Row],[Current Month High]]/Table2[[#This Row],[Close Price]])-1</f>
        <v>1.6831683168316847E-2</v>
      </c>
      <c r="AI680">
        <v>16.905940594059398</v>
      </c>
      <c r="AJ680">
        <v>19.1037735849056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-0.01</v>
      </c>
      <c r="AM680" t="s">
        <v>10456</v>
      </c>
      <c r="AN680">
        <v>3.63</v>
      </c>
      <c r="AO680" t="s">
        <v>10455</v>
      </c>
      <c r="AP680">
        <v>-0.102076561262709</v>
      </c>
      <c r="AQ680">
        <f>(Table2[[#This Row],[Sharpe Ratio]]-AVERAGE(Table2[Sharpe Ratio]))/_xlfn.STDEV.P(Table2[Sharpe Ratio])</f>
        <v>-1.7658567262265017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673</v>
      </c>
      <c r="AT680">
        <f>_xlfn.RANK.AVG(Table2[[#This Row],[6M Return vs Nifty Z-Score]],Table2[6M Return vs Nifty Z-Score])</f>
        <v>543</v>
      </c>
      <c r="AU680">
        <f>_xlfn.RANK.AVG(Table2[[#This Row],[Sharpe Ratio Z-Score]],Table2[Sharpe Ratio Z-Score])</f>
        <v>704</v>
      </c>
      <c r="AV680">
        <f>(Table2[[#This Row],[Rank 1Y]]+Table2[[#This Row],[Rank 6M]]+Table2[[#This Row],[Rank Sharpe]])/3</f>
        <v>640</v>
      </c>
    </row>
    <row r="681" spans="1:48" x14ac:dyDescent="0.3">
      <c r="A681" t="s">
        <v>1374</v>
      </c>
      <c r="B681" t="s">
        <v>1375</v>
      </c>
      <c r="C681" t="s">
        <v>10425</v>
      </c>
      <c r="D681" t="s">
        <v>542</v>
      </c>
      <c r="E681">
        <v>7418.3709550000003</v>
      </c>
      <c r="F681">
        <v>2372.0500000000002</v>
      </c>
      <c r="G681">
        <v>-22.872834479817399</v>
      </c>
      <c r="H681">
        <f>(Table2[[#This Row],[1Y Return vs Nifty]]-AVERAGE(Table2[1Y Return vs Nifty]))/_xlfn.STDEV.P(Table2[1Y Return vs Nifty])</f>
        <v>-0.81718338636212784</v>
      </c>
      <c r="I681">
        <v>-0.35137212890425501</v>
      </c>
      <c r="J681">
        <f>(Table2[[#This Row],[1M Return vs Nifty]]-AVERAGE(Table2[1M Return vs Nifty]))/_xlfn.STDEV.P(Table2[1M Return vs Nifty])</f>
        <v>-3.8046423500575233E-3</v>
      </c>
      <c r="K681">
        <v>-23.022119094606801</v>
      </c>
      <c r="L681">
        <f>(Table2[[#This Row],[6M Return vs Nifty]]-AVERAGE(Table2[6M Return vs Nifty]))/_xlfn.STDEV.P(Table2[6M Return vs Nifty])</f>
        <v>-1.0776328030167699</v>
      </c>
      <c r="M681">
        <v>-7.6046374167317596</v>
      </c>
      <c r="N681">
        <f>(Table2[[#This Row],[1W Return vs Nifty]]-AVERAGE(Table2[1W Return vs Nifty]))/_xlfn.STDEV.P(Table2[1W Return vs Nifty])</f>
        <v>-1.1637590537766505</v>
      </c>
      <c r="O681">
        <v>2272.2199999999998</v>
      </c>
      <c r="P681">
        <v>2230.52795613543</v>
      </c>
      <c r="Q681">
        <v>2248.0462001064002</v>
      </c>
      <c r="R681">
        <v>52.243430697351499</v>
      </c>
      <c r="S681" s="2">
        <f>(Table2[[#This Row],[Close Price]]-Table2[[#This Row],[20D EMA]])/Table2[[#This Row],[20D EMA]]</f>
        <v>4.3935006293404862E-2</v>
      </c>
      <c r="T681" s="2">
        <f>(Table2[[#This Row],[Close Price]]-Table2[[#This Row],[50D EMA]])/Table2[[#This Row],[50D EMA]]</f>
        <v>6.3447778574256708E-2</v>
      </c>
      <c r="U681" s="2">
        <f>(Table2[[#This Row],[Close Price]]-Table2[[#This Row],[200D EMA]])/Table2[[#This Row],[200D EMA]]</f>
        <v>5.5160699049570633E-2</v>
      </c>
      <c r="V681">
        <v>1.5962751978418701</v>
      </c>
      <c r="W681">
        <v>2289.6</v>
      </c>
      <c r="X681">
        <v>2400</v>
      </c>
      <c r="Y681">
        <v>2289.6</v>
      </c>
      <c r="Z681">
        <v>2400</v>
      </c>
      <c r="AA681">
        <v>2289.6</v>
      </c>
      <c r="AB681">
        <v>2400</v>
      </c>
      <c r="AC681" s="2">
        <f>(Table2[[#This Row],[Close Price]]/Table2[[#This Row],[Day Low]])-1</f>
        <v>3.601065688329852E-2</v>
      </c>
      <c r="AD681" s="2">
        <f>(Table2[[#This Row],[Day High]]/Table2[[#This Row],[Close Price]])-1</f>
        <v>1.1783056849560491E-2</v>
      </c>
      <c r="AE681" s="2">
        <f>(Table2[[#This Row],[Close Price]]/Table2[[#This Row],[Current Week Low]])-1</f>
        <v>3.601065688329852E-2</v>
      </c>
      <c r="AF681" s="2">
        <f>(Table2[[#This Row],[Current Week High]]/Table2[[#This Row],[Close Price]])-1</f>
        <v>1.1783056849560491E-2</v>
      </c>
      <c r="AG681" s="2">
        <f>(Table2[[#This Row],[Close Price]]/Table2[[#This Row],[Current Month Low]])-1</f>
        <v>3.601065688329852E-2</v>
      </c>
      <c r="AH681" s="2">
        <f>(Table2[[#This Row],[Current Month High]]/Table2[[#This Row],[Close Price]])-1</f>
        <v>1.1783056849560491E-2</v>
      </c>
      <c r="AI681">
        <v>15.3011108534811</v>
      </c>
      <c r="AJ681">
        <v>21.0229591836734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-0.03</v>
      </c>
      <c r="AM681" t="s">
        <v>10456</v>
      </c>
      <c r="AN681">
        <v>8.39</v>
      </c>
      <c r="AO681" t="s">
        <v>10455</v>
      </c>
      <c r="AP681">
        <v>-4.8656822112337003E-2</v>
      </c>
      <c r="AQ681">
        <f>(Table2[[#This Row],[Sharpe Ratio]]-AVERAGE(Table2[Sharpe Ratio]))/_xlfn.STDEV.P(Table2[Sharpe Ratio])</f>
        <v>-1.1618990773884028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632</v>
      </c>
      <c r="AT681">
        <f>_xlfn.RANK.AVG(Table2[[#This Row],[6M Return vs Nifty Z-Score]],Table2[6M Return vs Nifty Z-Score])</f>
        <v>659</v>
      </c>
      <c r="AU681">
        <f>_xlfn.RANK.AVG(Table2[[#This Row],[Sharpe Ratio Z-Score]],Table2[Sharpe Ratio Z-Score])</f>
        <v>634</v>
      </c>
      <c r="AV681">
        <f>(Table2[[#This Row],[Rank 1Y]]+Table2[[#This Row],[Rank 6M]]+Table2[[#This Row],[Rank Sharpe]])/3</f>
        <v>641.66666666666663</v>
      </c>
    </row>
    <row r="682" spans="1:48" x14ac:dyDescent="0.3">
      <c r="A682" t="s">
        <v>68</v>
      </c>
      <c r="B682" t="s">
        <v>69</v>
      </c>
      <c r="C682" t="s">
        <v>10411</v>
      </c>
      <c r="D682" t="s">
        <v>24</v>
      </c>
      <c r="E682">
        <v>358328.22146450001</v>
      </c>
      <c r="F682">
        <v>1808.1</v>
      </c>
      <c r="G682">
        <v>-27.841684665706001</v>
      </c>
      <c r="H682">
        <f>(Table2[[#This Row],[1Y Return vs Nifty]]-AVERAGE(Table2[1Y Return vs Nifty]))/_xlfn.STDEV.P(Table2[1Y Return vs Nifty])</f>
        <v>-0.87608116865407171</v>
      </c>
      <c r="I682">
        <v>-1.5227659809738601</v>
      </c>
      <c r="J682">
        <f>(Table2[[#This Row],[1M Return vs Nifty]]-AVERAGE(Table2[1M Return vs Nifty]))/_xlfn.STDEV.P(Table2[1M Return vs Nifty])</f>
        <v>-0.11623857002114731</v>
      </c>
      <c r="K682">
        <v>-16.245286079280898</v>
      </c>
      <c r="L682">
        <f>(Table2[[#This Row],[6M Return vs Nifty]]-AVERAGE(Table2[6M Return vs Nifty]))/_xlfn.STDEV.P(Table2[6M Return vs Nifty])</f>
        <v>-0.87116327232335022</v>
      </c>
      <c r="M682">
        <v>-0.59290796264420398</v>
      </c>
      <c r="N682">
        <f>(Table2[[#This Row],[1W Return vs Nifty]]-AVERAGE(Table2[1W Return vs Nifty]))/_xlfn.STDEV.P(Table2[1W Return vs Nifty])</f>
        <v>0.24495310462158723</v>
      </c>
      <c r="O682">
        <v>1758.7</v>
      </c>
      <c r="P682">
        <v>1734.59155426142</v>
      </c>
      <c r="Q682">
        <v>1758.62661873869</v>
      </c>
      <c r="R682">
        <v>64.841589435931397</v>
      </c>
      <c r="S682" s="2">
        <f>(Table2[[#This Row],[Close Price]]-Table2[[#This Row],[20D EMA]])/Table2[[#This Row],[20D EMA]]</f>
        <v>2.8088929322795168E-2</v>
      </c>
      <c r="T682" s="2">
        <f>(Table2[[#This Row],[Close Price]]-Table2[[#This Row],[50D EMA]])/Table2[[#This Row],[50D EMA]]</f>
        <v>4.2377956676884321E-2</v>
      </c>
      <c r="U682" s="2">
        <f>(Table2[[#This Row],[Close Price]]-Table2[[#This Row],[200D EMA]])/Table2[[#This Row],[200D EMA]]</f>
        <v>2.8131827833240038E-2</v>
      </c>
      <c r="V682">
        <v>0.87455382873251497</v>
      </c>
      <c r="W682">
        <v>1790</v>
      </c>
      <c r="X682">
        <v>1813.15</v>
      </c>
      <c r="Y682">
        <v>1790</v>
      </c>
      <c r="Z682">
        <v>1813.15</v>
      </c>
      <c r="AA682">
        <v>1790</v>
      </c>
      <c r="AB682">
        <v>1813.15</v>
      </c>
      <c r="AC682" s="2">
        <f>(Table2[[#This Row],[Close Price]]/Table2[[#This Row],[Day Low]])-1</f>
        <v>1.0111731843575278E-2</v>
      </c>
      <c r="AD682" s="2">
        <f>(Table2[[#This Row],[Day High]]/Table2[[#This Row],[Close Price]])-1</f>
        <v>2.7929871135448092E-3</v>
      </c>
      <c r="AE682" s="2">
        <f>(Table2[[#This Row],[Close Price]]/Table2[[#This Row],[Current Week Low]])-1</f>
        <v>1.0111731843575278E-2</v>
      </c>
      <c r="AF682" s="2">
        <f>(Table2[[#This Row],[Current Week High]]/Table2[[#This Row],[Close Price]])-1</f>
        <v>2.7929871135448092E-3</v>
      </c>
      <c r="AG682" s="2">
        <f>(Table2[[#This Row],[Close Price]]/Table2[[#This Row],[Current Month Low]])-1</f>
        <v>1.0111731843575278E-2</v>
      </c>
      <c r="AH682" s="2">
        <f>(Table2[[#This Row],[Current Month High]]/Table2[[#This Row],[Close Price]])-1</f>
        <v>2.7929871135448092E-3</v>
      </c>
      <c r="AI682">
        <v>9.9358442564017402</v>
      </c>
      <c r="AJ682">
        <v>17.116300158694099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-0.06</v>
      </c>
      <c r="AM682" t="s">
        <v>10456</v>
      </c>
      <c r="AN682">
        <v>5.38</v>
      </c>
      <c r="AO682" t="s">
        <v>10455</v>
      </c>
      <c r="AP682">
        <v>-8.1037825932618004E-2</v>
      </c>
      <c r="AQ682">
        <f>(Table2[[#This Row],[Sharpe Ratio]]-AVERAGE(Table2[Sharpe Ratio]))/_xlfn.STDEV.P(Table2[Sharpe Ratio])</f>
        <v>-1.527995116892898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653</v>
      </c>
      <c r="AT682">
        <f>_xlfn.RANK.AVG(Table2[[#This Row],[6M Return vs Nifty Z-Score]],Table2[6M Return vs Nifty Z-Score])</f>
        <v>598</v>
      </c>
      <c r="AU682">
        <f>_xlfn.RANK.AVG(Table2[[#This Row],[Sharpe Ratio Z-Score]],Table2[Sharpe Ratio Z-Score])</f>
        <v>679</v>
      </c>
      <c r="AV682">
        <f>(Table2[[#This Row],[Rank 1Y]]+Table2[[#This Row],[Rank 6M]]+Table2[[#This Row],[Rank Sharpe]])/3</f>
        <v>643.33333333333337</v>
      </c>
    </row>
    <row r="683" spans="1:48" x14ac:dyDescent="0.3">
      <c r="A683" t="s">
        <v>1372</v>
      </c>
      <c r="B683" t="s">
        <v>1373</v>
      </c>
      <c r="C683" t="s">
        <v>10419</v>
      </c>
      <c r="D683" t="s">
        <v>375</v>
      </c>
      <c r="E683">
        <v>7455.1335569699904</v>
      </c>
      <c r="F683">
        <v>683.4</v>
      </c>
      <c r="G683">
        <v>-21.591953807901302</v>
      </c>
      <c r="H683">
        <f>(Table2[[#This Row],[1Y Return vs Nifty]]-AVERAGE(Table2[1Y Return vs Nifty]))/_xlfn.STDEV.P(Table2[1Y Return vs Nifty])</f>
        <v>-0.80200059192595752</v>
      </c>
      <c r="I683">
        <v>1.8218742488997099</v>
      </c>
      <c r="J683">
        <f>(Table2[[#This Row],[1M Return vs Nifty]]-AVERAGE(Table2[1M Return vs Nifty]))/_xlfn.STDEV.P(Table2[1M Return vs Nifty])</f>
        <v>0.20479012329751697</v>
      </c>
      <c r="K683">
        <v>-20.026330188907998</v>
      </c>
      <c r="L683">
        <f>(Table2[[#This Row],[6M Return vs Nifty]]-AVERAGE(Table2[6M Return vs Nifty]))/_xlfn.STDEV.P(Table2[6M Return vs Nifty])</f>
        <v>-0.98636020886883224</v>
      </c>
      <c r="M683">
        <v>-4.9104809990469303</v>
      </c>
      <c r="N683">
        <f>(Table2[[#This Row],[1W Return vs Nifty]]-AVERAGE(Table2[1W Return vs Nifty]))/_xlfn.STDEV.P(Table2[1W Return vs Nifty])</f>
        <v>-0.62248162328384116</v>
      </c>
      <c r="O683">
        <v>669.52</v>
      </c>
      <c r="P683">
        <v>648.79446035868295</v>
      </c>
      <c r="Q683">
        <v>643.32894081836002</v>
      </c>
      <c r="R683">
        <v>49.664117332531603</v>
      </c>
      <c r="S683" s="2">
        <f>(Table2[[#This Row],[Close Price]]-Table2[[#This Row],[20D EMA]])/Table2[[#This Row],[20D EMA]]</f>
        <v>2.0731270163699359E-2</v>
      </c>
      <c r="T683" s="2">
        <f>(Table2[[#This Row],[Close Price]]-Table2[[#This Row],[50D EMA]])/Table2[[#This Row],[50D EMA]]</f>
        <v>5.3338216886416559E-2</v>
      </c>
      <c r="U683" s="2">
        <f>(Table2[[#This Row],[Close Price]]-Table2[[#This Row],[200D EMA]])/Table2[[#This Row],[200D EMA]]</f>
        <v>6.2287045769566535E-2</v>
      </c>
      <c r="V683">
        <v>1.1916159977710099</v>
      </c>
      <c r="W683">
        <v>678.75</v>
      </c>
      <c r="X683">
        <v>692.5</v>
      </c>
      <c r="Y683">
        <v>678.75</v>
      </c>
      <c r="Z683">
        <v>692.5</v>
      </c>
      <c r="AA683">
        <v>678.75</v>
      </c>
      <c r="AB683">
        <v>692.5</v>
      </c>
      <c r="AC683" s="2">
        <f>(Table2[[#This Row],[Close Price]]/Table2[[#This Row],[Day Low]])-1</f>
        <v>6.8508287292816661E-3</v>
      </c>
      <c r="AD683" s="2">
        <f>(Table2[[#This Row],[Day High]]/Table2[[#This Row],[Close Price]])-1</f>
        <v>1.3315774070822295E-2</v>
      </c>
      <c r="AE683" s="2">
        <f>(Table2[[#This Row],[Close Price]]/Table2[[#This Row],[Current Week Low]])-1</f>
        <v>6.8508287292816661E-3</v>
      </c>
      <c r="AF683" s="2">
        <f>(Table2[[#This Row],[Current Week High]]/Table2[[#This Row],[Close Price]])-1</f>
        <v>1.3315774070822295E-2</v>
      </c>
      <c r="AG683" s="2">
        <f>(Table2[[#This Row],[Close Price]]/Table2[[#This Row],[Current Month Low]])-1</f>
        <v>6.8508287292816661E-3</v>
      </c>
      <c r="AH683" s="2">
        <f>(Table2[[#This Row],[Current Month High]]/Table2[[#This Row],[Close Price]])-1</f>
        <v>1.3315774070822295E-2</v>
      </c>
      <c r="AI683">
        <v>13.5498975709686</v>
      </c>
      <c r="AJ683">
        <v>31.082765896230899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0.01</v>
      </c>
      <c r="AM683" t="s">
        <v>10455</v>
      </c>
      <c r="AN683">
        <v>-0.1</v>
      </c>
      <c r="AO683" t="s">
        <v>10456</v>
      </c>
      <c r="AP683">
        <v>-6.7522953132182997E-2</v>
      </c>
      <c r="AQ683">
        <f>(Table2[[#This Row],[Sharpe Ratio]]-AVERAGE(Table2[Sharpe Ratio]))/_xlfn.STDEV.P(Table2[Sharpe Ratio])</f>
        <v>-1.3751974632405615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-3.5812497640216754</v>
      </c>
      <c r="AS683">
        <f>_xlfn.RANK.AVG(Table2[[#This Row],[1Y Return vs Nifty Z-Score]],Table2[1Y Return vs Nifty Z-Score])</f>
        <v>630</v>
      </c>
      <c r="AT683">
        <f>_xlfn.RANK.AVG(Table2[[#This Row],[6M Return vs Nifty Z-Score]],Table2[6M Return vs Nifty Z-Score])</f>
        <v>639</v>
      </c>
      <c r="AU683">
        <f>_xlfn.RANK.AVG(Table2[[#This Row],[Sharpe Ratio Z-Score]],Table2[Sharpe Ratio Z-Score])</f>
        <v>662</v>
      </c>
      <c r="AV683">
        <f>(Table2[[#This Row],[Rank 1Y]]+Table2[[#This Row],[Rank 6M]]+Table2[[#This Row],[Rank Sharpe]])/3</f>
        <v>643.66666666666663</v>
      </c>
    </row>
    <row r="684" spans="1:48" x14ac:dyDescent="0.3">
      <c r="A684" t="s">
        <v>1974</v>
      </c>
      <c r="B684" t="s">
        <v>1975</v>
      </c>
      <c r="C684" t="s">
        <v>10419</v>
      </c>
      <c r="D684" t="s">
        <v>230</v>
      </c>
      <c r="E684">
        <v>3055.0405216259901</v>
      </c>
      <c r="F684">
        <v>137.11000000000001</v>
      </c>
      <c r="G684">
        <v>-23.397941435898598</v>
      </c>
      <c r="H684">
        <f>(Table2[[#This Row],[1Y Return vs Nifty]]-AVERAGE(Table2[1Y Return vs Nifty]))/_xlfn.STDEV.P(Table2[1Y Return vs Nifty])</f>
        <v>-0.82340769058186247</v>
      </c>
      <c r="I684">
        <v>-2.4004486205031599</v>
      </c>
      <c r="J684">
        <f>(Table2[[#This Row],[1M Return vs Nifty]]-AVERAGE(Table2[1M Return vs Nifty]))/_xlfn.STDEV.P(Table2[1M Return vs Nifty])</f>
        <v>-0.20048120646375753</v>
      </c>
      <c r="K684">
        <v>-23.145758448433199</v>
      </c>
      <c r="L684">
        <f>(Table2[[#This Row],[6M Return vs Nifty]]-AVERAGE(Table2[6M Return vs Nifty]))/_xlfn.STDEV.P(Table2[6M Return vs Nifty])</f>
        <v>-1.0813997188168263</v>
      </c>
      <c r="M684">
        <v>-5.0737347878661598</v>
      </c>
      <c r="N684">
        <f>(Table2[[#This Row],[1W Return vs Nifty]]-AVERAGE(Table2[1W Return vs Nifty]))/_xlfn.STDEV.P(Table2[1W Return vs Nifty])</f>
        <v>-0.65528060657606724</v>
      </c>
      <c r="O684">
        <v>132.07</v>
      </c>
      <c r="P684">
        <v>132.70844001653299</v>
      </c>
      <c r="Q684">
        <v>138.416567425555</v>
      </c>
      <c r="R684">
        <v>47.478902357688</v>
      </c>
      <c r="S684" s="2">
        <f>(Table2[[#This Row],[Close Price]]-Table2[[#This Row],[20D EMA]])/Table2[[#This Row],[20D EMA]]</f>
        <v>3.8161580979783602E-2</v>
      </c>
      <c r="T684" s="2">
        <f>(Table2[[#This Row],[Close Price]]-Table2[[#This Row],[50D EMA]])/Table2[[#This Row],[50D EMA]]</f>
        <v>3.3167144327208367E-2</v>
      </c>
      <c r="U684" s="2">
        <f>(Table2[[#This Row],[Close Price]]-Table2[[#This Row],[200D EMA]])/Table2[[#This Row],[200D EMA]]</f>
        <v>-9.4393861215905598E-3</v>
      </c>
      <c r="V684">
        <v>1.0076125256539199</v>
      </c>
      <c r="W684">
        <v>131.41</v>
      </c>
      <c r="X684">
        <v>137.99</v>
      </c>
      <c r="Y684">
        <v>131.41</v>
      </c>
      <c r="Z684">
        <v>137.99</v>
      </c>
      <c r="AA684">
        <v>131.41</v>
      </c>
      <c r="AB684">
        <v>137.99</v>
      </c>
      <c r="AC684" s="2">
        <f>(Table2[[#This Row],[Close Price]]/Table2[[#This Row],[Day Low]])-1</f>
        <v>4.3375694391599051E-2</v>
      </c>
      <c r="AD684" s="2">
        <f>(Table2[[#This Row],[Day High]]/Table2[[#This Row],[Close Price]])-1</f>
        <v>6.4182043614615658E-3</v>
      </c>
      <c r="AE684" s="2">
        <f>(Table2[[#This Row],[Close Price]]/Table2[[#This Row],[Current Week Low]])-1</f>
        <v>4.3375694391599051E-2</v>
      </c>
      <c r="AF684" s="2">
        <f>(Table2[[#This Row],[Current Week High]]/Table2[[#This Row],[Close Price]])-1</f>
        <v>6.4182043614615658E-3</v>
      </c>
      <c r="AG684" s="2">
        <f>(Table2[[#This Row],[Close Price]]/Table2[[#This Row],[Current Month Low]])-1</f>
        <v>4.3375694391599051E-2</v>
      </c>
      <c r="AH684" s="2">
        <f>(Table2[[#This Row],[Current Month High]]/Table2[[#This Row],[Close Price]])-1</f>
        <v>6.4182043614615658E-3</v>
      </c>
      <c r="AI684">
        <v>28.145284807818499</v>
      </c>
      <c r="AJ684">
        <v>22.365015618027599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-0.12</v>
      </c>
      <c r="AM684" t="s">
        <v>10456</v>
      </c>
      <c r="AN684">
        <v>4.63</v>
      </c>
      <c r="AO684" t="s">
        <v>10455</v>
      </c>
      <c r="AP684">
        <v>-5.3355159461149999E-2</v>
      </c>
      <c r="AQ684">
        <f>(Table2[[#This Row],[Sharpe Ratio]]-AVERAGE(Table2[Sharpe Ratio]))/_xlfn.STDEV.P(Table2[Sharpe Ratio])</f>
        <v>-1.2150179586066305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635</v>
      </c>
      <c r="AT684">
        <f>_xlfn.RANK.AVG(Table2[[#This Row],[6M Return vs Nifty Z-Score]],Table2[6M Return vs Nifty Z-Score])</f>
        <v>661</v>
      </c>
      <c r="AU684">
        <f>_xlfn.RANK.AVG(Table2[[#This Row],[Sharpe Ratio Z-Score]],Table2[Sharpe Ratio Z-Score])</f>
        <v>638</v>
      </c>
      <c r="AV684">
        <f>(Table2[[#This Row],[Rank 1Y]]+Table2[[#This Row],[Rank 6M]]+Table2[[#This Row],[Rank Sharpe]])/3</f>
        <v>644.66666666666663</v>
      </c>
    </row>
    <row r="685" spans="1:48" x14ac:dyDescent="0.3">
      <c r="A685" t="s">
        <v>2251</v>
      </c>
      <c r="B685" t="s">
        <v>2252</v>
      </c>
      <c r="C685" t="s">
        <v>10413</v>
      </c>
      <c r="D685" t="s">
        <v>272</v>
      </c>
      <c r="E685">
        <v>2212.6798011199999</v>
      </c>
      <c r="F685">
        <v>770.65</v>
      </c>
      <c r="G685">
        <v>-65.066572289043506</v>
      </c>
      <c r="H685">
        <f>(Table2[[#This Row],[1Y Return vs Nifty]]-AVERAGE(Table2[1Y Return vs Nifty]))/_xlfn.STDEV.P(Table2[1Y Return vs Nifty])</f>
        <v>-1.3173227527348206</v>
      </c>
      <c r="I685">
        <v>-0.31209620939036897</v>
      </c>
      <c r="J685">
        <f>(Table2[[#This Row],[1M Return vs Nifty]]-AVERAGE(Table2[1M Return vs Nifty]))/_xlfn.STDEV.P(Table2[1M Return vs Nifty])</f>
        <v>-3.482070890944623E-5</v>
      </c>
      <c r="K685">
        <v>-23.233955034251501</v>
      </c>
      <c r="L685">
        <f>(Table2[[#This Row],[6M Return vs Nifty]]-AVERAGE(Table2[6M Return vs Nifty]))/_xlfn.STDEV.P(Table2[6M Return vs Nifty])</f>
        <v>-1.0840868010632803</v>
      </c>
      <c r="M685">
        <v>-4.9802719080022699</v>
      </c>
      <c r="N685">
        <f>(Table2[[#This Row],[1W Return vs Nifty]]-AVERAGE(Table2[1W Return vs Nifty]))/_xlfn.STDEV.P(Table2[1W Return vs Nifty])</f>
        <v>-0.63650317141042179</v>
      </c>
      <c r="O685">
        <v>773.89</v>
      </c>
      <c r="P685">
        <v>770.69921753486005</v>
      </c>
      <c r="Q685">
        <v>816.461383261636</v>
      </c>
      <c r="R685">
        <v>42.8746907540691</v>
      </c>
      <c r="S685" s="2">
        <f>(Table2[[#This Row],[Close Price]]-Table2[[#This Row],[20D EMA]])/Table2[[#This Row],[20D EMA]]</f>
        <v>-4.1866415123596491E-3</v>
      </c>
      <c r="T685" s="2">
        <f>(Table2[[#This Row],[Close Price]]-Table2[[#This Row],[50D EMA]])/Table2[[#This Row],[50D EMA]]</f>
        <v>-6.386088598545975E-5</v>
      </c>
      <c r="U685" s="2">
        <f>(Table2[[#This Row],[Close Price]]-Table2[[#This Row],[200D EMA]])/Table2[[#This Row],[200D EMA]]</f>
        <v>-5.6109675485969325E-2</v>
      </c>
      <c r="V685">
        <v>0.77617064517883205</v>
      </c>
      <c r="W685">
        <v>769.05</v>
      </c>
      <c r="X685">
        <v>778.25</v>
      </c>
      <c r="Y685">
        <v>769.05</v>
      </c>
      <c r="Z685">
        <v>778.25</v>
      </c>
      <c r="AA685">
        <v>769.05</v>
      </c>
      <c r="AB685">
        <v>778.25</v>
      </c>
      <c r="AC685" s="2">
        <f>(Table2[[#This Row],[Close Price]]/Table2[[#This Row],[Day Low]])-1</f>
        <v>2.0804889148950956E-3</v>
      </c>
      <c r="AD685" s="2">
        <f>(Table2[[#This Row],[Day High]]/Table2[[#This Row],[Close Price]])-1</f>
        <v>9.8618049698306898E-3</v>
      </c>
      <c r="AE685" s="2">
        <f>(Table2[[#This Row],[Close Price]]/Table2[[#This Row],[Current Week Low]])-1</f>
        <v>2.0804889148950956E-3</v>
      </c>
      <c r="AF685" s="2">
        <f>(Table2[[#This Row],[Current Week High]]/Table2[[#This Row],[Close Price]])-1</f>
        <v>9.8618049698306898E-3</v>
      </c>
      <c r="AG685" s="2">
        <f>(Table2[[#This Row],[Close Price]]/Table2[[#This Row],[Current Month Low]])-1</f>
        <v>2.0804889148950956E-3</v>
      </c>
      <c r="AH685" s="2">
        <f>(Table2[[#This Row],[Current Month High]]/Table2[[#This Row],[Close Price]])-1</f>
        <v>9.8618049698306898E-3</v>
      </c>
      <c r="AI685">
        <v>72.283137611107506</v>
      </c>
      <c r="AJ685">
        <v>16.535611673975499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-0.11</v>
      </c>
      <c r="AM685" t="s">
        <v>10456</v>
      </c>
      <c r="AN685">
        <v>-3.62</v>
      </c>
      <c r="AO685" t="s">
        <v>10456</v>
      </c>
      <c r="AP685">
        <v>-5.980280129815E-3</v>
      </c>
      <c r="AQ685">
        <f>(Table2[[#This Row],[Sharpe Ratio]]-AVERAGE(Table2[Sharpe Ratio]))/_xlfn.STDEV.P(Table2[Sharpe Ratio])</f>
        <v>-0.67940282476256175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721</v>
      </c>
      <c r="AT685">
        <f>_xlfn.RANK.AVG(Table2[[#This Row],[6M Return vs Nifty Z-Score]],Table2[6M Return vs Nifty Z-Score])</f>
        <v>663</v>
      </c>
      <c r="AU685">
        <f>_xlfn.RANK.AVG(Table2[[#This Row],[Sharpe Ratio Z-Score]],Table2[Sharpe Ratio Z-Score])</f>
        <v>552</v>
      </c>
      <c r="AV685">
        <f>(Table2[[#This Row],[Rank 1Y]]+Table2[[#This Row],[Rank 6M]]+Table2[[#This Row],[Rank Sharpe]])/3</f>
        <v>645.33333333333337</v>
      </c>
    </row>
    <row r="686" spans="1:48" x14ac:dyDescent="0.3">
      <c r="A686" t="s">
        <v>1688</v>
      </c>
      <c r="B686" t="s">
        <v>1689</v>
      </c>
      <c r="C686" t="s">
        <v>10411</v>
      </c>
      <c r="D686" t="s">
        <v>49</v>
      </c>
      <c r="E686">
        <v>4515.3227243749998</v>
      </c>
      <c r="F686">
        <v>453.75</v>
      </c>
      <c r="G686">
        <v>-44.186493868743497</v>
      </c>
      <c r="H686">
        <f>(Table2[[#This Row],[1Y Return vs Nifty]]-AVERAGE(Table2[1Y Return vs Nifty]))/_xlfn.STDEV.P(Table2[1Y Return vs Nifty])</f>
        <v>-1.0698227744641702</v>
      </c>
      <c r="I686">
        <v>-10.9037630629928</v>
      </c>
      <c r="J686">
        <f>(Table2[[#This Row],[1M Return vs Nifty]]-AVERAGE(Table2[1M Return vs Nifty]))/_xlfn.STDEV.P(Table2[1M Return vs Nifty])</f>
        <v>-1.0166550657530613</v>
      </c>
      <c r="K686">
        <v>-33.573432432634398</v>
      </c>
      <c r="L686">
        <f>(Table2[[#This Row],[6M Return vs Nifty]]-AVERAGE(Table2[6M Return vs Nifty]))/_xlfn.STDEV.P(Table2[6M Return vs Nifty])</f>
        <v>-1.3990992915926301</v>
      </c>
      <c r="M686">
        <v>-6.7839247645334702</v>
      </c>
      <c r="N686">
        <f>(Table2[[#This Row],[1W Return vs Nifty]]-AVERAGE(Table2[1W Return vs Nifty]))/_xlfn.STDEV.P(Table2[1W Return vs Nifty])</f>
        <v>-0.99887136105071284</v>
      </c>
      <c r="O686">
        <v>463.53</v>
      </c>
      <c r="P686">
        <v>474.35067523280298</v>
      </c>
      <c r="Q686">
        <v>510.51408732035799</v>
      </c>
      <c r="R686">
        <v>35.090071776341098</v>
      </c>
      <c r="S686" s="2">
        <f>(Table2[[#This Row],[Close Price]]-Table2[[#This Row],[20D EMA]])/Table2[[#This Row],[20D EMA]]</f>
        <v>-2.1098957996246139E-2</v>
      </c>
      <c r="T686" s="2">
        <f>(Table2[[#This Row],[Close Price]]-Table2[[#This Row],[50D EMA]])/Table2[[#This Row],[50D EMA]]</f>
        <v>-4.3429210304575902E-2</v>
      </c>
      <c r="U686" s="2">
        <f>(Table2[[#This Row],[Close Price]]-Table2[[#This Row],[200D EMA]])/Table2[[#This Row],[200D EMA]]</f>
        <v>-0.11119005083347948</v>
      </c>
      <c r="V686">
        <v>1.02555424535082</v>
      </c>
      <c r="W686">
        <v>446.3</v>
      </c>
      <c r="X686">
        <v>457.7</v>
      </c>
      <c r="Y686">
        <v>446.3</v>
      </c>
      <c r="Z686">
        <v>457.7</v>
      </c>
      <c r="AA686">
        <v>446.3</v>
      </c>
      <c r="AB686">
        <v>457.7</v>
      </c>
      <c r="AC686" s="2">
        <f>(Table2[[#This Row],[Close Price]]/Table2[[#This Row],[Day Low]])-1</f>
        <v>1.6692807528568165E-2</v>
      </c>
      <c r="AD686" s="2">
        <f>(Table2[[#This Row],[Day High]]/Table2[[#This Row],[Close Price]])-1</f>
        <v>8.7052341597795291E-3</v>
      </c>
      <c r="AE686" s="2">
        <f>(Table2[[#This Row],[Close Price]]/Table2[[#This Row],[Current Week Low]])-1</f>
        <v>1.6692807528568165E-2</v>
      </c>
      <c r="AF686" s="2">
        <f>(Table2[[#This Row],[Current Week High]]/Table2[[#This Row],[Close Price]])-1</f>
        <v>8.7052341597795291E-3</v>
      </c>
      <c r="AG686" s="2">
        <f>(Table2[[#This Row],[Close Price]]/Table2[[#This Row],[Current Month Low]])-1</f>
        <v>1.6692807528568165E-2</v>
      </c>
      <c r="AH686" s="2">
        <f>(Table2[[#This Row],[Current Month High]]/Table2[[#This Row],[Close Price]])-1</f>
        <v>8.7052341597795291E-3</v>
      </c>
      <c r="AI686">
        <v>52.286501377410403</v>
      </c>
      <c r="AJ686">
        <v>9.0221047573282007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-0.16</v>
      </c>
      <c r="AM686" t="s">
        <v>10456</v>
      </c>
      <c r="AN686">
        <v>-5.81</v>
      </c>
      <c r="AO686" t="s">
        <v>10456</v>
      </c>
      <c r="AQ686">
        <f>(Table2[[#This Row],[Sharpe Ratio]]-AVERAGE(Table2[Sharpe Ratio]))/_xlfn.STDEV.P(Table2[Sharpe Ratio])</f>
        <v>-0.61179044057571164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708</v>
      </c>
      <c r="AT686">
        <f>_xlfn.RANK.AVG(Table2[[#This Row],[6M Return vs Nifty Z-Score]],Table2[6M Return vs Nifty Z-Score])</f>
        <v>709</v>
      </c>
      <c r="AU686">
        <f>_xlfn.RANK.AVG(Table2[[#This Row],[Sharpe Ratio Z-Score]],Table2[Sharpe Ratio Z-Score])</f>
        <v>519.5</v>
      </c>
      <c r="AV686">
        <f>(Table2[[#This Row],[Rank 1Y]]+Table2[[#This Row],[Rank 6M]]+Table2[[#This Row],[Rank Sharpe]])/3</f>
        <v>645.5</v>
      </c>
    </row>
    <row r="687" spans="1:48" x14ac:dyDescent="0.3">
      <c r="A687" t="s">
        <v>663</v>
      </c>
      <c r="B687" t="s">
        <v>664</v>
      </c>
      <c r="C687" t="s">
        <v>10422</v>
      </c>
      <c r="D687" t="s">
        <v>613</v>
      </c>
      <c r="E687">
        <v>25541.979978014999</v>
      </c>
      <c r="F687">
        <v>1088.9000000000001</v>
      </c>
      <c r="G687">
        <v>-37.322063306948699</v>
      </c>
      <c r="H687">
        <f>(Table2[[#This Row],[1Y Return vs Nifty]]-AVERAGE(Table2[1Y Return vs Nifty]))/_xlfn.STDEV.P(Table2[1Y Return vs Nifty])</f>
        <v>-0.98845591459486737</v>
      </c>
      <c r="I687">
        <v>-7.7056668846307899</v>
      </c>
      <c r="J687">
        <f>(Table2[[#This Row],[1M Return vs Nifty]]-AVERAGE(Table2[1M Return vs Nifty]))/_xlfn.STDEV.P(Table2[1M Return vs Nifty])</f>
        <v>-0.70969211407984667</v>
      </c>
      <c r="K687">
        <v>-25.578565027143799</v>
      </c>
      <c r="L687">
        <f>(Table2[[#This Row],[6M Return vs Nifty]]-AVERAGE(Table2[6M Return vs Nifty]))/_xlfn.STDEV.P(Table2[6M Return vs Nifty])</f>
        <v>-1.1555199504114784</v>
      </c>
      <c r="M687">
        <v>-9.3831849552954001</v>
      </c>
      <c r="N687">
        <f>(Table2[[#This Row],[1W Return vs Nifty]]-AVERAGE(Table2[1W Return vs Nifty]))/_xlfn.STDEV.P(Table2[1W Return vs Nifty])</f>
        <v>-1.5210833855651902</v>
      </c>
      <c r="O687">
        <v>1089.79</v>
      </c>
      <c r="P687">
        <v>1054.0080670807599</v>
      </c>
      <c r="Q687">
        <v>1098.97851791379</v>
      </c>
      <c r="R687">
        <v>33.265982613814202</v>
      </c>
      <c r="S687" s="2">
        <f>(Table2[[#This Row],[Close Price]]-Table2[[#This Row],[20D EMA]])/Table2[[#This Row],[20D EMA]]</f>
        <v>-8.1667110177178418E-4</v>
      </c>
      <c r="T687" s="2">
        <f>(Table2[[#This Row],[Close Price]]-Table2[[#This Row],[50D EMA]])/Table2[[#This Row],[50D EMA]]</f>
        <v>3.3104047311401347E-2</v>
      </c>
      <c r="U687" s="2">
        <f>(Table2[[#This Row],[Close Price]]-Table2[[#This Row],[200D EMA]])/Table2[[#This Row],[200D EMA]]</f>
        <v>-9.1708052063858014E-3</v>
      </c>
      <c r="V687">
        <v>0.70378957891225302</v>
      </c>
      <c r="W687">
        <v>1045.75</v>
      </c>
      <c r="X687">
        <v>1109.5</v>
      </c>
      <c r="Y687">
        <v>1045.75</v>
      </c>
      <c r="Z687">
        <v>1109.5</v>
      </c>
      <c r="AA687">
        <v>1045.75</v>
      </c>
      <c r="AB687">
        <v>1109.5</v>
      </c>
      <c r="AC687" s="2">
        <f>(Table2[[#This Row],[Close Price]]/Table2[[#This Row],[Day Low]])-1</f>
        <v>4.1262251972268738E-2</v>
      </c>
      <c r="AD687" s="2">
        <f>(Table2[[#This Row],[Day High]]/Table2[[#This Row],[Close Price]])-1</f>
        <v>1.8918174304343838E-2</v>
      </c>
      <c r="AE687" s="2">
        <f>(Table2[[#This Row],[Close Price]]/Table2[[#This Row],[Current Week Low]])-1</f>
        <v>4.1262251972268738E-2</v>
      </c>
      <c r="AF687" s="2">
        <f>(Table2[[#This Row],[Current Week High]]/Table2[[#This Row],[Close Price]])-1</f>
        <v>1.8918174304343838E-2</v>
      </c>
      <c r="AG687" s="2">
        <f>(Table2[[#This Row],[Close Price]]/Table2[[#This Row],[Current Month Low]])-1</f>
        <v>4.1262251972268738E-2</v>
      </c>
      <c r="AH687" s="2">
        <f>(Table2[[#This Row],[Current Month High]]/Table2[[#This Row],[Close Price]])-1</f>
        <v>1.8918174304343838E-2</v>
      </c>
      <c r="AI687">
        <v>36.6424832399669</v>
      </c>
      <c r="AJ687">
        <v>22.893741888155301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0.1</v>
      </c>
      <c r="AM687" t="s">
        <v>10455</v>
      </c>
      <c r="AN687">
        <v>-3.31</v>
      </c>
      <c r="AO687" t="s">
        <v>10456</v>
      </c>
      <c r="AP687">
        <v>-1.4578461419456E-2</v>
      </c>
      <c r="AQ687">
        <f>(Table2[[#This Row],[Sharpe Ratio]]-AVERAGE(Table2[Sharpe Ratio]))/_xlfn.STDEV.P(Table2[Sharpe Ratio])</f>
        <v>-0.77661290924758031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692</v>
      </c>
      <c r="AT687">
        <f>_xlfn.RANK.AVG(Table2[[#This Row],[6M Return vs Nifty Z-Score]],Table2[6M Return vs Nifty Z-Score])</f>
        <v>680</v>
      </c>
      <c r="AU687">
        <f>_xlfn.RANK.AVG(Table2[[#This Row],[Sharpe Ratio Z-Score]],Table2[Sharpe Ratio Z-Score])</f>
        <v>573</v>
      </c>
      <c r="AV687">
        <f>(Table2[[#This Row],[Rank 1Y]]+Table2[[#This Row],[Rank 6M]]+Table2[[#This Row],[Rank Sharpe]])/3</f>
        <v>648.33333333333337</v>
      </c>
    </row>
    <row r="688" spans="1:48" x14ac:dyDescent="0.3">
      <c r="A688" t="s">
        <v>1949</v>
      </c>
      <c r="B688" t="s">
        <v>1950</v>
      </c>
      <c r="C688" t="s">
        <v>10419</v>
      </c>
      <c r="D688" t="s">
        <v>278</v>
      </c>
      <c r="E688">
        <v>3147.8791270500001</v>
      </c>
      <c r="F688">
        <v>1027.45</v>
      </c>
      <c r="G688">
        <v>-49.994028604598597</v>
      </c>
      <c r="H688">
        <f>(Table2[[#This Row],[1Y Return vs Nifty]]-AVERAGE(Table2[1Y Return vs Nifty]))/_xlfn.STDEV.P(Table2[1Y Return vs Nifty])</f>
        <v>-1.1386618224790834</v>
      </c>
      <c r="I688">
        <v>17.512781471230301</v>
      </c>
      <c r="J688">
        <f>(Table2[[#This Row],[1M Return vs Nifty]]-AVERAGE(Table2[1M Return vs Nifty]))/_xlfn.STDEV.P(Table2[1M Return vs Nifty])</f>
        <v>1.7108508940727325</v>
      </c>
      <c r="K688">
        <v>-15.4511230856863</v>
      </c>
      <c r="L688">
        <f>(Table2[[#This Row],[6M Return vs Nifty]]-AVERAGE(Table2[6M Return vs Nifty]))/_xlfn.STDEV.P(Table2[6M Return vs Nifty])</f>
        <v>-0.84696753661454116</v>
      </c>
      <c r="M688">
        <v>-1.1987544432787001</v>
      </c>
      <c r="N688">
        <f>(Table2[[#This Row],[1W Return vs Nifty]]-AVERAGE(Table2[1W Return vs Nifty]))/_xlfn.STDEV.P(Table2[1W Return vs Nifty])</f>
        <v>0.12323373296285013</v>
      </c>
      <c r="O688">
        <v>935.57</v>
      </c>
      <c r="P688">
        <v>898.27274521998595</v>
      </c>
      <c r="Q688">
        <v>997.55877301385601</v>
      </c>
      <c r="R688">
        <v>75.021847517451505</v>
      </c>
      <c r="S688" s="2">
        <f>(Table2[[#This Row],[Close Price]]-Table2[[#This Row],[20D EMA]])/Table2[[#This Row],[20D EMA]]</f>
        <v>9.8207509860299053E-2</v>
      </c>
      <c r="T688" s="2">
        <f>(Table2[[#This Row],[Close Price]]-Table2[[#This Row],[50D EMA]])/Table2[[#This Row],[50D EMA]]</f>
        <v>0.14380627205646626</v>
      </c>
      <c r="U688" s="2">
        <f>(Table2[[#This Row],[Close Price]]-Table2[[#This Row],[200D EMA]])/Table2[[#This Row],[200D EMA]]</f>
        <v>2.9964376831488049E-2</v>
      </c>
      <c r="V688">
        <v>2.46698136145007</v>
      </c>
      <c r="W688">
        <v>1006.05</v>
      </c>
      <c r="X688">
        <v>1038</v>
      </c>
      <c r="Y688">
        <v>1006.05</v>
      </c>
      <c r="Z688">
        <v>1038</v>
      </c>
      <c r="AA688">
        <v>1006.05</v>
      </c>
      <c r="AB688">
        <v>1038</v>
      </c>
      <c r="AC688" s="2">
        <f>(Table2[[#This Row],[Close Price]]/Table2[[#This Row],[Day Low]])-1</f>
        <v>2.1271308583072468E-2</v>
      </c>
      <c r="AD688" s="2">
        <f>(Table2[[#This Row],[Day High]]/Table2[[#This Row],[Close Price]])-1</f>
        <v>1.0268139568835322E-2</v>
      </c>
      <c r="AE688" s="2">
        <f>(Table2[[#This Row],[Close Price]]/Table2[[#This Row],[Current Week Low]])-1</f>
        <v>2.1271308583072468E-2</v>
      </c>
      <c r="AF688" s="2">
        <f>(Table2[[#This Row],[Current Week High]]/Table2[[#This Row],[Close Price]])-1</f>
        <v>1.0268139568835322E-2</v>
      </c>
      <c r="AG688" s="2">
        <f>(Table2[[#This Row],[Close Price]]/Table2[[#This Row],[Current Month Low]])-1</f>
        <v>2.1271308583072468E-2</v>
      </c>
      <c r="AH688" s="2">
        <f>(Table2[[#This Row],[Current Month High]]/Table2[[#This Row],[Close Price]])-1</f>
        <v>1.0268139568835322E-2</v>
      </c>
      <c r="AI688">
        <v>33.140298797995001</v>
      </c>
      <c r="AJ688">
        <v>36.692609592230397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0.06</v>
      </c>
      <c r="AM688" t="s">
        <v>10455</v>
      </c>
      <c r="AN688">
        <v>18.53</v>
      </c>
      <c r="AO688" t="s">
        <v>10455</v>
      </c>
      <c r="AP688">
        <v>-5.7471056470153999E-2</v>
      </c>
      <c r="AQ688">
        <f>(Table2[[#This Row],[Sharpe Ratio]]-AVERAGE(Table2[Sharpe Ratio]))/_xlfn.STDEV.P(Table2[Sharpe Ratio])</f>
        <v>-1.2615518339110461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718</v>
      </c>
      <c r="AT688">
        <f>_xlfn.RANK.AVG(Table2[[#This Row],[6M Return vs Nifty Z-Score]],Table2[6M Return vs Nifty Z-Score])</f>
        <v>596</v>
      </c>
      <c r="AU688">
        <f>_xlfn.RANK.AVG(Table2[[#This Row],[Sharpe Ratio Z-Score]],Table2[Sharpe Ratio Z-Score])</f>
        <v>644</v>
      </c>
      <c r="AV688">
        <f>(Table2[[#This Row],[Rank 1Y]]+Table2[[#This Row],[Rank 6M]]+Table2[[#This Row],[Rank Sharpe]])/3</f>
        <v>652.66666666666663</v>
      </c>
    </row>
    <row r="689" spans="1:48" x14ac:dyDescent="0.3">
      <c r="A689" t="s">
        <v>1447</v>
      </c>
      <c r="B689" t="s">
        <v>1448</v>
      </c>
      <c r="C689" t="s">
        <v>10412</v>
      </c>
      <c r="D689" t="s">
        <v>620</v>
      </c>
      <c r="E689">
        <v>6675.3654439900001</v>
      </c>
      <c r="F689">
        <v>143.74</v>
      </c>
      <c r="G689">
        <v>-32.032320244528698</v>
      </c>
      <c r="H689">
        <f>(Table2[[#This Row],[1Y Return vs Nifty]]-AVERAGE(Table2[1Y Return vs Nifty]))/_xlfn.STDEV.P(Table2[1Y Return vs Nifty])</f>
        <v>-0.92575445980849869</v>
      </c>
      <c r="I689">
        <v>-0.86155026203140705</v>
      </c>
      <c r="J689">
        <f>(Table2[[#This Row],[1M Return vs Nifty]]-AVERAGE(Table2[1M Return vs Nifty]))/_xlfn.STDEV.P(Table2[1M Return vs Nifty])</f>
        <v>-5.277308385079145E-2</v>
      </c>
      <c r="K689">
        <v>-14.1251401196613</v>
      </c>
      <c r="L689">
        <f>(Table2[[#This Row],[6M Return vs Nifty]]-AVERAGE(Table2[6M Return vs Nifty]))/_xlfn.STDEV.P(Table2[6M Return vs Nifty])</f>
        <v>-0.80656886070154388</v>
      </c>
      <c r="M689">
        <v>-3.7131844577086999</v>
      </c>
      <c r="N689">
        <f>(Table2[[#This Row],[1W Return vs Nifty]]-AVERAGE(Table2[1W Return vs Nifty]))/_xlfn.STDEV.P(Table2[1W Return vs Nifty])</f>
        <v>-0.38193523511592969</v>
      </c>
      <c r="O689">
        <v>135.31</v>
      </c>
      <c r="P689">
        <v>132.30241265284101</v>
      </c>
      <c r="Q689">
        <v>139.06230478470499</v>
      </c>
      <c r="R689">
        <v>53.437354792157798</v>
      </c>
      <c r="S689" s="2">
        <f>(Table2[[#This Row],[Close Price]]-Table2[[#This Row],[20D EMA]])/Table2[[#This Row],[20D EMA]]</f>
        <v>6.230138201167694E-2</v>
      </c>
      <c r="T689" s="2">
        <f>(Table2[[#This Row],[Close Price]]-Table2[[#This Row],[50D EMA]])/Table2[[#This Row],[50D EMA]]</f>
        <v>8.6450330858069871E-2</v>
      </c>
      <c r="U689" s="2">
        <f>(Table2[[#This Row],[Close Price]]-Table2[[#This Row],[200D EMA]])/Table2[[#This Row],[200D EMA]]</f>
        <v>3.3637406071594905E-2</v>
      </c>
      <c r="V689">
        <v>0.76134530460651495</v>
      </c>
      <c r="W689">
        <v>136.56</v>
      </c>
      <c r="X689">
        <v>144.63</v>
      </c>
      <c r="Y689">
        <v>136.56</v>
      </c>
      <c r="Z689">
        <v>144.63</v>
      </c>
      <c r="AA689">
        <v>136.56</v>
      </c>
      <c r="AB689">
        <v>144.63</v>
      </c>
      <c r="AC689" s="2">
        <f>(Table2[[#This Row],[Close Price]]/Table2[[#This Row],[Day Low]])-1</f>
        <v>5.2577621558289378E-2</v>
      </c>
      <c r="AD689" s="2">
        <f>(Table2[[#This Row],[Day High]]/Table2[[#This Row],[Close Price]])-1</f>
        <v>6.1917350772227042E-3</v>
      </c>
      <c r="AE689" s="2">
        <f>(Table2[[#This Row],[Close Price]]/Table2[[#This Row],[Current Week Low]])-1</f>
        <v>5.2577621558289378E-2</v>
      </c>
      <c r="AF689" s="2">
        <f>(Table2[[#This Row],[Current Week High]]/Table2[[#This Row],[Close Price]])-1</f>
        <v>6.1917350772227042E-3</v>
      </c>
      <c r="AG689" s="2">
        <f>(Table2[[#This Row],[Close Price]]/Table2[[#This Row],[Current Month Low]])-1</f>
        <v>5.2577621558289378E-2</v>
      </c>
      <c r="AH689" s="2">
        <f>(Table2[[#This Row],[Current Month High]]/Table2[[#This Row],[Close Price]])-1</f>
        <v>6.1917350772227042E-3</v>
      </c>
      <c r="AI689">
        <v>24.5651871434534</v>
      </c>
      <c r="AJ689">
        <v>31.269406392693998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-7.0000000000000007E-2</v>
      </c>
      <c r="AM689" t="s">
        <v>10456</v>
      </c>
      <c r="AN689">
        <v>10.35</v>
      </c>
      <c r="AO689" t="s">
        <v>10455</v>
      </c>
      <c r="AP689">
        <v>-0.106033065616517</v>
      </c>
      <c r="AQ689">
        <f>(Table2[[#This Row],[Sharpe Ratio]]-AVERAGE(Table2[Sharpe Ratio]))/_xlfn.STDEV.P(Table2[Sharpe Ratio])</f>
        <v>-1.8105885258411942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672</v>
      </c>
      <c r="AT689">
        <f>_xlfn.RANK.AVG(Table2[[#This Row],[6M Return vs Nifty Z-Score]],Table2[6M Return vs Nifty Z-Score])</f>
        <v>582</v>
      </c>
      <c r="AU689">
        <f>_xlfn.RANK.AVG(Table2[[#This Row],[Sharpe Ratio Z-Score]],Table2[Sharpe Ratio Z-Score])</f>
        <v>708</v>
      </c>
      <c r="AV689">
        <f>(Table2[[#This Row],[Rank 1Y]]+Table2[[#This Row],[Rank 6M]]+Table2[[#This Row],[Rank Sharpe]])/3</f>
        <v>654</v>
      </c>
    </row>
    <row r="690" spans="1:48" x14ac:dyDescent="0.3">
      <c r="A690" t="s">
        <v>38</v>
      </c>
      <c r="B690" t="s">
        <v>39</v>
      </c>
      <c r="C690" t="s">
        <v>10413</v>
      </c>
      <c r="D690" t="s">
        <v>40</v>
      </c>
      <c r="E690">
        <v>581065.667048909</v>
      </c>
      <c r="F690">
        <v>2505.1</v>
      </c>
      <c r="G690">
        <v>-33.119481004245301</v>
      </c>
      <c r="H690">
        <f>(Table2[[#This Row],[1Y Return vs Nifty]]-AVERAGE(Table2[1Y Return vs Nifty]))/_xlfn.STDEV.P(Table2[1Y Return vs Nifty])</f>
        <v>-0.93864101411113809</v>
      </c>
      <c r="I690">
        <v>-2.61624029398312</v>
      </c>
      <c r="J690">
        <f>(Table2[[#This Row],[1M Return vs Nifty]]-AVERAGE(Table2[1M Return vs Nifty]))/_xlfn.STDEV.P(Table2[1M Return vs Nifty])</f>
        <v>-0.22119354447475434</v>
      </c>
      <c r="K690">
        <v>-16.589420307080601</v>
      </c>
      <c r="L690">
        <f>(Table2[[#This Row],[6M Return vs Nifty]]-AVERAGE(Table2[6M Return vs Nifty]))/_xlfn.STDEV.P(Table2[6M Return vs Nifty])</f>
        <v>-0.88164799761445001</v>
      </c>
      <c r="M690">
        <v>-0.92191937666354096</v>
      </c>
      <c r="N690">
        <f>(Table2[[#This Row],[1W Return vs Nifty]]-AVERAGE(Table2[1W Return vs Nifty]))/_xlfn.STDEV.P(Table2[1W Return vs Nifty])</f>
        <v>0.17885209741420777</v>
      </c>
      <c r="O690">
        <v>2460.69</v>
      </c>
      <c r="P690">
        <v>2415.00472739313</v>
      </c>
      <c r="Q690">
        <v>2432.84609947832</v>
      </c>
      <c r="R690">
        <v>53.698050412886602</v>
      </c>
      <c r="S690" s="2">
        <f>(Table2[[#This Row],[Close Price]]-Table2[[#This Row],[20D EMA]])/Table2[[#This Row],[20D EMA]]</f>
        <v>1.8047783345321779E-2</v>
      </c>
      <c r="T690" s="2">
        <f>(Table2[[#This Row],[Close Price]]-Table2[[#This Row],[50D EMA]])/Table2[[#This Row],[50D EMA]]</f>
        <v>3.7306458072288329E-2</v>
      </c>
      <c r="U690" s="2">
        <f>(Table2[[#This Row],[Close Price]]-Table2[[#This Row],[200D EMA]])/Table2[[#This Row],[200D EMA]]</f>
        <v>2.9699330564795488E-2</v>
      </c>
      <c r="V690">
        <v>0.90070832581164395</v>
      </c>
      <c r="W690">
        <v>2450.1</v>
      </c>
      <c r="X690">
        <v>2523</v>
      </c>
      <c r="Y690">
        <v>2450.1</v>
      </c>
      <c r="Z690">
        <v>2523</v>
      </c>
      <c r="AA690">
        <v>2450.1</v>
      </c>
      <c r="AB690">
        <v>2523</v>
      </c>
      <c r="AC690" s="2">
        <f>(Table2[[#This Row],[Close Price]]/Table2[[#This Row],[Day Low]])-1</f>
        <v>2.2448063344353342E-2</v>
      </c>
      <c r="AD690" s="2">
        <f>(Table2[[#This Row],[Day High]]/Table2[[#This Row],[Close Price]])-1</f>
        <v>7.1454233363938968E-3</v>
      </c>
      <c r="AE690" s="2">
        <f>(Table2[[#This Row],[Close Price]]/Table2[[#This Row],[Current Week Low]])-1</f>
        <v>2.2448063344353342E-2</v>
      </c>
      <c r="AF690" s="2">
        <f>(Table2[[#This Row],[Current Week High]]/Table2[[#This Row],[Close Price]])-1</f>
        <v>7.1454233363938968E-3</v>
      </c>
      <c r="AG690" s="2">
        <f>(Table2[[#This Row],[Close Price]]/Table2[[#This Row],[Current Month Low]])-1</f>
        <v>2.2448063344353342E-2</v>
      </c>
      <c r="AH690" s="2">
        <f>(Table2[[#This Row],[Current Month High]]/Table2[[#This Row],[Close Price]])-1</f>
        <v>7.1454233363938968E-3</v>
      </c>
      <c r="AI690">
        <v>10.5604566683964</v>
      </c>
      <c r="AJ690">
        <v>15.3334407587302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0.04</v>
      </c>
      <c r="AM690" t="s">
        <v>10455</v>
      </c>
      <c r="AN690">
        <v>-0.93</v>
      </c>
      <c r="AO690" t="s">
        <v>10456</v>
      </c>
      <c r="AP690">
        <v>-8.6810116452262998E-2</v>
      </c>
      <c r="AQ690">
        <f>(Table2[[#This Row],[Sharpe Ratio]]-AVERAGE(Table2[Sharpe Ratio]))/_xlfn.STDEV.P(Table2[Sharpe Ratio])</f>
        <v>-1.5932559936044413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676</v>
      </c>
      <c r="AT690">
        <f>_xlfn.RANK.AVG(Table2[[#This Row],[6M Return vs Nifty Z-Score]],Table2[6M Return vs Nifty Z-Score])</f>
        <v>603</v>
      </c>
      <c r="AU690">
        <f>_xlfn.RANK.AVG(Table2[[#This Row],[Sharpe Ratio Z-Score]],Table2[Sharpe Ratio Z-Score])</f>
        <v>684</v>
      </c>
      <c r="AV690">
        <f>(Table2[[#This Row],[Rank 1Y]]+Table2[[#This Row],[Rank 6M]]+Table2[[#This Row],[Rank Sharpe]])/3</f>
        <v>654.33333333333337</v>
      </c>
    </row>
    <row r="691" spans="1:48" x14ac:dyDescent="0.3">
      <c r="A691" t="s">
        <v>2374</v>
      </c>
      <c r="B691" t="s">
        <v>2375</v>
      </c>
      <c r="C691" t="s">
        <v>10417</v>
      </c>
      <c r="D691" t="s">
        <v>275</v>
      </c>
      <c r="E691">
        <v>1959.3428188400001</v>
      </c>
      <c r="F691">
        <v>610.6</v>
      </c>
      <c r="G691">
        <v>-21.399443508568801</v>
      </c>
      <c r="H691">
        <f>(Table2[[#This Row],[1Y Return vs Nifty]]-AVERAGE(Table2[1Y Return vs Nifty]))/_xlfn.STDEV.P(Table2[1Y Return vs Nifty])</f>
        <v>-0.79971868982087035</v>
      </c>
      <c r="I691">
        <v>-1.92149001859761</v>
      </c>
      <c r="J691">
        <f>(Table2[[#This Row],[1M Return vs Nifty]]-AVERAGE(Table2[1M Return vs Nifty]))/_xlfn.STDEV.P(Table2[1M Return vs Nifty])</f>
        <v>-0.15450931006960178</v>
      </c>
      <c r="K691">
        <v>-24.3976732609853</v>
      </c>
      <c r="L691">
        <f>(Table2[[#This Row],[6M Return vs Nifty]]-AVERAGE(Table2[6M Return vs Nifty]))/_xlfn.STDEV.P(Table2[6M Return vs Nifty])</f>
        <v>-1.1195417629296458</v>
      </c>
      <c r="M691">
        <v>-5.4374529032886398</v>
      </c>
      <c r="N691">
        <f>(Table2[[#This Row],[1W Return vs Nifty]]-AVERAGE(Table2[1W Return vs Nifty]))/_xlfn.STDEV.P(Table2[1W Return vs Nifty])</f>
        <v>-0.72835446585434382</v>
      </c>
      <c r="O691">
        <v>614.66999999999996</v>
      </c>
      <c r="P691">
        <v>607.89187383414401</v>
      </c>
      <c r="Q691">
        <v>617.55766538977196</v>
      </c>
      <c r="R691">
        <v>40.967551492207399</v>
      </c>
      <c r="S691" s="2">
        <f>(Table2[[#This Row],[Close Price]]-Table2[[#This Row],[20D EMA]])/Table2[[#This Row],[20D EMA]]</f>
        <v>-6.6214391462084314E-3</v>
      </c>
      <c r="T691" s="2">
        <f>(Table2[[#This Row],[Close Price]]-Table2[[#This Row],[50D EMA]])/Table2[[#This Row],[50D EMA]]</f>
        <v>4.4549471417920199E-3</v>
      </c>
      <c r="U691" s="2">
        <f>(Table2[[#This Row],[Close Price]]-Table2[[#This Row],[200D EMA]])/Table2[[#This Row],[200D EMA]]</f>
        <v>-1.1266422197804956E-2</v>
      </c>
      <c r="V691">
        <v>0.96727850395522097</v>
      </c>
      <c r="W691">
        <v>607</v>
      </c>
      <c r="X691">
        <v>618</v>
      </c>
      <c r="Y691">
        <v>607</v>
      </c>
      <c r="Z691">
        <v>618</v>
      </c>
      <c r="AA691">
        <v>607</v>
      </c>
      <c r="AB691">
        <v>618</v>
      </c>
      <c r="AC691" s="2">
        <f>(Table2[[#This Row],[Close Price]]/Table2[[#This Row],[Day Low]])-1</f>
        <v>5.9308072487644914E-3</v>
      </c>
      <c r="AD691" s="2">
        <f>(Table2[[#This Row],[Day High]]/Table2[[#This Row],[Close Price]])-1</f>
        <v>1.2119226989846021E-2</v>
      </c>
      <c r="AE691" s="2">
        <f>(Table2[[#This Row],[Close Price]]/Table2[[#This Row],[Current Week Low]])-1</f>
        <v>5.9308072487644914E-3</v>
      </c>
      <c r="AF691" s="2">
        <f>(Table2[[#This Row],[Current Week High]]/Table2[[#This Row],[Close Price]])-1</f>
        <v>1.2119226989846021E-2</v>
      </c>
      <c r="AG691" s="2">
        <f>(Table2[[#This Row],[Close Price]]/Table2[[#This Row],[Current Month Low]])-1</f>
        <v>5.9308072487644914E-3</v>
      </c>
      <c r="AH691" s="2">
        <f>(Table2[[#This Row],[Current Month High]]/Table2[[#This Row],[Close Price]])-1</f>
        <v>1.2119226989846021E-2</v>
      </c>
      <c r="AI691">
        <v>25.761546020307801</v>
      </c>
      <c r="AJ691">
        <v>36.112349531876902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-0.04</v>
      </c>
      <c r="AM691" t="s">
        <v>10456</v>
      </c>
      <c r="AN691">
        <v>-4.22</v>
      </c>
      <c r="AO691" t="s">
        <v>10456</v>
      </c>
      <c r="AP691">
        <v>-7.2531730376201003E-2</v>
      </c>
      <c r="AQ691">
        <f>(Table2[[#This Row],[Sharpe Ratio]]-AVERAGE(Table2[Sharpe Ratio]))/_xlfn.STDEV.P(Table2[Sharpe Ratio])</f>
        <v>-1.4318261434992861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629</v>
      </c>
      <c r="AT691">
        <f>_xlfn.RANK.AVG(Table2[[#This Row],[6M Return vs Nifty Z-Score]],Table2[6M Return vs Nifty Z-Score])</f>
        <v>671</v>
      </c>
      <c r="AU691">
        <f>_xlfn.RANK.AVG(Table2[[#This Row],[Sharpe Ratio Z-Score]],Table2[Sharpe Ratio Z-Score])</f>
        <v>666</v>
      </c>
      <c r="AV691">
        <f>(Table2[[#This Row],[Rank 1Y]]+Table2[[#This Row],[Rank 6M]]+Table2[[#This Row],[Rank Sharpe]])/3</f>
        <v>655.33333333333337</v>
      </c>
    </row>
    <row r="692" spans="1:48" x14ac:dyDescent="0.3">
      <c r="A692" t="s">
        <v>1477</v>
      </c>
      <c r="B692" t="s">
        <v>1478</v>
      </c>
      <c r="C692" t="s">
        <v>10413</v>
      </c>
      <c r="D692" t="s">
        <v>414</v>
      </c>
      <c r="E692">
        <v>6492.4617865800001</v>
      </c>
      <c r="F692">
        <v>302.5</v>
      </c>
      <c r="G692">
        <v>-37.8105780696308</v>
      </c>
      <c r="H692">
        <f>(Table2[[#This Row],[1Y Return vs Nifty]]-AVERAGE(Table2[1Y Return vs Nifty]))/_xlfn.STDEV.P(Table2[1Y Return vs Nifty])</f>
        <v>-0.99424647680995792</v>
      </c>
      <c r="I692">
        <v>-2.8423009062350202</v>
      </c>
      <c r="J692">
        <f>(Table2[[#This Row],[1M Return vs Nifty]]-AVERAGE(Table2[1M Return vs Nifty]))/_xlfn.STDEV.P(Table2[1M Return vs Nifty])</f>
        <v>-0.24289152631263591</v>
      </c>
      <c r="K692">
        <v>-30.660383867095302</v>
      </c>
      <c r="L692">
        <f>(Table2[[#This Row],[6M Return vs Nifty]]-AVERAGE(Table2[6M Return vs Nifty]))/_xlfn.STDEV.P(Table2[6M Return vs Nifty])</f>
        <v>-1.3103475444485297</v>
      </c>
      <c r="M692">
        <v>-7.2061495227261796</v>
      </c>
      <c r="N692">
        <f>(Table2[[#This Row],[1W Return vs Nifty]]-AVERAGE(Table2[1W Return vs Nifty]))/_xlfn.STDEV.P(Table2[1W Return vs Nifty])</f>
        <v>-1.0836996697208494</v>
      </c>
      <c r="O692">
        <v>290.41000000000003</v>
      </c>
      <c r="P692">
        <v>291.10931067107902</v>
      </c>
      <c r="Q692">
        <v>323.6029279736</v>
      </c>
      <c r="R692">
        <v>38.184108656412199</v>
      </c>
      <c r="S692" s="2">
        <f>(Table2[[#This Row],[Close Price]]-Table2[[#This Row],[20D EMA]])/Table2[[#This Row],[20D EMA]]</f>
        <v>4.1630797837539937E-2</v>
      </c>
      <c r="T692" s="2">
        <f>(Table2[[#This Row],[Close Price]]-Table2[[#This Row],[50D EMA]])/Table2[[#This Row],[50D EMA]]</f>
        <v>3.9128564121369482E-2</v>
      </c>
      <c r="U692" s="2">
        <f>(Table2[[#This Row],[Close Price]]-Table2[[#This Row],[200D EMA]])/Table2[[#This Row],[200D EMA]]</f>
        <v>-6.5212413576559519E-2</v>
      </c>
      <c r="V692">
        <v>2.2385015529360102</v>
      </c>
      <c r="W692">
        <v>283</v>
      </c>
      <c r="X692">
        <v>305.7</v>
      </c>
      <c r="Y692">
        <v>283</v>
      </c>
      <c r="Z692">
        <v>305.7</v>
      </c>
      <c r="AA692">
        <v>283</v>
      </c>
      <c r="AB692">
        <v>305.7</v>
      </c>
      <c r="AC692" s="2">
        <f>(Table2[[#This Row],[Close Price]]/Table2[[#This Row],[Day Low]])-1</f>
        <v>6.8904593639576017E-2</v>
      </c>
      <c r="AD692" s="2">
        <f>(Table2[[#This Row],[Day High]]/Table2[[#This Row],[Close Price]])-1</f>
        <v>1.0578512396694162E-2</v>
      </c>
      <c r="AE692" s="2">
        <f>(Table2[[#This Row],[Close Price]]/Table2[[#This Row],[Current Week Low]])-1</f>
        <v>6.8904593639576017E-2</v>
      </c>
      <c r="AF692" s="2">
        <f>(Table2[[#This Row],[Current Week High]]/Table2[[#This Row],[Close Price]])-1</f>
        <v>1.0578512396694162E-2</v>
      </c>
      <c r="AG692" s="2">
        <f>(Table2[[#This Row],[Close Price]]/Table2[[#This Row],[Current Month Low]])-1</f>
        <v>6.8904593639576017E-2</v>
      </c>
      <c r="AH692" s="2">
        <f>(Table2[[#This Row],[Current Month High]]/Table2[[#This Row],[Close Price]])-1</f>
        <v>1.0578512396694162E-2</v>
      </c>
      <c r="AI692">
        <v>55.669421487603302</v>
      </c>
      <c r="AJ692">
        <v>17.1799341468138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-0.08</v>
      </c>
      <c r="AM692" t="s">
        <v>10456</v>
      </c>
      <c r="AN692">
        <v>5.81</v>
      </c>
      <c r="AO692" t="s">
        <v>10455</v>
      </c>
      <c r="AP692">
        <v>-1.6531784657807001E-2</v>
      </c>
      <c r="AQ692">
        <f>(Table2[[#This Row],[Sharpe Ratio]]-AVERAGE(Table2[Sharpe Ratio]))/_xlfn.STDEV.P(Table2[Sharpe Ratio])</f>
        <v>-0.79869696523921418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695</v>
      </c>
      <c r="AT692">
        <f>_xlfn.RANK.AVG(Table2[[#This Row],[6M Return vs Nifty Z-Score]],Table2[6M Return vs Nifty Z-Score])</f>
        <v>695</v>
      </c>
      <c r="AU692">
        <f>_xlfn.RANK.AVG(Table2[[#This Row],[Sharpe Ratio Z-Score]],Table2[Sharpe Ratio Z-Score])</f>
        <v>579</v>
      </c>
      <c r="AV692">
        <f>(Table2[[#This Row],[Rank 1Y]]+Table2[[#This Row],[Rank 6M]]+Table2[[#This Row],[Rank Sharpe]])/3</f>
        <v>656.33333333333337</v>
      </c>
    </row>
    <row r="693" spans="1:48" x14ac:dyDescent="0.3">
      <c r="A693" t="s">
        <v>832</v>
      </c>
      <c r="B693" t="s">
        <v>833</v>
      </c>
      <c r="C693" t="s">
        <v>10425</v>
      </c>
      <c r="D693" t="s">
        <v>542</v>
      </c>
      <c r="E693">
        <v>17722.346744999999</v>
      </c>
      <c r="F693">
        <v>3621</v>
      </c>
      <c r="G693">
        <v>-44.698165283303901</v>
      </c>
      <c r="H693">
        <f>(Table2[[#This Row],[1Y Return vs Nifty]]-AVERAGE(Table2[1Y Return vs Nifty]))/_xlfn.STDEV.P(Table2[1Y Return vs Nifty])</f>
        <v>-1.0758878217995429</v>
      </c>
      <c r="I693">
        <v>2.77719716359766</v>
      </c>
      <c r="J693">
        <f>(Table2[[#This Row],[1M Return vs Nifty]]-AVERAGE(Table2[1M Return vs Nifty]))/_xlfn.STDEV.P(Table2[1M Return vs Nifty])</f>
        <v>0.29648490836396751</v>
      </c>
      <c r="K693">
        <v>-17.084485167351399</v>
      </c>
      <c r="L693">
        <f>(Table2[[#This Row],[6M Return vs Nifty]]-AVERAGE(Table2[6M Return vs Nifty]))/_xlfn.STDEV.P(Table2[6M Return vs Nifty])</f>
        <v>-0.89673112112240017</v>
      </c>
      <c r="M693">
        <v>-5.2492971410546501</v>
      </c>
      <c r="N693">
        <f>(Table2[[#This Row],[1W Return vs Nifty]]-AVERAGE(Table2[1W Return vs Nifty]))/_xlfn.STDEV.P(Table2[1W Return vs Nifty])</f>
        <v>-0.69055247824667998</v>
      </c>
      <c r="O693">
        <v>3533.62</v>
      </c>
      <c r="P693">
        <v>3424.2650224906101</v>
      </c>
      <c r="Q693">
        <v>3544.2161115201502</v>
      </c>
      <c r="R693">
        <v>51.824825525004897</v>
      </c>
      <c r="S693" s="2">
        <f>(Table2[[#This Row],[Close Price]]-Table2[[#This Row],[20D EMA]])/Table2[[#This Row],[20D EMA]]</f>
        <v>2.4728182430482085E-2</v>
      </c>
      <c r="T693" s="2">
        <f>(Table2[[#This Row],[Close Price]]-Table2[[#This Row],[50D EMA]])/Table2[[#This Row],[50D EMA]]</f>
        <v>5.7453198341025705E-2</v>
      </c>
      <c r="U693" s="2">
        <f>(Table2[[#This Row],[Close Price]]-Table2[[#This Row],[200D EMA]])/Table2[[#This Row],[200D EMA]]</f>
        <v>2.166456165871793E-2</v>
      </c>
      <c r="V693">
        <v>1.0754407466006899</v>
      </c>
      <c r="W693">
        <v>3569.05</v>
      </c>
      <c r="X693">
        <v>3654.65</v>
      </c>
      <c r="Y693">
        <v>3569.05</v>
      </c>
      <c r="Z693">
        <v>3654.65</v>
      </c>
      <c r="AA693">
        <v>3569.05</v>
      </c>
      <c r="AB693">
        <v>3654.65</v>
      </c>
      <c r="AC693" s="2">
        <f>(Table2[[#This Row],[Close Price]]/Table2[[#This Row],[Day Low]])-1</f>
        <v>1.4555694092265314E-2</v>
      </c>
      <c r="AD693" s="2">
        <f>(Table2[[#This Row],[Day High]]/Table2[[#This Row],[Close Price]])-1</f>
        <v>9.2930129798398653E-3</v>
      </c>
      <c r="AE693" s="2">
        <f>(Table2[[#This Row],[Close Price]]/Table2[[#This Row],[Current Week Low]])-1</f>
        <v>1.4555694092265314E-2</v>
      </c>
      <c r="AF693" s="2">
        <f>(Table2[[#This Row],[Current Week High]]/Table2[[#This Row],[Close Price]])-1</f>
        <v>9.2930129798398653E-3</v>
      </c>
      <c r="AG693" s="2">
        <f>(Table2[[#This Row],[Close Price]]/Table2[[#This Row],[Current Month Low]])-1</f>
        <v>1.4555694092265314E-2</v>
      </c>
      <c r="AH693" s="2">
        <f>(Table2[[#This Row],[Current Month High]]/Table2[[#This Row],[Close Price]])-1</f>
        <v>9.2930129798398653E-3</v>
      </c>
      <c r="AI693">
        <v>30.4681027340513</v>
      </c>
      <c r="AJ693">
        <v>25.906222291764401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0.1</v>
      </c>
      <c r="AM693" t="s">
        <v>10455</v>
      </c>
      <c r="AN693">
        <v>3.04</v>
      </c>
      <c r="AO693" t="s">
        <v>10455</v>
      </c>
      <c r="AP693">
        <v>-6.3394577654398002E-2</v>
      </c>
      <c r="AQ693">
        <f>(Table2[[#This Row],[Sharpe Ratio]]-AVERAGE(Table2[Sharpe Ratio]))/_xlfn.STDEV.P(Table2[Sharpe Ratio])</f>
        <v>-1.3285225077514438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709</v>
      </c>
      <c r="AT693">
        <f>_xlfn.RANK.AVG(Table2[[#This Row],[6M Return vs Nifty Z-Score]],Table2[6M Return vs Nifty Z-Score])</f>
        <v>612</v>
      </c>
      <c r="AU693">
        <f>_xlfn.RANK.AVG(Table2[[#This Row],[Sharpe Ratio Z-Score]],Table2[Sharpe Ratio Z-Score])</f>
        <v>651</v>
      </c>
      <c r="AV693">
        <f>(Table2[[#This Row],[Rank 1Y]]+Table2[[#This Row],[Rank 6M]]+Table2[[#This Row],[Rank Sharpe]])/3</f>
        <v>657.33333333333337</v>
      </c>
    </row>
    <row r="694" spans="1:48" x14ac:dyDescent="0.3">
      <c r="A694" t="s">
        <v>1912</v>
      </c>
      <c r="B694" t="s">
        <v>1913</v>
      </c>
      <c r="C694" t="s">
        <v>10419</v>
      </c>
      <c r="D694" t="s">
        <v>230</v>
      </c>
      <c r="E694">
        <v>3315.3130362000002</v>
      </c>
      <c r="F694">
        <v>514</v>
      </c>
      <c r="G694">
        <v>-49.449057059666103</v>
      </c>
      <c r="H694">
        <f>(Table2[[#This Row],[1Y Return vs Nifty]]-AVERAGE(Table2[1Y Return vs Nifty]))/_xlfn.STDEV.P(Table2[1Y Return vs Nifty])</f>
        <v>-1.132202055287894</v>
      </c>
      <c r="I694">
        <v>8.9913545574745406</v>
      </c>
      <c r="J694">
        <f>(Table2[[#This Row],[1M Return vs Nifty]]-AVERAGE(Table2[1M Return vs Nifty]))/_xlfn.STDEV.P(Table2[1M Return vs Nifty])</f>
        <v>0.89293854496577951</v>
      </c>
      <c r="K694">
        <v>-15.253229739834399</v>
      </c>
      <c r="L694">
        <f>(Table2[[#This Row],[6M Return vs Nifty]]-AVERAGE(Table2[6M Return vs Nifty]))/_xlfn.STDEV.P(Table2[6M Return vs Nifty])</f>
        <v>-0.84093832707772798</v>
      </c>
      <c r="M694">
        <v>-1.30954989782416</v>
      </c>
      <c r="N694">
        <f>(Table2[[#This Row],[1W Return vs Nifty]]-AVERAGE(Table2[1W Return vs Nifty]))/_xlfn.STDEV.P(Table2[1W Return vs Nifty])</f>
        <v>0.10097404582924845</v>
      </c>
      <c r="O694">
        <v>461.71</v>
      </c>
      <c r="P694">
        <v>452.55032639631702</v>
      </c>
      <c r="Q694">
        <v>498.46753833583398</v>
      </c>
      <c r="R694">
        <v>73.021390553533294</v>
      </c>
      <c r="S694" s="2">
        <f>(Table2[[#This Row],[Close Price]]-Table2[[#This Row],[20D EMA]])/Table2[[#This Row],[20D EMA]]</f>
        <v>0.11325290766931628</v>
      </c>
      <c r="T694" s="2">
        <f>(Table2[[#This Row],[Close Price]]-Table2[[#This Row],[50D EMA]])/Table2[[#This Row],[50D EMA]]</f>
        <v>0.1357852818116608</v>
      </c>
      <c r="U694" s="2">
        <f>(Table2[[#This Row],[Close Price]]-Table2[[#This Row],[200D EMA]])/Table2[[#This Row],[200D EMA]]</f>
        <v>3.11604276499572E-2</v>
      </c>
      <c r="V694">
        <v>2.4216067676905899</v>
      </c>
      <c r="W694">
        <v>483</v>
      </c>
      <c r="X694">
        <v>518.4</v>
      </c>
      <c r="Y694">
        <v>483</v>
      </c>
      <c r="Z694">
        <v>518.4</v>
      </c>
      <c r="AA694">
        <v>483</v>
      </c>
      <c r="AB694">
        <v>518.4</v>
      </c>
      <c r="AC694" s="2">
        <f>(Table2[[#This Row],[Close Price]]/Table2[[#This Row],[Day Low]])-1</f>
        <v>6.4182194616977162E-2</v>
      </c>
      <c r="AD694" s="2">
        <f>(Table2[[#This Row],[Day High]]/Table2[[#This Row],[Close Price]])-1</f>
        <v>8.5603112840466622E-3</v>
      </c>
      <c r="AE694" s="2">
        <f>(Table2[[#This Row],[Close Price]]/Table2[[#This Row],[Current Week Low]])-1</f>
        <v>6.4182194616977162E-2</v>
      </c>
      <c r="AF694" s="2">
        <f>(Table2[[#This Row],[Current Week High]]/Table2[[#This Row],[Close Price]])-1</f>
        <v>8.5603112840466622E-3</v>
      </c>
      <c r="AG694" s="2">
        <f>(Table2[[#This Row],[Close Price]]/Table2[[#This Row],[Current Month Low]])-1</f>
        <v>6.4182194616977162E-2</v>
      </c>
      <c r="AH694" s="2">
        <f>(Table2[[#This Row],[Current Month High]]/Table2[[#This Row],[Close Price]])-1</f>
        <v>8.5603112840466622E-3</v>
      </c>
      <c r="AI694">
        <v>35.204280155642003</v>
      </c>
      <c r="AJ694">
        <v>28.499999999999901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0.06</v>
      </c>
      <c r="AM694" t="s">
        <v>10455</v>
      </c>
      <c r="AN694">
        <v>17.14</v>
      </c>
      <c r="AO694" t="s">
        <v>10455</v>
      </c>
      <c r="AP694">
        <v>-6.9879459971112001E-2</v>
      </c>
      <c r="AQ694">
        <f>(Table2[[#This Row],[Sharpe Ratio]]-AVERAGE(Table2[Sharpe Ratio]))/_xlfn.STDEV.P(Table2[Sharpe Ratio])</f>
        <v>-1.4018398683242739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716</v>
      </c>
      <c r="AT694">
        <f>_xlfn.RANK.AVG(Table2[[#This Row],[6M Return vs Nifty Z-Score]],Table2[6M Return vs Nifty Z-Score])</f>
        <v>594</v>
      </c>
      <c r="AU694">
        <f>_xlfn.RANK.AVG(Table2[[#This Row],[Sharpe Ratio Z-Score]],Table2[Sharpe Ratio Z-Score])</f>
        <v>664</v>
      </c>
      <c r="AV694">
        <f>(Table2[[#This Row],[Rank 1Y]]+Table2[[#This Row],[Rank 6M]]+Table2[[#This Row],[Rank Sharpe]])/3</f>
        <v>658</v>
      </c>
    </row>
    <row r="695" spans="1:48" x14ac:dyDescent="0.3">
      <c r="A695" t="s">
        <v>1425</v>
      </c>
      <c r="B695" t="s">
        <v>1426</v>
      </c>
      <c r="C695" t="s">
        <v>10423</v>
      </c>
      <c r="D695" t="s">
        <v>480</v>
      </c>
      <c r="E695">
        <v>6886.3810115050001</v>
      </c>
      <c r="F695">
        <v>483.65</v>
      </c>
      <c r="G695">
        <v>-46.652468667425403</v>
      </c>
      <c r="H695">
        <f>(Table2[[#This Row],[1Y Return vs Nifty]]-AVERAGE(Table2[1Y Return vs Nifty]))/_xlfn.STDEV.P(Table2[1Y Return vs Nifty])</f>
        <v>-1.0990529668420095</v>
      </c>
      <c r="I695">
        <v>-9.6780914834232306</v>
      </c>
      <c r="J695">
        <f>(Table2[[#This Row],[1M Return vs Nifty]]-AVERAGE(Table2[1M Return vs Nifty]))/_xlfn.STDEV.P(Table2[1M Return vs Nifty])</f>
        <v>-0.89901139750061188</v>
      </c>
      <c r="K695">
        <v>-31.658969966350799</v>
      </c>
      <c r="L695">
        <f>(Table2[[#This Row],[6M Return vs Nifty]]-AVERAGE(Table2[6M Return vs Nifty]))/_xlfn.STDEV.P(Table2[6M Return vs Nifty])</f>
        <v>-1.3407714316542467</v>
      </c>
      <c r="M695">
        <v>-4.4967342412584896</v>
      </c>
      <c r="N695">
        <f>(Table2[[#This Row],[1W Return vs Nifty]]-AVERAGE(Table2[1W Return vs Nifty]))/_xlfn.STDEV.P(Table2[1W Return vs Nifty])</f>
        <v>-0.53935661225611986</v>
      </c>
      <c r="O695">
        <v>485.68</v>
      </c>
      <c r="P695">
        <v>501.629840159335</v>
      </c>
      <c r="Q695">
        <v>551.90422627525004</v>
      </c>
      <c r="R695">
        <v>52.782845705062201</v>
      </c>
      <c r="S695" s="2">
        <f>(Table2[[#This Row],[Close Price]]-Table2[[#This Row],[20D EMA]])/Table2[[#This Row],[20D EMA]]</f>
        <v>-4.1797068028332019E-3</v>
      </c>
      <c r="T695" s="2">
        <f>(Table2[[#This Row],[Close Price]]-Table2[[#This Row],[50D EMA]])/Table2[[#This Row],[50D EMA]]</f>
        <v>-3.5842844105175256E-2</v>
      </c>
      <c r="U695" s="2">
        <f>(Table2[[#This Row],[Close Price]]-Table2[[#This Row],[200D EMA]])/Table2[[#This Row],[200D EMA]]</f>
        <v>-0.12367041784747952</v>
      </c>
      <c r="V695">
        <v>1.1553912688613599</v>
      </c>
      <c r="W695">
        <v>481.75</v>
      </c>
      <c r="X695">
        <v>487.95</v>
      </c>
      <c r="Y695">
        <v>481.75</v>
      </c>
      <c r="Z695">
        <v>487.95</v>
      </c>
      <c r="AA695">
        <v>481.75</v>
      </c>
      <c r="AB695">
        <v>487.95</v>
      </c>
      <c r="AC695" s="2">
        <f>(Table2[[#This Row],[Close Price]]/Table2[[#This Row],[Day Low]])-1</f>
        <v>3.9439543331603044E-3</v>
      </c>
      <c r="AD695" s="2">
        <f>(Table2[[#This Row],[Day High]]/Table2[[#This Row],[Close Price]])-1</f>
        <v>8.890726765222734E-3</v>
      </c>
      <c r="AE695" s="2">
        <f>(Table2[[#This Row],[Close Price]]/Table2[[#This Row],[Current Week Low]])-1</f>
        <v>3.9439543331603044E-3</v>
      </c>
      <c r="AF695" s="2">
        <f>(Table2[[#This Row],[Current Week High]]/Table2[[#This Row],[Close Price]])-1</f>
        <v>8.890726765222734E-3</v>
      </c>
      <c r="AG695" s="2">
        <f>(Table2[[#This Row],[Close Price]]/Table2[[#This Row],[Current Month Low]])-1</f>
        <v>3.9439543331603044E-3</v>
      </c>
      <c r="AH695" s="2">
        <f>(Table2[[#This Row],[Current Month High]]/Table2[[#This Row],[Close Price]])-1</f>
        <v>8.890726765222734E-3</v>
      </c>
      <c r="AI695">
        <v>49.457252145146199</v>
      </c>
      <c r="AJ695">
        <v>12.870478413068801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-0.16</v>
      </c>
      <c r="AM695" t="s">
        <v>10456</v>
      </c>
      <c r="AN695">
        <v>1.35</v>
      </c>
      <c r="AO695" t="s">
        <v>10455</v>
      </c>
      <c r="AP695">
        <v>-9.9663243039440005E-3</v>
      </c>
      <c r="AQ695">
        <f>(Table2[[#This Row],[Sharpe Ratio]]-AVERAGE(Table2[Sharpe Ratio]))/_xlfn.STDEV.P(Table2[Sharpe Ratio])</f>
        <v>-0.72446859831108323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712</v>
      </c>
      <c r="AT695">
        <f>_xlfn.RANK.AVG(Table2[[#This Row],[6M Return vs Nifty Z-Score]],Table2[6M Return vs Nifty Z-Score])</f>
        <v>701</v>
      </c>
      <c r="AU695">
        <f>_xlfn.RANK.AVG(Table2[[#This Row],[Sharpe Ratio Z-Score]],Table2[Sharpe Ratio Z-Score])</f>
        <v>562</v>
      </c>
      <c r="AV695">
        <f>(Table2[[#This Row],[Rank 1Y]]+Table2[[#This Row],[Rank 6M]]+Table2[[#This Row],[Rank Sharpe]])/3</f>
        <v>658.33333333333337</v>
      </c>
    </row>
    <row r="696" spans="1:48" x14ac:dyDescent="0.3">
      <c r="A696" t="s">
        <v>2086</v>
      </c>
      <c r="B696" t="s">
        <v>2087</v>
      </c>
      <c r="C696" t="s">
        <v>10425</v>
      </c>
      <c r="D696" t="s">
        <v>378</v>
      </c>
      <c r="E696">
        <v>2679.3941771279901</v>
      </c>
      <c r="F696">
        <v>230.4</v>
      </c>
      <c r="G696">
        <v>-20.655107916608902</v>
      </c>
      <c r="H696">
        <f>(Table2[[#This Row],[1Y Return vs Nifty]]-AVERAGE(Table2[1Y Return vs Nifty]))/_xlfn.STDEV.P(Table2[1Y Return vs Nifty])</f>
        <v>-0.79089578029304763</v>
      </c>
      <c r="I696">
        <v>-7.3200354675512003E-2</v>
      </c>
      <c r="J696">
        <f>(Table2[[#This Row],[1M Return vs Nifty]]-AVERAGE(Table2[1M Return vs Nifty]))/_xlfn.STDEV.P(Table2[1M Return vs Nifty])</f>
        <v>2.2895126552191052E-2</v>
      </c>
      <c r="K696">
        <v>-46.7293581543356</v>
      </c>
      <c r="L696">
        <f>(Table2[[#This Row],[6M Return vs Nifty]]-AVERAGE(Table2[6M Return vs Nifty]))/_xlfn.STDEV.P(Table2[6M Return vs Nifty])</f>
        <v>-1.7999204131185982</v>
      </c>
      <c r="M696">
        <v>-2.5896817498350302</v>
      </c>
      <c r="N696">
        <f>(Table2[[#This Row],[1W Return vs Nifty]]-AVERAGE(Table2[1W Return vs Nifty]))/_xlfn.STDEV.P(Table2[1W Return vs Nifty])</f>
        <v>-0.15621461441338161</v>
      </c>
      <c r="O696">
        <v>232.33</v>
      </c>
      <c r="P696">
        <v>238.85194773385399</v>
      </c>
      <c r="Q696">
        <v>272.40577993813599</v>
      </c>
      <c r="R696">
        <v>49.984470098589902</v>
      </c>
      <c r="S696" s="2">
        <f>(Table2[[#This Row],[Close Price]]-Table2[[#This Row],[20D EMA]])/Table2[[#This Row],[20D EMA]]</f>
        <v>-8.3071493134765501E-3</v>
      </c>
      <c r="T696" s="2">
        <f>(Table2[[#This Row],[Close Price]]-Table2[[#This Row],[50D EMA]])/Table2[[#This Row],[50D EMA]]</f>
        <v>-3.5385718282991571E-2</v>
      </c>
      <c r="U696" s="2">
        <f>(Table2[[#This Row],[Close Price]]-Table2[[#This Row],[200D EMA]])/Table2[[#This Row],[200D EMA]]</f>
        <v>-0.15420296862891675</v>
      </c>
      <c r="V696">
        <v>0.808417590792605</v>
      </c>
      <c r="W696">
        <v>229.01</v>
      </c>
      <c r="X696">
        <v>235.2</v>
      </c>
      <c r="Y696">
        <v>229.01</v>
      </c>
      <c r="Z696">
        <v>235.2</v>
      </c>
      <c r="AA696">
        <v>229.01</v>
      </c>
      <c r="AB696">
        <v>235.2</v>
      </c>
      <c r="AC696" s="2">
        <f>(Table2[[#This Row],[Close Price]]/Table2[[#This Row],[Day Low]])-1</f>
        <v>6.06960394742595E-3</v>
      </c>
      <c r="AD696" s="2">
        <f>(Table2[[#This Row],[Day High]]/Table2[[#This Row],[Close Price]])-1</f>
        <v>2.0833333333333259E-2</v>
      </c>
      <c r="AE696" s="2">
        <f>(Table2[[#This Row],[Close Price]]/Table2[[#This Row],[Current Week Low]])-1</f>
        <v>6.06960394742595E-3</v>
      </c>
      <c r="AF696" s="2">
        <f>(Table2[[#This Row],[Current Week High]]/Table2[[#This Row],[Close Price]])-1</f>
        <v>2.0833333333333259E-2</v>
      </c>
      <c r="AG696" s="2">
        <f>(Table2[[#This Row],[Close Price]]/Table2[[#This Row],[Current Month Low]])-1</f>
        <v>6.06960394742595E-3</v>
      </c>
      <c r="AH696" s="2">
        <f>(Table2[[#This Row],[Current Month High]]/Table2[[#This Row],[Close Price]])-1</f>
        <v>2.0833333333333259E-2</v>
      </c>
      <c r="AI696">
        <v>87.3914930555555</v>
      </c>
      <c r="AJ696">
        <v>20.313315926892901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-0.11</v>
      </c>
      <c r="AM696" t="s">
        <v>10456</v>
      </c>
      <c r="AN696">
        <v>-4.08</v>
      </c>
      <c r="AO696" t="s">
        <v>10456</v>
      </c>
      <c r="AP696">
        <v>-4.8993815023658002E-2</v>
      </c>
      <c r="AQ696">
        <f>(Table2[[#This Row],[Sharpe Ratio]]-AVERAGE(Table2[Sharpe Ratio]))/_xlfn.STDEV.P(Table2[Sharpe Ratio])</f>
        <v>-1.1657090818854974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622</v>
      </c>
      <c r="AT696">
        <f>_xlfn.RANK.AVG(Table2[[#This Row],[6M Return vs Nifty Z-Score]],Table2[6M Return vs Nifty Z-Score])</f>
        <v>722</v>
      </c>
      <c r="AU696">
        <f>_xlfn.RANK.AVG(Table2[[#This Row],[Sharpe Ratio Z-Score]],Table2[Sharpe Ratio Z-Score])</f>
        <v>635</v>
      </c>
      <c r="AV696">
        <f>(Table2[[#This Row],[Rank 1Y]]+Table2[[#This Row],[Rank 6M]]+Table2[[#This Row],[Rank Sharpe]])/3</f>
        <v>659.66666666666663</v>
      </c>
    </row>
    <row r="697" spans="1:48" x14ac:dyDescent="0.3">
      <c r="A697" t="s">
        <v>2190</v>
      </c>
      <c r="B697" t="s">
        <v>2191</v>
      </c>
      <c r="C697" t="s">
        <v>10417</v>
      </c>
      <c r="D697" t="s">
        <v>278</v>
      </c>
      <c r="E697">
        <v>2369.6475882300001</v>
      </c>
      <c r="F697">
        <v>409.4</v>
      </c>
      <c r="G697">
        <v>-25.010785591460699</v>
      </c>
      <c r="H697">
        <f>(Table2[[#This Row],[1Y Return vs Nifty]]-AVERAGE(Table2[1Y Return vs Nifty]))/_xlfn.STDEV.P(Table2[1Y Return vs Nifty])</f>
        <v>-0.84252538187690462</v>
      </c>
      <c r="I697">
        <v>2.7538811707496902</v>
      </c>
      <c r="J697">
        <f>(Table2[[#This Row],[1M Return vs Nifty]]-AVERAGE(Table2[1M Return vs Nifty]))/_xlfn.STDEV.P(Table2[1M Return vs Nifty])</f>
        <v>0.29424696879409817</v>
      </c>
      <c r="K697">
        <v>-24.471577314712899</v>
      </c>
      <c r="L697">
        <f>(Table2[[#This Row],[6M Return vs Nifty]]-AVERAGE(Table2[6M Return vs Nifty]))/_xlfn.STDEV.P(Table2[6M Return vs Nifty])</f>
        <v>-1.1217933951087138</v>
      </c>
      <c r="M697">
        <v>-5.2098528961773702</v>
      </c>
      <c r="N697">
        <f>(Table2[[#This Row],[1W Return vs Nifty]]-AVERAGE(Table2[1W Return vs Nifty]))/_xlfn.STDEV.P(Table2[1W Return vs Nifty])</f>
        <v>-0.68262781605009892</v>
      </c>
      <c r="O697">
        <v>396.62</v>
      </c>
      <c r="P697">
        <v>389.84296235670899</v>
      </c>
      <c r="Q697">
        <v>403.708056699059</v>
      </c>
      <c r="R697">
        <v>55.569157787070601</v>
      </c>
      <c r="S697" s="2">
        <f>(Table2[[#This Row],[Close Price]]-Table2[[#This Row],[20D EMA]])/Table2[[#This Row],[20D EMA]]</f>
        <v>3.2222278251222765E-2</v>
      </c>
      <c r="T697" s="2">
        <f>(Table2[[#This Row],[Close Price]]-Table2[[#This Row],[50D EMA]])/Table2[[#This Row],[50D EMA]]</f>
        <v>5.0166450421634541E-2</v>
      </c>
      <c r="U697" s="2">
        <f>(Table2[[#This Row],[Close Price]]-Table2[[#This Row],[200D EMA]])/Table2[[#This Row],[200D EMA]]</f>
        <v>1.4099157067811485E-2</v>
      </c>
      <c r="V697">
        <v>1.64430114989772</v>
      </c>
      <c r="W697">
        <v>403.05</v>
      </c>
      <c r="X697">
        <v>412.5</v>
      </c>
      <c r="Y697">
        <v>403.05</v>
      </c>
      <c r="Z697">
        <v>412.5</v>
      </c>
      <c r="AA697">
        <v>403.05</v>
      </c>
      <c r="AB697">
        <v>412.5</v>
      </c>
      <c r="AC697" s="2">
        <f>(Table2[[#This Row],[Close Price]]/Table2[[#This Row],[Day Low]])-1</f>
        <v>1.5754869122937443E-2</v>
      </c>
      <c r="AD697" s="2">
        <f>(Table2[[#This Row],[Day High]]/Table2[[#This Row],[Close Price]])-1</f>
        <v>7.5720566682950796E-3</v>
      </c>
      <c r="AE697" s="2">
        <f>(Table2[[#This Row],[Close Price]]/Table2[[#This Row],[Current Week Low]])-1</f>
        <v>1.5754869122937443E-2</v>
      </c>
      <c r="AF697" s="2">
        <f>(Table2[[#This Row],[Current Week High]]/Table2[[#This Row],[Close Price]])-1</f>
        <v>7.5720566682950796E-3</v>
      </c>
      <c r="AG697" s="2">
        <f>(Table2[[#This Row],[Close Price]]/Table2[[#This Row],[Current Month Low]])-1</f>
        <v>1.5754869122937443E-2</v>
      </c>
      <c r="AH697" s="2">
        <f>(Table2[[#This Row],[Current Month High]]/Table2[[#This Row],[Close Price]])-1</f>
        <v>7.5720566682950796E-3</v>
      </c>
      <c r="AI697">
        <v>30.898876404494299</v>
      </c>
      <c r="AJ697">
        <v>23.741876983527199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0.02</v>
      </c>
      <c r="AM697" t="s">
        <v>10455</v>
      </c>
      <c r="AN697">
        <v>4.5999999999999996</v>
      </c>
      <c r="AO697" t="s">
        <v>10455</v>
      </c>
      <c r="AP697">
        <v>-7.5485666346581007E-2</v>
      </c>
      <c r="AQ697">
        <f>(Table2[[#This Row],[Sharpe Ratio]]-AVERAGE(Table2[Sharpe Ratio]))/_xlfn.STDEV.P(Table2[Sharpe Ratio])</f>
        <v>-1.4652230161134905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640</v>
      </c>
      <c r="AT697">
        <f>_xlfn.RANK.AVG(Table2[[#This Row],[6M Return vs Nifty Z-Score]],Table2[6M Return vs Nifty Z-Score])</f>
        <v>672</v>
      </c>
      <c r="AU697">
        <f>_xlfn.RANK.AVG(Table2[[#This Row],[Sharpe Ratio Z-Score]],Table2[Sharpe Ratio Z-Score])</f>
        <v>670</v>
      </c>
      <c r="AV697">
        <f>(Table2[[#This Row],[Rank 1Y]]+Table2[[#This Row],[Rank 6M]]+Table2[[#This Row],[Rank Sharpe]])/3</f>
        <v>660.66666666666663</v>
      </c>
    </row>
    <row r="698" spans="1:48" x14ac:dyDescent="0.3">
      <c r="A698" t="s">
        <v>2098</v>
      </c>
      <c r="B698" t="s">
        <v>2099</v>
      </c>
      <c r="C698" t="s">
        <v>10417</v>
      </c>
      <c r="D698" t="s">
        <v>815</v>
      </c>
      <c r="E698">
        <v>2658.1857987599901</v>
      </c>
      <c r="F698">
        <v>508.95</v>
      </c>
      <c r="G698">
        <v>-40.474608279637003</v>
      </c>
      <c r="H698">
        <f>(Table2[[#This Row],[1Y Return vs Nifty]]-AVERAGE(Table2[1Y Return vs Nifty]))/_xlfn.STDEV.P(Table2[1Y Return vs Nifty])</f>
        <v>-1.0258242997384321</v>
      </c>
      <c r="I698">
        <v>12.168365067051999</v>
      </c>
      <c r="J698">
        <f>(Table2[[#This Row],[1M Return vs Nifty]]-AVERAGE(Table2[1M Return vs Nifty]))/_xlfn.STDEV.P(Table2[1M Return vs Nifty])</f>
        <v>1.1978776303238088</v>
      </c>
      <c r="K698">
        <v>-14.450648185373399</v>
      </c>
      <c r="L698">
        <f>(Table2[[#This Row],[6M Return vs Nifty]]-AVERAGE(Table2[6M Return vs Nifty]))/_xlfn.STDEV.P(Table2[6M Return vs Nifty])</f>
        <v>-0.8164861033741182</v>
      </c>
      <c r="M698">
        <v>-3.55594016185055</v>
      </c>
      <c r="N698">
        <f>(Table2[[#This Row],[1W Return vs Nifty]]-AVERAGE(Table2[1W Return vs Nifty]))/_xlfn.STDEV.P(Table2[1W Return vs Nifty])</f>
        <v>-0.35034360670747583</v>
      </c>
      <c r="O698">
        <v>479.04</v>
      </c>
      <c r="P698">
        <v>460.47907582770699</v>
      </c>
      <c r="Q698">
        <v>483.99300324216102</v>
      </c>
      <c r="R698">
        <v>61.727142191691698</v>
      </c>
      <c r="S698" s="2">
        <f>(Table2[[#This Row],[Close Price]]-Table2[[#This Row],[20D EMA]])/Table2[[#This Row],[20D EMA]]</f>
        <v>6.2437374749498932E-2</v>
      </c>
      <c r="T698" s="2">
        <f>(Table2[[#This Row],[Close Price]]-Table2[[#This Row],[50D EMA]])/Table2[[#This Row],[50D EMA]]</f>
        <v>0.10526194721262187</v>
      </c>
      <c r="U698" s="2">
        <f>(Table2[[#This Row],[Close Price]]-Table2[[#This Row],[200D EMA]])/Table2[[#This Row],[200D EMA]]</f>
        <v>5.156478831441285E-2</v>
      </c>
      <c r="V698">
        <v>2.29124819950064</v>
      </c>
      <c r="W698">
        <v>502</v>
      </c>
      <c r="X698">
        <v>523</v>
      </c>
      <c r="Y698">
        <v>502</v>
      </c>
      <c r="Z698">
        <v>523</v>
      </c>
      <c r="AA698">
        <v>502</v>
      </c>
      <c r="AB698">
        <v>523</v>
      </c>
      <c r="AC698" s="2">
        <f>(Table2[[#This Row],[Close Price]]/Table2[[#This Row],[Day Low]])-1</f>
        <v>1.3844621513944277E-2</v>
      </c>
      <c r="AD698" s="2">
        <f>(Table2[[#This Row],[Day High]]/Table2[[#This Row],[Close Price]])-1</f>
        <v>2.7605855192062156E-2</v>
      </c>
      <c r="AE698" s="2">
        <f>(Table2[[#This Row],[Close Price]]/Table2[[#This Row],[Current Week Low]])-1</f>
        <v>1.3844621513944277E-2</v>
      </c>
      <c r="AF698" s="2">
        <f>(Table2[[#This Row],[Current Week High]]/Table2[[#This Row],[Close Price]])-1</f>
        <v>2.7605855192062156E-2</v>
      </c>
      <c r="AG698" s="2">
        <f>(Table2[[#This Row],[Close Price]]/Table2[[#This Row],[Current Month Low]])-1</f>
        <v>1.3844621513944277E-2</v>
      </c>
      <c r="AH698" s="2">
        <f>(Table2[[#This Row],[Current Month High]]/Table2[[#This Row],[Close Price]])-1</f>
        <v>2.7605855192062156E-2</v>
      </c>
      <c r="AI698">
        <v>27.006582178995899</v>
      </c>
      <c r="AJ698">
        <v>30.801850424055399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0.06</v>
      </c>
      <c r="AM698" t="s">
        <v>10455</v>
      </c>
      <c r="AN698">
        <v>10.75</v>
      </c>
      <c r="AO698" t="s">
        <v>10455</v>
      </c>
      <c r="AP698">
        <v>-9.9642771956000006E-2</v>
      </c>
      <c r="AQ698">
        <f>(Table2[[#This Row],[Sharpe Ratio]]-AVERAGE(Table2[Sharpe Ratio]))/_xlfn.STDEV.P(Table2[Sharpe Ratio])</f>
        <v>-1.7383405741294351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701</v>
      </c>
      <c r="AT698">
        <f>_xlfn.RANK.AVG(Table2[[#This Row],[6M Return vs Nifty Z-Score]],Table2[6M Return vs Nifty Z-Score])</f>
        <v>586</v>
      </c>
      <c r="AU698">
        <f>_xlfn.RANK.AVG(Table2[[#This Row],[Sharpe Ratio Z-Score]],Table2[Sharpe Ratio Z-Score])</f>
        <v>700</v>
      </c>
      <c r="AV698">
        <f>(Table2[[#This Row],[Rank 1Y]]+Table2[[#This Row],[Rank 6M]]+Table2[[#This Row],[Rank Sharpe]])/3</f>
        <v>662.33333333333337</v>
      </c>
    </row>
    <row r="699" spans="1:48" x14ac:dyDescent="0.3">
      <c r="A699" t="s">
        <v>1465</v>
      </c>
      <c r="B699" t="s">
        <v>1466</v>
      </c>
      <c r="C699" t="s">
        <v>10423</v>
      </c>
      <c r="D699" t="s">
        <v>104</v>
      </c>
      <c r="E699">
        <v>6538.3615151000004</v>
      </c>
      <c r="F699">
        <v>1400.1</v>
      </c>
      <c r="G699">
        <v>-28.2233585920407</v>
      </c>
      <c r="H699">
        <f>(Table2[[#This Row],[1Y Return vs Nifty]]-AVERAGE(Table2[1Y Return vs Nifty]))/_xlfn.STDEV.P(Table2[1Y Return vs Nifty])</f>
        <v>-0.88060530340935461</v>
      </c>
      <c r="I699">
        <v>-7.2532921758872</v>
      </c>
      <c r="J699">
        <f>(Table2[[#This Row],[1M Return vs Nifty]]-AVERAGE(Table2[1M Return vs Nifty]))/_xlfn.STDEV.P(Table2[1M Return vs Nifty])</f>
        <v>-0.66627182021946463</v>
      </c>
      <c r="K699">
        <v>-17.187286360344501</v>
      </c>
      <c r="L699">
        <f>(Table2[[#This Row],[6M Return vs Nifty]]-AVERAGE(Table2[6M Return vs Nifty]))/_xlfn.STDEV.P(Table2[6M Return vs Nifty])</f>
        <v>-0.89986316141673939</v>
      </c>
      <c r="M699">
        <v>-2.0844394468796001</v>
      </c>
      <c r="N699">
        <f>(Table2[[#This Row],[1W Return vs Nifty]]-AVERAGE(Table2[1W Return vs Nifty]))/_xlfn.STDEV.P(Table2[1W Return vs Nifty])</f>
        <v>-5.4707421391904744E-2</v>
      </c>
      <c r="O699">
        <v>1370.09</v>
      </c>
      <c r="P699">
        <v>1368.42971175712</v>
      </c>
      <c r="Q699">
        <v>1400.1754542266699</v>
      </c>
      <c r="R699">
        <v>55.136234443312297</v>
      </c>
      <c r="S699" s="2">
        <f>(Table2[[#This Row],[Close Price]]-Table2[[#This Row],[20D EMA]])/Table2[[#This Row],[20D EMA]]</f>
        <v>2.1903670561787908E-2</v>
      </c>
      <c r="T699" s="2">
        <f>(Table2[[#This Row],[Close Price]]-Table2[[#This Row],[50D EMA]])/Table2[[#This Row],[50D EMA]]</f>
        <v>2.3143525729366073E-2</v>
      </c>
      <c r="U699" s="2">
        <f>(Table2[[#This Row],[Close Price]]-Table2[[#This Row],[200D EMA]])/Table2[[#This Row],[200D EMA]]</f>
        <v>-5.3889122568331337E-5</v>
      </c>
      <c r="V699">
        <v>0.83705809595264302</v>
      </c>
      <c r="W699">
        <v>1375.3</v>
      </c>
      <c r="X699">
        <v>1410</v>
      </c>
      <c r="Y699">
        <v>1375.3</v>
      </c>
      <c r="Z699">
        <v>1410</v>
      </c>
      <c r="AA699">
        <v>1375.3</v>
      </c>
      <c r="AB699">
        <v>1410</v>
      </c>
      <c r="AC699" s="2">
        <f>(Table2[[#This Row],[Close Price]]/Table2[[#This Row],[Day Low]])-1</f>
        <v>1.8032429288155294E-2</v>
      </c>
      <c r="AD699" s="2">
        <f>(Table2[[#This Row],[Day High]]/Table2[[#This Row],[Close Price]])-1</f>
        <v>7.0709235054640107E-3</v>
      </c>
      <c r="AE699" s="2">
        <f>(Table2[[#This Row],[Close Price]]/Table2[[#This Row],[Current Week Low]])-1</f>
        <v>1.8032429288155294E-2</v>
      </c>
      <c r="AF699" s="2">
        <f>(Table2[[#This Row],[Current Week High]]/Table2[[#This Row],[Close Price]])-1</f>
        <v>7.0709235054640107E-3</v>
      </c>
      <c r="AG699" s="2">
        <f>(Table2[[#This Row],[Close Price]]/Table2[[#This Row],[Current Month Low]])-1</f>
        <v>1.8032429288155294E-2</v>
      </c>
      <c r="AH699" s="2">
        <f>(Table2[[#This Row],[Current Month High]]/Table2[[#This Row],[Close Price]])-1</f>
        <v>7.0709235054640107E-3</v>
      </c>
      <c r="AI699">
        <v>19.987858010142102</v>
      </c>
      <c r="AJ699">
        <v>12.0079999999999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-0.02</v>
      </c>
      <c r="AM699" t="s">
        <v>10456</v>
      </c>
      <c r="AN699">
        <v>2.35</v>
      </c>
      <c r="AO699" t="s">
        <v>10455</v>
      </c>
      <c r="AP699">
        <v>-0.15469993619000499</v>
      </c>
      <c r="AQ699">
        <f>(Table2[[#This Row],[Sharpe Ratio]]-AVERAGE(Table2[Sharpe Ratio]))/_xlfn.STDEV.P(Table2[Sharpe Ratio])</f>
        <v>-2.360810769441708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655</v>
      </c>
      <c r="AT699">
        <f>_xlfn.RANK.AVG(Table2[[#This Row],[6M Return vs Nifty Z-Score]],Table2[6M Return vs Nifty Z-Score])</f>
        <v>614</v>
      </c>
      <c r="AU699">
        <f>_xlfn.RANK.AVG(Table2[[#This Row],[Sharpe Ratio Z-Score]],Table2[Sharpe Ratio Z-Score])</f>
        <v>724</v>
      </c>
      <c r="AV699">
        <f>(Table2[[#This Row],[Rank 1Y]]+Table2[[#This Row],[Rank 6M]]+Table2[[#This Row],[Rank Sharpe]])/3</f>
        <v>664.33333333333337</v>
      </c>
    </row>
    <row r="700" spans="1:48" x14ac:dyDescent="0.3">
      <c r="A700" t="s">
        <v>203</v>
      </c>
      <c r="B700" t="s">
        <v>204</v>
      </c>
      <c r="C700" t="s">
        <v>10411</v>
      </c>
      <c r="D700" t="s">
        <v>37</v>
      </c>
      <c r="E700">
        <v>127994.026043235</v>
      </c>
      <c r="F700">
        <v>600.75</v>
      </c>
      <c r="G700">
        <v>-33.489342974748098</v>
      </c>
      <c r="H700">
        <f>(Table2[[#This Row],[1Y Return vs Nifty]]-AVERAGE(Table2[1Y Return vs Nifty]))/_xlfn.STDEV.P(Table2[1Y Return vs Nifty])</f>
        <v>-0.94302513699707435</v>
      </c>
      <c r="I700">
        <v>-1.14000791076088</v>
      </c>
      <c r="J700">
        <f>(Table2[[#This Row],[1M Return vs Nifty]]-AVERAGE(Table2[1M Return vs Nifty]))/_xlfn.STDEV.P(Table2[1M Return vs Nifty])</f>
        <v>-7.9500291852947616E-2</v>
      </c>
      <c r="K700">
        <v>-18.344061159917899</v>
      </c>
      <c r="L700">
        <f>(Table2[[#This Row],[6M Return vs Nifty]]-AVERAGE(Table2[6M Return vs Nifty]))/_xlfn.STDEV.P(Table2[6M Return vs Nifty])</f>
        <v>-0.93510657813451259</v>
      </c>
      <c r="M700">
        <v>0.1081943550494</v>
      </c>
      <c r="N700">
        <f>(Table2[[#This Row],[1W Return vs Nifty]]-AVERAGE(Table2[1W Return vs Nifty]))/_xlfn.STDEV.P(Table2[1W Return vs Nifty])</f>
        <v>0.38581013079227083</v>
      </c>
      <c r="O700">
        <v>583.66</v>
      </c>
      <c r="P700">
        <v>581.748117247408</v>
      </c>
      <c r="Q700">
        <v>599.25182369804202</v>
      </c>
      <c r="R700">
        <v>64.061283219360007</v>
      </c>
      <c r="S700" s="2">
        <f>(Table2[[#This Row],[Close Price]]-Table2[[#This Row],[20D EMA]])/Table2[[#This Row],[20D EMA]]</f>
        <v>2.9280745639584747E-2</v>
      </c>
      <c r="T700" s="2">
        <f>(Table2[[#This Row],[Close Price]]-Table2[[#This Row],[50D EMA]])/Table2[[#This Row],[50D EMA]]</f>
        <v>3.2663419423686425E-2</v>
      </c>
      <c r="U700" s="2">
        <f>(Table2[[#This Row],[Close Price]]-Table2[[#This Row],[200D EMA]])/Table2[[#This Row],[200D EMA]]</f>
        <v>2.5000780017866106E-3</v>
      </c>
      <c r="V700">
        <v>0.84869238838499905</v>
      </c>
      <c r="W700">
        <v>589.6</v>
      </c>
      <c r="X700">
        <v>603.04999999999995</v>
      </c>
      <c r="Y700">
        <v>589.6</v>
      </c>
      <c r="Z700">
        <v>603.04999999999995</v>
      </c>
      <c r="AA700">
        <v>589.6</v>
      </c>
      <c r="AB700">
        <v>603.04999999999995</v>
      </c>
      <c r="AC700" s="2">
        <f>(Table2[[#This Row],[Close Price]]/Table2[[#This Row],[Day Low]])-1</f>
        <v>1.8911126187245442E-2</v>
      </c>
      <c r="AD700" s="2">
        <f>(Table2[[#This Row],[Day High]]/Table2[[#This Row],[Close Price]])-1</f>
        <v>3.8285476487722736E-3</v>
      </c>
      <c r="AE700" s="2">
        <f>(Table2[[#This Row],[Close Price]]/Table2[[#This Row],[Current Week Low]])-1</f>
        <v>1.8911126187245442E-2</v>
      </c>
      <c r="AF700" s="2">
        <f>(Table2[[#This Row],[Current Week High]]/Table2[[#This Row],[Close Price]])-1</f>
        <v>3.8285476487722736E-3</v>
      </c>
      <c r="AG700" s="2">
        <f>(Table2[[#This Row],[Close Price]]/Table2[[#This Row],[Current Month Low]])-1</f>
        <v>1.8911126187245442E-2</v>
      </c>
      <c r="AH700" s="2">
        <f>(Table2[[#This Row],[Current Month High]]/Table2[[#This Row],[Close Price]])-1</f>
        <v>3.8285476487722736E-3</v>
      </c>
      <c r="AI700">
        <v>18.285476487723599</v>
      </c>
      <c r="AJ700">
        <v>17.4716464606961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-0.13</v>
      </c>
      <c r="AM700" t="s">
        <v>10456</v>
      </c>
      <c r="AN700">
        <v>4.9000000000000004</v>
      </c>
      <c r="AO700" t="s">
        <v>10455</v>
      </c>
      <c r="AP700">
        <v>-0.100039199017389</v>
      </c>
      <c r="AQ700">
        <f>(Table2[[#This Row],[Sharpe Ratio]]-AVERAGE(Table2[Sharpe Ratio]))/_xlfn.STDEV.P(Table2[Sharpe Ratio])</f>
        <v>-1.7428225345384578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678</v>
      </c>
      <c r="AT700">
        <f>_xlfn.RANK.AVG(Table2[[#This Row],[6M Return vs Nifty Z-Score]],Table2[6M Return vs Nifty Z-Score])</f>
        <v>623</v>
      </c>
      <c r="AU700">
        <f>_xlfn.RANK.AVG(Table2[[#This Row],[Sharpe Ratio Z-Score]],Table2[Sharpe Ratio Z-Score])</f>
        <v>701</v>
      </c>
      <c r="AV700">
        <f>(Table2[[#This Row],[Rank 1Y]]+Table2[[#This Row],[Rank 6M]]+Table2[[#This Row],[Rank Sharpe]])/3</f>
        <v>667.33333333333337</v>
      </c>
    </row>
    <row r="701" spans="1:48" x14ac:dyDescent="0.3">
      <c r="A701" t="s">
        <v>786</v>
      </c>
      <c r="B701" t="s">
        <v>787</v>
      </c>
      <c r="C701" t="s">
        <v>10423</v>
      </c>
      <c r="D701" t="s">
        <v>568</v>
      </c>
      <c r="E701">
        <v>19455.8563675</v>
      </c>
      <c r="F701">
        <v>1496.15</v>
      </c>
      <c r="G701">
        <v>-34.770919148423502</v>
      </c>
      <c r="H701">
        <f>(Table2[[#This Row],[1Y Return vs Nifty]]-AVERAGE(Table2[1Y Return vs Nifty]))/_xlfn.STDEV.P(Table2[1Y Return vs Nifty])</f>
        <v>-0.95821617549568783</v>
      </c>
      <c r="I701">
        <v>3.1833627986190498</v>
      </c>
      <c r="J701">
        <f>(Table2[[#This Row],[1M Return vs Nifty]]-AVERAGE(Table2[1M Return vs Nifty]))/_xlfn.STDEV.P(Table2[1M Return vs Nifty])</f>
        <v>0.33546991545598326</v>
      </c>
      <c r="K701">
        <v>-19.815388812493602</v>
      </c>
      <c r="L701">
        <f>(Table2[[#This Row],[6M Return vs Nifty]]-AVERAGE(Table2[6M Return vs Nifty]))/_xlfn.STDEV.P(Table2[6M Return vs Nifty])</f>
        <v>-0.97993346544847515</v>
      </c>
      <c r="M701">
        <v>1.4511585842778201</v>
      </c>
      <c r="N701">
        <f>(Table2[[#This Row],[1W Return vs Nifty]]-AVERAGE(Table2[1W Return vs Nifty]))/_xlfn.STDEV.P(Table2[1W Return vs Nifty])</f>
        <v>0.6556223148469652</v>
      </c>
      <c r="O701">
        <v>1447.91</v>
      </c>
      <c r="P701">
        <v>1416.36286101577</v>
      </c>
      <c r="Q701">
        <v>1474.16234661618</v>
      </c>
      <c r="R701">
        <v>74.4740958075609</v>
      </c>
      <c r="S701" s="2">
        <f>(Table2[[#This Row],[Close Price]]-Table2[[#This Row],[20D EMA]])/Table2[[#This Row],[20D EMA]]</f>
        <v>3.3316987934332937E-2</v>
      </c>
      <c r="T701" s="2">
        <f>(Table2[[#This Row],[Close Price]]-Table2[[#This Row],[50D EMA]])/Table2[[#This Row],[50D EMA]]</f>
        <v>5.6332413945822675E-2</v>
      </c>
      <c r="U701" s="2">
        <f>(Table2[[#This Row],[Close Price]]-Table2[[#This Row],[200D EMA]])/Table2[[#This Row],[200D EMA]]</f>
        <v>1.4915354088571697E-2</v>
      </c>
      <c r="V701">
        <v>1.10809933357916</v>
      </c>
      <c r="W701">
        <v>1489</v>
      </c>
      <c r="X701">
        <v>1526</v>
      </c>
      <c r="Y701">
        <v>1489</v>
      </c>
      <c r="Z701">
        <v>1526</v>
      </c>
      <c r="AA701">
        <v>1489</v>
      </c>
      <c r="AB701">
        <v>1526</v>
      </c>
      <c r="AC701" s="2">
        <f>(Table2[[#This Row],[Close Price]]/Table2[[#This Row],[Day Low]])-1</f>
        <v>4.8018804566825057E-3</v>
      </c>
      <c r="AD701" s="2">
        <f>(Table2[[#This Row],[Day High]]/Table2[[#This Row],[Close Price]])-1</f>
        <v>1.9951208100791984E-2</v>
      </c>
      <c r="AE701" s="2">
        <f>(Table2[[#This Row],[Close Price]]/Table2[[#This Row],[Current Week Low]])-1</f>
        <v>4.8018804566825057E-3</v>
      </c>
      <c r="AF701" s="2">
        <f>(Table2[[#This Row],[Current Week High]]/Table2[[#This Row],[Close Price]])-1</f>
        <v>1.9951208100791984E-2</v>
      </c>
      <c r="AG701" s="2">
        <f>(Table2[[#This Row],[Close Price]]/Table2[[#This Row],[Current Month Low]])-1</f>
        <v>4.8018804566825057E-3</v>
      </c>
      <c r="AH701" s="2">
        <f>(Table2[[#This Row],[Current Month High]]/Table2[[#This Row],[Close Price]])-1</f>
        <v>1.9951208100791984E-2</v>
      </c>
      <c r="AI701">
        <v>18.400561441031901</v>
      </c>
      <c r="AJ701">
        <v>17.8999211977935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0.02</v>
      </c>
      <c r="AM701" t="s">
        <v>10455</v>
      </c>
      <c r="AN701">
        <v>2.1800000000000002</v>
      </c>
      <c r="AO701" t="s">
        <v>10455</v>
      </c>
      <c r="AP701">
        <v>-9.0817092603307004E-2</v>
      </c>
      <c r="AQ701">
        <f>(Table2[[#This Row],[Sharpe Ratio]]-AVERAGE(Table2[Sharpe Ratio]))/_xlfn.STDEV.P(Table2[Sharpe Ratio])</f>
        <v>-1.6385584217634905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682</v>
      </c>
      <c r="AT701">
        <f>_xlfn.RANK.AVG(Table2[[#This Row],[6M Return vs Nifty Z-Score]],Table2[6M Return vs Nifty Z-Score])</f>
        <v>636</v>
      </c>
      <c r="AU701">
        <f>_xlfn.RANK.AVG(Table2[[#This Row],[Sharpe Ratio Z-Score]],Table2[Sharpe Ratio Z-Score])</f>
        <v>691</v>
      </c>
      <c r="AV701">
        <f>(Table2[[#This Row],[Rank 1Y]]+Table2[[#This Row],[Rank 6M]]+Table2[[#This Row],[Rank Sharpe]])/3</f>
        <v>669.66666666666663</v>
      </c>
    </row>
    <row r="702" spans="1:48" x14ac:dyDescent="0.3">
      <c r="A702" t="s">
        <v>491</v>
      </c>
      <c r="B702" t="s">
        <v>492</v>
      </c>
      <c r="C702" t="s">
        <v>10425</v>
      </c>
      <c r="D702" t="s">
        <v>378</v>
      </c>
      <c r="E702">
        <v>42848.437186484902</v>
      </c>
      <c r="F702">
        <v>573.45000000000005</v>
      </c>
      <c r="G702">
        <v>-41.448806839588002</v>
      </c>
      <c r="H702">
        <f>(Table2[[#This Row],[1Y Return vs Nifty]]-AVERAGE(Table2[1Y Return vs Nifty]))/_xlfn.STDEV.P(Table2[1Y Return vs Nifty])</f>
        <v>-1.0373718675954933</v>
      </c>
      <c r="I702">
        <v>2.9966789818947399</v>
      </c>
      <c r="J702">
        <f>(Table2[[#This Row],[1M Return vs Nifty]]-AVERAGE(Table2[1M Return vs Nifty]))/_xlfn.STDEV.P(Table2[1M Return vs Nifty])</f>
        <v>0.31755143764439164</v>
      </c>
      <c r="K702">
        <v>-14.200203497415</v>
      </c>
      <c r="L702">
        <f>(Table2[[#This Row],[6M Return vs Nifty]]-AVERAGE(Table2[6M Return vs Nifty]))/_xlfn.STDEV.P(Table2[6M Return vs Nifty])</f>
        <v>-0.80885581396452377</v>
      </c>
      <c r="M702">
        <v>-0.866695536453434</v>
      </c>
      <c r="N702">
        <f>(Table2[[#This Row],[1W Return vs Nifty]]-AVERAGE(Table2[1W Return vs Nifty]))/_xlfn.STDEV.P(Table2[1W Return vs Nifty])</f>
        <v>0.18994700568852349</v>
      </c>
      <c r="O702">
        <v>554.6</v>
      </c>
      <c r="P702">
        <v>529.71129137975595</v>
      </c>
      <c r="Q702">
        <v>546.87260282439604</v>
      </c>
      <c r="R702">
        <v>67.814008695486294</v>
      </c>
      <c r="S702" s="2">
        <f>(Table2[[#This Row],[Close Price]]-Table2[[#This Row],[20D EMA]])/Table2[[#This Row],[20D EMA]]</f>
        <v>3.3988460151460551E-2</v>
      </c>
      <c r="T702" s="2">
        <f>(Table2[[#This Row],[Close Price]]-Table2[[#This Row],[50D EMA]])/Table2[[#This Row],[50D EMA]]</f>
        <v>8.2570844405291957E-2</v>
      </c>
      <c r="U702" s="2">
        <f>(Table2[[#This Row],[Close Price]]-Table2[[#This Row],[200D EMA]])/Table2[[#This Row],[200D EMA]]</f>
        <v>4.8598882149775861E-2</v>
      </c>
      <c r="V702">
        <v>0.77035774300299797</v>
      </c>
      <c r="W702">
        <v>567.29999999999995</v>
      </c>
      <c r="X702">
        <v>574.70000000000005</v>
      </c>
      <c r="Y702">
        <v>567.29999999999995</v>
      </c>
      <c r="Z702">
        <v>574.70000000000005</v>
      </c>
      <c r="AA702">
        <v>567.29999999999995</v>
      </c>
      <c r="AB702">
        <v>574.70000000000005</v>
      </c>
      <c r="AC702" s="2">
        <f>(Table2[[#This Row],[Close Price]]/Table2[[#This Row],[Day Low]])-1</f>
        <v>1.0840824960338669E-2</v>
      </c>
      <c r="AD702" s="2">
        <f>(Table2[[#This Row],[Day High]]/Table2[[#This Row],[Close Price]])-1</f>
        <v>2.1797889964252359E-3</v>
      </c>
      <c r="AE702" s="2">
        <f>(Table2[[#This Row],[Close Price]]/Table2[[#This Row],[Current Week Low]])-1</f>
        <v>1.0840824960338669E-2</v>
      </c>
      <c r="AF702" s="2">
        <f>(Table2[[#This Row],[Current Week High]]/Table2[[#This Row],[Close Price]])-1</f>
        <v>2.1797889964252359E-3</v>
      </c>
      <c r="AG702" s="2">
        <f>(Table2[[#This Row],[Close Price]]/Table2[[#This Row],[Current Month Low]])-1</f>
        <v>1.0840824960338669E-2</v>
      </c>
      <c r="AH702" s="2">
        <f>(Table2[[#This Row],[Current Month High]]/Table2[[#This Row],[Close Price]])-1</f>
        <v>2.1797889964252359E-3</v>
      </c>
      <c r="AI702">
        <v>20.141250326968301</v>
      </c>
      <c r="AJ702">
        <v>28.059401518535001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0.09</v>
      </c>
      <c r="AM702" t="s">
        <v>10455</v>
      </c>
      <c r="AN702">
        <v>4.25</v>
      </c>
      <c r="AO702" t="s">
        <v>10455</v>
      </c>
      <c r="AP702">
        <v>-0.135218075474724</v>
      </c>
      <c r="AQ702">
        <f>(Table2[[#This Row],[Sharpe Ratio]]-AVERAGE(Table2[Sharpe Ratio]))/_xlfn.STDEV.P(Table2[Sharpe Ratio])</f>
        <v>-2.1405510119114148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704</v>
      </c>
      <c r="AT702">
        <f>_xlfn.RANK.AVG(Table2[[#This Row],[6M Return vs Nifty Z-Score]],Table2[6M Return vs Nifty Z-Score])</f>
        <v>584</v>
      </c>
      <c r="AU702">
        <f>_xlfn.RANK.AVG(Table2[[#This Row],[Sharpe Ratio Z-Score]],Table2[Sharpe Ratio Z-Score])</f>
        <v>721</v>
      </c>
      <c r="AV702">
        <f>(Table2[[#This Row],[Rank 1Y]]+Table2[[#This Row],[Rank 6M]]+Table2[[#This Row],[Rank Sharpe]])/3</f>
        <v>669.66666666666663</v>
      </c>
    </row>
    <row r="703" spans="1:48" x14ac:dyDescent="0.3">
      <c r="A703" t="s">
        <v>798</v>
      </c>
      <c r="B703" t="s">
        <v>799</v>
      </c>
      <c r="C703" t="s">
        <v>10425</v>
      </c>
      <c r="D703" t="s">
        <v>162</v>
      </c>
      <c r="E703">
        <v>19076.785152249999</v>
      </c>
      <c r="F703">
        <v>6589.05</v>
      </c>
      <c r="G703">
        <v>-30.452284304755199</v>
      </c>
      <c r="H703">
        <f>(Table2[[#This Row],[1Y Return vs Nifty]]-AVERAGE(Table2[1Y Return vs Nifty]))/_xlfn.STDEV.P(Table2[1Y Return vs Nifty])</f>
        <v>-0.9070256575076131</v>
      </c>
      <c r="I703">
        <v>7.0047799597055604</v>
      </c>
      <c r="J703">
        <f>(Table2[[#This Row],[1M Return vs Nifty]]-AVERAGE(Table2[1M Return vs Nifty]))/_xlfn.STDEV.P(Table2[1M Return vs Nifty])</f>
        <v>0.7022611018119207</v>
      </c>
      <c r="K703">
        <v>-19.043328432411901</v>
      </c>
      <c r="L703">
        <f>(Table2[[#This Row],[6M Return vs Nifty]]-AVERAGE(Table2[6M Return vs Nifty]))/_xlfn.STDEV.P(Table2[6M Return vs Nifty])</f>
        <v>-0.95641112928024585</v>
      </c>
      <c r="M703">
        <v>-1.2444457311574799</v>
      </c>
      <c r="N703">
        <f>(Table2[[#This Row],[1W Return vs Nifty]]-AVERAGE(Table2[1W Return vs Nifty]))/_xlfn.STDEV.P(Table2[1W Return vs Nifty])</f>
        <v>0.1140539901919438</v>
      </c>
      <c r="O703">
        <v>6257.85</v>
      </c>
      <c r="P703">
        <v>6119.9900834779501</v>
      </c>
      <c r="Q703">
        <v>6383.8671564618598</v>
      </c>
      <c r="R703">
        <v>67.482110546965799</v>
      </c>
      <c r="S703" s="2">
        <f>(Table2[[#This Row],[Close Price]]-Table2[[#This Row],[20D EMA]])/Table2[[#This Row],[20D EMA]]</f>
        <v>5.2925525539921824E-2</v>
      </c>
      <c r="T703" s="2">
        <f>(Table2[[#This Row],[Close Price]]-Table2[[#This Row],[50D EMA]])/Table2[[#This Row],[50D EMA]]</f>
        <v>7.6643901399181105E-2</v>
      </c>
      <c r="U703" s="2">
        <f>(Table2[[#This Row],[Close Price]]-Table2[[#This Row],[200D EMA]])/Table2[[#This Row],[200D EMA]]</f>
        <v>3.2140838540233523E-2</v>
      </c>
      <c r="V703">
        <v>0.79964520598813005</v>
      </c>
      <c r="W703">
        <v>6500</v>
      </c>
      <c r="X703">
        <v>6619.95</v>
      </c>
      <c r="Y703">
        <v>6500</v>
      </c>
      <c r="Z703">
        <v>6619.95</v>
      </c>
      <c r="AA703">
        <v>6500</v>
      </c>
      <c r="AB703">
        <v>6619.95</v>
      </c>
      <c r="AC703" s="2">
        <f>(Table2[[#This Row],[Close Price]]/Table2[[#This Row],[Day Low]])-1</f>
        <v>1.3700000000000045E-2</v>
      </c>
      <c r="AD703" s="2">
        <f>(Table2[[#This Row],[Day High]]/Table2[[#This Row],[Close Price]])-1</f>
        <v>4.6895986523094457E-3</v>
      </c>
      <c r="AE703" s="2">
        <f>(Table2[[#This Row],[Close Price]]/Table2[[#This Row],[Current Week Low]])-1</f>
        <v>1.3700000000000045E-2</v>
      </c>
      <c r="AF703" s="2">
        <f>(Table2[[#This Row],[Current Week High]]/Table2[[#This Row],[Close Price]])-1</f>
        <v>4.6895986523094457E-3</v>
      </c>
      <c r="AG703" s="2">
        <f>(Table2[[#This Row],[Close Price]]/Table2[[#This Row],[Current Month Low]])-1</f>
        <v>1.3700000000000045E-2</v>
      </c>
      <c r="AH703" s="2">
        <f>(Table2[[#This Row],[Current Month High]]/Table2[[#This Row],[Close Price]])-1</f>
        <v>4.6895986523094457E-3</v>
      </c>
      <c r="AI703">
        <v>15.1895948581358</v>
      </c>
      <c r="AJ703">
        <v>27.328328357343601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0.04</v>
      </c>
      <c r="AM703" t="s">
        <v>10455</v>
      </c>
      <c r="AN703">
        <v>6.41</v>
      </c>
      <c r="AO703" t="s">
        <v>10455</v>
      </c>
      <c r="AP703">
        <v>-0.14180151202237101</v>
      </c>
      <c r="AQ703">
        <f>(Table2[[#This Row],[Sharpe Ratio]]-AVERAGE(Table2[Sharpe Ratio]))/_xlfn.STDEV.P(Table2[Sharpe Ratio])</f>
        <v>-2.2149826156936658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664</v>
      </c>
      <c r="AT703">
        <f>_xlfn.RANK.AVG(Table2[[#This Row],[6M Return vs Nifty Z-Score]],Table2[6M Return vs Nifty Z-Score])</f>
        <v>628</v>
      </c>
      <c r="AU703">
        <f>_xlfn.RANK.AVG(Table2[[#This Row],[Sharpe Ratio Z-Score]],Table2[Sharpe Ratio Z-Score])</f>
        <v>723</v>
      </c>
      <c r="AV703">
        <f>(Table2[[#This Row],[Rank 1Y]]+Table2[[#This Row],[Rank 6M]]+Table2[[#This Row],[Rank Sharpe]])/3</f>
        <v>671.66666666666663</v>
      </c>
    </row>
    <row r="704" spans="1:48" x14ac:dyDescent="0.3">
      <c r="A704" t="s">
        <v>2263</v>
      </c>
      <c r="B704" t="s">
        <v>2264</v>
      </c>
      <c r="C704" t="s">
        <v>10422</v>
      </c>
      <c r="D704" t="s">
        <v>526</v>
      </c>
      <c r="E704">
        <v>2191.9431831000002</v>
      </c>
      <c r="F704">
        <v>585.95000000000005</v>
      </c>
      <c r="G704">
        <v>-35.567953034807999</v>
      </c>
      <c r="H704">
        <f>(Table2[[#This Row],[1Y Return vs Nifty]]-AVERAGE(Table2[1Y Return vs Nifty]))/_xlfn.STDEV.P(Table2[1Y Return vs Nifty])</f>
        <v>-0.96766373912980475</v>
      </c>
      <c r="I704">
        <v>-1.7057856437886199E-2</v>
      </c>
      <c r="J704">
        <f>(Table2[[#This Row],[1M Return vs Nifty]]-AVERAGE(Table2[1M Return vs Nifty]))/_xlfn.STDEV.P(Table2[1M Return vs Nifty])</f>
        <v>2.8283853473517268E-2</v>
      </c>
      <c r="K704">
        <v>-23.320559261355701</v>
      </c>
      <c r="L704">
        <f>(Table2[[#This Row],[6M Return vs Nifty]]-AVERAGE(Table2[6M Return vs Nifty]))/_xlfn.STDEV.P(Table2[6M Return vs Nifty])</f>
        <v>-1.0867253689733694</v>
      </c>
      <c r="M704">
        <v>-2.8507216780094402</v>
      </c>
      <c r="N704">
        <f>(Table2[[#This Row],[1W Return vs Nifty]]-AVERAGE(Table2[1W Return vs Nifty]))/_xlfn.STDEV.P(Table2[1W Return vs Nifty])</f>
        <v>-0.20865961005312669</v>
      </c>
      <c r="O704">
        <v>552.51</v>
      </c>
      <c r="P704">
        <v>547.18239081219303</v>
      </c>
      <c r="Q704">
        <v>602.95306965881502</v>
      </c>
      <c r="R704">
        <v>58.337283568183999</v>
      </c>
      <c r="S704" s="2">
        <f>(Table2[[#This Row],[Close Price]]-Table2[[#This Row],[20D EMA]])/Table2[[#This Row],[20D EMA]]</f>
        <v>6.0523791424589697E-2</v>
      </c>
      <c r="T704" s="2">
        <f>(Table2[[#This Row],[Close Price]]-Table2[[#This Row],[50D EMA]])/Table2[[#This Row],[50D EMA]]</f>
        <v>7.0849518988108387E-2</v>
      </c>
      <c r="U704" s="2">
        <f>(Table2[[#This Row],[Close Price]]-Table2[[#This Row],[200D EMA]])/Table2[[#This Row],[200D EMA]]</f>
        <v>-2.8199656846321853E-2</v>
      </c>
      <c r="V704">
        <v>1.21378223874872</v>
      </c>
      <c r="W704">
        <v>562.45000000000005</v>
      </c>
      <c r="X704">
        <v>599.20000000000005</v>
      </c>
      <c r="Y704">
        <v>562.45000000000005</v>
      </c>
      <c r="Z704">
        <v>599.20000000000005</v>
      </c>
      <c r="AA704">
        <v>562.45000000000005</v>
      </c>
      <c r="AB704">
        <v>599.20000000000005</v>
      </c>
      <c r="AC704" s="2">
        <f>(Table2[[#This Row],[Close Price]]/Table2[[#This Row],[Day Low]])-1</f>
        <v>4.1781491688150041E-2</v>
      </c>
      <c r="AD704" s="2">
        <f>(Table2[[#This Row],[Day High]]/Table2[[#This Row],[Close Price]])-1</f>
        <v>2.2612850925846972E-2</v>
      </c>
      <c r="AE704" s="2">
        <f>(Table2[[#This Row],[Close Price]]/Table2[[#This Row],[Current Week Low]])-1</f>
        <v>4.1781491688150041E-2</v>
      </c>
      <c r="AF704" s="2">
        <f>(Table2[[#This Row],[Current Week High]]/Table2[[#This Row],[Close Price]])-1</f>
        <v>2.2612850925846972E-2</v>
      </c>
      <c r="AG704" s="2">
        <f>(Table2[[#This Row],[Close Price]]/Table2[[#This Row],[Current Month Low]])-1</f>
        <v>4.1781491688150041E-2</v>
      </c>
      <c r="AH704" s="2">
        <f>(Table2[[#This Row],[Current Month High]]/Table2[[#This Row],[Close Price]])-1</f>
        <v>2.2612850925846972E-2</v>
      </c>
      <c r="AI704">
        <v>35.113917569758499</v>
      </c>
      <c r="AJ704">
        <v>27.090337273614502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</v>
      </c>
      <c r="AM704" t="s">
        <v>10457</v>
      </c>
      <c r="AN704">
        <v>1.75</v>
      </c>
      <c r="AO704" t="s">
        <v>10455</v>
      </c>
      <c r="AP704">
        <v>-7.4382646524928001E-2</v>
      </c>
      <c r="AQ704">
        <f>(Table2[[#This Row],[Sharpe Ratio]]-AVERAGE(Table2[Sharpe Ratio]))/_xlfn.STDEV.P(Table2[Sharpe Ratio])</f>
        <v>-1.452752396288258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685</v>
      </c>
      <c r="AT704">
        <f>_xlfn.RANK.AVG(Table2[[#This Row],[6M Return vs Nifty Z-Score]],Table2[6M Return vs Nifty Z-Score])</f>
        <v>664</v>
      </c>
      <c r="AU704">
        <f>_xlfn.RANK.AVG(Table2[[#This Row],[Sharpe Ratio Z-Score]],Table2[Sharpe Ratio Z-Score])</f>
        <v>668</v>
      </c>
      <c r="AV704">
        <f>(Table2[[#This Row],[Rank 1Y]]+Table2[[#This Row],[Rank 6M]]+Table2[[#This Row],[Rank Sharpe]])/3</f>
        <v>672.33333333333337</v>
      </c>
    </row>
    <row r="705" spans="1:48" x14ac:dyDescent="0.3">
      <c r="A705" t="s">
        <v>1641</v>
      </c>
      <c r="B705" t="s">
        <v>1642</v>
      </c>
      <c r="C705" t="s">
        <v>10422</v>
      </c>
      <c r="D705" t="s">
        <v>526</v>
      </c>
      <c r="E705">
        <v>4949.516670256</v>
      </c>
      <c r="F705">
        <v>102.69</v>
      </c>
      <c r="G705">
        <v>-29.049533230252099</v>
      </c>
      <c r="H705">
        <f>(Table2[[#This Row],[1Y Return vs Nifty]]-AVERAGE(Table2[1Y Return vs Nifty]))/_xlfn.STDEV.P(Table2[1Y Return vs Nifty])</f>
        <v>-0.89039828411034116</v>
      </c>
      <c r="I705">
        <v>-10.7227833288817</v>
      </c>
      <c r="J705">
        <f>(Table2[[#This Row],[1M Return vs Nifty]]-AVERAGE(Table2[1M Return vs Nifty]))/_xlfn.STDEV.P(Table2[1M Return vs Nifty])</f>
        <v>-0.99928408305665273</v>
      </c>
      <c r="K705">
        <v>-21.695509819949802</v>
      </c>
      <c r="L705">
        <f>(Table2[[#This Row],[6M Return vs Nifty]]-AVERAGE(Table2[6M Return vs Nifty]))/_xlfn.STDEV.P(Table2[6M Return vs Nifty])</f>
        <v>-1.0372150453809348</v>
      </c>
      <c r="M705">
        <v>-9.0492507565429694</v>
      </c>
      <c r="N705">
        <f>(Table2[[#This Row],[1W Return vs Nifty]]-AVERAGE(Table2[1W Return vs Nifty]))/_xlfn.STDEV.P(Table2[1W Return vs Nifty])</f>
        <v>-1.4539933517913843</v>
      </c>
      <c r="O705">
        <v>104.83</v>
      </c>
      <c r="P705">
        <v>104.61586920541799</v>
      </c>
      <c r="Q705">
        <v>108.451381605755</v>
      </c>
      <c r="R705">
        <v>29.227321267255299</v>
      </c>
      <c r="S705" s="2">
        <f>(Table2[[#This Row],[Close Price]]-Table2[[#This Row],[20D EMA]])/Table2[[#This Row],[20D EMA]]</f>
        <v>-2.0414003624916539E-2</v>
      </c>
      <c r="T705" s="2">
        <f>(Table2[[#This Row],[Close Price]]-Table2[[#This Row],[50D EMA]])/Table2[[#This Row],[50D EMA]]</f>
        <v>-1.8408958602986556E-2</v>
      </c>
      <c r="U705" s="2">
        <f>(Table2[[#This Row],[Close Price]]-Table2[[#This Row],[200D EMA]])/Table2[[#This Row],[200D EMA]]</f>
        <v>-5.3124095981542351E-2</v>
      </c>
      <c r="V705">
        <v>1.53311111778817</v>
      </c>
      <c r="W705">
        <v>99.46</v>
      </c>
      <c r="X705">
        <v>104.5</v>
      </c>
      <c r="Y705">
        <v>99.46</v>
      </c>
      <c r="Z705">
        <v>104.5</v>
      </c>
      <c r="AA705">
        <v>99.46</v>
      </c>
      <c r="AB705">
        <v>104.5</v>
      </c>
      <c r="AC705" s="2">
        <f>(Table2[[#This Row],[Close Price]]/Table2[[#This Row],[Day Low]])-1</f>
        <v>3.2475366981701281E-2</v>
      </c>
      <c r="AD705" s="2">
        <f>(Table2[[#This Row],[Day High]]/Table2[[#This Row],[Close Price]])-1</f>
        <v>1.7625864251631151E-2</v>
      </c>
      <c r="AE705" s="2">
        <f>(Table2[[#This Row],[Close Price]]/Table2[[#This Row],[Current Week Low]])-1</f>
        <v>3.2475366981701281E-2</v>
      </c>
      <c r="AF705" s="2">
        <f>(Table2[[#This Row],[Current Week High]]/Table2[[#This Row],[Close Price]])-1</f>
        <v>1.7625864251631151E-2</v>
      </c>
      <c r="AG705" s="2">
        <f>(Table2[[#This Row],[Close Price]]/Table2[[#This Row],[Current Month Low]])-1</f>
        <v>3.2475366981701281E-2</v>
      </c>
      <c r="AH705" s="2">
        <f>(Table2[[#This Row],[Current Month High]]/Table2[[#This Row],[Close Price]])-1</f>
        <v>1.7625864251631151E-2</v>
      </c>
      <c r="AI705">
        <v>34.092900964066601</v>
      </c>
      <c r="AJ705">
        <v>12.2295081967213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-0.05</v>
      </c>
      <c r="AM705" t="s">
        <v>10456</v>
      </c>
      <c r="AN705">
        <v>-6</v>
      </c>
      <c r="AO705" t="s">
        <v>10456</v>
      </c>
      <c r="AP705">
        <v>-0.112277906890179</v>
      </c>
      <c r="AQ705">
        <f>(Table2[[#This Row],[Sharpe Ratio]]-AVERAGE(Table2[Sharpe Ratio]))/_xlfn.STDEV.P(Table2[Sharpe Ratio])</f>
        <v>-1.8811920089917058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659</v>
      </c>
      <c r="AT705">
        <f>_xlfn.RANK.AVG(Table2[[#This Row],[6M Return vs Nifty Z-Score]],Table2[6M Return vs Nifty Z-Score])</f>
        <v>649</v>
      </c>
      <c r="AU705">
        <f>_xlfn.RANK.AVG(Table2[[#This Row],[Sharpe Ratio Z-Score]],Table2[Sharpe Ratio Z-Score])</f>
        <v>711</v>
      </c>
      <c r="AV705">
        <f>(Table2[[#This Row],[Rank 1Y]]+Table2[[#This Row],[Rank 6M]]+Table2[[#This Row],[Rank Sharpe]])/3</f>
        <v>673</v>
      </c>
    </row>
    <row r="706" spans="1:48" x14ac:dyDescent="0.3">
      <c r="A706" t="s">
        <v>1308</v>
      </c>
      <c r="B706" t="s">
        <v>1309</v>
      </c>
      <c r="C706" t="s">
        <v>10422</v>
      </c>
      <c r="D706" t="s">
        <v>151</v>
      </c>
      <c r="E706">
        <v>8150.4177735499998</v>
      </c>
      <c r="F706">
        <v>686.45</v>
      </c>
      <c r="G706">
        <v>-38.446946889021298</v>
      </c>
      <c r="H706">
        <f>(Table2[[#This Row],[1Y Return vs Nifty]]-AVERAGE(Table2[1Y Return vs Nifty]))/_xlfn.STDEV.P(Table2[1Y Return vs Nifty])</f>
        <v>-1.0017896127025003</v>
      </c>
      <c r="I706">
        <v>-14.938313402569699</v>
      </c>
      <c r="J706">
        <f>(Table2[[#This Row],[1M Return vs Nifty]]-AVERAGE(Table2[1M Return vs Nifty]))/_xlfn.STDEV.P(Table2[1M Return vs Nifty])</f>
        <v>-1.4039034197237676</v>
      </c>
      <c r="K706">
        <v>-18.263993881465201</v>
      </c>
      <c r="L706">
        <f>(Table2[[#This Row],[6M Return vs Nifty]]-AVERAGE(Table2[6M Return vs Nifty]))/_xlfn.STDEV.P(Table2[6M Return vs Nifty])</f>
        <v>-0.9326671712067276</v>
      </c>
      <c r="M706">
        <v>-3.23561519741693</v>
      </c>
      <c r="N706">
        <f>(Table2[[#This Row],[1W Return vs Nifty]]-AVERAGE(Table2[1W Return vs Nifty]))/_xlfn.STDEV.P(Table2[1W Return vs Nifty])</f>
        <v>-0.28598777623927862</v>
      </c>
      <c r="O706">
        <v>692.79</v>
      </c>
      <c r="P706">
        <v>695.05460468049796</v>
      </c>
      <c r="Q706">
        <v>721.06615993003902</v>
      </c>
      <c r="R706">
        <v>31.971565620922298</v>
      </c>
      <c r="S706" s="2">
        <f>(Table2[[#This Row],[Close Price]]-Table2[[#This Row],[20D EMA]])/Table2[[#This Row],[20D EMA]]</f>
        <v>-9.1514023008414068E-3</v>
      </c>
      <c r="T706" s="2">
        <f>(Table2[[#This Row],[Close Price]]-Table2[[#This Row],[50D EMA]])/Table2[[#This Row],[50D EMA]]</f>
        <v>-1.237975350793233E-2</v>
      </c>
      <c r="U706" s="2">
        <f>(Table2[[#This Row],[Close Price]]-Table2[[#This Row],[200D EMA]])/Table2[[#This Row],[200D EMA]]</f>
        <v>-4.8006912338526032E-2</v>
      </c>
      <c r="V706">
        <v>1.0317202859061401</v>
      </c>
      <c r="W706">
        <v>680.35</v>
      </c>
      <c r="X706">
        <v>689</v>
      </c>
      <c r="Y706">
        <v>680.35</v>
      </c>
      <c r="Z706">
        <v>689</v>
      </c>
      <c r="AA706">
        <v>680.35</v>
      </c>
      <c r="AB706">
        <v>689</v>
      </c>
      <c r="AC706" s="2">
        <f>(Table2[[#This Row],[Close Price]]/Table2[[#This Row],[Day Low]])-1</f>
        <v>8.9659733960461008E-3</v>
      </c>
      <c r="AD706" s="2">
        <f>(Table2[[#This Row],[Day High]]/Table2[[#This Row],[Close Price]])-1</f>
        <v>3.7147643673973718E-3</v>
      </c>
      <c r="AE706" s="2">
        <f>(Table2[[#This Row],[Close Price]]/Table2[[#This Row],[Current Week Low]])-1</f>
        <v>8.9659733960461008E-3</v>
      </c>
      <c r="AF706" s="2">
        <f>(Table2[[#This Row],[Current Week High]]/Table2[[#This Row],[Close Price]])-1</f>
        <v>3.7147643673973718E-3</v>
      </c>
      <c r="AG706" s="2">
        <f>(Table2[[#This Row],[Close Price]]/Table2[[#This Row],[Current Month Low]])-1</f>
        <v>8.9659733960461008E-3</v>
      </c>
      <c r="AH706" s="2">
        <f>(Table2[[#This Row],[Current Month High]]/Table2[[#This Row],[Close Price]])-1</f>
        <v>3.7147643673973718E-3</v>
      </c>
      <c r="AI706">
        <v>42.472139267244501</v>
      </c>
      <c r="AJ706">
        <v>14.6759104577347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-0.01</v>
      </c>
      <c r="AM706" t="s">
        <v>10456</v>
      </c>
      <c r="AN706">
        <v>-1.91</v>
      </c>
      <c r="AO706" t="s">
        <v>10456</v>
      </c>
      <c r="AP706">
        <v>-0.102059241987594</v>
      </c>
      <c r="AQ706">
        <f>(Table2[[#This Row],[Sharpe Ratio]]-AVERAGE(Table2[Sharpe Ratio]))/_xlfn.STDEV.P(Table2[Sharpe Ratio])</f>
        <v>-1.7656609164220287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697</v>
      </c>
      <c r="AT706">
        <f>_xlfn.RANK.AVG(Table2[[#This Row],[6M Return vs Nifty Z-Score]],Table2[6M Return vs Nifty Z-Score])</f>
        <v>622</v>
      </c>
      <c r="AU706">
        <f>_xlfn.RANK.AVG(Table2[[#This Row],[Sharpe Ratio Z-Score]],Table2[Sharpe Ratio Z-Score])</f>
        <v>703</v>
      </c>
      <c r="AV706">
        <f>(Table2[[#This Row],[Rank 1Y]]+Table2[[#This Row],[Rank 6M]]+Table2[[#This Row],[Rank Sharpe]])/3</f>
        <v>674</v>
      </c>
    </row>
    <row r="707" spans="1:48" x14ac:dyDescent="0.3">
      <c r="A707" t="s">
        <v>356</v>
      </c>
      <c r="B707" t="s">
        <v>357</v>
      </c>
      <c r="C707" t="s">
        <v>10411</v>
      </c>
      <c r="D707" t="s">
        <v>358</v>
      </c>
      <c r="E707">
        <v>68913.266613639993</v>
      </c>
      <c r="F707">
        <v>723</v>
      </c>
      <c r="G707">
        <v>-39.736008655910503</v>
      </c>
      <c r="H707">
        <f>(Table2[[#This Row],[1Y Return vs Nifty]]-AVERAGE(Table2[1Y Return vs Nifty]))/_xlfn.STDEV.P(Table2[1Y Return vs Nifty])</f>
        <v>-1.0170693809520499</v>
      </c>
      <c r="I707">
        <v>-4.2950587934402602</v>
      </c>
      <c r="J707">
        <f>(Table2[[#This Row],[1M Return vs Nifty]]-AVERAGE(Table2[1M Return vs Nifty]))/_xlfn.STDEV.P(Table2[1M Return vs Nifty])</f>
        <v>-0.38233162575062868</v>
      </c>
      <c r="K707">
        <v>-16.609038952653499</v>
      </c>
      <c r="L707">
        <f>(Table2[[#This Row],[6M Return vs Nifty]]-AVERAGE(Table2[6M Return vs Nifty]))/_xlfn.STDEV.P(Table2[6M Return vs Nifty])</f>
        <v>-0.88224571819205844</v>
      </c>
      <c r="M707">
        <v>-2.3207499024320102</v>
      </c>
      <c r="N707">
        <f>(Table2[[#This Row],[1W Return vs Nifty]]-AVERAGE(Table2[1W Return vs Nifty]))/_xlfn.STDEV.P(Table2[1W Return vs Nifty])</f>
        <v>-0.10218406949606725</v>
      </c>
      <c r="O707">
        <v>722.3</v>
      </c>
      <c r="P707">
        <v>719.23592164766501</v>
      </c>
      <c r="Q707">
        <v>743.79419368085701</v>
      </c>
      <c r="R707">
        <v>49.896274015780101</v>
      </c>
      <c r="S707" s="2">
        <f>(Table2[[#This Row],[Close Price]]-Table2[[#This Row],[20D EMA]])/Table2[[#This Row],[20D EMA]]</f>
        <v>9.6912640177217982E-4</v>
      </c>
      <c r="T707" s="2">
        <f>(Table2[[#This Row],[Close Price]]-Table2[[#This Row],[50D EMA]])/Table2[[#This Row],[50D EMA]]</f>
        <v>5.2334404317738109E-3</v>
      </c>
      <c r="U707" s="2">
        <f>(Table2[[#This Row],[Close Price]]-Table2[[#This Row],[200D EMA]])/Table2[[#This Row],[200D EMA]]</f>
        <v>-2.7956918536768332E-2</v>
      </c>
      <c r="V707">
        <v>0.74682020294780205</v>
      </c>
      <c r="W707">
        <v>722.1</v>
      </c>
      <c r="X707">
        <v>729.7</v>
      </c>
      <c r="Y707">
        <v>722.1</v>
      </c>
      <c r="Z707">
        <v>729.7</v>
      </c>
      <c r="AA707">
        <v>722.1</v>
      </c>
      <c r="AB707">
        <v>729.7</v>
      </c>
      <c r="AC707" s="2">
        <f>(Table2[[#This Row],[Close Price]]/Table2[[#This Row],[Day Low]])-1</f>
        <v>1.2463647694225255E-3</v>
      </c>
      <c r="AD707" s="2">
        <f>(Table2[[#This Row],[Day High]]/Table2[[#This Row],[Close Price]])-1</f>
        <v>9.2669432918395245E-3</v>
      </c>
      <c r="AE707" s="2">
        <f>(Table2[[#This Row],[Close Price]]/Table2[[#This Row],[Current Week Low]])-1</f>
        <v>1.2463647694225255E-3</v>
      </c>
      <c r="AF707" s="2">
        <f>(Table2[[#This Row],[Current Week High]]/Table2[[#This Row],[Close Price]])-1</f>
        <v>9.2669432918395245E-3</v>
      </c>
      <c r="AG707" s="2">
        <f>(Table2[[#This Row],[Close Price]]/Table2[[#This Row],[Current Month Low]])-1</f>
        <v>1.2463647694225255E-3</v>
      </c>
      <c r="AH707" s="2">
        <f>(Table2[[#This Row],[Current Month High]]/Table2[[#This Row],[Close Price]])-1</f>
        <v>9.2669432918395245E-3</v>
      </c>
      <c r="AI707">
        <v>23.4923928077455</v>
      </c>
      <c r="AJ707">
        <v>11.5826838490624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-0.12</v>
      </c>
      <c r="AM707" t="s">
        <v>10456</v>
      </c>
      <c r="AN707">
        <v>0.77</v>
      </c>
      <c r="AO707" t="s">
        <v>10455</v>
      </c>
      <c r="AP707">
        <v>-0.129196097753041</v>
      </c>
      <c r="AQ707">
        <f>(Table2[[#This Row],[Sharpe Ratio]]-AVERAGE(Table2[Sharpe Ratio]))/_xlfn.STDEV.P(Table2[Sharpe Ratio])</f>
        <v>-2.0724671993734094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700</v>
      </c>
      <c r="AT707">
        <f>_xlfn.RANK.AVG(Table2[[#This Row],[6M Return vs Nifty Z-Score]],Table2[6M Return vs Nifty Z-Score])</f>
        <v>604</v>
      </c>
      <c r="AU707">
        <f>_xlfn.RANK.AVG(Table2[[#This Row],[Sharpe Ratio Z-Score]],Table2[Sharpe Ratio Z-Score])</f>
        <v>718</v>
      </c>
      <c r="AV707">
        <f>(Table2[[#This Row],[Rank 1Y]]+Table2[[#This Row],[Rank 6M]]+Table2[[#This Row],[Rank Sharpe]])/3</f>
        <v>674</v>
      </c>
    </row>
    <row r="708" spans="1:48" x14ac:dyDescent="0.3">
      <c r="A708" t="s">
        <v>1620</v>
      </c>
      <c r="B708" t="s">
        <v>1621</v>
      </c>
      <c r="C708" t="s">
        <v>10423</v>
      </c>
      <c r="D708" t="s">
        <v>480</v>
      </c>
      <c r="E708">
        <v>5117.7608960199996</v>
      </c>
      <c r="F708">
        <v>331.75</v>
      </c>
      <c r="G708">
        <v>-19.4881701889508</v>
      </c>
      <c r="H708">
        <f>(Table2[[#This Row],[1Y Return vs Nifty]]-AVERAGE(Table2[1Y Return vs Nifty]))/_xlfn.STDEV.P(Table2[1Y Return vs Nifty])</f>
        <v>-0.77706359746188614</v>
      </c>
      <c r="I708">
        <v>-16.622425264418801</v>
      </c>
      <c r="J708">
        <f>(Table2[[#This Row],[1M Return vs Nifty]]-AVERAGE(Table2[1M Return vs Nifty]))/_xlfn.STDEV.P(Table2[1M Return vs Nifty])</f>
        <v>-1.5655495739447605</v>
      </c>
      <c r="K708">
        <v>-26.943744895388502</v>
      </c>
      <c r="L708">
        <f>(Table2[[#This Row],[6M Return vs Nifty]]-AVERAGE(Table2[6M Return vs Nifty]))/_xlfn.STDEV.P(Table2[6M Return vs Nifty])</f>
        <v>-1.1971128369517163</v>
      </c>
      <c r="M708">
        <v>-8.8295770854822102</v>
      </c>
      <c r="N708">
        <f>(Table2[[#This Row],[1W Return vs Nifty]]-AVERAGE(Table2[1W Return vs Nifty]))/_xlfn.STDEV.P(Table2[1W Return vs Nifty])</f>
        <v>-1.4098591658776842</v>
      </c>
      <c r="O708">
        <v>326.89999999999998</v>
      </c>
      <c r="P708">
        <v>350.06929665788402</v>
      </c>
      <c r="Q708">
        <v>384.01110605667299</v>
      </c>
      <c r="R708">
        <v>29.071827788204399</v>
      </c>
      <c r="S708" s="2">
        <f>(Table2[[#This Row],[Close Price]]-Table2[[#This Row],[20D EMA]])/Table2[[#This Row],[20D EMA]]</f>
        <v>1.4836341388803987E-2</v>
      </c>
      <c r="T708" s="2">
        <f>(Table2[[#This Row],[Close Price]]-Table2[[#This Row],[50D EMA]])/Table2[[#This Row],[50D EMA]]</f>
        <v>-5.2330486657294943E-2</v>
      </c>
      <c r="U708" s="2">
        <f>(Table2[[#This Row],[Close Price]]-Table2[[#This Row],[200D EMA]])/Table2[[#This Row],[200D EMA]]</f>
        <v>-0.1360926942799415</v>
      </c>
      <c r="V708">
        <v>1.1311569464995599</v>
      </c>
      <c r="W708">
        <v>310.64999999999998</v>
      </c>
      <c r="X708">
        <v>341.9</v>
      </c>
      <c r="Y708">
        <v>310.64999999999998</v>
      </c>
      <c r="Z708">
        <v>341.9</v>
      </c>
      <c r="AA708">
        <v>310.64999999999998</v>
      </c>
      <c r="AB708">
        <v>341.9</v>
      </c>
      <c r="AC708" s="2">
        <f>(Table2[[#This Row],[Close Price]]/Table2[[#This Row],[Day Low]])-1</f>
        <v>6.7922098825044408E-2</v>
      </c>
      <c r="AD708" s="2">
        <f>(Table2[[#This Row],[Day High]]/Table2[[#This Row],[Close Price]])-1</f>
        <v>3.0595327807083628E-2</v>
      </c>
      <c r="AE708" s="2">
        <f>(Table2[[#This Row],[Close Price]]/Table2[[#This Row],[Current Week Low]])-1</f>
        <v>6.7922098825044408E-2</v>
      </c>
      <c r="AF708" s="2">
        <f>(Table2[[#This Row],[Current Week High]]/Table2[[#This Row],[Close Price]])-1</f>
        <v>3.0595327807083628E-2</v>
      </c>
      <c r="AG708" s="2">
        <f>(Table2[[#This Row],[Close Price]]/Table2[[#This Row],[Current Month Low]])-1</f>
        <v>6.7922098825044408E-2</v>
      </c>
      <c r="AH708" s="2">
        <f>(Table2[[#This Row],[Current Month High]]/Table2[[#This Row],[Close Price]])-1</f>
        <v>3.0595327807083628E-2</v>
      </c>
      <c r="AI708">
        <v>63.4966088922381</v>
      </c>
      <c r="AJ708">
        <v>26.3087759375594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-0.21</v>
      </c>
      <c r="AM708" t="s">
        <v>10456</v>
      </c>
      <c r="AN708">
        <v>2.0099999999999998</v>
      </c>
      <c r="AO708" t="s">
        <v>10455</v>
      </c>
      <c r="AP708">
        <v>-0.134360971830571</v>
      </c>
      <c r="AQ708">
        <f>(Table2[[#This Row],[Sharpe Ratio]]-AVERAGE(Table2[Sharpe Ratio]))/_xlfn.STDEV.P(Table2[Sharpe Ratio])</f>
        <v>-2.1308606931272656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617</v>
      </c>
      <c r="AT708">
        <f>_xlfn.RANK.AVG(Table2[[#This Row],[6M Return vs Nifty Z-Score]],Table2[6M Return vs Nifty Z-Score])</f>
        <v>687</v>
      </c>
      <c r="AU708">
        <f>_xlfn.RANK.AVG(Table2[[#This Row],[Sharpe Ratio Z-Score]],Table2[Sharpe Ratio Z-Score])</f>
        <v>720</v>
      </c>
      <c r="AV708">
        <f>(Table2[[#This Row],[Rank 1Y]]+Table2[[#This Row],[Rank 6M]]+Table2[[#This Row],[Rank Sharpe]])/3</f>
        <v>674.66666666666663</v>
      </c>
    </row>
    <row r="709" spans="1:48" x14ac:dyDescent="0.3">
      <c r="A709" t="s">
        <v>1529</v>
      </c>
      <c r="B709" t="s">
        <v>1530</v>
      </c>
      <c r="C709" t="s">
        <v>10419</v>
      </c>
      <c r="D709" t="s">
        <v>230</v>
      </c>
      <c r="E709">
        <v>5931.8809206799997</v>
      </c>
      <c r="F709">
        <v>1376.95</v>
      </c>
      <c r="G709">
        <v>-33.610482939918803</v>
      </c>
      <c r="H709">
        <f>(Table2[[#This Row],[1Y Return vs Nifty]]-AVERAGE(Table2[1Y Return vs Nifty]))/_xlfn.STDEV.P(Table2[1Y Return vs Nifty])</f>
        <v>-0.94446105778932155</v>
      </c>
      <c r="I709">
        <v>-1.5119117825899699</v>
      </c>
      <c r="J709">
        <f>(Table2[[#This Row],[1M Return vs Nifty]]-AVERAGE(Table2[1M Return vs Nifty]))/_xlfn.STDEV.P(Table2[1M Return vs Nifty])</f>
        <v>-0.11519675120515659</v>
      </c>
      <c r="K709">
        <v>-24.501248093339399</v>
      </c>
      <c r="L709">
        <f>(Table2[[#This Row],[6M Return vs Nifty]]-AVERAGE(Table2[6M Return vs Nifty]))/_xlfn.STDEV.P(Table2[6M Return vs Nifty])</f>
        <v>-1.1226973736669088</v>
      </c>
      <c r="M709">
        <v>-2.9806000486537099</v>
      </c>
      <c r="N709">
        <f>(Table2[[#This Row],[1W Return vs Nifty]]-AVERAGE(Table2[1W Return vs Nifty]))/_xlfn.STDEV.P(Table2[1W Return vs Nifty])</f>
        <v>-0.23475320665258995</v>
      </c>
      <c r="O709">
        <v>1323.7</v>
      </c>
      <c r="P709">
        <v>1331.22023889916</v>
      </c>
      <c r="Q709">
        <v>1430.3418976359001</v>
      </c>
      <c r="R709">
        <v>49.656376176008202</v>
      </c>
      <c r="S709" s="2">
        <f>(Table2[[#This Row],[Close Price]]-Table2[[#This Row],[20D EMA]])/Table2[[#This Row],[20D EMA]]</f>
        <v>4.0228148371987606E-2</v>
      </c>
      <c r="T709" s="2">
        <f>(Table2[[#This Row],[Close Price]]-Table2[[#This Row],[50D EMA]])/Table2[[#This Row],[50D EMA]]</f>
        <v>3.4351762213783534E-2</v>
      </c>
      <c r="U709" s="2">
        <f>(Table2[[#This Row],[Close Price]]-Table2[[#This Row],[200D EMA]])/Table2[[#This Row],[200D EMA]]</f>
        <v>-3.7328066614106252E-2</v>
      </c>
      <c r="V709">
        <v>0.79180298800817095</v>
      </c>
      <c r="W709">
        <v>1317</v>
      </c>
      <c r="X709">
        <v>1386.55</v>
      </c>
      <c r="Y709">
        <v>1317</v>
      </c>
      <c r="Z709">
        <v>1386.55</v>
      </c>
      <c r="AA709">
        <v>1317</v>
      </c>
      <c r="AB709">
        <v>1386.55</v>
      </c>
      <c r="AC709" s="2">
        <f>(Table2[[#This Row],[Close Price]]/Table2[[#This Row],[Day Low]])-1</f>
        <v>4.5520121488230814E-2</v>
      </c>
      <c r="AD709" s="2">
        <f>(Table2[[#This Row],[Day High]]/Table2[[#This Row],[Close Price]])-1</f>
        <v>6.9719307164384237E-3</v>
      </c>
      <c r="AE709" s="2">
        <f>(Table2[[#This Row],[Close Price]]/Table2[[#This Row],[Current Week Low]])-1</f>
        <v>4.5520121488230814E-2</v>
      </c>
      <c r="AF709" s="2">
        <f>(Table2[[#This Row],[Current Week High]]/Table2[[#This Row],[Close Price]])-1</f>
        <v>6.9719307164384237E-3</v>
      </c>
      <c r="AG709" s="2">
        <f>(Table2[[#This Row],[Close Price]]/Table2[[#This Row],[Current Month Low]])-1</f>
        <v>4.5520121488230814E-2</v>
      </c>
      <c r="AH709" s="2">
        <f>(Table2[[#This Row],[Current Month High]]/Table2[[#This Row],[Close Price]])-1</f>
        <v>6.9719307164384237E-3</v>
      </c>
      <c r="AI709">
        <v>37.837248992338097</v>
      </c>
      <c r="AJ709">
        <v>20.4575277753477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-0.05</v>
      </c>
      <c r="AM709" t="s">
        <v>10456</v>
      </c>
      <c r="AN709">
        <v>2.89</v>
      </c>
      <c r="AO709" t="s">
        <v>10455</v>
      </c>
      <c r="AP709">
        <v>-7.6866315347444994E-2</v>
      </c>
      <c r="AQ709">
        <f>(Table2[[#This Row],[Sharpe Ratio]]-AVERAGE(Table2[Sharpe Ratio]))/_xlfn.STDEV.P(Table2[Sharpe Ratio])</f>
        <v>-1.4808324806615156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679</v>
      </c>
      <c r="AT709">
        <f>_xlfn.RANK.AVG(Table2[[#This Row],[6M Return vs Nifty Z-Score]],Table2[6M Return vs Nifty Z-Score])</f>
        <v>673</v>
      </c>
      <c r="AU709">
        <f>_xlfn.RANK.AVG(Table2[[#This Row],[Sharpe Ratio Z-Score]],Table2[Sharpe Ratio Z-Score])</f>
        <v>673</v>
      </c>
      <c r="AV709">
        <f>(Table2[[#This Row],[Rank 1Y]]+Table2[[#This Row],[Rank 6M]]+Table2[[#This Row],[Rank Sharpe]])/3</f>
        <v>675</v>
      </c>
    </row>
    <row r="710" spans="1:48" x14ac:dyDescent="0.3">
      <c r="A710" t="s">
        <v>1867</v>
      </c>
      <c r="B710" t="s">
        <v>1868</v>
      </c>
      <c r="C710" t="s">
        <v>10422</v>
      </c>
      <c r="D710" t="s">
        <v>1453</v>
      </c>
      <c r="E710">
        <v>3475.6688390599902</v>
      </c>
      <c r="F710">
        <v>133.03</v>
      </c>
      <c r="G710">
        <v>-72.622554739804798</v>
      </c>
      <c r="H710">
        <f>(Table2[[#This Row],[1Y Return vs Nifty]]-AVERAGE(Table2[1Y Return vs Nifty]))/_xlfn.STDEV.P(Table2[1Y Return vs Nifty])</f>
        <v>-1.4068868556434899</v>
      </c>
      <c r="I710">
        <v>4.2528429343911602</v>
      </c>
      <c r="J710">
        <f>(Table2[[#This Row],[1M Return vs Nifty]]-AVERAGE(Table2[1M Return vs Nifty]))/_xlfn.STDEV.P(Table2[1M Return vs Nifty])</f>
        <v>0.43812185614921784</v>
      </c>
      <c r="K710">
        <v>-23.143773811929201</v>
      </c>
      <c r="L710">
        <f>(Table2[[#This Row],[6M Return vs Nifty]]-AVERAGE(Table2[6M Return vs Nifty]))/_xlfn.STDEV.P(Table2[6M Return vs Nifty])</f>
        <v>-1.0813392529669739</v>
      </c>
      <c r="M710">
        <v>-3.1220156088655</v>
      </c>
      <c r="N710">
        <f>(Table2[[#This Row],[1W Return vs Nifty]]-AVERAGE(Table2[1W Return vs Nifty]))/_xlfn.STDEV.P(Table2[1W Return vs Nifty])</f>
        <v>-0.2631647163038805</v>
      </c>
      <c r="O710">
        <v>129.84</v>
      </c>
      <c r="P710">
        <v>126.366820463954</v>
      </c>
      <c r="Q710">
        <v>140.97590760122401</v>
      </c>
      <c r="R710">
        <v>46.5001987909367</v>
      </c>
      <c r="S710" s="2">
        <f>(Table2[[#This Row],[Close Price]]-Table2[[#This Row],[20D EMA]])/Table2[[#This Row],[20D EMA]]</f>
        <v>2.4568699938385688E-2</v>
      </c>
      <c r="T710" s="2">
        <f>(Table2[[#This Row],[Close Price]]-Table2[[#This Row],[50D EMA]])/Table2[[#This Row],[50D EMA]]</f>
        <v>5.2728869109646283E-2</v>
      </c>
      <c r="U710" s="2">
        <f>(Table2[[#This Row],[Close Price]]-Table2[[#This Row],[200D EMA]])/Table2[[#This Row],[200D EMA]]</f>
        <v>-5.6363585356020207E-2</v>
      </c>
      <c r="V710">
        <v>3.0234423891310902</v>
      </c>
      <c r="W710">
        <v>129.16999999999999</v>
      </c>
      <c r="X710">
        <v>134.30000000000001</v>
      </c>
      <c r="Y710">
        <v>129.16999999999999</v>
      </c>
      <c r="Z710">
        <v>134.30000000000001</v>
      </c>
      <c r="AA710">
        <v>129.16999999999999</v>
      </c>
      <c r="AB710">
        <v>134.30000000000001</v>
      </c>
      <c r="AC710" s="2">
        <f>(Table2[[#This Row],[Close Price]]/Table2[[#This Row],[Day Low]])-1</f>
        <v>2.9883099790973144E-2</v>
      </c>
      <c r="AD710" s="2">
        <f>(Table2[[#This Row],[Day High]]/Table2[[#This Row],[Close Price]])-1</f>
        <v>9.5467187852364965E-3</v>
      </c>
      <c r="AE710" s="2">
        <f>(Table2[[#This Row],[Close Price]]/Table2[[#This Row],[Current Week Low]])-1</f>
        <v>2.9883099790973144E-2</v>
      </c>
      <c r="AF710" s="2">
        <f>(Table2[[#This Row],[Current Week High]]/Table2[[#This Row],[Close Price]])-1</f>
        <v>9.5467187852364965E-3</v>
      </c>
      <c r="AG710" s="2">
        <f>(Table2[[#This Row],[Close Price]]/Table2[[#This Row],[Current Month Low]])-1</f>
        <v>2.9883099790973144E-2</v>
      </c>
      <c r="AH710" s="2">
        <f>(Table2[[#This Row],[Current Month High]]/Table2[[#This Row],[Close Price]])-1</f>
        <v>9.5467187852364965E-3</v>
      </c>
      <c r="AI710">
        <v>93.189506126437607</v>
      </c>
      <c r="AJ710">
        <v>27.3623743417903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</v>
      </c>
      <c r="AM710" t="s">
        <v>10457</v>
      </c>
      <c r="AN710">
        <v>9.5500000000000007</v>
      </c>
      <c r="AO710" t="s">
        <v>10455</v>
      </c>
      <c r="AP710">
        <v>-5.7011962656271002E-2</v>
      </c>
      <c r="AQ710">
        <f>(Table2[[#This Row],[Sharpe Ratio]]-AVERAGE(Table2[Sharpe Ratio]))/_xlfn.STDEV.P(Table2[Sharpe Ratio])</f>
        <v>-1.2563613701454259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723</v>
      </c>
      <c r="AT710">
        <f>_xlfn.RANK.AVG(Table2[[#This Row],[6M Return vs Nifty Z-Score]],Table2[6M Return vs Nifty Z-Score])</f>
        <v>660</v>
      </c>
      <c r="AU710">
        <f>_xlfn.RANK.AVG(Table2[[#This Row],[Sharpe Ratio Z-Score]],Table2[Sharpe Ratio Z-Score])</f>
        <v>643</v>
      </c>
      <c r="AV710">
        <f>(Table2[[#This Row],[Rank 1Y]]+Table2[[#This Row],[Rank 6M]]+Table2[[#This Row],[Rank Sharpe]])/3</f>
        <v>675.33333333333337</v>
      </c>
    </row>
    <row r="711" spans="1:48" x14ac:dyDescent="0.3">
      <c r="A711" t="s">
        <v>1579</v>
      </c>
      <c r="B711" t="s">
        <v>1580</v>
      </c>
      <c r="C711" t="s">
        <v>10422</v>
      </c>
      <c r="D711" t="s">
        <v>480</v>
      </c>
      <c r="E711">
        <v>5490.2832685200001</v>
      </c>
      <c r="F711">
        <v>1057.3499999999999</v>
      </c>
      <c r="G711">
        <v>-33.717319373780199</v>
      </c>
      <c r="H711">
        <f>(Table2[[#This Row],[1Y Return vs Nifty]]-AVERAGE(Table2[1Y Return vs Nifty]))/_xlfn.STDEV.P(Table2[1Y Return vs Nifty])</f>
        <v>-0.9457274330646892</v>
      </c>
      <c r="I711">
        <v>-5.2551019273143096</v>
      </c>
      <c r="J711">
        <f>(Table2[[#This Row],[1M Return vs Nifty]]-AVERAGE(Table2[1M Return vs Nifty]))/_xlfn.STDEV.P(Table2[1M Return vs Nifty])</f>
        <v>-0.47447947174146399</v>
      </c>
      <c r="K711">
        <v>-24.785783078457701</v>
      </c>
      <c r="L711">
        <f>(Table2[[#This Row],[6M Return vs Nifty]]-AVERAGE(Table2[6M Return vs Nifty]))/_xlfn.STDEV.P(Table2[6M Return vs Nifty])</f>
        <v>-1.1313662909488273</v>
      </c>
      <c r="M711">
        <v>-6.9731501906613804</v>
      </c>
      <c r="N711">
        <f>(Table2[[#This Row],[1W Return vs Nifty]]-AVERAGE(Table2[1W Return vs Nifty]))/_xlfn.STDEV.P(Table2[1W Return vs Nifty])</f>
        <v>-1.0368882526335845</v>
      </c>
      <c r="O711">
        <v>1041.42</v>
      </c>
      <c r="P711">
        <v>1049.16494505125</v>
      </c>
      <c r="Q711">
        <v>1122.10921809566</v>
      </c>
      <c r="R711">
        <v>34.4958369894443</v>
      </c>
      <c r="S711" s="2">
        <f>(Table2[[#This Row],[Close Price]]-Table2[[#This Row],[20D EMA]])/Table2[[#This Row],[20D EMA]]</f>
        <v>1.5296422192775092E-2</v>
      </c>
      <c r="T711" s="2">
        <f>(Table2[[#This Row],[Close Price]]-Table2[[#This Row],[50D EMA]])/Table2[[#This Row],[50D EMA]]</f>
        <v>7.8014948815794327E-3</v>
      </c>
      <c r="U711" s="2">
        <f>(Table2[[#This Row],[Close Price]]-Table2[[#This Row],[200D EMA]])/Table2[[#This Row],[200D EMA]]</f>
        <v>-5.7712045361826253E-2</v>
      </c>
      <c r="V711">
        <v>0.81885987151857098</v>
      </c>
      <c r="W711">
        <v>1013.5</v>
      </c>
      <c r="X711">
        <v>1073.95</v>
      </c>
      <c r="Y711">
        <v>1013.5</v>
      </c>
      <c r="Z711">
        <v>1073.95</v>
      </c>
      <c r="AA711">
        <v>1013.5</v>
      </c>
      <c r="AB711">
        <v>1073.95</v>
      </c>
      <c r="AC711" s="2">
        <f>(Table2[[#This Row],[Close Price]]/Table2[[#This Row],[Day Low]])-1</f>
        <v>4.3265910212135994E-2</v>
      </c>
      <c r="AD711" s="2">
        <f>(Table2[[#This Row],[Day High]]/Table2[[#This Row],[Close Price]])-1</f>
        <v>1.5699626424552138E-2</v>
      </c>
      <c r="AE711" s="2">
        <f>(Table2[[#This Row],[Close Price]]/Table2[[#This Row],[Current Week Low]])-1</f>
        <v>4.3265910212135994E-2</v>
      </c>
      <c r="AF711" s="2">
        <f>(Table2[[#This Row],[Current Week High]]/Table2[[#This Row],[Close Price]])-1</f>
        <v>1.5699626424552138E-2</v>
      </c>
      <c r="AG711" s="2">
        <f>(Table2[[#This Row],[Close Price]]/Table2[[#This Row],[Current Month Low]])-1</f>
        <v>4.3265910212135994E-2</v>
      </c>
      <c r="AH711" s="2">
        <f>(Table2[[#This Row],[Current Month High]]/Table2[[#This Row],[Close Price]])-1</f>
        <v>1.5699626424552138E-2</v>
      </c>
      <c r="AI711">
        <v>32.8509954130609</v>
      </c>
      <c r="AJ711">
        <v>13.291546126647299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-0.19</v>
      </c>
      <c r="AM711" t="s">
        <v>10456</v>
      </c>
      <c r="AN711">
        <v>0.66</v>
      </c>
      <c r="AO711" t="s">
        <v>10455</v>
      </c>
      <c r="AP711">
        <v>-7.6238829133544003E-2</v>
      </c>
      <c r="AQ711">
        <f>(Table2[[#This Row],[Sharpe Ratio]]-AVERAGE(Table2[Sharpe Ratio]))/_xlfn.STDEV.P(Table2[Sharpe Ratio])</f>
        <v>-1.4737381910889069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680</v>
      </c>
      <c r="AT711">
        <f>_xlfn.RANK.AVG(Table2[[#This Row],[6M Return vs Nifty Z-Score]],Table2[6M Return vs Nifty Z-Score])</f>
        <v>676</v>
      </c>
      <c r="AU711">
        <f>_xlfn.RANK.AVG(Table2[[#This Row],[Sharpe Ratio Z-Score]],Table2[Sharpe Ratio Z-Score])</f>
        <v>671</v>
      </c>
      <c r="AV711">
        <f>(Table2[[#This Row],[Rank 1Y]]+Table2[[#This Row],[Rank 6M]]+Table2[[#This Row],[Rank Sharpe]])/3</f>
        <v>675.66666666666663</v>
      </c>
    </row>
    <row r="712" spans="1:48" x14ac:dyDescent="0.3">
      <c r="A712" t="s">
        <v>1994</v>
      </c>
      <c r="B712" t="s">
        <v>1995</v>
      </c>
      <c r="C712" t="s">
        <v>10417</v>
      </c>
      <c r="D712" t="s">
        <v>62</v>
      </c>
      <c r="E712">
        <v>2994.0780184</v>
      </c>
      <c r="F712">
        <v>331.6</v>
      </c>
      <c r="G712">
        <v>-25.029938195986698</v>
      </c>
      <c r="H712">
        <f>(Table2[[#This Row],[1Y Return vs Nifty]]-AVERAGE(Table2[1Y Return vs Nifty]))/_xlfn.STDEV.P(Table2[1Y Return vs Nifty])</f>
        <v>-0.8427524054114236</v>
      </c>
      <c r="I712">
        <v>-1.44189552242737</v>
      </c>
      <c r="J712">
        <f>(Table2[[#This Row],[1M Return vs Nifty]]-AVERAGE(Table2[1M Return vs Nifty]))/_xlfn.STDEV.P(Table2[1M Return vs Nifty])</f>
        <v>-0.10847637861910156</v>
      </c>
      <c r="K712">
        <v>-25.981182344582599</v>
      </c>
      <c r="L712">
        <f>(Table2[[#This Row],[6M Return vs Nifty]]-AVERAGE(Table2[6M Return vs Nifty]))/_xlfn.STDEV.P(Table2[6M Return vs Nifty])</f>
        <v>-1.1677864779166769</v>
      </c>
      <c r="M712">
        <v>-3.1290315180953798</v>
      </c>
      <c r="N712">
        <f>(Table2[[#This Row],[1W Return vs Nifty]]-AVERAGE(Table2[1W Return vs Nifty]))/_xlfn.STDEV.P(Table2[1W Return vs Nifty])</f>
        <v>-0.26457426821244545</v>
      </c>
      <c r="O712">
        <v>323.69</v>
      </c>
      <c r="P712">
        <v>325.55756836062301</v>
      </c>
      <c r="Q712">
        <v>340.22011896858203</v>
      </c>
      <c r="R712">
        <v>53.874253670335598</v>
      </c>
      <c r="S712" s="2">
        <f>(Table2[[#This Row],[Close Price]]-Table2[[#This Row],[20D EMA]])/Table2[[#This Row],[20D EMA]]</f>
        <v>2.4436961290123342E-2</v>
      </c>
      <c r="T712" s="2">
        <f>(Table2[[#This Row],[Close Price]]-Table2[[#This Row],[50D EMA]])/Table2[[#This Row],[50D EMA]]</f>
        <v>1.8560255471265098E-2</v>
      </c>
      <c r="U712" s="2">
        <f>(Table2[[#This Row],[Close Price]]-Table2[[#This Row],[200D EMA]])/Table2[[#This Row],[200D EMA]]</f>
        <v>-2.5336887761708293E-2</v>
      </c>
      <c r="V712">
        <v>0.707470205777185</v>
      </c>
      <c r="W712">
        <v>323.8</v>
      </c>
      <c r="X712">
        <v>332.7</v>
      </c>
      <c r="Y712">
        <v>323.8</v>
      </c>
      <c r="Z712">
        <v>332.7</v>
      </c>
      <c r="AA712">
        <v>323.8</v>
      </c>
      <c r="AB712">
        <v>332.7</v>
      </c>
      <c r="AC712" s="2">
        <f>(Table2[[#This Row],[Close Price]]/Table2[[#This Row],[Day Low]])-1</f>
        <v>2.4088943792464512E-2</v>
      </c>
      <c r="AD712" s="2">
        <f>(Table2[[#This Row],[Day High]]/Table2[[#This Row],[Close Price]])-1</f>
        <v>3.3172496984317235E-3</v>
      </c>
      <c r="AE712" s="2">
        <f>(Table2[[#This Row],[Close Price]]/Table2[[#This Row],[Current Week Low]])-1</f>
        <v>2.4088943792464512E-2</v>
      </c>
      <c r="AF712" s="2">
        <f>(Table2[[#This Row],[Current Week High]]/Table2[[#This Row],[Close Price]])-1</f>
        <v>3.3172496984317235E-3</v>
      </c>
      <c r="AG712" s="2">
        <f>(Table2[[#This Row],[Close Price]]/Table2[[#This Row],[Current Month Low]])-1</f>
        <v>2.4088943792464512E-2</v>
      </c>
      <c r="AH712" s="2">
        <f>(Table2[[#This Row],[Current Month High]]/Table2[[#This Row],[Close Price]])-1</f>
        <v>3.3172496984317235E-3</v>
      </c>
      <c r="AI712">
        <v>25.150784077201401</v>
      </c>
      <c r="AJ712">
        <v>15.701325889741801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-0.08</v>
      </c>
      <c r="AM712" t="s">
        <v>10456</v>
      </c>
      <c r="AN712">
        <v>2.25</v>
      </c>
      <c r="AO712" t="s">
        <v>10455</v>
      </c>
      <c r="AP712">
        <v>-0.112889841942678</v>
      </c>
      <c r="AQ712">
        <f>(Table2[[#This Row],[Sharpe Ratio]]-AVERAGE(Table2[Sharpe Ratio]))/_xlfn.STDEV.P(Table2[Sharpe Ratio])</f>
        <v>-1.8881104788574716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641</v>
      </c>
      <c r="AT712">
        <f>_xlfn.RANK.AVG(Table2[[#This Row],[6M Return vs Nifty Z-Score]],Table2[6M Return vs Nifty Z-Score])</f>
        <v>682</v>
      </c>
      <c r="AU712">
        <f>_xlfn.RANK.AVG(Table2[[#This Row],[Sharpe Ratio Z-Score]],Table2[Sharpe Ratio Z-Score])</f>
        <v>712</v>
      </c>
      <c r="AV712">
        <f>(Table2[[#This Row],[Rank 1Y]]+Table2[[#This Row],[Rank 6M]]+Table2[[#This Row],[Rank Sharpe]])/3</f>
        <v>678.33333333333337</v>
      </c>
    </row>
    <row r="713" spans="1:48" x14ac:dyDescent="0.3">
      <c r="A713" t="s">
        <v>1031</v>
      </c>
      <c r="B713" t="s">
        <v>1032</v>
      </c>
      <c r="C713" t="s">
        <v>10410</v>
      </c>
      <c r="D713" t="s">
        <v>21</v>
      </c>
      <c r="E713">
        <v>12206.73723698</v>
      </c>
      <c r="F713">
        <v>833.35</v>
      </c>
      <c r="G713">
        <v>-41.084036962835903</v>
      </c>
      <c r="H713">
        <f>(Table2[[#This Row],[1Y Return vs Nifty]]-AVERAGE(Table2[1Y Return vs Nifty]))/_xlfn.STDEV.P(Table2[1Y Return vs Nifty])</f>
        <v>-1.0330481033474548</v>
      </c>
      <c r="I713">
        <v>-4.5915780104126798</v>
      </c>
      <c r="J713">
        <f>(Table2[[#This Row],[1M Return vs Nifty]]-AVERAGE(Table2[1M Return vs Nifty]))/_xlfn.STDEV.P(Table2[1M Return vs Nifty])</f>
        <v>-0.41079243774418883</v>
      </c>
      <c r="K713">
        <v>-18.7319153406286</v>
      </c>
      <c r="L713">
        <f>(Table2[[#This Row],[6M Return vs Nifty]]-AVERAGE(Table2[6M Return vs Nifty]))/_xlfn.STDEV.P(Table2[6M Return vs Nifty])</f>
        <v>-0.94692331767755833</v>
      </c>
      <c r="M713">
        <v>-13.095842462263199</v>
      </c>
      <c r="N713">
        <f>(Table2[[#This Row],[1W Return vs Nifty]]-AVERAGE(Table2[1W Return vs Nifty]))/_xlfn.STDEV.P(Table2[1W Return vs Nifty])</f>
        <v>-2.2669857773046647</v>
      </c>
      <c r="O713">
        <v>847.72</v>
      </c>
      <c r="P713">
        <v>836.213015592131</v>
      </c>
      <c r="Q713">
        <v>848.95734191839801</v>
      </c>
      <c r="R713">
        <v>34.0890392237431</v>
      </c>
      <c r="S713" s="2">
        <f>(Table2[[#This Row],[Close Price]]-Table2[[#This Row],[20D EMA]])/Table2[[#This Row],[20D EMA]]</f>
        <v>-1.6951351861463695E-2</v>
      </c>
      <c r="T713" s="2">
        <f>(Table2[[#This Row],[Close Price]]-Table2[[#This Row],[50D EMA]])/Table2[[#This Row],[50D EMA]]</f>
        <v>-3.4237874067334952E-3</v>
      </c>
      <c r="U713" s="2">
        <f>(Table2[[#This Row],[Close Price]]-Table2[[#This Row],[200D EMA]])/Table2[[#This Row],[200D EMA]]</f>
        <v>-1.8384129740994893E-2</v>
      </c>
      <c r="V713">
        <v>3.2964849924164001</v>
      </c>
      <c r="W713">
        <v>818.35</v>
      </c>
      <c r="X713">
        <v>837.25</v>
      </c>
      <c r="Y713">
        <v>818.35</v>
      </c>
      <c r="Z713">
        <v>837.25</v>
      </c>
      <c r="AA713">
        <v>818.35</v>
      </c>
      <c r="AB713">
        <v>837.25</v>
      </c>
      <c r="AC713" s="2">
        <f>(Table2[[#This Row],[Close Price]]/Table2[[#This Row],[Day Low]])-1</f>
        <v>1.8329565589295438E-2</v>
      </c>
      <c r="AD713" s="2">
        <f>(Table2[[#This Row],[Day High]]/Table2[[#This Row],[Close Price]])-1</f>
        <v>4.6799064018718806E-3</v>
      </c>
      <c r="AE713" s="2">
        <f>(Table2[[#This Row],[Close Price]]/Table2[[#This Row],[Current Week Low]])-1</f>
        <v>1.8329565589295438E-2</v>
      </c>
      <c r="AF713" s="2">
        <f>(Table2[[#This Row],[Current Week High]]/Table2[[#This Row],[Close Price]])-1</f>
        <v>4.6799064018718806E-3</v>
      </c>
      <c r="AG713" s="2">
        <f>(Table2[[#This Row],[Close Price]]/Table2[[#This Row],[Current Month Low]])-1</f>
        <v>1.8329565589295438E-2</v>
      </c>
      <c r="AH713" s="2">
        <f>(Table2[[#This Row],[Current Month High]]/Table2[[#This Row],[Close Price]])-1</f>
        <v>4.6799064018718806E-3</v>
      </c>
      <c r="AI713">
        <v>22.397552048959</v>
      </c>
      <c r="AJ713">
        <v>12.462887989203701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-0.03</v>
      </c>
      <c r="AM713" t="s">
        <v>10456</v>
      </c>
      <c r="AN713">
        <v>-6.38</v>
      </c>
      <c r="AO713" t="s">
        <v>10456</v>
      </c>
      <c r="AP713">
        <v>-0.10557425474084001</v>
      </c>
      <c r="AQ713">
        <f>(Table2[[#This Row],[Sharpe Ratio]]-AVERAGE(Table2[Sharpe Ratio]))/_xlfn.STDEV.P(Table2[Sharpe Ratio])</f>
        <v>-1.805401260943565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703</v>
      </c>
      <c r="AT713">
        <f>_xlfn.RANK.AVG(Table2[[#This Row],[6M Return vs Nifty Z-Score]],Table2[6M Return vs Nifty Z-Score])</f>
        <v>626</v>
      </c>
      <c r="AU713">
        <f>_xlfn.RANK.AVG(Table2[[#This Row],[Sharpe Ratio Z-Score]],Table2[Sharpe Ratio Z-Score])</f>
        <v>707</v>
      </c>
      <c r="AV713">
        <f>(Table2[[#This Row],[Rank 1Y]]+Table2[[#This Row],[Rank 6M]]+Table2[[#This Row],[Rank Sharpe]])/3</f>
        <v>678.66666666666663</v>
      </c>
    </row>
    <row r="714" spans="1:48" x14ac:dyDescent="0.3">
      <c r="A714" t="s">
        <v>558</v>
      </c>
      <c r="B714" t="s">
        <v>559</v>
      </c>
      <c r="C714" t="s">
        <v>10420</v>
      </c>
      <c r="D714" t="s">
        <v>80</v>
      </c>
      <c r="E714">
        <v>34010.824781005002</v>
      </c>
      <c r="F714">
        <v>1849.95</v>
      </c>
      <c r="G714">
        <v>-41.578759739755597</v>
      </c>
      <c r="H714">
        <f>(Table2[[#This Row],[1Y Return vs Nifty]]-AVERAGE(Table2[1Y Return vs Nifty]))/_xlfn.STDEV.P(Table2[1Y Return vs Nifty])</f>
        <v>-1.0389122516553739</v>
      </c>
      <c r="I714">
        <v>-6.4325066771515704</v>
      </c>
      <c r="J714">
        <f>(Table2[[#This Row],[1M Return vs Nifty]]-AVERAGE(Table2[1M Return vs Nifty]))/_xlfn.STDEV.P(Table2[1M Return vs Nifty])</f>
        <v>-0.58749034357497432</v>
      </c>
      <c r="K714">
        <v>-32.6061397414814</v>
      </c>
      <c r="L714">
        <f>(Table2[[#This Row],[6M Return vs Nifty]]-AVERAGE(Table2[6M Return vs Nifty]))/_xlfn.STDEV.P(Table2[6M Return vs Nifty])</f>
        <v>-1.3696288195397004</v>
      </c>
      <c r="M714">
        <v>-2.69299466633248</v>
      </c>
      <c r="N714">
        <f>(Table2[[#This Row],[1W Return vs Nifty]]-AVERAGE(Table2[1W Return vs Nifty]))/_xlfn.STDEV.P(Table2[1W Return vs Nifty])</f>
        <v>-0.17697100020129825</v>
      </c>
      <c r="O714">
        <v>1829.96</v>
      </c>
      <c r="P714">
        <v>1849.53007035565</v>
      </c>
      <c r="Q714">
        <v>1982.06503670457</v>
      </c>
      <c r="R714">
        <v>44.571681137666701</v>
      </c>
      <c r="S714" s="2">
        <f>(Table2[[#This Row],[Close Price]]-Table2[[#This Row],[20D EMA]])/Table2[[#This Row],[20D EMA]]</f>
        <v>1.0923736037946189E-2</v>
      </c>
      <c r="T714" s="2">
        <f>(Table2[[#This Row],[Close Price]]-Table2[[#This Row],[50D EMA]])/Table2[[#This Row],[50D EMA]]</f>
        <v>2.2704667043846869E-4</v>
      </c>
      <c r="U714" s="2">
        <f>(Table2[[#This Row],[Close Price]]-Table2[[#This Row],[200D EMA]])/Table2[[#This Row],[200D EMA]]</f>
        <v>-6.6655248066041117E-2</v>
      </c>
      <c r="V714">
        <v>1.2273905555938101</v>
      </c>
      <c r="W714">
        <v>1809.9</v>
      </c>
      <c r="X714">
        <v>1858.9</v>
      </c>
      <c r="Y714">
        <v>1809.9</v>
      </c>
      <c r="Z714">
        <v>1858.9</v>
      </c>
      <c r="AA714">
        <v>1809.9</v>
      </c>
      <c r="AB714">
        <v>1858.9</v>
      </c>
      <c r="AC714" s="2">
        <f>(Table2[[#This Row],[Close Price]]/Table2[[#This Row],[Day Low]])-1</f>
        <v>2.2128294380904912E-2</v>
      </c>
      <c r="AD714" s="2">
        <f>(Table2[[#This Row],[Day High]]/Table2[[#This Row],[Close Price]])-1</f>
        <v>4.8379685937458561E-3</v>
      </c>
      <c r="AE714" s="2">
        <f>(Table2[[#This Row],[Close Price]]/Table2[[#This Row],[Current Week Low]])-1</f>
        <v>2.2128294380904912E-2</v>
      </c>
      <c r="AF714" s="2">
        <f>(Table2[[#This Row],[Current Week High]]/Table2[[#This Row],[Close Price]])-1</f>
        <v>4.8379685937458561E-3</v>
      </c>
      <c r="AG714" s="2">
        <f>(Table2[[#This Row],[Close Price]]/Table2[[#This Row],[Current Month Low]])-1</f>
        <v>2.2128294380904912E-2</v>
      </c>
      <c r="AH714" s="2">
        <f>(Table2[[#This Row],[Current Month High]]/Table2[[#This Row],[Close Price]])-1</f>
        <v>4.8379685937458561E-3</v>
      </c>
      <c r="AI714">
        <v>31.3927403443336</v>
      </c>
      <c r="AJ714">
        <v>12.0231318880949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-0.14000000000000001</v>
      </c>
      <c r="AM714" t="s">
        <v>10456</v>
      </c>
      <c r="AN714">
        <v>-2.64</v>
      </c>
      <c r="AO714" t="s">
        <v>10456</v>
      </c>
      <c r="AP714">
        <v>-4.8449349920567E-2</v>
      </c>
      <c r="AQ714">
        <f>(Table2[[#This Row],[Sharpe Ratio]]-AVERAGE(Table2[Sharpe Ratio]))/_xlfn.STDEV.P(Table2[Sharpe Ratio])</f>
        <v>-1.1595534197881667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705</v>
      </c>
      <c r="AT714">
        <f>_xlfn.RANK.AVG(Table2[[#This Row],[6M Return vs Nifty Z-Score]],Table2[6M Return vs Nifty Z-Score])</f>
        <v>705</v>
      </c>
      <c r="AU714">
        <f>_xlfn.RANK.AVG(Table2[[#This Row],[Sharpe Ratio Z-Score]],Table2[Sharpe Ratio Z-Score])</f>
        <v>633</v>
      </c>
      <c r="AV714">
        <f>(Table2[[#This Row],[Rank 1Y]]+Table2[[#This Row],[Rank 6M]]+Table2[[#This Row],[Rank Sharpe]])/3</f>
        <v>681</v>
      </c>
    </row>
    <row r="715" spans="1:48" x14ac:dyDescent="0.3">
      <c r="A715" t="s">
        <v>947</v>
      </c>
      <c r="B715" t="s">
        <v>948</v>
      </c>
      <c r="C715" t="s">
        <v>10427</v>
      </c>
      <c r="D715" t="s">
        <v>623</v>
      </c>
      <c r="E715">
        <v>14579.724276179901</v>
      </c>
      <c r="F715">
        <v>152.93</v>
      </c>
      <c r="G715">
        <v>-40.919073803320401</v>
      </c>
      <c r="H715">
        <f>(Table2[[#This Row],[1Y Return vs Nifty]]-AVERAGE(Table2[1Y Return vs Nifty]))/_xlfn.STDEV.P(Table2[1Y Return vs Nifty])</f>
        <v>-1.0310927285843097</v>
      </c>
      <c r="I715">
        <v>-9.2020188103140299</v>
      </c>
      <c r="J715">
        <f>(Table2[[#This Row],[1M Return vs Nifty]]-AVERAGE(Table2[1M Return vs Nifty]))/_xlfn.STDEV.P(Table2[1M Return vs Nifty])</f>
        <v>-0.85331650128788905</v>
      </c>
      <c r="K715">
        <v>-57.302117869453703</v>
      </c>
      <c r="L715">
        <f>(Table2[[#This Row],[6M Return vs Nifty]]-AVERAGE(Table2[6M Return vs Nifty]))/_xlfn.STDEV.P(Table2[6M Return vs Nifty])</f>
        <v>-2.1220403077032732</v>
      </c>
      <c r="M715">
        <v>-3.9984422111730602</v>
      </c>
      <c r="N715">
        <f>(Table2[[#This Row],[1W Return vs Nifty]]-AVERAGE(Table2[1W Return vs Nifty]))/_xlfn.STDEV.P(Table2[1W Return vs Nifty])</f>
        <v>-0.43924578427700028</v>
      </c>
      <c r="O715">
        <v>153.58000000000001</v>
      </c>
      <c r="P715">
        <v>152.35898638375599</v>
      </c>
      <c r="Q715">
        <v>185.53254276742101</v>
      </c>
      <c r="R715">
        <v>44.666857696426</v>
      </c>
      <c r="S715" s="2">
        <f>(Table2[[#This Row],[Close Price]]-Table2[[#This Row],[20D EMA]])/Table2[[#This Row],[20D EMA]]</f>
        <v>-4.2323219169163014E-3</v>
      </c>
      <c r="T715" s="2">
        <f>(Table2[[#This Row],[Close Price]]-Table2[[#This Row],[50D EMA]])/Table2[[#This Row],[50D EMA]]</f>
        <v>3.747817111396168E-3</v>
      </c>
      <c r="U715" s="2">
        <f>(Table2[[#This Row],[Close Price]]-Table2[[#This Row],[200D EMA]])/Table2[[#This Row],[200D EMA]]</f>
        <v>-0.17572411977499139</v>
      </c>
      <c r="V715">
        <v>1.2903427783163699</v>
      </c>
      <c r="W715">
        <v>151</v>
      </c>
      <c r="X715">
        <v>154.4</v>
      </c>
      <c r="Y715">
        <v>151</v>
      </c>
      <c r="Z715">
        <v>154.4</v>
      </c>
      <c r="AA715">
        <v>151</v>
      </c>
      <c r="AB715">
        <v>154.4</v>
      </c>
      <c r="AC715" s="2">
        <f>(Table2[[#This Row],[Close Price]]/Table2[[#This Row],[Day Low]])-1</f>
        <v>1.2781456953642412E-2</v>
      </c>
      <c r="AD715" s="2">
        <f>(Table2[[#This Row],[Day High]]/Table2[[#This Row],[Close Price]])-1</f>
        <v>9.6122408945269466E-3</v>
      </c>
      <c r="AE715" s="2">
        <f>(Table2[[#This Row],[Close Price]]/Table2[[#This Row],[Current Week Low]])-1</f>
        <v>1.2781456953642412E-2</v>
      </c>
      <c r="AF715" s="2">
        <f>(Table2[[#This Row],[Current Week High]]/Table2[[#This Row],[Close Price]])-1</f>
        <v>9.6122408945269466E-3</v>
      </c>
      <c r="AG715" s="2">
        <f>(Table2[[#This Row],[Close Price]]/Table2[[#This Row],[Current Month Low]])-1</f>
        <v>1.2781456953642412E-2</v>
      </c>
      <c r="AH715" s="2">
        <f>(Table2[[#This Row],[Current Month High]]/Table2[[#This Row],[Close Price]])-1</f>
        <v>9.6122408945269466E-3</v>
      </c>
      <c r="AI715">
        <v>95.972013339436302</v>
      </c>
      <c r="AJ715">
        <v>21.856573705179201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-0.04</v>
      </c>
      <c r="AM715" t="s">
        <v>10456</v>
      </c>
      <c r="AN715">
        <v>-8.32</v>
      </c>
      <c r="AO715" t="s">
        <v>10456</v>
      </c>
      <c r="AP715">
        <v>-4.2069475365542001E-2</v>
      </c>
      <c r="AQ715">
        <f>(Table2[[#This Row],[Sharpe Ratio]]-AVERAGE(Table2[Sharpe Ratio]))/_xlfn.STDEV.P(Table2[Sharpe Ratio])</f>
        <v>-1.0874232653280604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702</v>
      </c>
      <c r="AT715">
        <f>_xlfn.RANK.AVG(Table2[[#This Row],[6M Return vs Nifty Z-Score]],Table2[6M Return vs Nifty Z-Score])</f>
        <v>724</v>
      </c>
      <c r="AU715">
        <f>_xlfn.RANK.AVG(Table2[[#This Row],[Sharpe Ratio Z-Score]],Table2[Sharpe Ratio Z-Score])</f>
        <v>621</v>
      </c>
      <c r="AV715">
        <f>(Table2[[#This Row],[Rank 1Y]]+Table2[[#This Row],[Rank 6M]]+Table2[[#This Row],[Rank Sharpe]])/3</f>
        <v>682.33333333333337</v>
      </c>
    </row>
    <row r="716" spans="1:48" x14ac:dyDescent="0.3">
      <c r="A716" t="s">
        <v>102</v>
      </c>
      <c r="B716" t="s">
        <v>103</v>
      </c>
      <c r="C716" t="s">
        <v>10423</v>
      </c>
      <c r="D716" t="s">
        <v>104</v>
      </c>
      <c r="E716">
        <v>279699.06832657498</v>
      </c>
      <c r="F716">
        <v>2927.8</v>
      </c>
      <c r="G716">
        <v>-38.679428260669198</v>
      </c>
      <c r="H716">
        <f>(Table2[[#This Row],[1Y Return vs Nifty]]-AVERAGE(Table2[1Y Return vs Nifty]))/_xlfn.STDEV.P(Table2[1Y Return vs Nifty])</f>
        <v>-1.0045453080247577</v>
      </c>
      <c r="I716">
        <v>-6.9615269784581102</v>
      </c>
      <c r="J716">
        <f>(Table2[[#This Row],[1M Return vs Nifty]]-AVERAGE(Table2[1M Return vs Nifty]))/_xlfn.STDEV.P(Table2[1M Return vs Nifty])</f>
        <v>-0.63826731341184806</v>
      </c>
      <c r="K716">
        <v>-24.7417012734719</v>
      </c>
      <c r="L716">
        <f>(Table2[[#This Row],[6M Return vs Nifty]]-AVERAGE(Table2[6M Return vs Nifty]))/_xlfn.STDEV.P(Table2[6M Return vs Nifty])</f>
        <v>-1.130023252162575</v>
      </c>
      <c r="M716">
        <v>-1.2897762815815901</v>
      </c>
      <c r="N716">
        <f>(Table2[[#This Row],[1W Return vs Nifty]]-AVERAGE(Table2[1W Return vs Nifty]))/_xlfn.STDEV.P(Table2[1W Return vs Nifty])</f>
        <v>0.10494672244188794</v>
      </c>
      <c r="O716">
        <v>2896.36</v>
      </c>
      <c r="P716">
        <v>2891.3870984425498</v>
      </c>
      <c r="Q716">
        <v>2987.2032950359298</v>
      </c>
      <c r="R716">
        <v>58.222852939634599</v>
      </c>
      <c r="S716" s="2">
        <f>(Table2[[#This Row],[Close Price]]-Table2[[#This Row],[20D EMA]])/Table2[[#This Row],[20D EMA]]</f>
        <v>1.0855004212183586E-2</v>
      </c>
      <c r="T716" s="2">
        <f>(Table2[[#This Row],[Close Price]]-Table2[[#This Row],[50D EMA]])/Table2[[#This Row],[50D EMA]]</f>
        <v>1.2593575442411095E-2</v>
      </c>
      <c r="U716" s="2">
        <f>(Table2[[#This Row],[Close Price]]-Table2[[#This Row],[200D EMA]])/Table2[[#This Row],[200D EMA]]</f>
        <v>-1.9885923108964421E-2</v>
      </c>
      <c r="V716">
        <v>0.901799007435647</v>
      </c>
      <c r="W716">
        <v>2888</v>
      </c>
      <c r="X716">
        <v>2939</v>
      </c>
      <c r="Y716">
        <v>2888</v>
      </c>
      <c r="Z716">
        <v>2939</v>
      </c>
      <c r="AA716">
        <v>2888</v>
      </c>
      <c r="AB716">
        <v>2939</v>
      </c>
      <c r="AC716" s="2">
        <f>(Table2[[#This Row],[Close Price]]/Table2[[#This Row],[Day Low]])-1</f>
        <v>1.378116343490321E-2</v>
      </c>
      <c r="AD716" s="2">
        <f>(Table2[[#This Row],[Day High]]/Table2[[#This Row],[Close Price]])-1</f>
        <v>3.8253979096931623E-3</v>
      </c>
      <c r="AE716" s="2">
        <f>(Table2[[#This Row],[Close Price]]/Table2[[#This Row],[Current Week Low]])-1</f>
        <v>1.378116343490321E-2</v>
      </c>
      <c r="AF716" s="2">
        <f>(Table2[[#This Row],[Current Week High]]/Table2[[#This Row],[Close Price]])-1</f>
        <v>3.8253979096931623E-3</v>
      </c>
      <c r="AG716" s="2">
        <f>(Table2[[#This Row],[Close Price]]/Table2[[#This Row],[Current Month Low]])-1</f>
        <v>1.378116343490321E-2</v>
      </c>
      <c r="AH716" s="2">
        <f>(Table2[[#This Row],[Current Month High]]/Table2[[#This Row],[Close Price]])-1</f>
        <v>3.8253979096931623E-3</v>
      </c>
      <c r="AI716">
        <v>21.866247694514598</v>
      </c>
      <c r="AJ716">
        <v>9.6513239204524197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-0.05</v>
      </c>
      <c r="AM716" t="s">
        <v>10456</v>
      </c>
      <c r="AN716">
        <v>0.76</v>
      </c>
      <c r="AO716" t="s">
        <v>10455</v>
      </c>
      <c r="AP716">
        <v>-8.0462017935260005E-2</v>
      </c>
      <c r="AQ716">
        <f>(Table2[[#This Row],[Sharpe Ratio]]-AVERAGE(Table2[Sharpe Ratio]))/_xlfn.STDEV.P(Table2[Sharpe Ratio])</f>
        <v>-1.5214850955075896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698</v>
      </c>
      <c r="AT716">
        <f>_xlfn.RANK.AVG(Table2[[#This Row],[6M Return vs Nifty Z-Score]],Table2[6M Return vs Nifty Z-Score])</f>
        <v>675</v>
      </c>
      <c r="AU716">
        <f>_xlfn.RANK.AVG(Table2[[#This Row],[Sharpe Ratio Z-Score]],Table2[Sharpe Ratio Z-Score])</f>
        <v>678</v>
      </c>
      <c r="AV716">
        <f>(Table2[[#This Row],[Rank 1Y]]+Table2[[#This Row],[Rank 6M]]+Table2[[#This Row],[Rank Sharpe]])/3</f>
        <v>683.66666666666663</v>
      </c>
    </row>
    <row r="717" spans="1:48" x14ac:dyDescent="0.3">
      <c r="A717" t="s">
        <v>1275</v>
      </c>
      <c r="B717" t="s">
        <v>1276</v>
      </c>
      <c r="C717" t="s">
        <v>10425</v>
      </c>
      <c r="D717" t="s">
        <v>542</v>
      </c>
      <c r="E717">
        <v>8399.6077647999991</v>
      </c>
      <c r="F717">
        <v>769</v>
      </c>
      <c r="G717">
        <v>-49.115451197195299</v>
      </c>
      <c r="H717">
        <f>(Table2[[#This Row],[1Y Return vs Nifty]]-AVERAGE(Table2[1Y Return vs Nifty]))/_xlfn.STDEV.P(Table2[1Y Return vs Nifty])</f>
        <v>-1.1282476906513985</v>
      </c>
      <c r="I717">
        <v>-7.7884102896651397</v>
      </c>
      <c r="J717">
        <f>(Table2[[#This Row],[1M Return vs Nifty]]-AVERAGE(Table2[1M Return vs Nifty]))/_xlfn.STDEV.P(Table2[1M Return vs Nifty])</f>
        <v>-0.71763407655511069</v>
      </c>
      <c r="K717">
        <v>-39.2507229683833</v>
      </c>
      <c r="L717">
        <f>(Table2[[#This Row],[6M Return vs Nifty]]-AVERAGE(Table2[6M Return vs Nifty]))/_xlfn.STDEV.P(Table2[6M Return vs Nifty])</f>
        <v>-1.572069100628112</v>
      </c>
      <c r="M717">
        <v>-3.5411034084119799</v>
      </c>
      <c r="N717">
        <f>(Table2[[#This Row],[1W Return vs Nifty]]-AVERAGE(Table2[1W Return vs Nifty]))/_xlfn.STDEV.P(Table2[1W Return vs Nifty])</f>
        <v>-0.34736278505756374</v>
      </c>
      <c r="O717">
        <v>775.3</v>
      </c>
      <c r="P717">
        <v>797.88221871193502</v>
      </c>
      <c r="Q717">
        <v>874.072263263438</v>
      </c>
      <c r="R717">
        <v>32.312064543348598</v>
      </c>
      <c r="S717" s="2">
        <f>(Table2[[#This Row],[Close Price]]-Table2[[#This Row],[20D EMA]])/Table2[[#This Row],[20D EMA]]</f>
        <v>-8.1258867535147095E-3</v>
      </c>
      <c r="T717" s="2">
        <f>(Table2[[#This Row],[Close Price]]-Table2[[#This Row],[50D EMA]])/Table2[[#This Row],[50D EMA]]</f>
        <v>-3.6198599285194213E-2</v>
      </c>
      <c r="U717" s="2">
        <f>(Table2[[#This Row],[Close Price]]-Table2[[#This Row],[200D EMA]])/Table2[[#This Row],[200D EMA]]</f>
        <v>-0.12021004175460274</v>
      </c>
      <c r="V717">
        <v>0.81094910545476795</v>
      </c>
      <c r="W717">
        <v>762</v>
      </c>
      <c r="X717">
        <v>771.3</v>
      </c>
      <c r="Y717">
        <v>762</v>
      </c>
      <c r="Z717">
        <v>771.3</v>
      </c>
      <c r="AA717">
        <v>762</v>
      </c>
      <c r="AB717">
        <v>771.3</v>
      </c>
      <c r="AC717" s="2">
        <f>(Table2[[#This Row],[Close Price]]/Table2[[#This Row],[Day Low]])-1</f>
        <v>9.1863517060366551E-3</v>
      </c>
      <c r="AD717" s="2">
        <f>(Table2[[#This Row],[Day High]]/Table2[[#This Row],[Close Price]])-1</f>
        <v>2.9908972691807811E-3</v>
      </c>
      <c r="AE717" s="2">
        <f>(Table2[[#This Row],[Close Price]]/Table2[[#This Row],[Current Week Low]])-1</f>
        <v>9.1863517060366551E-3</v>
      </c>
      <c r="AF717" s="2">
        <f>(Table2[[#This Row],[Current Week High]]/Table2[[#This Row],[Close Price]])-1</f>
        <v>2.9908972691807811E-3</v>
      </c>
      <c r="AG717" s="2">
        <f>(Table2[[#This Row],[Close Price]]/Table2[[#This Row],[Current Month Low]])-1</f>
        <v>9.1863517060366551E-3</v>
      </c>
      <c r="AH717" s="2">
        <f>(Table2[[#This Row],[Current Month High]]/Table2[[#This Row],[Close Price]])-1</f>
        <v>2.9908972691807811E-3</v>
      </c>
      <c r="AI717">
        <v>43.8621586475942</v>
      </c>
      <c r="AJ717">
        <v>6.7462520821765599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-0.18</v>
      </c>
      <c r="AM717" t="s">
        <v>10456</v>
      </c>
      <c r="AN717">
        <v>-1.59</v>
      </c>
      <c r="AO717" t="s">
        <v>10456</v>
      </c>
      <c r="AP717">
        <v>-4.1377259910325002E-2</v>
      </c>
      <c r="AQ717">
        <f>(Table2[[#This Row],[Sharpe Ratio]]-AVERAGE(Table2[Sharpe Ratio]))/_xlfn.STDEV.P(Table2[Sharpe Ratio])</f>
        <v>-1.0795971541288758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715</v>
      </c>
      <c r="AT717">
        <f>_xlfn.RANK.AVG(Table2[[#This Row],[6M Return vs Nifty Z-Score]],Table2[6M Return vs Nifty Z-Score])</f>
        <v>718</v>
      </c>
      <c r="AU717">
        <f>_xlfn.RANK.AVG(Table2[[#This Row],[Sharpe Ratio Z-Score]],Table2[Sharpe Ratio Z-Score])</f>
        <v>619</v>
      </c>
      <c r="AV717">
        <f>(Table2[[#This Row],[Rank 1Y]]+Table2[[#This Row],[Rank 6M]]+Table2[[#This Row],[Rank Sharpe]])/3</f>
        <v>684</v>
      </c>
    </row>
    <row r="718" spans="1:48" x14ac:dyDescent="0.3">
      <c r="A718" t="s">
        <v>774</v>
      </c>
      <c r="B718" t="s">
        <v>775</v>
      </c>
      <c r="C718" t="s">
        <v>10420</v>
      </c>
      <c r="D718" t="s">
        <v>80</v>
      </c>
      <c r="E718">
        <v>19764.676125099999</v>
      </c>
      <c r="F718">
        <v>857.25</v>
      </c>
      <c r="G718">
        <v>-34.846541663241801</v>
      </c>
      <c r="H718">
        <f>(Table2[[#This Row],[1Y Return vs Nifty]]-AVERAGE(Table2[1Y Return vs Nifty]))/_xlfn.STDEV.P(Table2[1Y Return vs Nifty])</f>
        <v>-0.95911255961827369</v>
      </c>
      <c r="I718">
        <v>2.7600819148890099</v>
      </c>
      <c r="J718">
        <f>(Table2[[#This Row],[1M Return vs Nifty]]-AVERAGE(Table2[1M Return vs Nifty]))/_xlfn.STDEV.P(Table2[1M Return vs Nifty])</f>
        <v>0.29484213498592637</v>
      </c>
      <c r="K718">
        <v>-26.440105446374201</v>
      </c>
      <c r="L718">
        <f>(Table2[[#This Row],[6M Return vs Nifty]]-AVERAGE(Table2[6M Return vs Nifty]))/_xlfn.STDEV.P(Table2[6M Return vs Nifty])</f>
        <v>-1.1817684717531776</v>
      </c>
      <c r="M718">
        <v>-2.95072557363383</v>
      </c>
      <c r="N718">
        <f>(Table2[[#This Row],[1W Return vs Nifty]]-AVERAGE(Table2[1W Return vs Nifty]))/_xlfn.STDEV.P(Table2[1W Return vs Nifty])</f>
        <v>-0.22875118725611487</v>
      </c>
      <c r="O718">
        <v>837.31</v>
      </c>
      <c r="P718">
        <v>822.01275971951998</v>
      </c>
      <c r="Q718">
        <v>858.17842288998997</v>
      </c>
      <c r="R718">
        <v>46.267421652636102</v>
      </c>
      <c r="S718" s="2">
        <f>(Table2[[#This Row],[Close Price]]-Table2[[#This Row],[20D EMA]])/Table2[[#This Row],[20D EMA]]</f>
        <v>2.3814357884176775E-2</v>
      </c>
      <c r="T718" s="2">
        <f>(Table2[[#This Row],[Close Price]]-Table2[[#This Row],[50D EMA]])/Table2[[#This Row],[50D EMA]]</f>
        <v>4.2867023490612687E-2</v>
      </c>
      <c r="U718" s="2">
        <f>(Table2[[#This Row],[Close Price]]-Table2[[#This Row],[200D EMA]])/Table2[[#This Row],[200D EMA]]</f>
        <v>-1.0818529867756756E-3</v>
      </c>
      <c r="V718">
        <v>1.56674359310523</v>
      </c>
      <c r="W718">
        <v>837.85</v>
      </c>
      <c r="X718">
        <v>860</v>
      </c>
      <c r="Y718">
        <v>837.85</v>
      </c>
      <c r="Z718">
        <v>860</v>
      </c>
      <c r="AA718">
        <v>837.85</v>
      </c>
      <c r="AB718">
        <v>860</v>
      </c>
      <c r="AC718" s="2">
        <f>(Table2[[#This Row],[Close Price]]/Table2[[#This Row],[Day Low]])-1</f>
        <v>2.3154502595930104E-2</v>
      </c>
      <c r="AD718" s="2">
        <f>(Table2[[#This Row],[Day High]]/Table2[[#This Row],[Close Price]])-1</f>
        <v>3.2079323417906203E-3</v>
      </c>
      <c r="AE718" s="2">
        <f>(Table2[[#This Row],[Close Price]]/Table2[[#This Row],[Current Week Low]])-1</f>
        <v>2.3154502595930104E-2</v>
      </c>
      <c r="AF718" s="2">
        <f>(Table2[[#This Row],[Current Week High]]/Table2[[#This Row],[Close Price]])-1</f>
        <v>3.2079323417906203E-3</v>
      </c>
      <c r="AG718" s="2">
        <f>(Table2[[#This Row],[Close Price]]/Table2[[#This Row],[Current Month Low]])-1</f>
        <v>2.3154502595930104E-2</v>
      </c>
      <c r="AH718" s="2">
        <f>(Table2[[#This Row],[Current Month High]]/Table2[[#This Row],[Close Price]])-1</f>
        <v>3.2079323417906203E-3</v>
      </c>
      <c r="AI718">
        <v>23.441236512102599</v>
      </c>
      <c r="AJ718">
        <v>22.464285714285701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-0.06</v>
      </c>
      <c r="AM718" t="s">
        <v>10456</v>
      </c>
      <c r="AN718">
        <v>-0.28999999999999998</v>
      </c>
      <c r="AO718" t="s">
        <v>10456</v>
      </c>
      <c r="AP718">
        <v>-9.0530996802480002E-2</v>
      </c>
      <c r="AQ718">
        <f>(Table2[[#This Row],[Sharpe Ratio]]-AVERAGE(Table2[Sharpe Ratio]))/_xlfn.STDEV.P(Table2[Sharpe Ratio])</f>
        <v>-1.6353238543552981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683</v>
      </c>
      <c r="AT718">
        <f>_xlfn.RANK.AVG(Table2[[#This Row],[6M Return vs Nifty Z-Score]],Table2[6M Return vs Nifty Z-Score])</f>
        <v>684</v>
      </c>
      <c r="AU718">
        <f>_xlfn.RANK.AVG(Table2[[#This Row],[Sharpe Ratio Z-Score]],Table2[Sharpe Ratio Z-Score])</f>
        <v>689</v>
      </c>
      <c r="AV718">
        <f>(Table2[[#This Row],[Rank 1Y]]+Table2[[#This Row],[Rank 6M]]+Table2[[#This Row],[Rank Sharpe]])/3</f>
        <v>685.33333333333337</v>
      </c>
    </row>
    <row r="719" spans="1:48" x14ac:dyDescent="0.3">
      <c r="A719" t="s">
        <v>573</v>
      </c>
      <c r="B719" t="s">
        <v>574</v>
      </c>
      <c r="C719" t="s">
        <v>10411</v>
      </c>
      <c r="D719" t="s">
        <v>24</v>
      </c>
      <c r="E719">
        <v>32828.350103882003</v>
      </c>
      <c r="F719">
        <v>205.86</v>
      </c>
      <c r="G719">
        <v>-38.178593615293501</v>
      </c>
      <c r="H719">
        <f>(Table2[[#This Row],[1Y Return vs Nifty]]-AVERAGE(Table2[1Y Return vs Nifty]))/_xlfn.STDEV.P(Table2[1Y Return vs Nifty])</f>
        <v>-0.99860871327867862</v>
      </c>
      <c r="I719">
        <v>-0.46053537662607902</v>
      </c>
      <c r="J719">
        <f>(Table2[[#This Row],[1M Return vs Nifty]]-AVERAGE(Table2[1M Return vs Nifty]))/_xlfn.STDEV.P(Table2[1M Return vs Nifty])</f>
        <v>-1.4282461297981715E-2</v>
      </c>
      <c r="K719">
        <v>-26.618065444287801</v>
      </c>
      <c r="L719">
        <f>(Table2[[#This Row],[6M Return vs Nifty]]-AVERAGE(Table2[6M Return vs Nifty]))/_xlfn.STDEV.P(Table2[6M Return vs Nifty])</f>
        <v>-1.1871903726865969</v>
      </c>
      <c r="M719">
        <v>-3.94698139363331</v>
      </c>
      <c r="N719">
        <f>(Table2[[#This Row],[1W Return vs Nifty]]-AVERAGE(Table2[1W Return vs Nifty]))/_xlfn.STDEV.P(Table2[1W Return vs Nifty])</f>
        <v>-0.42890689715592084</v>
      </c>
      <c r="O719">
        <v>199.51</v>
      </c>
      <c r="P719">
        <v>194.74042502966</v>
      </c>
      <c r="Q719">
        <v>207.723671085522</v>
      </c>
      <c r="R719">
        <v>56.471066621726202</v>
      </c>
      <c r="S719" s="2">
        <f>(Table2[[#This Row],[Close Price]]-Table2[[#This Row],[20D EMA]])/Table2[[#This Row],[20D EMA]]</f>
        <v>3.1827978547441349E-2</v>
      </c>
      <c r="T719" s="2">
        <f>(Table2[[#This Row],[Close Price]]-Table2[[#This Row],[50D EMA]])/Table2[[#This Row],[50D EMA]]</f>
        <v>5.7099469556187117E-2</v>
      </c>
      <c r="U719" s="2">
        <f>(Table2[[#This Row],[Close Price]]-Table2[[#This Row],[200D EMA]])/Table2[[#This Row],[200D EMA]]</f>
        <v>-8.9718763190676197E-3</v>
      </c>
      <c r="V719">
        <v>1.1148277329329399</v>
      </c>
      <c r="W719">
        <v>203.77</v>
      </c>
      <c r="X719">
        <v>206.75</v>
      </c>
      <c r="Y719">
        <v>203.77</v>
      </c>
      <c r="Z719">
        <v>206.75</v>
      </c>
      <c r="AA719">
        <v>203.77</v>
      </c>
      <c r="AB719">
        <v>206.75</v>
      </c>
      <c r="AC719" s="2">
        <f>(Table2[[#This Row],[Close Price]]/Table2[[#This Row],[Day Low]])-1</f>
        <v>1.0256661922755983E-2</v>
      </c>
      <c r="AD719" s="2">
        <f>(Table2[[#This Row],[Day High]]/Table2[[#This Row],[Close Price]])-1</f>
        <v>4.3233265325948178E-3</v>
      </c>
      <c r="AE719" s="2">
        <f>(Table2[[#This Row],[Close Price]]/Table2[[#This Row],[Current Week Low]])-1</f>
        <v>1.0256661922755983E-2</v>
      </c>
      <c r="AF719" s="2">
        <f>(Table2[[#This Row],[Current Week High]]/Table2[[#This Row],[Close Price]])-1</f>
        <v>4.3233265325948178E-3</v>
      </c>
      <c r="AG719" s="2">
        <f>(Table2[[#This Row],[Close Price]]/Table2[[#This Row],[Current Month Low]])-1</f>
        <v>1.0256661922755983E-2</v>
      </c>
      <c r="AH719" s="2">
        <f>(Table2[[#This Row],[Current Month High]]/Table2[[#This Row],[Close Price]])-1</f>
        <v>4.3233265325948178E-3</v>
      </c>
      <c r="AI719">
        <v>27.805304575925302</v>
      </c>
      <c r="AJ719">
        <v>21.7026308010641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0.04</v>
      </c>
      <c r="AM719" t="s">
        <v>10455</v>
      </c>
      <c r="AN719">
        <v>4.78</v>
      </c>
      <c r="AO719" t="s">
        <v>10455</v>
      </c>
      <c r="AP719">
        <v>-0.102194242333918</v>
      </c>
      <c r="AQ719">
        <f>(Table2[[#This Row],[Sharpe Ratio]]-AVERAGE(Table2[Sharpe Ratio]))/_xlfn.STDEV.P(Table2[Sharpe Ratio])</f>
        <v>-1.7671872153717232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696</v>
      </c>
      <c r="AT719">
        <f>_xlfn.RANK.AVG(Table2[[#This Row],[6M Return vs Nifty Z-Score]],Table2[6M Return vs Nifty Z-Score])</f>
        <v>685</v>
      </c>
      <c r="AU719">
        <f>_xlfn.RANK.AVG(Table2[[#This Row],[Sharpe Ratio Z-Score]],Table2[Sharpe Ratio Z-Score])</f>
        <v>705</v>
      </c>
      <c r="AV719">
        <f>(Table2[[#This Row],[Rank 1Y]]+Table2[[#This Row],[Rank 6M]]+Table2[[#This Row],[Rank Sharpe]])/3</f>
        <v>695.33333333333337</v>
      </c>
    </row>
    <row r="720" spans="1:48" x14ac:dyDescent="0.3">
      <c r="A720" t="s">
        <v>398</v>
      </c>
      <c r="B720" t="s">
        <v>399</v>
      </c>
      <c r="C720" t="s">
        <v>10423</v>
      </c>
      <c r="D720" t="s">
        <v>104</v>
      </c>
      <c r="E720">
        <v>58779.436790580003</v>
      </c>
      <c r="F720">
        <v>507.25</v>
      </c>
      <c r="G720">
        <v>-35.624213114597403</v>
      </c>
      <c r="H720">
        <f>(Table2[[#This Row],[1Y Return vs Nifty]]-AVERAGE(Table2[1Y Return vs Nifty]))/_xlfn.STDEV.P(Table2[1Y Return vs Nifty])</f>
        <v>-0.96833061251241825</v>
      </c>
      <c r="I720">
        <v>0.87471292304049797</v>
      </c>
      <c r="J720">
        <f>(Table2[[#This Row],[1M Return vs Nifty]]-AVERAGE(Table2[1M Return vs Nifty]))/_xlfn.STDEV.P(Table2[1M Return vs Nifty])</f>
        <v>0.11387871223252172</v>
      </c>
      <c r="K720">
        <v>-26.949705005363199</v>
      </c>
      <c r="L720">
        <f>(Table2[[#This Row],[6M Return vs Nifty]]-AVERAGE(Table2[6M Return vs Nifty]))/_xlfn.STDEV.P(Table2[6M Return vs Nifty])</f>
        <v>-1.1972944234105496</v>
      </c>
      <c r="M720">
        <v>-1.98832747074289</v>
      </c>
      <c r="N720">
        <f>(Table2[[#This Row],[1W Return vs Nifty]]-AVERAGE(Table2[1W Return vs Nifty]))/_xlfn.STDEV.P(Table2[1W Return vs Nifty])</f>
        <v>-3.5397761736891152E-2</v>
      </c>
      <c r="O720">
        <v>498.06</v>
      </c>
      <c r="P720">
        <v>504.28125626758299</v>
      </c>
      <c r="Q720">
        <v>536.92075267509404</v>
      </c>
      <c r="R720">
        <v>58.8123616936291</v>
      </c>
      <c r="S720" s="2">
        <f>(Table2[[#This Row],[Close Price]]-Table2[[#This Row],[20D EMA]])/Table2[[#This Row],[20D EMA]]</f>
        <v>1.8451592177649273E-2</v>
      </c>
      <c r="T720" s="2">
        <f>(Table2[[#This Row],[Close Price]]-Table2[[#This Row],[50D EMA]])/Table2[[#This Row],[50D EMA]]</f>
        <v>5.8870792747484713E-3</v>
      </c>
      <c r="U720" s="2">
        <f>(Table2[[#This Row],[Close Price]]-Table2[[#This Row],[200D EMA]])/Table2[[#This Row],[200D EMA]]</f>
        <v>-5.5260953366517852E-2</v>
      </c>
      <c r="V720">
        <v>0.60450611218752903</v>
      </c>
      <c r="W720">
        <v>503.7</v>
      </c>
      <c r="X720">
        <v>509.75</v>
      </c>
      <c r="Y720">
        <v>503.7</v>
      </c>
      <c r="Z720">
        <v>509.75</v>
      </c>
      <c r="AA720">
        <v>503.7</v>
      </c>
      <c r="AB720">
        <v>509.75</v>
      </c>
      <c r="AC720" s="2">
        <f>(Table2[[#This Row],[Close Price]]/Table2[[#This Row],[Day Low]])-1</f>
        <v>7.0478459400435955E-3</v>
      </c>
      <c r="AD720" s="2">
        <f>(Table2[[#This Row],[Day High]]/Table2[[#This Row],[Close Price]])-1</f>
        <v>4.92853622474132E-3</v>
      </c>
      <c r="AE720" s="2">
        <f>(Table2[[#This Row],[Close Price]]/Table2[[#This Row],[Current Week Low]])-1</f>
        <v>7.0478459400435955E-3</v>
      </c>
      <c r="AF720" s="2">
        <f>(Table2[[#This Row],[Current Week High]]/Table2[[#This Row],[Close Price]])-1</f>
        <v>4.92853622474132E-3</v>
      </c>
      <c r="AG720" s="2">
        <f>(Table2[[#This Row],[Close Price]]/Table2[[#This Row],[Current Month Low]])-1</f>
        <v>7.0478459400435955E-3</v>
      </c>
      <c r="AH720" s="2">
        <f>(Table2[[#This Row],[Current Month High]]/Table2[[#This Row],[Close Price]])-1</f>
        <v>4.92853622474132E-3</v>
      </c>
      <c r="AI720">
        <v>34.006899950714597</v>
      </c>
      <c r="AJ720">
        <v>15.5466970387243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-0.15</v>
      </c>
      <c r="AM720" t="s">
        <v>10456</v>
      </c>
      <c r="AN720">
        <v>1.65</v>
      </c>
      <c r="AO720" t="s">
        <v>10455</v>
      </c>
      <c r="AP720">
        <v>-0.123372233413742</v>
      </c>
      <c r="AQ720">
        <f>(Table2[[#This Row],[Sharpe Ratio]]-AVERAGE(Table2[Sharpe Ratio]))/_xlfn.STDEV.P(Table2[Sharpe Ratio])</f>
        <v>-2.0066232347742194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686</v>
      </c>
      <c r="AT720">
        <f>_xlfn.RANK.AVG(Table2[[#This Row],[6M Return vs Nifty Z-Score]],Table2[6M Return vs Nifty Z-Score])</f>
        <v>688</v>
      </c>
      <c r="AU720">
        <f>_xlfn.RANK.AVG(Table2[[#This Row],[Sharpe Ratio Z-Score]],Table2[Sharpe Ratio Z-Score])</f>
        <v>717</v>
      </c>
      <c r="AV720">
        <f>(Table2[[#This Row],[Rank 1Y]]+Table2[[#This Row],[Rank 6M]]+Table2[[#This Row],[Rank Sharpe]])/3</f>
        <v>697</v>
      </c>
    </row>
    <row r="721" spans="1:48" x14ac:dyDescent="0.3">
      <c r="A721" t="s">
        <v>721</v>
      </c>
      <c r="B721" t="s">
        <v>722</v>
      </c>
      <c r="C721" t="s">
        <v>10423</v>
      </c>
      <c r="D721" t="s">
        <v>104</v>
      </c>
      <c r="E721">
        <v>21834.332455799999</v>
      </c>
      <c r="F721">
        <v>270</v>
      </c>
      <c r="G721">
        <v>-37.640303823440803</v>
      </c>
      <c r="H721">
        <f>(Table2[[#This Row],[1Y Return vs Nifty]]-AVERAGE(Table2[1Y Return vs Nifty]))/_xlfn.STDEV.P(Table2[1Y Return vs Nifty])</f>
        <v>-0.99222814759759703</v>
      </c>
      <c r="I721">
        <v>-7.80293567086634</v>
      </c>
      <c r="J721">
        <f>(Table2[[#This Row],[1M Return vs Nifty]]-AVERAGE(Table2[1M Return vs Nifty]))/_xlfn.STDEV.P(Table2[1M Return vs Nifty])</f>
        <v>-0.71902826661038999</v>
      </c>
      <c r="K721">
        <v>-29.749347151218</v>
      </c>
      <c r="L721">
        <f>(Table2[[#This Row],[6M Return vs Nifty]]-AVERAGE(Table2[6M Return vs Nifty]))/_xlfn.STDEV.P(Table2[6M Return vs Nifty])</f>
        <v>-1.2825910211955194</v>
      </c>
      <c r="M721">
        <v>-5.3108821967987696</v>
      </c>
      <c r="N721">
        <f>(Table2[[#This Row],[1W Return vs Nifty]]-AVERAGE(Table2[1W Return vs Nifty]))/_xlfn.STDEV.P(Table2[1W Return vs Nifty])</f>
        <v>-0.7029254052642504</v>
      </c>
      <c r="O721">
        <v>275.37</v>
      </c>
      <c r="P721">
        <v>277.60486857925298</v>
      </c>
      <c r="Q721">
        <v>294.11707871944498</v>
      </c>
      <c r="R721">
        <v>38.608667204221703</v>
      </c>
      <c r="S721" s="2">
        <f>(Table2[[#This Row],[Close Price]]-Table2[[#This Row],[20D EMA]])/Table2[[#This Row],[20D EMA]]</f>
        <v>-1.9501034971129767E-2</v>
      </c>
      <c r="T721" s="2">
        <f>(Table2[[#This Row],[Close Price]]-Table2[[#This Row],[50D EMA]])/Table2[[#This Row],[50D EMA]]</f>
        <v>-2.7394579274397264E-2</v>
      </c>
      <c r="U721" s="2">
        <f>(Table2[[#This Row],[Close Price]]-Table2[[#This Row],[200D EMA]])/Table2[[#This Row],[200D EMA]]</f>
        <v>-8.1998226095703841E-2</v>
      </c>
      <c r="V721">
        <v>1.45464522972929</v>
      </c>
      <c r="W721">
        <v>269.5</v>
      </c>
      <c r="X721">
        <v>274.3</v>
      </c>
      <c r="Y721">
        <v>269.5</v>
      </c>
      <c r="Z721">
        <v>274.3</v>
      </c>
      <c r="AA721">
        <v>269.5</v>
      </c>
      <c r="AB721">
        <v>274.3</v>
      </c>
      <c r="AC721" s="2">
        <f>(Table2[[#This Row],[Close Price]]/Table2[[#This Row],[Day Low]])-1</f>
        <v>1.8552875695732052E-3</v>
      </c>
      <c r="AD721" s="2">
        <f>(Table2[[#This Row],[Day High]]/Table2[[#This Row],[Close Price]])-1</f>
        <v>1.5925925925925899E-2</v>
      </c>
      <c r="AE721" s="2">
        <f>(Table2[[#This Row],[Close Price]]/Table2[[#This Row],[Current Week Low]])-1</f>
        <v>1.8552875695732052E-3</v>
      </c>
      <c r="AF721" s="2">
        <f>(Table2[[#This Row],[Current Week High]]/Table2[[#This Row],[Close Price]])-1</f>
        <v>1.5925925925925899E-2</v>
      </c>
      <c r="AG721" s="2">
        <f>(Table2[[#This Row],[Close Price]]/Table2[[#This Row],[Current Month Low]])-1</f>
        <v>1.8552875695732052E-3</v>
      </c>
      <c r="AH721" s="2">
        <f>(Table2[[#This Row],[Current Month High]]/Table2[[#This Row],[Close Price]])-1</f>
        <v>1.5925925925925899E-2</v>
      </c>
      <c r="AI721">
        <v>32.3333333333333</v>
      </c>
      <c r="AJ721">
        <v>7.2066706372841001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-0.11</v>
      </c>
      <c r="AM721" t="s">
        <v>10456</v>
      </c>
      <c r="AN721">
        <v>-4.9000000000000004</v>
      </c>
      <c r="AO721" t="s">
        <v>10456</v>
      </c>
      <c r="AP721">
        <v>-0.13067341645927699</v>
      </c>
      <c r="AQ721">
        <f>(Table2[[#This Row],[Sharpe Ratio]]-AVERAGE(Table2[Sharpe Ratio]))/_xlfn.STDEV.P(Table2[Sharpe Ratio])</f>
        <v>-2.0891696008937775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693</v>
      </c>
      <c r="AT721">
        <f>_xlfn.RANK.AVG(Table2[[#This Row],[6M Return vs Nifty Z-Score]],Table2[6M Return vs Nifty Z-Score])</f>
        <v>693</v>
      </c>
      <c r="AU721">
        <f>_xlfn.RANK.AVG(Table2[[#This Row],[Sharpe Ratio Z-Score]],Table2[Sharpe Ratio Z-Score])</f>
        <v>719</v>
      </c>
      <c r="AV721">
        <f>(Table2[[#This Row],[Rank 1Y]]+Table2[[#This Row],[Rank 6M]]+Table2[[#This Row],[Rank Sharpe]])/3</f>
        <v>701.66666666666663</v>
      </c>
    </row>
    <row r="722" spans="1:48" x14ac:dyDescent="0.3">
      <c r="A722" t="s">
        <v>1150</v>
      </c>
      <c r="B722" t="s">
        <v>1151</v>
      </c>
      <c r="C722" t="s">
        <v>10423</v>
      </c>
      <c r="D722" t="s">
        <v>1152</v>
      </c>
      <c r="E722">
        <v>9946.3501882050004</v>
      </c>
      <c r="F722">
        <v>936.25</v>
      </c>
      <c r="G722">
        <v>-47.220593423926601</v>
      </c>
      <c r="H722">
        <f>(Table2[[#This Row],[1Y Return vs Nifty]]-AVERAGE(Table2[1Y Return vs Nifty]))/_xlfn.STDEV.P(Table2[1Y Return vs Nifty])</f>
        <v>-1.1057871783741062</v>
      </c>
      <c r="I722">
        <v>-5.6211268601953002</v>
      </c>
      <c r="J722">
        <f>(Table2[[#This Row],[1M Return vs Nifty]]-AVERAGE(Table2[1M Return vs Nifty]))/_xlfn.STDEV.P(Table2[1M Return vs Nifty])</f>
        <v>-0.50961165273818598</v>
      </c>
      <c r="K722">
        <v>-35.8450585326759</v>
      </c>
      <c r="L722">
        <f>(Table2[[#This Row],[6M Return vs Nifty]]-AVERAGE(Table2[6M Return vs Nifty]))/_xlfn.STDEV.P(Table2[6M Return vs Nifty])</f>
        <v>-1.4683088432704998</v>
      </c>
      <c r="M722">
        <v>-6.41839176134122</v>
      </c>
      <c r="N722">
        <f>(Table2[[#This Row],[1W Return vs Nifty]]-AVERAGE(Table2[1W Return vs Nifty]))/_xlfn.STDEV.P(Table2[1W Return vs Nifty])</f>
        <v>-0.92543287639946037</v>
      </c>
      <c r="O722">
        <v>924.44</v>
      </c>
      <c r="P722">
        <v>931.30263934493701</v>
      </c>
      <c r="Q722">
        <v>1029.9457683953201</v>
      </c>
      <c r="R722">
        <v>41.660850782354899</v>
      </c>
      <c r="S722" s="2">
        <f>(Table2[[#This Row],[Close Price]]-Table2[[#This Row],[20D EMA]])/Table2[[#This Row],[20D EMA]]</f>
        <v>1.2775301804335538E-2</v>
      </c>
      <c r="T722" s="2">
        <f>(Table2[[#This Row],[Close Price]]-Table2[[#This Row],[50D EMA]])/Table2[[#This Row],[50D EMA]]</f>
        <v>5.3123017653454582E-3</v>
      </c>
      <c r="U722" s="2">
        <f>(Table2[[#This Row],[Close Price]]-Table2[[#This Row],[200D EMA]])/Table2[[#This Row],[200D EMA]]</f>
        <v>-9.0971555270623936E-2</v>
      </c>
      <c r="V722">
        <v>0.83912555715150206</v>
      </c>
      <c r="W722">
        <v>918.55</v>
      </c>
      <c r="X722">
        <v>943.45</v>
      </c>
      <c r="Y722">
        <v>918.55</v>
      </c>
      <c r="Z722">
        <v>943.45</v>
      </c>
      <c r="AA722">
        <v>918.55</v>
      </c>
      <c r="AB722">
        <v>943.45</v>
      </c>
      <c r="AC722" s="2">
        <f>(Table2[[#This Row],[Close Price]]/Table2[[#This Row],[Day Low]])-1</f>
        <v>1.9269500843721143E-2</v>
      </c>
      <c r="AD722" s="2">
        <f>(Table2[[#This Row],[Day High]]/Table2[[#This Row],[Close Price]])-1</f>
        <v>7.690253671562175E-3</v>
      </c>
      <c r="AE722" s="2">
        <f>(Table2[[#This Row],[Close Price]]/Table2[[#This Row],[Current Week Low]])-1</f>
        <v>1.9269500843721143E-2</v>
      </c>
      <c r="AF722" s="2">
        <f>(Table2[[#This Row],[Current Week High]]/Table2[[#This Row],[Close Price]])-1</f>
        <v>7.690253671562175E-3</v>
      </c>
      <c r="AG722" s="2">
        <f>(Table2[[#This Row],[Close Price]]/Table2[[#This Row],[Current Month Low]])-1</f>
        <v>1.9269500843721143E-2</v>
      </c>
      <c r="AH722" s="2">
        <f>(Table2[[#This Row],[Current Month High]]/Table2[[#This Row],[Close Price]])-1</f>
        <v>7.690253671562175E-3</v>
      </c>
      <c r="AI722">
        <v>46.323097463284299</v>
      </c>
      <c r="AJ722">
        <v>9.6311475409835907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-0.08</v>
      </c>
      <c r="AM722" t="s">
        <v>10456</v>
      </c>
      <c r="AN722">
        <v>0.74</v>
      </c>
      <c r="AO722" t="s">
        <v>10455</v>
      </c>
      <c r="AP722">
        <v>-8.5543240439797996E-2</v>
      </c>
      <c r="AQ722">
        <f>(Table2[[#This Row],[Sharpe Ratio]]-AVERAGE(Table2[Sharpe Ratio]))/_xlfn.STDEV.P(Table2[Sharpe Ratio])</f>
        <v>-1.5789328338506292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713</v>
      </c>
      <c r="AT722">
        <f>_xlfn.RANK.AVG(Table2[[#This Row],[6M Return vs Nifty Z-Score]],Table2[6M Return vs Nifty Z-Score])</f>
        <v>713</v>
      </c>
      <c r="AU722">
        <f>_xlfn.RANK.AVG(Table2[[#This Row],[Sharpe Ratio Z-Score]],Table2[Sharpe Ratio Z-Score])</f>
        <v>682</v>
      </c>
      <c r="AV722">
        <f>(Table2[[#This Row],[Rank 1Y]]+Table2[[#This Row],[Rank 6M]]+Table2[[#This Row],[Rank Sharpe]])/3</f>
        <v>702.66666666666663</v>
      </c>
    </row>
    <row r="723" spans="1:48" x14ac:dyDescent="0.3">
      <c r="A723" t="s">
        <v>2507</v>
      </c>
      <c r="B723" t="s">
        <v>2508</v>
      </c>
      <c r="C723" t="s">
        <v>10425</v>
      </c>
      <c r="D723" t="s">
        <v>542</v>
      </c>
      <c r="E723">
        <v>1731.422775173</v>
      </c>
      <c r="F723">
        <v>104.1</v>
      </c>
      <c r="G723">
        <v>-61.996720585393398</v>
      </c>
      <c r="H723">
        <f>(Table2[[#This Row],[1Y Return vs Nifty]]-AVERAGE(Table2[1Y Return vs Nifty]))/_xlfn.STDEV.P(Table2[1Y Return vs Nifty])</f>
        <v>-1.2809345642111203</v>
      </c>
      <c r="I723">
        <v>-0.20486268698274401</v>
      </c>
      <c r="J723">
        <f>(Table2[[#This Row],[1M Return vs Nifty]]-AVERAGE(Table2[1M Return vs Nifty]))/_xlfn.STDEV.P(Table2[1M Return vs Nifty])</f>
        <v>1.0257777362177811E-2</v>
      </c>
      <c r="K723">
        <v>-33.381564804143203</v>
      </c>
      <c r="L723">
        <f>(Table2[[#This Row],[6M Return vs Nifty]]-AVERAGE(Table2[6M Return vs Nifty]))/_xlfn.STDEV.P(Table2[6M Return vs Nifty])</f>
        <v>-1.3932536673725486</v>
      </c>
      <c r="M723">
        <v>-6.0407377087694298</v>
      </c>
      <c r="N723">
        <f>(Table2[[#This Row],[1W Return vs Nifty]]-AVERAGE(Table2[1W Return vs Nifty]))/_xlfn.STDEV.P(Table2[1W Return vs Nifty])</f>
        <v>-0.84955917662113967</v>
      </c>
      <c r="O723">
        <v>104.26</v>
      </c>
      <c r="P723">
        <v>103.795025999435</v>
      </c>
      <c r="Q723">
        <v>119.824217050115</v>
      </c>
      <c r="R723">
        <v>43.102762895278602</v>
      </c>
      <c r="S723" s="2">
        <f>(Table2[[#This Row],[Close Price]]-Table2[[#This Row],[20D EMA]])/Table2[[#This Row],[20D EMA]]</f>
        <v>-1.5346249760215883E-3</v>
      </c>
      <c r="T723" s="2">
        <f>(Table2[[#This Row],[Close Price]]-Table2[[#This Row],[50D EMA]])/Table2[[#This Row],[50D EMA]]</f>
        <v>2.9382332884299936E-3</v>
      </c>
      <c r="U723" s="2">
        <f>(Table2[[#This Row],[Close Price]]-Table2[[#This Row],[200D EMA]])/Table2[[#This Row],[200D EMA]]</f>
        <v>-0.1312273715382471</v>
      </c>
      <c r="V723">
        <v>0.81570322943733597</v>
      </c>
      <c r="W723">
        <v>103.8</v>
      </c>
      <c r="X723">
        <v>105.45</v>
      </c>
      <c r="Y723">
        <v>103.8</v>
      </c>
      <c r="Z723">
        <v>105.45</v>
      </c>
      <c r="AA723">
        <v>103.8</v>
      </c>
      <c r="AB723">
        <v>105.45</v>
      </c>
      <c r="AC723" s="2">
        <f>(Table2[[#This Row],[Close Price]]/Table2[[#This Row],[Day Low]])-1</f>
        <v>2.8901734104045396E-3</v>
      </c>
      <c r="AD723" s="2">
        <f>(Table2[[#This Row],[Day High]]/Table2[[#This Row],[Close Price]])-1</f>
        <v>1.2968299711815678E-2</v>
      </c>
      <c r="AE723" s="2">
        <f>(Table2[[#This Row],[Close Price]]/Table2[[#This Row],[Current Week Low]])-1</f>
        <v>2.8901734104045396E-3</v>
      </c>
      <c r="AF723" s="2">
        <f>(Table2[[#This Row],[Current Week High]]/Table2[[#This Row],[Close Price]])-1</f>
        <v>1.2968299711815678E-2</v>
      </c>
      <c r="AG723" s="2">
        <f>(Table2[[#This Row],[Close Price]]/Table2[[#This Row],[Current Month Low]])-1</f>
        <v>2.8901734104045396E-3</v>
      </c>
      <c r="AH723" s="2">
        <f>(Table2[[#This Row],[Current Month High]]/Table2[[#This Row],[Close Price]])-1</f>
        <v>1.2968299711815678E-2</v>
      </c>
      <c r="AI723">
        <v>79.010566762728104</v>
      </c>
      <c r="AJ723">
        <v>30.206378986866699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-0.06</v>
      </c>
      <c r="AM723" t="s">
        <v>10456</v>
      </c>
      <c r="AN723">
        <v>-5.35</v>
      </c>
      <c r="AO723" t="s">
        <v>10456</v>
      </c>
      <c r="AP723">
        <v>-9.0907789643612E-2</v>
      </c>
      <c r="AQ723">
        <f>(Table2[[#This Row],[Sharpe Ratio]]-AVERAGE(Table2[Sharpe Ratio]))/_xlfn.STDEV.P(Table2[Sharpe Ratio])</f>
        <v>-1.6395838324467025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720</v>
      </c>
      <c r="AT723">
        <f>_xlfn.RANK.AVG(Table2[[#This Row],[6M Return vs Nifty Z-Score]],Table2[6M Return vs Nifty Z-Score])</f>
        <v>708</v>
      </c>
      <c r="AU723">
        <f>_xlfn.RANK.AVG(Table2[[#This Row],[Sharpe Ratio Z-Score]],Table2[Sharpe Ratio Z-Score])</f>
        <v>694</v>
      </c>
      <c r="AV723">
        <f>(Table2[[#This Row],[Rank 1Y]]+Table2[[#This Row],[Rank 6M]]+Table2[[#This Row],[Rank Sharpe]])/3</f>
        <v>707.33333333333337</v>
      </c>
    </row>
    <row r="724" spans="1:48" x14ac:dyDescent="0.3">
      <c r="A724" t="s">
        <v>1095</v>
      </c>
      <c r="B724" t="s">
        <v>1096</v>
      </c>
      <c r="C724" t="s">
        <v>10425</v>
      </c>
      <c r="D724" t="s">
        <v>542</v>
      </c>
      <c r="E724">
        <v>10925.67891776</v>
      </c>
      <c r="F724">
        <v>2162</v>
      </c>
      <c r="G724">
        <v>-46.295039966703499</v>
      </c>
      <c r="H724">
        <f>(Table2[[#This Row],[1Y Return vs Nifty]]-AVERAGE(Table2[1Y Return vs Nifty]))/_xlfn.STDEV.P(Table2[1Y Return vs Nifty])</f>
        <v>-1.0948162205098708</v>
      </c>
      <c r="I724">
        <v>3.0792569588724299</v>
      </c>
      <c r="J724">
        <f>(Table2[[#This Row],[1M Return vs Nifty]]-AVERAGE(Table2[1M Return vs Nifty]))/_xlfn.STDEV.P(Table2[1M Return vs Nifty])</f>
        <v>0.32547752183403522</v>
      </c>
      <c r="K724">
        <v>-30.918297624463701</v>
      </c>
      <c r="L724">
        <f>(Table2[[#This Row],[6M Return vs Nifty]]-AVERAGE(Table2[6M Return vs Nifty]))/_xlfn.STDEV.P(Table2[6M Return vs Nifty])</f>
        <v>-1.3182053937304585</v>
      </c>
      <c r="M724">
        <v>-0.86007563579934698</v>
      </c>
      <c r="N724">
        <f>(Table2[[#This Row],[1W Return vs Nifty]]-AVERAGE(Table2[1W Return vs Nifty]))/_xlfn.STDEV.P(Table2[1W Return vs Nifty])</f>
        <v>0.19127699632776077</v>
      </c>
      <c r="O724">
        <v>2059.44</v>
      </c>
      <c r="P724">
        <v>2036.88065969127</v>
      </c>
      <c r="Q724">
        <v>2176.8611876391001</v>
      </c>
      <c r="R724">
        <v>71.295231613165598</v>
      </c>
      <c r="S724" s="2">
        <f>(Table2[[#This Row],[Close Price]]-Table2[[#This Row],[20D EMA]])/Table2[[#This Row],[20D EMA]]</f>
        <v>4.9799945616284008E-2</v>
      </c>
      <c r="T724" s="2">
        <f>(Table2[[#This Row],[Close Price]]-Table2[[#This Row],[50D EMA]])/Table2[[#This Row],[50D EMA]]</f>
        <v>6.1426937171515157E-2</v>
      </c>
      <c r="U724" s="2">
        <f>(Table2[[#This Row],[Close Price]]-Table2[[#This Row],[200D EMA]])/Table2[[#This Row],[200D EMA]]</f>
        <v>-6.8268880549143696E-3</v>
      </c>
      <c r="V724">
        <v>1.3171762289478699</v>
      </c>
      <c r="W724">
        <v>2127.6</v>
      </c>
      <c r="X724">
        <v>2180</v>
      </c>
      <c r="Y724">
        <v>2127.6</v>
      </c>
      <c r="Z724">
        <v>2180</v>
      </c>
      <c r="AA724">
        <v>2127.6</v>
      </c>
      <c r="AB724">
        <v>2180</v>
      </c>
      <c r="AC724" s="2">
        <f>(Table2[[#This Row],[Close Price]]/Table2[[#This Row],[Day Low]])-1</f>
        <v>1.6168452716676107E-2</v>
      </c>
      <c r="AD724" s="2">
        <f>(Table2[[#This Row],[Day High]]/Table2[[#This Row],[Close Price]])-1</f>
        <v>8.3256244218317121E-3</v>
      </c>
      <c r="AE724" s="2">
        <f>(Table2[[#This Row],[Close Price]]/Table2[[#This Row],[Current Week Low]])-1</f>
        <v>1.6168452716676107E-2</v>
      </c>
      <c r="AF724" s="2">
        <f>(Table2[[#This Row],[Current Week High]]/Table2[[#This Row],[Close Price]])-1</f>
        <v>8.3256244218317121E-3</v>
      </c>
      <c r="AG724" s="2">
        <f>(Table2[[#This Row],[Close Price]]/Table2[[#This Row],[Current Month Low]])-1</f>
        <v>1.6168452716676107E-2</v>
      </c>
      <c r="AH724" s="2">
        <f>(Table2[[#This Row],[Current Month High]]/Table2[[#This Row],[Close Price]])-1</f>
        <v>8.3256244218317121E-3</v>
      </c>
      <c r="AI724">
        <v>27.243293246993499</v>
      </c>
      <c r="AJ724">
        <v>19.579646017699101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-0.05</v>
      </c>
      <c r="AM724" t="s">
        <v>10456</v>
      </c>
      <c r="AN724">
        <v>7.57</v>
      </c>
      <c r="AO724" t="s">
        <v>10455</v>
      </c>
      <c r="AP724">
        <v>-0.13938353186105501</v>
      </c>
      <c r="AQ724">
        <f>(Table2[[#This Row],[Sharpe Ratio]]-AVERAGE(Table2[Sharpe Ratio]))/_xlfn.STDEV.P(Table2[Sharpe Ratio])</f>
        <v>-2.1876452000418452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711</v>
      </c>
      <c r="AT724">
        <f>_xlfn.RANK.AVG(Table2[[#This Row],[6M Return vs Nifty Z-Score]],Table2[6M Return vs Nifty Z-Score])</f>
        <v>698</v>
      </c>
      <c r="AU724">
        <f>_xlfn.RANK.AVG(Table2[[#This Row],[Sharpe Ratio Z-Score]],Table2[Sharpe Ratio Z-Score])</f>
        <v>722</v>
      </c>
      <c r="AV724">
        <f>(Table2[[#This Row],[Rank 1Y]]+Table2[[#This Row],[Rank 6M]]+Table2[[#This Row],[Rank Sharpe]])/3</f>
        <v>710.33333333333337</v>
      </c>
    </row>
    <row r="725" spans="1:48" x14ac:dyDescent="0.3">
      <c r="A725" t="s">
        <v>1292</v>
      </c>
      <c r="B725" t="s">
        <v>1293</v>
      </c>
      <c r="C725" t="s">
        <v>10423</v>
      </c>
      <c r="D725" t="s">
        <v>92</v>
      </c>
      <c r="E725">
        <v>8329.2834433899898</v>
      </c>
      <c r="F725">
        <v>285.75</v>
      </c>
      <c r="G725">
        <v>-73.105246240447002</v>
      </c>
      <c r="H725">
        <f>(Table2[[#This Row],[1Y Return vs Nifty]]-AVERAGE(Table2[1Y Return vs Nifty]))/_xlfn.STDEV.P(Table2[1Y Return vs Nifty])</f>
        <v>-1.4126083923884969</v>
      </c>
      <c r="I725">
        <v>-12.641133539912101</v>
      </c>
      <c r="J725">
        <f>(Table2[[#This Row],[1M Return vs Nifty]]-AVERAGE(Table2[1M Return vs Nifty]))/_xlfn.STDEV.P(Table2[1M Return vs Nifty])</f>
        <v>-1.1834131430596033</v>
      </c>
      <c r="K725">
        <v>-35.2569904316044</v>
      </c>
      <c r="L725">
        <f>(Table2[[#This Row],[6M Return vs Nifty]]-AVERAGE(Table2[6M Return vs Nifty]))/_xlfn.STDEV.P(Table2[6M Return vs Nifty])</f>
        <v>-1.4503921933295298</v>
      </c>
      <c r="M725">
        <v>-4.0224098454681201</v>
      </c>
      <c r="N725">
        <f>(Table2[[#This Row],[1W Return vs Nifty]]-AVERAGE(Table2[1W Return vs Nifty]))/_xlfn.STDEV.P(Table2[1W Return vs Nifty])</f>
        <v>-0.44406107243958204</v>
      </c>
      <c r="O725">
        <v>286.99</v>
      </c>
      <c r="P725">
        <v>293.717302797613</v>
      </c>
      <c r="Q725">
        <v>362.05664970158</v>
      </c>
      <c r="R725">
        <v>38.664651172535798</v>
      </c>
      <c r="S725" s="2">
        <f>(Table2[[#This Row],[Close Price]]-Table2[[#This Row],[20D EMA]])/Table2[[#This Row],[20D EMA]]</f>
        <v>-4.3207080386076487E-3</v>
      </c>
      <c r="T725" s="2">
        <f>(Table2[[#This Row],[Close Price]]-Table2[[#This Row],[50D EMA]])/Table2[[#This Row],[50D EMA]]</f>
        <v>-2.7125752285362979E-2</v>
      </c>
      <c r="U725" s="2">
        <f>(Table2[[#This Row],[Close Price]]-Table2[[#This Row],[200D EMA]])/Table2[[#This Row],[200D EMA]]</f>
        <v>-0.21075886816185993</v>
      </c>
      <c r="V725">
        <v>0.67012750423286505</v>
      </c>
      <c r="W725">
        <v>281.75</v>
      </c>
      <c r="X725">
        <v>288.89999999999998</v>
      </c>
      <c r="Y725">
        <v>281.75</v>
      </c>
      <c r="Z725">
        <v>288.89999999999998</v>
      </c>
      <c r="AA725">
        <v>281.75</v>
      </c>
      <c r="AB725">
        <v>288.89999999999998</v>
      </c>
      <c r="AC725" s="2">
        <f>(Table2[[#This Row],[Close Price]]/Table2[[#This Row],[Day Low]])-1</f>
        <v>1.419698314108242E-2</v>
      </c>
      <c r="AD725" s="2">
        <f>(Table2[[#This Row],[Day High]]/Table2[[#This Row],[Close Price]])-1</f>
        <v>1.1023622047243942E-2</v>
      </c>
      <c r="AE725" s="2">
        <f>(Table2[[#This Row],[Close Price]]/Table2[[#This Row],[Current Week Low]])-1</f>
        <v>1.419698314108242E-2</v>
      </c>
      <c r="AF725" s="2">
        <f>(Table2[[#This Row],[Current Week High]]/Table2[[#This Row],[Close Price]])-1</f>
        <v>1.1023622047243942E-2</v>
      </c>
      <c r="AG725" s="2">
        <f>(Table2[[#This Row],[Close Price]]/Table2[[#This Row],[Current Month Low]])-1</f>
        <v>1.419698314108242E-2</v>
      </c>
      <c r="AH725" s="2">
        <f>(Table2[[#This Row],[Current Month High]]/Table2[[#This Row],[Close Price]])-1</f>
        <v>1.1023622047243942E-2</v>
      </c>
      <c r="AI725">
        <v>97.375328083989501</v>
      </c>
      <c r="AJ725">
        <v>9.4827586206896495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-0.15</v>
      </c>
      <c r="AM725" t="s">
        <v>10456</v>
      </c>
      <c r="AN725">
        <v>0.02</v>
      </c>
      <c r="AO725" t="s">
        <v>10455</v>
      </c>
      <c r="AP725">
        <v>-0.101074405007955</v>
      </c>
      <c r="AQ725">
        <f>(Table2[[#This Row],[Sharpe Ratio]]-AVERAGE(Table2[Sharpe Ratio]))/_xlfn.STDEV.P(Table2[Sharpe Ratio])</f>
        <v>-1.7545264587071141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724</v>
      </c>
      <c r="AT725">
        <f>_xlfn.RANK.AVG(Table2[[#This Row],[6M Return vs Nifty Z-Score]],Table2[6M Return vs Nifty Z-Score])</f>
        <v>710</v>
      </c>
      <c r="AU725">
        <f>_xlfn.RANK.AVG(Table2[[#This Row],[Sharpe Ratio Z-Score]],Table2[Sharpe Ratio Z-Score])</f>
        <v>702</v>
      </c>
      <c r="AV725">
        <f>(Table2[[#This Row],[Rank 1Y]]+Table2[[#This Row],[Rank 6M]]+Table2[[#This Row],[Rank Sharpe]])/3</f>
        <v>712</v>
      </c>
    </row>
    <row r="726" spans="1:48" x14ac:dyDescent="0.3">
      <c r="A726" t="s">
        <v>660</v>
      </c>
      <c r="B726" t="s">
        <v>661</v>
      </c>
      <c r="C726" t="s">
        <v>10411</v>
      </c>
      <c r="D726" t="s">
        <v>662</v>
      </c>
      <c r="E726">
        <v>25551.006561800001</v>
      </c>
      <c r="F726">
        <v>411.85</v>
      </c>
      <c r="G726">
        <v>-77.188627714742694</v>
      </c>
      <c r="H726">
        <f>(Table2[[#This Row],[1Y Return vs Nifty]]-AVERAGE(Table2[1Y Return vs Nifty]))/_xlfn.STDEV.P(Table2[1Y Return vs Nifty])</f>
        <v>-1.4610103574489537</v>
      </c>
      <c r="I726">
        <v>-0.99530452186390705</v>
      </c>
      <c r="J726">
        <f>(Table2[[#This Row],[1M Return vs Nifty]]-AVERAGE(Table2[1M Return vs Nifty]))/_xlfn.STDEV.P(Table2[1M Return vs Nifty])</f>
        <v>-6.5611222576837838E-2</v>
      </c>
      <c r="K726">
        <v>-47.208352193618197</v>
      </c>
      <c r="L726">
        <f>(Table2[[#This Row],[6M Return vs Nifty]]-AVERAGE(Table2[6M Return vs Nifty]))/_xlfn.STDEV.P(Table2[6M Return vs Nifty])</f>
        <v>-1.8145139074945058</v>
      </c>
      <c r="M726">
        <v>-4.0184959762555197</v>
      </c>
      <c r="N726">
        <f>(Table2[[#This Row],[1W Return vs Nifty]]-AVERAGE(Table2[1W Return vs Nifty]))/_xlfn.STDEV.P(Table2[1W Return vs Nifty])</f>
        <v>-0.44327474501747127</v>
      </c>
      <c r="O726">
        <v>397.73</v>
      </c>
      <c r="P726">
        <v>391.94667740444601</v>
      </c>
      <c r="Q726">
        <v>526.93498793780702</v>
      </c>
      <c r="R726">
        <v>49.996856931816701</v>
      </c>
      <c r="S726" s="2">
        <f>(Table2[[#This Row],[Close Price]]-Table2[[#This Row],[20D EMA]])/Table2[[#This Row],[20D EMA]]</f>
        <v>3.5501470847057057E-2</v>
      </c>
      <c r="T726" s="2">
        <f>(Table2[[#This Row],[Close Price]]-Table2[[#This Row],[50D EMA]])/Table2[[#This Row],[50D EMA]]</f>
        <v>5.0780689677886896E-2</v>
      </c>
      <c r="U726" s="2">
        <f>(Table2[[#This Row],[Close Price]]-Table2[[#This Row],[200D EMA]])/Table2[[#This Row],[200D EMA]]</f>
        <v>-0.21840452915870948</v>
      </c>
      <c r="V726">
        <v>0.94075112041078901</v>
      </c>
      <c r="W726">
        <v>403</v>
      </c>
      <c r="X726">
        <v>423.7</v>
      </c>
      <c r="Y726">
        <v>403</v>
      </c>
      <c r="Z726">
        <v>423.7</v>
      </c>
      <c r="AA726">
        <v>403</v>
      </c>
      <c r="AB726">
        <v>423.7</v>
      </c>
      <c r="AC726" s="2">
        <f>(Table2[[#This Row],[Close Price]]/Table2[[#This Row],[Day Low]])-1</f>
        <v>2.1960297766749459E-2</v>
      </c>
      <c r="AD726" s="2">
        <f>(Table2[[#This Row],[Day High]]/Table2[[#This Row],[Close Price]])-1</f>
        <v>2.8772611387640978E-2</v>
      </c>
      <c r="AE726" s="2">
        <f>(Table2[[#This Row],[Close Price]]/Table2[[#This Row],[Current Week Low]])-1</f>
        <v>2.1960297766749459E-2</v>
      </c>
      <c r="AF726" s="2">
        <f>(Table2[[#This Row],[Current Week High]]/Table2[[#This Row],[Close Price]])-1</f>
        <v>2.8772611387640978E-2</v>
      </c>
      <c r="AG726" s="2">
        <f>(Table2[[#This Row],[Close Price]]/Table2[[#This Row],[Current Month Low]])-1</f>
        <v>2.1960297766749459E-2</v>
      </c>
      <c r="AH726" s="2">
        <f>(Table2[[#This Row],[Current Month High]]/Table2[[#This Row],[Close Price]])-1</f>
        <v>2.8772611387640978E-2</v>
      </c>
      <c r="AI726">
        <v>142.39407551292899</v>
      </c>
      <c r="AJ726">
        <v>32.854838709677402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-0.03</v>
      </c>
      <c r="AM726" t="s">
        <v>10456</v>
      </c>
      <c r="AN726">
        <v>2.3199999999999998</v>
      </c>
      <c r="AO726" t="s">
        <v>10455</v>
      </c>
      <c r="AP726">
        <v>-0.106322729952779</v>
      </c>
      <c r="AQ726">
        <f>(Table2[[#This Row],[Sharpe Ratio]]-AVERAGE(Table2[Sharpe Ratio]))/_xlfn.STDEV.P(Table2[Sharpe Ratio])</f>
        <v>-1.8138634387154144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723</v>
      </c>
      <c r="AU726">
        <f>_xlfn.RANK.AVG(Table2[[#This Row],[Sharpe Ratio Z-Score]],Table2[Sharpe Ratio Z-Score])</f>
        <v>709</v>
      </c>
      <c r="AV726">
        <f>(Table2[[#This Row],[Rank 1Y]]+Table2[[#This Row],[Rank 6M]]+Table2[[#This Row],[Rank Sharpe]])/3</f>
        <v>719</v>
      </c>
    </row>
  </sheetData>
  <pageMargins left="0.7" right="0.7" top="0.75" bottom="0.75" header="0.3" footer="0.3"/>
  <pageSetup scale="10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3A28-0904-4AD7-91AE-2791FA455E33}">
  <dimension ref="A1:Q5126"/>
  <sheetViews>
    <sheetView workbookViewId="0">
      <selection activeCell="E1" sqref="E1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10408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2118240.2944756802</v>
      </c>
      <c r="F2">
        <v>3120.3</v>
      </c>
      <c r="G2">
        <v>5.7989326601858497</v>
      </c>
      <c r="H2">
        <v>-0.52194367014973497</v>
      </c>
      <c r="I2">
        <v>9.5109210755693692</v>
      </c>
      <c r="J2">
        <v>5.9862987740395699</v>
      </c>
      <c r="K2">
        <v>2927.9770086449798</v>
      </c>
      <c r="L2">
        <v>2745.35706442745</v>
      </c>
      <c r="M2">
        <v>76.417879795567302</v>
      </c>
      <c r="N2">
        <v>1.2473890396265199</v>
      </c>
      <c r="O2">
        <v>1.3364099605807001</v>
      </c>
      <c r="P2">
        <v>40.535062829347297</v>
      </c>
      <c r="Q2">
        <v>3.1810378965290001E-2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1412555.63833997</v>
      </c>
      <c r="F3">
        <v>3978.2</v>
      </c>
      <c r="G3">
        <v>-4.5445049922098999</v>
      </c>
      <c r="H3">
        <v>-2.3639225100455601</v>
      </c>
      <c r="I3">
        <v>-6.5677937820824202</v>
      </c>
      <c r="J3">
        <v>0.119148634808348</v>
      </c>
      <c r="K3">
        <v>3862.6761160788901</v>
      </c>
      <c r="L3">
        <v>3774.1632131368601</v>
      </c>
      <c r="M3">
        <v>63.745092635330302</v>
      </c>
      <c r="N3">
        <v>1.0185877712851801</v>
      </c>
      <c r="O3">
        <v>6.9516364184807298</v>
      </c>
      <c r="P3">
        <v>22.4023876188425</v>
      </c>
      <c r="Q3">
        <v>-4.8293249036901E-2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1281055.6332107601</v>
      </c>
      <c r="F4">
        <v>1705.2</v>
      </c>
      <c r="G4">
        <v>-26.573667185484201</v>
      </c>
      <c r="H4">
        <v>0.99613853348997605</v>
      </c>
      <c r="I4">
        <v>-10.5342403069033</v>
      </c>
      <c r="J4">
        <v>-0.54935268871893606</v>
      </c>
      <c r="K4">
        <v>1569.3293091001699</v>
      </c>
      <c r="L4">
        <v>1540.1668192919501</v>
      </c>
      <c r="M4">
        <v>68.245033968036495</v>
      </c>
      <c r="N4">
        <v>1.15921147448857</v>
      </c>
      <c r="O4">
        <v>3.06708890452731</v>
      </c>
      <c r="P4">
        <v>25.055920208279801</v>
      </c>
      <c r="Q4">
        <v>-7.9603155547394999E-2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862259.54768235399</v>
      </c>
      <c r="F5">
        <v>1454</v>
      </c>
      <c r="G5">
        <v>40.128904480048803</v>
      </c>
      <c r="H5">
        <v>-3.4329182416110799</v>
      </c>
      <c r="I5">
        <v>32.574618332304603</v>
      </c>
      <c r="J5">
        <v>0.14662902897044</v>
      </c>
      <c r="K5">
        <v>1360.7918209675199</v>
      </c>
      <c r="L5">
        <v>1166.5683315261001</v>
      </c>
      <c r="M5">
        <v>57.711290933967803</v>
      </c>
      <c r="N5">
        <v>1.6346508048497499</v>
      </c>
      <c r="O5">
        <v>5.6568088033012298</v>
      </c>
      <c r="P5">
        <v>71.654565846172005</v>
      </c>
      <c r="Q5">
        <v>0.17092511848636999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844061.15998415998</v>
      </c>
      <c r="F6">
        <v>1211.8499999999999</v>
      </c>
      <c r="G6">
        <v>2.4551649319547102</v>
      </c>
      <c r="H6">
        <v>-3.0984196695721198</v>
      </c>
      <c r="I6">
        <v>10.305399982776599</v>
      </c>
      <c r="J6">
        <v>1.4648399057575801</v>
      </c>
      <c r="K6">
        <v>1133.0992113594</v>
      </c>
      <c r="L6">
        <v>1052.5264340937199</v>
      </c>
      <c r="M6">
        <v>67.476402983459906</v>
      </c>
      <c r="N6">
        <v>1.38251700894288</v>
      </c>
      <c r="O6">
        <v>1.9103024301687599</v>
      </c>
      <c r="P6">
        <v>34.799777530589502</v>
      </c>
      <c r="Q6">
        <v>8.2977859522424993E-2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757654.93013692996</v>
      </c>
      <c r="F7">
        <v>841.95</v>
      </c>
      <c r="G7">
        <v>18.218916102244201</v>
      </c>
      <c r="H7">
        <v>-8.9404194402215893</v>
      </c>
      <c r="I7">
        <v>20.3254187766209</v>
      </c>
      <c r="J7">
        <v>0.279375726595812</v>
      </c>
      <c r="K7">
        <v>818.04627637582303</v>
      </c>
      <c r="L7">
        <v>721.20629087632096</v>
      </c>
      <c r="M7">
        <v>58.618526430743003</v>
      </c>
      <c r="N7">
        <v>0.85955605507066002</v>
      </c>
      <c r="O7">
        <v>8.3199714947443209</v>
      </c>
      <c r="P7">
        <v>54.998159057437398</v>
      </c>
      <c r="Q7">
        <v>8.2381417407264998E-2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648756.55139174999</v>
      </c>
      <c r="F8">
        <v>1590.8</v>
      </c>
      <c r="G8">
        <v>-6.72082487969542</v>
      </c>
      <c r="H8">
        <v>2.6869043294940802</v>
      </c>
      <c r="I8">
        <v>-8.4094082040337899</v>
      </c>
      <c r="J8">
        <v>0.54496509850416297</v>
      </c>
      <c r="K8">
        <v>1495.94565238515</v>
      </c>
      <c r="L8">
        <v>1498.5389860212899</v>
      </c>
      <c r="M8">
        <v>75.040077832171093</v>
      </c>
      <c r="N8">
        <v>0.88051341708378605</v>
      </c>
      <c r="O8">
        <v>8.93889866733719</v>
      </c>
      <c r="P8">
        <v>21.900383141762401</v>
      </c>
      <c r="Q8">
        <v>-7.8923738140489003E-2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625384.14768637496</v>
      </c>
      <c r="F9">
        <v>996.35</v>
      </c>
      <c r="G9">
        <v>32.620893704327003</v>
      </c>
      <c r="H9">
        <v>-12.437103532601901</v>
      </c>
      <c r="I9">
        <v>5.0709349951960201</v>
      </c>
      <c r="J9">
        <v>-4.9767712982186296</v>
      </c>
      <c r="K9">
        <v>993.29050485001699</v>
      </c>
      <c r="L9">
        <v>886.35684908204803</v>
      </c>
      <c r="M9">
        <v>38.693605398062203</v>
      </c>
      <c r="N9">
        <v>0.99599788152283597</v>
      </c>
      <c r="O9">
        <v>17.930446128368501</v>
      </c>
      <c r="P9">
        <v>66.795011299907898</v>
      </c>
      <c r="Q9">
        <v>-2.5185491600678001E-2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581065.667048909</v>
      </c>
      <c r="F10">
        <v>2505.1</v>
      </c>
      <c r="G10">
        <v>-33.119481004245301</v>
      </c>
      <c r="H10">
        <v>-2.61624029398312</v>
      </c>
      <c r="I10">
        <v>-16.589420307080601</v>
      </c>
      <c r="J10">
        <v>-0.92191937666354096</v>
      </c>
      <c r="K10">
        <v>2415.00472739313</v>
      </c>
      <c r="L10">
        <v>2432.84609947832</v>
      </c>
      <c r="M10">
        <v>53.698050412886602</v>
      </c>
      <c r="N10">
        <v>0.90070832581164395</v>
      </c>
      <c r="O10">
        <v>10.5604566683964</v>
      </c>
      <c r="P10">
        <v>15.3334407587302</v>
      </c>
      <c r="Q10">
        <v>-8.6810116452262998E-2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530475.81530279003</v>
      </c>
      <c r="F11">
        <v>429.05</v>
      </c>
      <c r="G11">
        <v>-33.214451167004903</v>
      </c>
      <c r="H11">
        <v>-9.0743693471656304</v>
      </c>
      <c r="I11">
        <v>-19.2847977850668</v>
      </c>
      <c r="J11">
        <v>-1.4882971246683001</v>
      </c>
      <c r="K11">
        <v>428.88735971257103</v>
      </c>
      <c r="L11">
        <v>429.50130675038099</v>
      </c>
      <c r="M11">
        <v>45.609240451055904</v>
      </c>
      <c r="N11">
        <v>1.0129177388592601</v>
      </c>
      <c r="O11">
        <v>16.466612282950699</v>
      </c>
      <c r="P11">
        <v>7.4370852635532598</v>
      </c>
      <c r="Q11">
        <v>8.9015873791084998E-2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487857.97546387999</v>
      </c>
      <c r="F12">
        <v>3526.55</v>
      </c>
      <c r="G12">
        <v>17.967752094840801</v>
      </c>
      <c r="H12">
        <v>-14.5386741132592</v>
      </c>
      <c r="I12">
        <v>-10.921152979450699</v>
      </c>
      <c r="J12">
        <v>-1.6841220102041301</v>
      </c>
      <c r="K12">
        <v>3566.2760392484302</v>
      </c>
      <c r="L12">
        <v>3326.6268163080499</v>
      </c>
      <c r="M12">
        <v>43.698917059842401</v>
      </c>
      <c r="N12">
        <v>0.90477747867277103</v>
      </c>
      <c r="O12">
        <v>11.153960669776399</v>
      </c>
      <c r="P12">
        <v>45.725206611570201</v>
      </c>
      <c r="Q12">
        <v>0.12977471356268699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439746.67603600398</v>
      </c>
      <c r="F13">
        <v>7276.75</v>
      </c>
      <c r="G13">
        <v>-26.6786004352332</v>
      </c>
      <c r="H13">
        <v>-3.2753641387101999</v>
      </c>
      <c r="I13">
        <v>-11.257873881419201</v>
      </c>
      <c r="J13">
        <v>-1.6390975333223801</v>
      </c>
      <c r="K13">
        <v>7006.0140676476603</v>
      </c>
      <c r="L13">
        <v>7011.3245858321898</v>
      </c>
      <c r="M13">
        <v>49.348444009296102</v>
      </c>
      <c r="N13">
        <v>0.79325557515299905</v>
      </c>
      <c r="O13">
        <v>12.5777304428488</v>
      </c>
      <c r="P13">
        <v>17.598338666408001</v>
      </c>
      <c r="Q13">
        <v>-3.3807591333303001E-2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395258.29586131999</v>
      </c>
      <c r="F14">
        <v>1468.85</v>
      </c>
      <c r="G14">
        <v>-1.55941209150261</v>
      </c>
      <c r="H14">
        <v>1.975456040801</v>
      </c>
      <c r="I14">
        <v>-11.956566969930799</v>
      </c>
      <c r="J14">
        <v>-0.97395805641742506</v>
      </c>
      <c r="K14">
        <v>1425.02996401562</v>
      </c>
      <c r="L14">
        <v>1404.85199793267</v>
      </c>
      <c r="M14">
        <v>71.932679867585705</v>
      </c>
      <c r="N14">
        <v>0.92011502031693204</v>
      </c>
      <c r="O14">
        <v>15.556387650202501</v>
      </c>
      <c r="P14">
        <v>35.122579458166499</v>
      </c>
      <c r="Q14">
        <v>1.0897768101749E-2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24</v>
      </c>
      <c r="E15">
        <v>390967.88757442503</v>
      </c>
      <c r="F15">
        <v>1261.9000000000001</v>
      </c>
      <c r="G15">
        <v>2.5528586929803798</v>
      </c>
      <c r="H15">
        <v>-1.9195697232531499</v>
      </c>
      <c r="I15">
        <v>4.0061950248013902</v>
      </c>
      <c r="J15">
        <v>0.37503905858683401</v>
      </c>
      <c r="K15">
        <v>1176.32296728499</v>
      </c>
      <c r="L15">
        <v>1085.7639673569699</v>
      </c>
      <c r="M15">
        <v>63.3570192460299</v>
      </c>
      <c r="N15">
        <v>1.1165876831363699</v>
      </c>
      <c r="O15">
        <v>3.8117124970282701</v>
      </c>
      <c r="P15">
        <v>36.105268834600601</v>
      </c>
      <c r="Q15">
        <v>3.9816008606305998E-2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378347.34151299001</v>
      </c>
      <c r="F16">
        <v>12108.65</v>
      </c>
      <c r="G16">
        <v>-0.55803118781388505</v>
      </c>
      <c r="H16">
        <v>-11.561923734876</v>
      </c>
      <c r="I16">
        <v>6.79827012941705</v>
      </c>
      <c r="J16">
        <v>-3.2788871151388701</v>
      </c>
      <c r="K16">
        <v>12402.0331095319</v>
      </c>
      <c r="L16">
        <v>11401.5274275224</v>
      </c>
      <c r="M16">
        <v>27.873102038550801</v>
      </c>
      <c r="N16">
        <v>1.4368016313529199</v>
      </c>
      <c r="O16">
        <v>7.9719869679939697</v>
      </c>
      <c r="P16">
        <v>30.8456206134545</v>
      </c>
      <c r="Q16">
        <v>2.2460314078135001E-2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366873.36317988997</v>
      </c>
      <c r="F17">
        <v>369.75</v>
      </c>
      <c r="G17">
        <v>67.960100610892596</v>
      </c>
      <c r="H17">
        <v>-6.5765439207041796</v>
      </c>
      <c r="I17">
        <v>8.4181053784111093</v>
      </c>
      <c r="J17">
        <v>3.3159394757776299</v>
      </c>
      <c r="K17">
        <v>360.18351852706002</v>
      </c>
      <c r="L17">
        <v>313.61457815776203</v>
      </c>
      <c r="M17">
        <v>67.091320461862693</v>
      </c>
      <c r="N17">
        <v>1.02158360513536</v>
      </c>
      <c r="O17">
        <v>6.3421230561189796</v>
      </c>
      <c r="P17">
        <v>100.135317997293</v>
      </c>
      <c r="Q17">
        <v>0.16804993445483801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364902.85891245003</v>
      </c>
      <c r="F18">
        <v>1520.1</v>
      </c>
      <c r="G18">
        <v>20.8977239866365</v>
      </c>
      <c r="H18">
        <v>-4.4983619596258997</v>
      </c>
      <c r="I18">
        <v>9.6665701464896099</v>
      </c>
      <c r="J18">
        <v>4.1428251297764999E-2</v>
      </c>
      <c r="K18">
        <v>1506.29015695816</v>
      </c>
      <c r="L18">
        <v>1391.5358245150601</v>
      </c>
      <c r="M18">
        <v>60.7251553855154</v>
      </c>
      <c r="N18">
        <v>0.95955314033406802</v>
      </c>
      <c r="O18">
        <v>7.8119860535491101</v>
      </c>
      <c r="P18">
        <v>47.761846901579503</v>
      </c>
      <c r="Q18">
        <v>9.7783436391871995E-2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56</v>
      </c>
      <c r="E19">
        <v>362836.76557296002</v>
      </c>
      <c r="F19">
        <v>1002.05</v>
      </c>
      <c r="G19">
        <v>43.625083507684899</v>
      </c>
      <c r="H19">
        <v>-2.3380033121386701</v>
      </c>
      <c r="I19">
        <v>15.7931550694233</v>
      </c>
      <c r="J19">
        <v>0.51576035818583699</v>
      </c>
      <c r="K19">
        <v>967.58349515514897</v>
      </c>
      <c r="L19">
        <v>854.225399198638</v>
      </c>
      <c r="M19">
        <v>65.081432894032801</v>
      </c>
      <c r="N19">
        <v>0.97576091864293302</v>
      </c>
      <c r="O19">
        <v>6.3419989022503698</v>
      </c>
      <c r="P19">
        <v>71.305239764082302</v>
      </c>
      <c r="Q19">
        <v>0.12588570003161201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67</v>
      </c>
      <c r="E20">
        <v>362195.45615851501</v>
      </c>
      <c r="F20">
        <v>3183.8</v>
      </c>
      <c r="G20">
        <v>7.5922847078948799</v>
      </c>
      <c r="H20">
        <v>-19.5479404311492</v>
      </c>
      <c r="I20">
        <v>-1.81345435464412</v>
      </c>
      <c r="J20">
        <v>-1.8674921113196301</v>
      </c>
      <c r="K20">
        <v>3170.3361781316198</v>
      </c>
      <c r="L20">
        <v>2955.02151323917</v>
      </c>
      <c r="M20">
        <v>43.937630708284203</v>
      </c>
      <c r="N20">
        <v>0.91071068948576095</v>
      </c>
      <c r="O20">
        <v>17.592185438783801</v>
      </c>
      <c r="P20">
        <v>48.636788048552702</v>
      </c>
      <c r="Q20">
        <v>7.4559428323165006E-2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358328.22146450001</v>
      </c>
      <c r="F21">
        <v>1808.1</v>
      </c>
      <c r="G21">
        <v>-27.841684665706001</v>
      </c>
      <c r="H21">
        <v>-1.5227659809738601</v>
      </c>
      <c r="I21">
        <v>-16.245286079280898</v>
      </c>
      <c r="J21">
        <v>-0.59290796264420398</v>
      </c>
      <c r="K21">
        <v>1734.59155426142</v>
      </c>
      <c r="L21">
        <v>1758.62661873869</v>
      </c>
      <c r="M21">
        <v>64.841589435931397</v>
      </c>
      <c r="N21">
        <v>0.87455382873251497</v>
      </c>
      <c r="O21">
        <v>9.9358442564017402</v>
      </c>
      <c r="P21">
        <v>17.116300158694099</v>
      </c>
      <c r="Q21">
        <v>-8.1037825932618004E-2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352059.87937500002</v>
      </c>
      <c r="F22">
        <v>5394.05</v>
      </c>
      <c r="G22">
        <v>160.07355865088101</v>
      </c>
      <c r="H22">
        <v>-6.8785430750551999</v>
      </c>
      <c r="I22">
        <v>79.896266342952202</v>
      </c>
      <c r="J22">
        <v>-0.78066621061053199</v>
      </c>
      <c r="K22">
        <v>4667.6644915106799</v>
      </c>
      <c r="L22">
        <v>3416.5554829993598</v>
      </c>
      <c r="M22">
        <v>56.389218753618799</v>
      </c>
      <c r="N22">
        <v>1.20269281931042</v>
      </c>
      <c r="O22">
        <v>3.4992259990174399</v>
      </c>
      <c r="P22">
        <v>205.12784251612101</v>
      </c>
      <c r="Q22">
        <v>0.28163806492718002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344951.25582851999</v>
      </c>
      <c r="F23">
        <v>272.95</v>
      </c>
      <c r="G23">
        <v>41.966456007563302</v>
      </c>
      <c r="H23">
        <v>-7.3044044149348997</v>
      </c>
      <c r="I23">
        <v>21.9670512223638</v>
      </c>
      <c r="J23">
        <v>-0.66710111084557699</v>
      </c>
      <c r="K23">
        <v>270.079382751043</v>
      </c>
      <c r="L23">
        <v>241.09910662887901</v>
      </c>
      <c r="M23">
        <v>59.536628661705599</v>
      </c>
      <c r="N23">
        <v>0.74389372011210697</v>
      </c>
      <c r="O23">
        <v>7.3273493313793701</v>
      </c>
      <c r="P23">
        <v>70.593749999999901</v>
      </c>
      <c r="Q23">
        <v>8.9652175119068006E-2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56</v>
      </c>
      <c r="E24">
        <v>343415.62858590001</v>
      </c>
      <c r="F24">
        <v>2875.85</v>
      </c>
      <c r="G24">
        <v>69.627338747220307</v>
      </c>
      <c r="H24">
        <v>3.1814969053703299</v>
      </c>
      <c r="I24">
        <v>57.887544349535197</v>
      </c>
      <c r="J24">
        <v>-1.0894664731149299</v>
      </c>
      <c r="K24">
        <v>2566.1230096027798</v>
      </c>
      <c r="L24">
        <v>2017.9103640841599</v>
      </c>
      <c r="M24">
        <v>54.135996962595101</v>
      </c>
      <c r="N24">
        <v>1.1190554176756899</v>
      </c>
      <c r="O24">
        <v>4.7864109741467802</v>
      </c>
      <c r="P24">
        <v>103.13261522161299</v>
      </c>
      <c r="Q24">
        <v>0.18762602618381299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336250.80792326998</v>
      </c>
      <c r="F25">
        <v>11904.65</v>
      </c>
      <c r="G25">
        <v>14.7657609186053</v>
      </c>
      <c r="H25">
        <v>6.5906129233496697</v>
      </c>
      <c r="I25">
        <v>2.8153249935935198</v>
      </c>
      <c r="J25">
        <v>6.6366693014825104</v>
      </c>
      <c r="K25">
        <v>10414.9658036565</v>
      </c>
      <c r="L25">
        <v>9571.8158142751308</v>
      </c>
      <c r="M25">
        <v>75.366749056081105</v>
      </c>
      <c r="N25">
        <v>1.5855667378737699</v>
      </c>
      <c r="O25">
        <v>1.0663900240662301</v>
      </c>
      <c r="P25">
        <v>49.038202725457403</v>
      </c>
      <c r="Q25">
        <v>4.8281570914424997E-2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319290.13746045</v>
      </c>
      <c r="F26">
        <v>1474.5</v>
      </c>
      <c r="G26">
        <v>74.164847548995297</v>
      </c>
      <c r="H26">
        <v>-13.0621242670877</v>
      </c>
      <c r="I26">
        <v>29.764350965333499</v>
      </c>
      <c r="J26">
        <v>-1.7265527921513899</v>
      </c>
      <c r="K26">
        <v>1391.8086985099301</v>
      </c>
      <c r="L26">
        <v>1186.5584787033999</v>
      </c>
      <c r="M26">
        <v>60.981558358489103</v>
      </c>
      <c r="N26">
        <v>1.1391824008137701</v>
      </c>
      <c r="O26">
        <v>9.9626992200745992</v>
      </c>
      <c r="P26">
        <v>108.262711864406</v>
      </c>
      <c r="Q26">
        <v>6.8976072953262996E-2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307803.48338980402</v>
      </c>
      <c r="F27">
        <v>329.6</v>
      </c>
      <c r="G27">
        <v>49.7493065128143</v>
      </c>
      <c r="H27">
        <v>-7.1886300563186696</v>
      </c>
      <c r="I27">
        <v>27.389722979512701</v>
      </c>
      <c r="J27">
        <v>-0.45179432257109498</v>
      </c>
      <c r="K27">
        <v>311.86169196139502</v>
      </c>
      <c r="L27">
        <v>265.86160162029898</v>
      </c>
      <c r="M27">
        <v>59.9064550375994</v>
      </c>
      <c r="N27">
        <v>0.84483683575998203</v>
      </c>
      <c r="O27">
        <v>5.7949029126213398</v>
      </c>
      <c r="P27">
        <v>85.663990987184903</v>
      </c>
      <c r="Q27">
        <v>0.110700992941398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306934.51984889997</v>
      </c>
      <c r="F28">
        <v>4735.8999999999996</v>
      </c>
      <c r="G28">
        <v>-3.6534421782265798</v>
      </c>
      <c r="H28">
        <v>1.05491051706159</v>
      </c>
      <c r="I28">
        <v>5.5591159001307098</v>
      </c>
      <c r="J28">
        <v>-3.9129655195587398</v>
      </c>
      <c r="K28">
        <v>4651.7655126297695</v>
      </c>
      <c r="L28">
        <v>4230.6359856890003</v>
      </c>
      <c r="M28">
        <v>44.366367977253702</v>
      </c>
      <c r="N28">
        <v>1.4651243126337301</v>
      </c>
      <c r="O28">
        <v>10.200806604869101</v>
      </c>
      <c r="P28">
        <v>35.650554958825602</v>
      </c>
      <c r="Q28">
        <v>1.059260567405E-2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301973.49625520001</v>
      </c>
      <c r="F29">
        <v>3431.45</v>
      </c>
      <c r="G29">
        <v>-12.6581041428406</v>
      </c>
      <c r="H29">
        <v>-4.3073654087313997</v>
      </c>
      <c r="I29">
        <v>-17.634159872413601</v>
      </c>
      <c r="J29">
        <v>-1.9327925305120699</v>
      </c>
      <c r="K29">
        <v>3438.3972898503498</v>
      </c>
      <c r="L29">
        <v>3404.9308187298702</v>
      </c>
      <c r="M29">
        <v>48.826137377633898</v>
      </c>
      <c r="N29">
        <v>1.14365677370178</v>
      </c>
      <c r="O29">
        <v>13.274271809293399</v>
      </c>
      <c r="P29">
        <v>19.046297420597</v>
      </c>
      <c r="Q29">
        <v>7.3919898858236993E-2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291589.49079200497</v>
      </c>
      <c r="F30">
        <v>474.8</v>
      </c>
      <c r="G30">
        <v>79.143362490362094</v>
      </c>
      <c r="H30">
        <v>-14.3842682958123</v>
      </c>
      <c r="I30">
        <v>13.4059481063076</v>
      </c>
      <c r="J30">
        <v>-3.4287456565735801</v>
      </c>
      <c r="K30">
        <v>469.318377921972</v>
      </c>
      <c r="L30">
        <v>403.59788051828201</v>
      </c>
      <c r="M30">
        <v>46.343763970158399</v>
      </c>
      <c r="N30">
        <v>0.70336306683039096</v>
      </c>
      <c r="O30">
        <v>11.078348778433</v>
      </c>
      <c r="P30">
        <v>109.301300418778</v>
      </c>
      <c r="Q30">
        <v>0.13186791005255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283351.72966463998</v>
      </c>
      <c r="F31">
        <v>1776.85</v>
      </c>
      <c r="G31">
        <v>62.853478046362397</v>
      </c>
      <c r="H31">
        <v>-20.8399050339758</v>
      </c>
      <c r="I31">
        <v>0.21193461927423801</v>
      </c>
      <c r="J31">
        <v>-1.9922512086855799</v>
      </c>
      <c r="K31">
        <v>1820.6342201259099</v>
      </c>
      <c r="L31">
        <v>1628.82853828972</v>
      </c>
      <c r="M31">
        <v>45.010811252086803</v>
      </c>
      <c r="N31">
        <v>0.42619464237389698</v>
      </c>
      <c r="O31">
        <v>22.356980048962999</v>
      </c>
      <c r="P31">
        <v>117.871375145607</v>
      </c>
      <c r="Q31">
        <v>5.4495410528353001E-2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282948.48683499999</v>
      </c>
      <c r="F32">
        <v>656.75</v>
      </c>
      <c r="G32">
        <v>86.498172427138698</v>
      </c>
      <c r="H32">
        <v>-12.2502126675457</v>
      </c>
      <c r="I32">
        <v>95.345744905923297</v>
      </c>
      <c r="J32">
        <v>-1.31576149826732</v>
      </c>
      <c r="K32">
        <v>597.19547055886403</v>
      </c>
      <c r="L32">
        <v>432.384337242963</v>
      </c>
      <c r="M32">
        <v>53.455970186061201</v>
      </c>
      <c r="N32">
        <v>0.23168725467631199</v>
      </c>
      <c r="O32">
        <v>22.984392843547699</v>
      </c>
      <c r="P32">
        <v>130.762473647224</v>
      </c>
      <c r="Q32">
        <v>5.6517463791797E-2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104</v>
      </c>
      <c r="E33">
        <v>279699.06832657498</v>
      </c>
      <c r="F33">
        <v>2927.8</v>
      </c>
      <c r="G33">
        <v>-38.679428260669198</v>
      </c>
      <c r="H33">
        <v>-6.9615269784581102</v>
      </c>
      <c r="I33">
        <v>-24.7417012734719</v>
      </c>
      <c r="J33">
        <v>-1.2897762815815901</v>
      </c>
      <c r="K33">
        <v>2891.3870984425498</v>
      </c>
      <c r="L33">
        <v>2987.2032950359298</v>
      </c>
      <c r="M33">
        <v>58.222852939634599</v>
      </c>
      <c r="N33">
        <v>0.901799007435647</v>
      </c>
      <c r="O33">
        <v>21.866247694514598</v>
      </c>
      <c r="P33">
        <v>9.6513239204524197</v>
      </c>
      <c r="Q33">
        <v>-8.0462017935260005E-2</v>
      </c>
    </row>
    <row r="34" spans="1:17" x14ac:dyDescent="0.3">
      <c r="A34" t="s">
        <v>105</v>
      </c>
      <c r="B34" t="s">
        <v>106</v>
      </c>
      <c r="C34" t="str">
        <f>IFERROR(VLOOKUP(Table1[[#This Row],[Ticker]],[1]!Table1[[Symbol]:[Industry]],2,FALSE),"-")</f>
        <v>-</v>
      </c>
      <c r="D34" t="s">
        <v>59</v>
      </c>
      <c r="E34">
        <v>277159.63230026001</v>
      </c>
      <c r="F34">
        <v>717.45</v>
      </c>
      <c r="G34">
        <v>162.45353112189099</v>
      </c>
      <c r="H34">
        <v>-20.552140051311302</v>
      </c>
      <c r="I34">
        <v>26.161835487653299</v>
      </c>
      <c r="J34">
        <v>-3.6080642597092498</v>
      </c>
      <c r="K34">
        <v>688.87397180097605</v>
      </c>
      <c r="L34">
        <v>549.55417145304102</v>
      </c>
      <c r="M34">
        <v>40.380839707237101</v>
      </c>
      <c r="N34">
        <v>0.88860957057974799</v>
      </c>
      <c r="O34">
        <v>24.865844309707899</v>
      </c>
      <c r="P34">
        <v>204.19758320966699</v>
      </c>
      <c r="Q34">
        <v>0.162376507330974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274372.85046475002</v>
      </c>
      <c r="F35">
        <v>7871.55</v>
      </c>
      <c r="G35">
        <v>85.745133519458193</v>
      </c>
      <c r="H35">
        <v>0.34107044951491</v>
      </c>
      <c r="I35">
        <v>84.587385241301405</v>
      </c>
      <c r="J35">
        <v>1.8022813763293299</v>
      </c>
      <c r="K35">
        <v>6839.8073764707797</v>
      </c>
      <c r="L35">
        <v>5243.4530018617997</v>
      </c>
      <c r="M35">
        <v>62.469790012063299</v>
      </c>
      <c r="N35">
        <v>1.0409538775596701</v>
      </c>
      <c r="O35">
        <v>0.79717463523703003</v>
      </c>
      <c r="P35">
        <v>142.5</v>
      </c>
      <c r="Q35">
        <v>0.186935531584321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21</v>
      </c>
      <c r="E36">
        <v>268968.35006415501</v>
      </c>
      <c r="F36">
        <v>527.35</v>
      </c>
      <c r="G36">
        <v>8.9140685787403893</v>
      </c>
      <c r="H36">
        <v>8.9154177961439807</v>
      </c>
      <c r="I36">
        <v>-0.43155408319746602</v>
      </c>
      <c r="J36">
        <v>2.2854465409222899</v>
      </c>
      <c r="K36">
        <v>477.05888621842303</v>
      </c>
      <c r="L36">
        <v>458.86842815260502</v>
      </c>
      <c r="M36">
        <v>80.678568370131103</v>
      </c>
      <c r="N36">
        <v>1.3384675693108199</v>
      </c>
      <c r="O36">
        <v>3.5175879396984699</v>
      </c>
      <c r="P36">
        <v>40.6079189441407</v>
      </c>
      <c r="Q36">
        <v>-8.8725883838484995E-2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265266.83285974001</v>
      </c>
      <c r="F37">
        <v>9532.4</v>
      </c>
      <c r="G37">
        <v>80.597288071665702</v>
      </c>
      <c r="H37">
        <v>-3.2241749315689399</v>
      </c>
      <c r="I37">
        <v>31.2989175091794</v>
      </c>
      <c r="J37">
        <v>-3.35518689368917</v>
      </c>
      <c r="K37">
        <v>9260.9274264670403</v>
      </c>
      <c r="L37">
        <v>7724.20185451</v>
      </c>
      <c r="M37">
        <v>43.334482954448497</v>
      </c>
      <c r="N37">
        <v>0.76843786141917503</v>
      </c>
      <c r="O37">
        <v>5.3124082077965697</v>
      </c>
      <c r="P37">
        <v>109.918520149746</v>
      </c>
      <c r="Q37">
        <v>9.7366674816924001E-2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253109.44615527001</v>
      </c>
      <c r="F38">
        <v>1580.2</v>
      </c>
      <c r="G38">
        <v>-23.122361142503301</v>
      </c>
      <c r="H38">
        <v>-5.5140543154415802</v>
      </c>
      <c r="I38">
        <v>-16.6908419045652</v>
      </c>
      <c r="J38">
        <v>-1.33380370343543</v>
      </c>
      <c r="K38">
        <v>1587.91685188357</v>
      </c>
      <c r="L38">
        <v>1588.4836105173399</v>
      </c>
      <c r="M38">
        <v>50.904993353229102</v>
      </c>
      <c r="N38">
        <v>1.1986043435293099</v>
      </c>
      <c r="O38">
        <v>10.1759270978357</v>
      </c>
      <c r="P38">
        <v>11.3561889996828</v>
      </c>
      <c r="Q38">
        <v>-2.979720963854E-3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246019.1617314</v>
      </c>
      <c r="F39">
        <v>2568.1</v>
      </c>
      <c r="G39">
        <v>-12.411684355010999</v>
      </c>
      <c r="H39">
        <v>0.37450684556278402</v>
      </c>
      <c r="I39">
        <v>-17.131571691540302</v>
      </c>
      <c r="J39">
        <v>-0.20789345241771301</v>
      </c>
      <c r="K39">
        <v>2509.7845865095701</v>
      </c>
      <c r="L39">
        <v>2447.0844388314999</v>
      </c>
      <c r="M39">
        <v>60.676065935539</v>
      </c>
      <c r="N39">
        <v>0.731424513481856</v>
      </c>
      <c r="O39">
        <v>7.8345858806121402</v>
      </c>
      <c r="P39">
        <v>19.724941724941701</v>
      </c>
      <c r="Q39">
        <v>-5.4622364722520002E-3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233890.07133762899</v>
      </c>
      <c r="F40">
        <v>167.66</v>
      </c>
      <c r="G40">
        <v>50.349890122497797</v>
      </c>
      <c r="H40">
        <v>-8.9749298459598297</v>
      </c>
      <c r="I40">
        <v>17.719940034512899</v>
      </c>
      <c r="J40">
        <v>-2.4262212212499201</v>
      </c>
      <c r="K40">
        <v>165.812164400509</v>
      </c>
      <c r="L40">
        <v>145.291565164574</v>
      </c>
      <c r="M40">
        <v>48.988547249663</v>
      </c>
      <c r="N40">
        <v>0.69648995812486902</v>
      </c>
      <c r="O40">
        <v>17.3804127400692</v>
      </c>
      <c r="P40">
        <v>96.093567251461906</v>
      </c>
      <c r="Q40">
        <v>9.4308018109772004E-2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49</v>
      </c>
      <c r="E41">
        <v>227542.87319322</v>
      </c>
      <c r="F41">
        <v>352.8</v>
      </c>
      <c r="G41">
        <v>16.050658542917802</v>
      </c>
      <c r="H41">
        <v>-6.9840777739271402</v>
      </c>
      <c r="I41">
        <v>39.463334948403201</v>
      </c>
      <c r="J41">
        <v>-1.71285720414567</v>
      </c>
      <c r="K41">
        <v>353.57795518278101</v>
      </c>
      <c r="L41">
        <v>289.51136198483198</v>
      </c>
      <c r="M41">
        <v>51.918319039377998</v>
      </c>
      <c r="N41">
        <v>0.85307914110513605</v>
      </c>
      <c r="O41">
        <v>11.87641723356</v>
      </c>
      <c r="P41">
        <v>73.964497041420103</v>
      </c>
    </row>
    <row r="42" spans="1:17" x14ac:dyDescent="0.3">
      <c r="A42" t="s">
        <v>124</v>
      </c>
      <c r="B42" t="s">
        <v>125</v>
      </c>
      <c r="C42" t="str">
        <f>IFERROR(VLOOKUP(Table1[[#This Row],[Ticker]],[1]!Table1[[Symbol]:[Industry]],2,FALSE),"-")</f>
        <v>-</v>
      </c>
      <c r="D42" t="s">
        <v>126</v>
      </c>
      <c r="E42">
        <v>227143.70278600001</v>
      </c>
      <c r="F42">
        <v>171.76</v>
      </c>
      <c r="G42">
        <v>400.08842471407002</v>
      </c>
      <c r="H42">
        <v>-16.5182894851166</v>
      </c>
      <c r="I42">
        <v>60.123342541140303</v>
      </c>
      <c r="J42">
        <v>-3.6748083306458299</v>
      </c>
      <c r="K42">
        <v>167.27447724766199</v>
      </c>
      <c r="L42">
        <v>129.01869148969899</v>
      </c>
      <c r="M42">
        <v>47.149154914673097</v>
      </c>
      <c r="N42">
        <v>0.60718255125557197</v>
      </c>
      <c r="O42">
        <v>16.4415463437354</v>
      </c>
      <c r="P42">
        <v>430.94281298299802</v>
      </c>
      <c r="Q42">
        <v>0.16524730424887801</v>
      </c>
    </row>
    <row r="43" spans="1:17" x14ac:dyDescent="0.3">
      <c r="A43" t="s">
        <v>127</v>
      </c>
      <c r="B43" t="s">
        <v>128</v>
      </c>
      <c r="C43" t="str">
        <f>IFERROR(VLOOKUP(Table1[[#This Row],[Ticker]],[1]!Table1[[Symbol]:[Industry]],2,FALSE),"-")</f>
        <v>-</v>
      </c>
      <c r="D43" t="s">
        <v>129</v>
      </c>
      <c r="E43">
        <v>226960.19101484999</v>
      </c>
      <c r="F43">
        <v>943.9</v>
      </c>
      <c r="G43">
        <v>-6.6954697616727703</v>
      </c>
      <c r="H43">
        <v>-3.7286617271206999</v>
      </c>
      <c r="I43">
        <v>-3.3976600483195099</v>
      </c>
      <c r="J43">
        <v>-2.5938718370556102</v>
      </c>
      <c r="K43">
        <v>898.33743989848494</v>
      </c>
      <c r="L43">
        <v>839.82269749189402</v>
      </c>
      <c r="M43">
        <v>55.393816227035401</v>
      </c>
      <c r="N43">
        <v>0.948996236366771</v>
      </c>
      <c r="O43">
        <v>0.582688844157219</v>
      </c>
      <c r="P43">
        <v>30.5532503457814</v>
      </c>
      <c r="Q43">
        <v>-2.465425185077E-3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132</v>
      </c>
      <c r="E44">
        <v>223606.13437911001</v>
      </c>
      <c r="F44">
        <v>307.64999999999998</v>
      </c>
      <c r="G44">
        <v>123.01417072378599</v>
      </c>
      <c r="H44">
        <v>-9.6009689755165493</v>
      </c>
      <c r="I44">
        <v>55.389899993407496</v>
      </c>
      <c r="J44">
        <v>-1.4795340071192</v>
      </c>
      <c r="K44">
        <v>274.278789881347</v>
      </c>
      <c r="L44">
        <v>209.36370469381299</v>
      </c>
      <c r="M44">
        <v>55.748197587110297</v>
      </c>
      <c r="N44">
        <v>0.89486545976841503</v>
      </c>
      <c r="O44">
        <v>4.9894360474565396</v>
      </c>
      <c r="P44">
        <v>154.15117719950399</v>
      </c>
      <c r="Q44">
        <v>0.21878063195625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129</v>
      </c>
      <c r="E45">
        <v>217225.93234494099</v>
      </c>
      <c r="F45">
        <v>174.07</v>
      </c>
      <c r="G45">
        <v>28.362936900138699</v>
      </c>
      <c r="H45">
        <v>-5.1586877708769503</v>
      </c>
      <c r="I45">
        <v>13.5167193378505</v>
      </c>
      <c r="J45">
        <v>-4.2591424041747104</v>
      </c>
      <c r="K45">
        <v>170.79299575111</v>
      </c>
      <c r="L45">
        <v>149.339489864814</v>
      </c>
      <c r="M45">
        <v>41.109886035230602</v>
      </c>
      <c r="N45">
        <v>0.76387023888416805</v>
      </c>
      <c r="O45">
        <v>6.0492905153099299</v>
      </c>
      <c r="P45">
        <v>56.467415730337002</v>
      </c>
      <c r="Q45">
        <v>2.3315703585598001E-2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211743.81529835</v>
      </c>
      <c r="F46">
        <v>1607.85</v>
      </c>
      <c r="G46">
        <v>71.647440551654995</v>
      </c>
      <c r="H46">
        <v>5.2842790678943903</v>
      </c>
      <c r="I46">
        <v>18.452071889340999</v>
      </c>
      <c r="J46">
        <v>0.19137559051862901</v>
      </c>
      <c r="K46">
        <v>1513.6429262112999</v>
      </c>
      <c r="L46">
        <v>1286.46408104686</v>
      </c>
      <c r="M46">
        <v>66.238225647526093</v>
      </c>
      <c r="N46">
        <v>0.92742252070144604</v>
      </c>
      <c r="O46">
        <v>3.9898000435363898</v>
      </c>
      <c r="P46">
        <v>104.847751305898</v>
      </c>
      <c r="Q46">
        <v>0.23949195917284399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204151.33295235</v>
      </c>
      <c r="F47">
        <v>825.4</v>
      </c>
      <c r="G47">
        <v>41.680186042747003</v>
      </c>
      <c r="H47">
        <v>-9.2327990898260399</v>
      </c>
      <c r="I47">
        <v>3.1161914880833499</v>
      </c>
      <c r="J47">
        <v>-5.1307930611757797</v>
      </c>
      <c r="K47">
        <v>846.39706502579998</v>
      </c>
      <c r="L47">
        <v>758.10606260107704</v>
      </c>
      <c r="M47">
        <v>40.504541112186402</v>
      </c>
      <c r="N47">
        <v>0.853089114526141</v>
      </c>
      <c r="O47">
        <v>17.2280106614974</v>
      </c>
      <c r="P47">
        <v>78.252888456969998</v>
      </c>
      <c r="Q47">
        <v>0.13338503198906401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194803.08956068501</v>
      </c>
      <c r="F48">
        <v>5515.65</v>
      </c>
      <c r="G48">
        <v>188.751229588532</v>
      </c>
      <c r="H48">
        <v>11.396121076946301</v>
      </c>
      <c r="I48">
        <v>72.774036855916805</v>
      </c>
      <c r="J48">
        <v>2.1585563956996299</v>
      </c>
      <c r="K48">
        <v>4785.6604074583902</v>
      </c>
      <c r="L48">
        <v>3655.9156313639401</v>
      </c>
      <c r="M48">
        <v>74.212915525684096</v>
      </c>
      <c r="N48">
        <v>0.91220586281778004</v>
      </c>
      <c r="O48">
        <v>0.713424528387407</v>
      </c>
      <c r="P48">
        <v>232.77926935955799</v>
      </c>
      <c r="Q48">
        <v>0.248318583432342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80</v>
      </c>
      <c r="E49">
        <v>183663.58156327499</v>
      </c>
      <c r="F49">
        <v>2726.4</v>
      </c>
      <c r="G49">
        <v>26.814376060925699</v>
      </c>
      <c r="H49">
        <v>5.6616251332781298</v>
      </c>
      <c r="I49">
        <v>17.7197057787386</v>
      </c>
      <c r="J49">
        <v>6.0241347493382298</v>
      </c>
      <c r="K49">
        <v>2424.2611080125998</v>
      </c>
      <c r="L49">
        <v>2185.9039520617298</v>
      </c>
      <c r="M49">
        <v>83.029987141958898</v>
      </c>
      <c r="N49">
        <v>1.6800245180108799</v>
      </c>
      <c r="O49">
        <v>0.64187206572769995</v>
      </c>
      <c r="P49">
        <v>57.925327674965303</v>
      </c>
      <c r="Q49">
        <v>6.0316098777822E-2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148</v>
      </c>
      <c r="E50">
        <v>179929.28212875</v>
      </c>
      <c r="F50">
        <v>8587.4</v>
      </c>
      <c r="G50">
        <v>70.150882127995601</v>
      </c>
      <c r="H50">
        <v>-6.26657265587155</v>
      </c>
      <c r="I50">
        <v>72.452882184455007</v>
      </c>
      <c r="J50">
        <v>-0.99671839476125801</v>
      </c>
      <c r="K50">
        <v>7847.8449587859504</v>
      </c>
      <c r="L50">
        <v>6038.0666018054399</v>
      </c>
      <c r="M50">
        <v>52.413759159896003</v>
      </c>
      <c r="N50">
        <v>1.03490421475784</v>
      </c>
      <c r="O50">
        <v>6.5508768661061501</v>
      </c>
      <c r="P50">
        <v>123.04935064935</v>
      </c>
      <c r="Q50">
        <v>0.18380217363106899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174235.62958965599</v>
      </c>
      <c r="F51">
        <v>203.97</v>
      </c>
      <c r="G51">
        <v>143.553256225198</v>
      </c>
      <c r="H51">
        <v>3.3422175870769499</v>
      </c>
      <c r="I51">
        <v>52.878970631189702</v>
      </c>
      <c r="J51">
        <v>1.0282054785199299</v>
      </c>
      <c r="K51">
        <v>187.23211982732801</v>
      </c>
      <c r="L51">
        <v>152.25629265162399</v>
      </c>
      <c r="M51">
        <v>64.962321013011504</v>
      </c>
      <c r="N51">
        <v>1.14952140213131</v>
      </c>
      <c r="O51">
        <v>1.5835662107172399</v>
      </c>
      <c r="P51">
        <v>179.41095890410901</v>
      </c>
      <c r="Q51">
        <v>3.9781893109899998E-2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154</v>
      </c>
      <c r="E52">
        <v>168453.84624680001</v>
      </c>
      <c r="F52">
        <v>465</v>
      </c>
      <c r="G52">
        <v>42.337958766020897</v>
      </c>
      <c r="H52">
        <v>-8.1572364013263599</v>
      </c>
      <c r="I52">
        <v>69.875955654698103</v>
      </c>
      <c r="J52">
        <v>-4.8207194955438499</v>
      </c>
      <c r="K52">
        <v>422.29309530904402</v>
      </c>
      <c r="L52">
        <v>334.19262799306398</v>
      </c>
      <c r="M52">
        <v>52.245862286907602</v>
      </c>
      <c r="N52">
        <v>1.3310555391318699</v>
      </c>
      <c r="O52">
        <v>8.9784946236559193</v>
      </c>
      <c r="P52">
        <v>123.55769230769199</v>
      </c>
      <c r="Q52">
        <v>4.3354002084679003E-2</v>
      </c>
    </row>
    <row r="53" spans="1:17" x14ac:dyDescent="0.3">
      <c r="A53" t="s">
        <v>155</v>
      </c>
      <c r="B53" t="s">
        <v>156</v>
      </c>
      <c r="C53" t="str">
        <f>IFERROR(VLOOKUP(Table1[[#This Row],[Ticker]],[1]!Table1[[Symbol]:[Industry]],2,FALSE),"-")</f>
        <v>-</v>
      </c>
      <c r="D53" t="s">
        <v>80</v>
      </c>
      <c r="E53">
        <v>165090.85111295001</v>
      </c>
      <c r="F53">
        <v>695</v>
      </c>
      <c r="G53">
        <v>33.745427307056197</v>
      </c>
      <c r="H53">
        <v>-6.11904515106652</v>
      </c>
      <c r="I53">
        <v>19.124381246136899</v>
      </c>
      <c r="J53">
        <v>0.69224607918733505</v>
      </c>
      <c r="K53">
        <v>635.32556928503197</v>
      </c>
      <c r="L53">
        <v>563.44940349618105</v>
      </c>
      <c r="M53">
        <v>62.423126516010399</v>
      </c>
      <c r="N53">
        <v>1.25472956218232</v>
      </c>
      <c r="O53">
        <v>0.97841726618703695</v>
      </c>
      <c r="P53">
        <v>72.0084148001485</v>
      </c>
      <c r="Q53">
        <v>6.2381913131489997E-2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159</v>
      </c>
      <c r="E54">
        <v>163201.862001425</v>
      </c>
      <c r="F54">
        <v>4222.1499999999996</v>
      </c>
      <c r="G54">
        <v>34.547681864302199</v>
      </c>
      <c r="H54">
        <v>-7.4190659958513399</v>
      </c>
      <c r="I54">
        <v>30.801884040745399</v>
      </c>
      <c r="J54">
        <v>-3.8605063170070499</v>
      </c>
      <c r="K54">
        <v>4103.00545727602</v>
      </c>
      <c r="L54">
        <v>3383.5713828419598</v>
      </c>
      <c r="M54">
        <v>44.582104259344099</v>
      </c>
      <c r="N54">
        <v>0.98252736432594301</v>
      </c>
      <c r="O54">
        <v>9.1813412597847108</v>
      </c>
      <c r="P54">
        <v>80.947993228619694</v>
      </c>
      <c r="Q54">
        <v>9.8893770851181007E-2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-</v>
      </c>
      <c r="D55" t="s">
        <v>162</v>
      </c>
      <c r="E55">
        <v>160667.1474593</v>
      </c>
      <c r="F55">
        <v>3121.4</v>
      </c>
      <c r="G55">
        <v>-4.5188341779404704</v>
      </c>
      <c r="H55">
        <v>-0.40788544636416302</v>
      </c>
      <c r="I55">
        <v>4.7621958397161901</v>
      </c>
      <c r="J55">
        <v>-1.68248484663415</v>
      </c>
      <c r="K55">
        <v>3041.2992830922799</v>
      </c>
      <c r="L55">
        <v>2811.3943651597501</v>
      </c>
      <c r="M55">
        <v>59.110943369420497</v>
      </c>
      <c r="N55">
        <v>0.81490740195700395</v>
      </c>
      <c r="O55">
        <v>3.5112449541872199</v>
      </c>
      <c r="P55">
        <v>36.154064251597497</v>
      </c>
      <c r="Q55">
        <v>2.2026354373180001E-3</v>
      </c>
    </row>
    <row r="56" spans="1:17" x14ac:dyDescent="0.3">
      <c r="A56" t="s">
        <v>163</v>
      </c>
      <c r="B56" t="s">
        <v>164</v>
      </c>
      <c r="C56" t="str">
        <f>IFERROR(VLOOKUP(Table1[[#This Row],[Ticker]],[1]!Table1[[Symbol]:[Industry]],2,FALSE),"-")</f>
        <v>-</v>
      </c>
      <c r="D56" t="s">
        <v>126</v>
      </c>
      <c r="E56">
        <v>160087.93637760001</v>
      </c>
      <c r="F56">
        <v>501.25</v>
      </c>
      <c r="G56">
        <v>158.98541904315701</v>
      </c>
      <c r="H56">
        <v>-15.070946108400699</v>
      </c>
      <c r="I56">
        <v>15.930318409341901</v>
      </c>
      <c r="J56">
        <v>-0.95879731654886302</v>
      </c>
      <c r="K56">
        <v>467.35489849507502</v>
      </c>
      <c r="L56">
        <v>383.04509275550902</v>
      </c>
      <c r="M56">
        <v>49.108335031674898</v>
      </c>
      <c r="N56">
        <v>0.68043441507434399</v>
      </c>
      <c r="O56">
        <v>11.5211970074812</v>
      </c>
      <c r="P56">
        <v>190.74825986078801</v>
      </c>
      <c r="Q56">
        <v>0.19095601083681901</v>
      </c>
    </row>
    <row r="57" spans="1:17" x14ac:dyDescent="0.3">
      <c r="A57" t="s">
        <v>165</v>
      </c>
      <c r="B57" t="s">
        <v>166</v>
      </c>
      <c r="C57" t="str">
        <f>IFERROR(VLOOKUP(Table1[[#This Row],[Ticker]],[1]!Table1[[Symbol]:[Industry]],2,FALSE),"-")</f>
        <v>-</v>
      </c>
      <c r="D57" t="s">
        <v>21</v>
      </c>
      <c r="E57">
        <v>159485.45502334399</v>
      </c>
      <c r="F57">
        <v>5447.5</v>
      </c>
      <c r="G57">
        <v>-21.325563265923101</v>
      </c>
      <c r="H57">
        <v>7.1988567365179597</v>
      </c>
      <c r="I57">
        <v>-23.957991936659301</v>
      </c>
      <c r="J57">
        <v>3.5026400060614198</v>
      </c>
      <c r="K57">
        <v>4980.5779191198299</v>
      </c>
      <c r="L57">
        <v>5117.8879846898899</v>
      </c>
      <c r="M57">
        <v>84.702775912769397</v>
      </c>
      <c r="N57">
        <v>1.2385360340545699</v>
      </c>
      <c r="O57">
        <v>18.256080770995801</v>
      </c>
      <c r="P57">
        <v>20.692138117446301</v>
      </c>
      <c r="Q57">
        <v>-4.6859336895999998E-4</v>
      </c>
    </row>
    <row r="58" spans="1:17" x14ac:dyDescent="0.3">
      <c r="A58" t="s">
        <v>167</v>
      </c>
      <c r="B58" t="s">
        <v>168</v>
      </c>
      <c r="C58" t="str">
        <f>IFERROR(VLOOKUP(Table1[[#This Row],[Ticker]],[1]!Table1[[Symbol]:[Industry]],2,FALSE),"-")</f>
        <v>-</v>
      </c>
      <c r="D58" t="s">
        <v>169</v>
      </c>
      <c r="E58">
        <v>155142.94859349</v>
      </c>
      <c r="F58">
        <v>689.85</v>
      </c>
      <c r="G58">
        <v>36.697329101881799</v>
      </c>
      <c r="H58">
        <v>-8.1377356182650296</v>
      </c>
      <c r="I58">
        <v>2.06370037585652</v>
      </c>
      <c r="J58">
        <v>-0.18557858110956299</v>
      </c>
      <c r="K58">
        <v>657.778852588831</v>
      </c>
      <c r="L58">
        <v>576.10401630287799</v>
      </c>
      <c r="M58">
        <v>61.044815216971699</v>
      </c>
      <c r="N58">
        <v>0.72139465849634699</v>
      </c>
      <c r="O58">
        <v>3.6819598463433998</v>
      </c>
      <c r="P58">
        <v>65.372168284789595</v>
      </c>
      <c r="Q58">
        <v>5.2911854758448999E-2</v>
      </c>
    </row>
    <row r="59" spans="1:17" x14ac:dyDescent="0.3">
      <c r="A59" t="s">
        <v>63</v>
      </c>
      <c r="B59" t="s">
        <v>170</v>
      </c>
      <c r="C59" t="str">
        <f>IFERROR(VLOOKUP(Table1[[#This Row],[Ticker]],[1]!Table1[[Symbol]:[Industry]],2,FALSE),"-")</f>
        <v>-</v>
      </c>
      <c r="D59" t="s">
        <v>56</v>
      </c>
      <c r="E59">
        <v>151860.11489632499</v>
      </c>
      <c r="F59">
        <v>675.7</v>
      </c>
      <c r="G59">
        <v>93.799093118464796</v>
      </c>
      <c r="H59">
        <v>-2.3809032893531001</v>
      </c>
      <c r="I59">
        <v>17.519933570311899</v>
      </c>
      <c r="J59">
        <v>1.10869750814212</v>
      </c>
      <c r="K59">
        <v>648.64859838955203</v>
      </c>
      <c r="L59">
        <v>563.74200213319295</v>
      </c>
      <c r="M59">
        <v>39.2687657472623</v>
      </c>
      <c r="N59">
        <v>0.999055640314371</v>
      </c>
      <c r="O59">
        <v>5.4610034038774504</v>
      </c>
      <c r="P59">
        <v>120.780918150628</v>
      </c>
      <c r="Q59">
        <v>0.108572439416318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140</v>
      </c>
      <c r="E60">
        <v>149594.87097548999</v>
      </c>
      <c r="F60">
        <v>1521.55</v>
      </c>
      <c r="G60">
        <v>93.566099038632601</v>
      </c>
      <c r="H60">
        <v>-1.7035109416649601</v>
      </c>
      <c r="I60">
        <v>33.626702722611299</v>
      </c>
      <c r="J60">
        <v>-7.6284268654277003</v>
      </c>
      <c r="K60">
        <v>1367.75831695024</v>
      </c>
      <c r="L60">
        <v>1100.8946846782301</v>
      </c>
      <c r="M60">
        <v>51.179184451389801</v>
      </c>
      <c r="N60">
        <v>1.09207889192439</v>
      </c>
      <c r="O60">
        <v>8.4387631034142903</v>
      </c>
      <c r="P60">
        <v>137.35278059433699</v>
      </c>
      <c r="Q60">
        <v>0.13634861447937399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37</v>
      </c>
      <c r="E61">
        <v>149430.25888172499</v>
      </c>
      <c r="F61">
        <v>1501.85</v>
      </c>
      <c r="G61">
        <v>-9.9343740093417594</v>
      </c>
      <c r="H61">
        <v>-1.11684122902679</v>
      </c>
      <c r="I61">
        <v>-6.0818847307649797</v>
      </c>
      <c r="J61">
        <v>-0.58444075796575701</v>
      </c>
      <c r="K61">
        <v>1448.3447808487799</v>
      </c>
      <c r="L61">
        <v>1413.74834782623</v>
      </c>
      <c r="M61">
        <v>67.7810439841559</v>
      </c>
      <c r="N61">
        <v>0.80581020057243202</v>
      </c>
      <c r="O61">
        <v>4.4977860638545799</v>
      </c>
      <c r="P61">
        <v>19.989613709902901</v>
      </c>
      <c r="Q61">
        <v>5.2574239702719997E-3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177</v>
      </c>
      <c r="E62">
        <v>144355.87356206399</v>
      </c>
      <c r="F62">
        <v>222.55</v>
      </c>
      <c r="G62">
        <v>82.9294531867437</v>
      </c>
      <c r="H62">
        <v>-3.84741342810007</v>
      </c>
      <c r="I62">
        <v>22.952579144666</v>
      </c>
      <c r="J62">
        <v>0.690207785807603</v>
      </c>
      <c r="K62">
        <v>206.49541018980301</v>
      </c>
      <c r="L62">
        <v>173.45315292210501</v>
      </c>
      <c r="M62">
        <v>60.564097606878903</v>
      </c>
      <c r="N62">
        <v>0.74199951802263697</v>
      </c>
      <c r="O62">
        <v>4.78544147382609</v>
      </c>
      <c r="P62">
        <v>112.559694364851</v>
      </c>
      <c r="Q62">
        <v>7.8252170387964004E-2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32</v>
      </c>
      <c r="E63">
        <v>142419.31440966</v>
      </c>
      <c r="F63">
        <v>272.14999999999998</v>
      </c>
      <c r="G63">
        <v>10.926777454072599</v>
      </c>
      <c r="H63">
        <v>-8.5876686214957498</v>
      </c>
      <c r="I63">
        <v>5.4754528166159604</v>
      </c>
      <c r="J63">
        <v>-2.9024712351350801</v>
      </c>
      <c r="K63">
        <v>271.55157019862202</v>
      </c>
      <c r="L63">
        <v>244.240309164569</v>
      </c>
      <c r="M63">
        <v>42.580498447487699</v>
      </c>
      <c r="N63">
        <v>0.78801736760334895</v>
      </c>
      <c r="O63">
        <v>10.1230938820503</v>
      </c>
      <c r="P63">
        <v>46.514131897711898</v>
      </c>
      <c r="Q63">
        <v>0.141474147868273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86</v>
      </c>
      <c r="E64">
        <v>140786.66044082001</v>
      </c>
      <c r="F64">
        <v>435.4</v>
      </c>
      <c r="G64">
        <v>70.2760823137736</v>
      </c>
      <c r="H64">
        <v>-8.7855116041380406</v>
      </c>
      <c r="I64">
        <v>20.867203307581001</v>
      </c>
      <c r="J64">
        <v>-1.4199971490379699</v>
      </c>
      <c r="K64">
        <v>432.40283568954902</v>
      </c>
      <c r="L64">
        <v>367.53271957477301</v>
      </c>
      <c r="M64">
        <v>51.927266471881403</v>
      </c>
      <c r="N64">
        <v>0.66266225005773205</v>
      </c>
      <c r="O64">
        <v>6.61460725769407</v>
      </c>
      <c r="P64">
        <v>100.87658592848901</v>
      </c>
      <c r="Q64">
        <v>0.15550363465502401</v>
      </c>
    </row>
    <row r="65" spans="1:17" x14ac:dyDescent="0.3">
      <c r="A65" t="s">
        <v>182</v>
      </c>
      <c r="B65" t="s">
        <v>183</v>
      </c>
      <c r="C65" t="str">
        <f>IFERROR(VLOOKUP(Table1[[#This Row],[Ticker]],[1]!Table1[[Symbol]:[Industry]],2,FALSE),"-")</f>
        <v>-</v>
      </c>
      <c r="D65" t="s">
        <v>184</v>
      </c>
      <c r="E65">
        <v>140724.734965465</v>
      </c>
      <c r="F65">
        <v>1398.05</v>
      </c>
      <c r="G65">
        <v>5.7728304155719998</v>
      </c>
      <c r="H65">
        <v>-0.197475243829702</v>
      </c>
      <c r="I65">
        <v>11.1694133243944</v>
      </c>
      <c r="J65">
        <v>-0.92165334705459701</v>
      </c>
      <c r="K65">
        <v>1331.61867309782</v>
      </c>
      <c r="L65">
        <v>1195.2080897962901</v>
      </c>
      <c r="M65">
        <v>48.8639681049074</v>
      </c>
      <c r="N65">
        <v>1.15096988831104</v>
      </c>
      <c r="O65">
        <v>4.9390222095061</v>
      </c>
      <c r="P65">
        <v>45.660554282142101</v>
      </c>
      <c r="Q65">
        <v>1.8079684595312999E-2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21</v>
      </c>
      <c r="E66">
        <v>139871.40350563501</v>
      </c>
      <c r="F66">
        <v>1472.1</v>
      </c>
      <c r="G66">
        <v>5.6347066371128296</v>
      </c>
      <c r="H66">
        <v>7.3646655205021299</v>
      </c>
      <c r="I66">
        <v>2.5349058626912599</v>
      </c>
      <c r="J66">
        <v>0.135694218978826</v>
      </c>
      <c r="K66">
        <v>1334.1645505587401</v>
      </c>
      <c r="L66">
        <v>1266.61488865763</v>
      </c>
      <c r="M66">
        <v>71.613035951194902</v>
      </c>
      <c r="N66">
        <v>1.0398854201971099</v>
      </c>
      <c r="O66">
        <v>0.43475307384008799</v>
      </c>
      <c r="P66">
        <v>36.015892081677897</v>
      </c>
      <c r="Q66">
        <v>3.6651044847080001E-3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126</v>
      </c>
      <c r="E67">
        <v>138349.58895999999</v>
      </c>
      <c r="F67">
        <v>550.65</v>
      </c>
      <c r="G67">
        <v>205.71546942508499</v>
      </c>
      <c r="H67">
        <v>-15.0941699882792</v>
      </c>
      <c r="I67">
        <v>18.658096077307501</v>
      </c>
      <c r="J67">
        <v>1.6148131726467401</v>
      </c>
      <c r="K67">
        <v>511.88634449984698</v>
      </c>
      <c r="L67">
        <v>422.06954823917101</v>
      </c>
      <c r="M67">
        <v>54.683700862335002</v>
      </c>
      <c r="N67">
        <v>0.66690302247625599</v>
      </c>
      <c r="O67">
        <v>10.378643421411001</v>
      </c>
      <c r="P67">
        <v>245.994344957587</v>
      </c>
      <c r="Q67">
        <v>0.182406905809022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32</v>
      </c>
      <c r="E68">
        <v>135721.777767908</v>
      </c>
      <c r="F68">
        <v>122.46</v>
      </c>
      <c r="G68">
        <v>101.770649157145</v>
      </c>
      <c r="H68">
        <v>-14.6691111828898</v>
      </c>
      <c r="I68">
        <v>14.2623692563653</v>
      </c>
      <c r="J68">
        <v>-3.0834074247058698</v>
      </c>
      <c r="K68">
        <v>125.846132694516</v>
      </c>
      <c r="L68">
        <v>107.74570331663701</v>
      </c>
      <c r="M68">
        <v>44.225645480814102</v>
      </c>
      <c r="N68">
        <v>0.99575351552149804</v>
      </c>
      <c r="O68">
        <v>16.6911644618651</v>
      </c>
      <c r="P68">
        <v>135.5</v>
      </c>
      <c r="Q68">
        <v>0.117170434932867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119</v>
      </c>
      <c r="E69">
        <v>131888.63981627999</v>
      </c>
      <c r="F69">
        <v>5476.5</v>
      </c>
      <c r="G69">
        <v>-16.533340407735299</v>
      </c>
      <c r="H69">
        <v>-2.5726827749563799</v>
      </c>
      <c r="I69">
        <v>-8.0067552113887697</v>
      </c>
      <c r="J69">
        <v>0.973989548677757</v>
      </c>
      <c r="K69">
        <v>5235.0455403145397</v>
      </c>
      <c r="L69">
        <v>4963.12567413127</v>
      </c>
      <c r="M69">
        <v>66.940141381117002</v>
      </c>
      <c r="N69">
        <v>0.59701632144513805</v>
      </c>
      <c r="O69">
        <v>4.5375696156304102</v>
      </c>
      <c r="P69">
        <v>25.963152931435001</v>
      </c>
      <c r="Q69">
        <v>1.2902101790986E-2</v>
      </c>
    </row>
    <row r="70" spans="1:17" x14ac:dyDescent="0.3">
      <c r="A70" t="s">
        <v>193</v>
      </c>
      <c r="B70" t="s">
        <v>194</v>
      </c>
      <c r="C70" t="str">
        <f>IFERROR(VLOOKUP(Table1[[#This Row],[Ticker]],[1]!Table1[[Symbol]:[Industry]],2,FALSE),"-")</f>
        <v>-</v>
      </c>
      <c r="D70" t="s">
        <v>18</v>
      </c>
      <c r="E70">
        <v>131868.87430776001</v>
      </c>
      <c r="F70">
        <v>304.55</v>
      </c>
      <c r="G70">
        <v>36.317273695954</v>
      </c>
      <c r="H70">
        <v>-14.301240029194499</v>
      </c>
      <c r="I70">
        <v>23.7893774392649</v>
      </c>
      <c r="J70">
        <v>-2.9614203955320701</v>
      </c>
      <c r="K70">
        <v>305.563118836098</v>
      </c>
      <c r="L70">
        <v>267.10156229385598</v>
      </c>
      <c r="M70">
        <v>47.577005041908002</v>
      </c>
      <c r="N70">
        <v>0.77097097777301105</v>
      </c>
      <c r="O70">
        <v>12.9453291741914</v>
      </c>
      <c r="P70">
        <v>83.768290843264396</v>
      </c>
      <c r="Q70">
        <v>3.8854970091589999E-3</v>
      </c>
    </row>
    <row r="71" spans="1:17" x14ac:dyDescent="0.3">
      <c r="A71" t="s">
        <v>195</v>
      </c>
      <c r="B71" t="s">
        <v>196</v>
      </c>
      <c r="C71" t="str">
        <f>IFERROR(VLOOKUP(Table1[[#This Row],[Ticker]],[1]!Table1[[Symbol]:[Industry]],2,FALSE),"-")</f>
        <v>-</v>
      </c>
      <c r="D71" t="s">
        <v>197</v>
      </c>
      <c r="E71">
        <v>128962.075016345</v>
      </c>
      <c r="F71">
        <v>196.75</v>
      </c>
      <c r="G71">
        <v>102.916398577233</v>
      </c>
      <c r="H71">
        <v>16.349727646722599</v>
      </c>
      <c r="I71">
        <v>74.923885292195607</v>
      </c>
      <c r="J71">
        <v>0.43370639352479201</v>
      </c>
      <c r="K71">
        <v>156.021342430028</v>
      </c>
      <c r="L71">
        <v>122.679215528886</v>
      </c>
      <c r="M71">
        <v>67.722609632588004</v>
      </c>
      <c r="N71">
        <v>1.5114110523487001</v>
      </c>
      <c r="O71">
        <v>1.7534942820838599</v>
      </c>
      <c r="P71">
        <v>132.016509433962</v>
      </c>
      <c r="Q71">
        <v>1.1107142271517E-2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59</v>
      </c>
      <c r="E72">
        <v>128119.16185249999</v>
      </c>
      <c r="F72">
        <v>750.2</v>
      </c>
      <c r="G72">
        <v>132.17617135291499</v>
      </c>
      <c r="H72">
        <v>5.7931822555169701</v>
      </c>
      <c r="I72">
        <v>72.000943708231503</v>
      </c>
      <c r="J72">
        <v>-1.9321804965418401</v>
      </c>
      <c r="K72">
        <v>640.74232309548597</v>
      </c>
      <c r="L72">
        <v>516.90594642262295</v>
      </c>
      <c r="M72">
        <v>67.235823401849402</v>
      </c>
      <c r="N72">
        <v>0.76641860145955898</v>
      </c>
      <c r="O72">
        <v>0.23993601706211401</v>
      </c>
      <c r="P72">
        <v>172.8</v>
      </c>
      <c r="Q72">
        <v>0.13677018438757199</v>
      </c>
    </row>
    <row r="73" spans="1:17" x14ac:dyDescent="0.3">
      <c r="A73" t="s">
        <v>200</v>
      </c>
      <c r="B73" t="s">
        <v>201</v>
      </c>
      <c r="C73" t="str">
        <f>IFERROR(VLOOKUP(Table1[[#This Row],[Ticker]],[1]!Table1[[Symbol]:[Industry]],2,FALSE),"-")</f>
        <v>-</v>
      </c>
      <c r="D73" t="s">
        <v>202</v>
      </c>
      <c r="E73">
        <v>128043.743606925</v>
      </c>
      <c r="F73">
        <v>4635.55</v>
      </c>
      <c r="G73">
        <v>1.8052476942428</v>
      </c>
      <c r="H73">
        <v>-8.4325267775241297</v>
      </c>
      <c r="I73">
        <v>3.8358632902905399</v>
      </c>
      <c r="J73">
        <v>-5.53545167137408</v>
      </c>
      <c r="K73">
        <v>4633.4061534206803</v>
      </c>
      <c r="L73">
        <v>4113.3216827343003</v>
      </c>
      <c r="M73">
        <v>32.611693368138297</v>
      </c>
      <c r="N73">
        <v>0.95828896043096801</v>
      </c>
      <c r="O73">
        <v>7.3443280732599003</v>
      </c>
      <c r="P73">
        <v>46.694620253164501</v>
      </c>
      <c r="Q73">
        <v>4.6119044752704001E-2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37</v>
      </c>
      <c r="E74">
        <v>127994.026043235</v>
      </c>
      <c r="F74">
        <v>600.75</v>
      </c>
      <c r="G74">
        <v>-33.489342974748098</v>
      </c>
      <c r="H74">
        <v>-1.14000791076088</v>
      </c>
      <c r="I74">
        <v>-18.344061159917899</v>
      </c>
      <c r="J74">
        <v>0.1081943550494</v>
      </c>
      <c r="K74">
        <v>581.748117247408</v>
      </c>
      <c r="L74">
        <v>599.25182369804202</v>
      </c>
      <c r="M74">
        <v>64.061283219360007</v>
      </c>
      <c r="N74">
        <v>0.84869238838499905</v>
      </c>
      <c r="O74">
        <v>18.285476487723599</v>
      </c>
      <c r="P74">
        <v>17.4716464606961</v>
      </c>
      <c r="Q74">
        <v>-0.100039199017389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207</v>
      </c>
      <c r="E75">
        <v>122021.3054541</v>
      </c>
      <c r="F75">
        <v>4602.1000000000004</v>
      </c>
      <c r="G75">
        <v>2.2586335820803698</v>
      </c>
      <c r="H75">
        <v>-2.1261309606721701</v>
      </c>
      <c r="I75">
        <v>6.5710754482208698</v>
      </c>
      <c r="J75">
        <v>-0.60818386617311404</v>
      </c>
      <c r="K75">
        <v>4251.3850671232403</v>
      </c>
      <c r="L75">
        <v>3863.8371800294399</v>
      </c>
      <c r="M75">
        <v>67.546350194283207</v>
      </c>
      <c r="N75">
        <v>0.59425228993783497</v>
      </c>
      <c r="O75">
        <v>1.0071489102800799</v>
      </c>
      <c r="P75">
        <v>39.656480441841403</v>
      </c>
      <c r="Q75">
        <v>-4.5880789150407997E-2</v>
      </c>
    </row>
    <row r="76" spans="1:17" x14ac:dyDescent="0.3">
      <c r="A76" t="s">
        <v>208</v>
      </c>
      <c r="B76" t="s">
        <v>209</v>
      </c>
      <c r="C76" t="str">
        <f>IFERROR(VLOOKUP(Table1[[#This Row],[Ticker]],[1]!Table1[[Symbol]:[Industry]],2,FALSE),"-")</f>
        <v>-</v>
      </c>
      <c r="D76" t="s">
        <v>32</v>
      </c>
      <c r="E76">
        <v>121504.705981568</v>
      </c>
      <c r="F76">
        <v>63.68</v>
      </c>
      <c r="G76">
        <v>129.59751923899799</v>
      </c>
      <c r="H76">
        <v>-16.787012906185399</v>
      </c>
      <c r="I76">
        <v>35.102691201544502</v>
      </c>
      <c r="J76">
        <v>-4.9449033373790403</v>
      </c>
      <c r="K76">
        <v>65.215400238652506</v>
      </c>
      <c r="L76">
        <v>54.735290385162997</v>
      </c>
      <c r="M76">
        <v>37.796106596603103</v>
      </c>
      <c r="N76">
        <v>0.54859526542427695</v>
      </c>
      <c r="O76">
        <v>31.5169597989949</v>
      </c>
      <c r="P76">
        <v>160.44989775051101</v>
      </c>
      <c r="Q76">
        <v>7.3478147958096998E-2</v>
      </c>
    </row>
    <row r="77" spans="1:17" x14ac:dyDescent="0.3">
      <c r="A77" t="s">
        <v>210</v>
      </c>
      <c r="B77" t="s">
        <v>211</v>
      </c>
      <c r="C77" t="str">
        <f>IFERROR(VLOOKUP(Table1[[#This Row],[Ticker]],[1]!Table1[[Symbol]:[Industry]],2,FALSE),"-")</f>
        <v>-</v>
      </c>
      <c r="D77" t="s">
        <v>27</v>
      </c>
      <c r="E77">
        <v>121435.323068108</v>
      </c>
      <c r="F77">
        <v>17.62</v>
      </c>
      <c r="G77">
        <v>108.32663309585099</v>
      </c>
      <c r="H77">
        <v>5.0950976217987396</v>
      </c>
      <c r="I77">
        <v>-7.3052958464856204</v>
      </c>
      <c r="J77">
        <v>2.4400529858512998</v>
      </c>
      <c r="K77">
        <v>15.3960597875317</v>
      </c>
      <c r="L77">
        <v>13.485425334839199</v>
      </c>
      <c r="M77">
        <v>64.910829229377995</v>
      </c>
      <c r="N77">
        <v>1.0341637141670299</v>
      </c>
      <c r="O77">
        <v>8.8535754824063506</v>
      </c>
      <c r="P77">
        <v>146.433566433566</v>
      </c>
      <c r="Q77">
        <v>6.2304602108832E-2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49</v>
      </c>
      <c r="E78">
        <v>119601.3087087</v>
      </c>
      <c r="F78">
        <v>1434.6</v>
      </c>
      <c r="G78">
        <v>-2.9914666273584301</v>
      </c>
      <c r="H78">
        <v>5.50622819368522</v>
      </c>
      <c r="I78">
        <v>6.1243989105945804</v>
      </c>
      <c r="J78">
        <v>-0.44362247846931602</v>
      </c>
      <c r="K78">
        <v>1316.8721878717099</v>
      </c>
      <c r="L78">
        <v>1190.8154612835499</v>
      </c>
      <c r="M78">
        <v>57.533432262474101</v>
      </c>
      <c r="N78">
        <v>0.78941930777495795</v>
      </c>
      <c r="O78">
        <v>2.8997630001394099</v>
      </c>
      <c r="P78">
        <v>43.855602907996897</v>
      </c>
      <c r="Q78">
        <v>0.119636174197055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62</v>
      </c>
      <c r="E79">
        <v>119577.265291919</v>
      </c>
      <c r="F79">
        <v>1479.1</v>
      </c>
      <c r="G79">
        <v>21.7963809272383</v>
      </c>
      <c r="H79">
        <v>-6.1891053243843803</v>
      </c>
      <c r="I79">
        <v>7.2810585993694401</v>
      </c>
      <c r="J79">
        <v>-4.5242093094850802</v>
      </c>
      <c r="K79">
        <v>1474.1208398792501</v>
      </c>
      <c r="L79">
        <v>1355.98461580854</v>
      </c>
      <c r="M79">
        <v>33.824287428624501</v>
      </c>
      <c r="N79">
        <v>0.92199028907968705</v>
      </c>
      <c r="O79">
        <v>6.9569332702319002</v>
      </c>
      <c r="P79">
        <v>48.429503261414901</v>
      </c>
      <c r="Q79">
        <v>9.6833924384180006E-3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-</v>
      </c>
      <c r="D80" t="s">
        <v>218</v>
      </c>
      <c r="E80">
        <v>114249.7313168</v>
      </c>
      <c r="F80">
        <v>1823.9</v>
      </c>
      <c r="G80">
        <v>15.6901213035026</v>
      </c>
      <c r="H80">
        <v>-12.6136773055504</v>
      </c>
      <c r="I80">
        <v>22.941346695423199</v>
      </c>
      <c r="J80">
        <v>-6.2441257716237999</v>
      </c>
      <c r="K80">
        <v>1769.6268102399299</v>
      </c>
      <c r="L80">
        <v>1537.8070426689301</v>
      </c>
      <c r="M80">
        <v>39.063005858279098</v>
      </c>
      <c r="N80">
        <v>1.34515367553244</v>
      </c>
      <c r="O80">
        <v>8.8546521190854701</v>
      </c>
      <c r="P80">
        <v>47.9417609603763</v>
      </c>
      <c r="Q80">
        <v>5.4019890820755E-2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24</v>
      </c>
      <c r="E81">
        <v>114044.27698225</v>
      </c>
      <c r="F81">
        <v>1456.9</v>
      </c>
      <c r="G81">
        <v>-20.232607925897302</v>
      </c>
      <c r="H81">
        <v>-9.8429234004615793</v>
      </c>
      <c r="I81">
        <v>-19.830610916692301</v>
      </c>
      <c r="J81">
        <v>-5.4291741550093002</v>
      </c>
      <c r="K81">
        <v>1482.2674650746801</v>
      </c>
      <c r="L81">
        <v>1461.82883032482</v>
      </c>
      <c r="M81">
        <v>36.699426385589703</v>
      </c>
      <c r="N81">
        <v>1.26338427046119</v>
      </c>
      <c r="O81">
        <v>16.308600453016599</v>
      </c>
      <c r="P81">
        <v>8.3076236850908796</v>
      </c>
      <c r="Q81">
        <v>1.3032460849488E-2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114</v>
      </c>
      <c r="E82">
        <v>112350.97615428999</v>
      </c>
      <c r="F82">
        <v>2354.6</v>
      </c>
      <c r="G82">
        <v>52.995131773583402</v>
      </c>
      <c r="H82">
        <v>-6.8386863466851994E-2</v>
      </c>
      <c r="I82">
        <v>5.6668474299824796</v>
      </c>
      <c r="J82">
        <v>-5.5466865207660101</v>
      </c>
      <c r="K82">
        <v>2263.82741320785</v>
      </c>
      <c r="L82">
        <v>1968.2224135669401</v>
      </c>
      <c r="M82">
        <v>43.274995487795898</v>
      </c>
      <c r="N82">
        <v>0.93145458508724599</v>
      </c>
      <c r="O82">
        <v>6.9820776352671396</v>
      </c>
      <c r="P82">
        <v>82.0332431387707</v>
      </c>
      <c r="Q82">
        <v>0.19086398644719699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114</v>
      </c>
      <c r="E83">
        <v>111553.5621356</v>
      </c>
      <c r="F83">
        <v>5603.1</v>
      </c>
      <c r="G83">
        <v>67.991080833943499</v>
      </c>
      <c r="H83">
        <v>-1.29550936367849</v>
      </c>
      <c r="I83">
        <v>25.0930982199583</v>
      </c>
      <c r="J83">
        <v>0.79052292658283996</v>
      </c>
      <c r="K83">
        <v>5219.8517123024903</v>
      </c>
      <c r="L83">
        <v>4378.8441124665296</v>
      </c>
      <c r="M83">
        <v>55.569450853035299</v>
      </c>
      <c r="N83">
        <v>0.80806209895320402</v>
      </c>
      <c r="O83">
        <v>5.2015848369652398</v>
      </c>
      <c r="P83">
        <v>95.7483230855226</v>
      </c>
      <c r="Q83">
        <v>6.1220608091329003E-2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227</v>
      </c>
      <c r="E84">
        <v>111253.662739005</v>
      </c>
      <c r="F84">
        <v>999.2</v>
      </c>
      <c r="G84">
        <v>3.2232057883015299</v>
      </c>
      <c r="H84">
        <v>-24.327742544162898</v>
      </c>
      <c r="I84">
        <v>-16.2459426516272</v>
      </c>
      <c r="J84">
        <v>-3.3169007065477598</v>
      </c>
      <c r="K84">
        <v>1035.20054660204</v>
      </c>
      <c r="L84">
        <v>1055.74348998714</v>
      </c>
      <c r="M84">
        <v>38.644903373975801</v>
      </c>
      <c r="N84">
        <v>0.664813535087866</v>
      </c>
      <c r="O84">
        <v>25.100080064051198</v>
      </c>
      <c r="P84">
        <v>45.655976676384803</v>
      </c>
      <c r="Q84">
        <v>1.4048644088567E-2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230</v>
      </c>
      <c r="E85">
        <v>109961.08199999999</v>
      </c>
      <c r="F85">
        <v>3985.8</v>
      </c>
      <c r="G85">
        <v>85.879797279563405</v>
      </c>
      <c r="H85">
        <v>1.9863837500560599</v>
      </c>
      <c r="I85">
        <v>92.617705852470195</v>
      </c>
      <c r="J85">
        <v>0.68107590136353702</v>
      </c>
      <c r="K85">
        <v>3594.5718720008499</v>
      </c>
      <c r="L85">
        <v>2770.2059371676801</v>
      </c>
      <c r="M85">
        <v>58.458895575954401</v>
      </c>
      <c r="N85">
        <v>1.30982391581862</v>
      </c>
      <c r="O85">
        <v>4.6690752170204002</v>
      </c>
      <c r="P85">
        <v>141.081473416802</v>
      </c>
      <c r="Q85">
        <v>0.22654503138245199</v>
      </c>
    </row>
    <row r="86" spans="1:17" x14ac:dyDescent="0.3">
      <c r="A86" t="s">
        <v>231</v>
      </c>
      <c r="B86" t="s">
        <v>232</v>
      </c>
      <c r="C86" t="str">
        <f>IFERROR(VLOOKUP(Table1[[#This Row],[Ticker]],[1]!Table1[[Symbol]:[Industry]],2,FALSE),"-")</f>
        <v>-</v>
      </c>
      <c r="D86" t="s">
        <v>49</v>
      </c>
      <c r="E86">
        <v>109446.66466920001</v>
      </c>
      <c r="F86">
        <v>2924.25</v>
      </c>
      <c r="G86">
        <v>40.958305033118698</v>
      </c>
      <c r="H86">
        <v>10.2295923972541</v>
      </c>
      <c r="I86">
        <v>31.774052826873401</v>
      </c>
      <c r="J86">
        <v>1.1328414645503799</v>
      </c>
      <c r="K86">
        <v>2589.5207214310899</v>
      </c>
      <c r="L86">
        <v>2266.7124181050799</v>
      </c>
      <c r="M86">
        <v>67.854844126308294</v>
      </c>
      <c r="N86">
        <v>1.29711982871038</v>
      </c>
      <c r="O86">
        <v>4.6234077113789898</v>
      </c>
      <c r="P86">
        <v>71.626023417554293</v>
      </c>
      <c r="Q86">
        <v>7.6781079724049003E-2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Row],[Ticker]],[1]!Table1[[Symbol]:[Industry]],2,FALSE),"-")</f>
        <v>-</v>
      </c>
      <c r="D87" t="s">
        <v>32</v>
      </c>
      <c r="E87">
        <v>108367.07060322</v>
      </c>
      <c r="F87">
        <v>118.36</v>
      </c>
      <c r="G87">
        <v>60.220963930579501</v>
      </c>
      <c r="H87">
        <v>-10.9536720400316</v>
      </c>
      <c r="I87">
        <v>22.817988910455099</v>
      </c>
      <c r="J87">
        <v>-0.87921700390795499</v>
      </c>
      <c r="K87">
        <v>117.766683861435</v>
      </c>
      <c r="L87">
        <v>101.935488029407</v>
      </c>
      <c r="M87">
        <v>51.264153230206801</v>
      </c>
      <c r="N87">
        <v>1.0085641462986501</v>
      </c>
      <c r="O87">
        <v>8.9050354849611306</v>
      </c>
      <c r="P87">
        <v>95.604032391340198</v>
      </c>
      <c r="Q87">
        <v>0.16243419326733699</v>
      </c>
    </row>
    <row r="88" spans="1:17" x14ac:dyDescent="0.3">
      <c r="A88" t="s">
        <v>235</v>
      </c>
      <c r="B88" t="s">
        <v>236</v>
      </c>
      <c r="C88" t="str">
        <f>IFERROR(VLOOKUP(Table1[[#This Row],[Ticker]],[1]!Table1[[Symbol]:[Industry]],2,FALSE),"-")</f>
        <v>-</v>
      </c>
      <c r="D88" t="s">
        <v>62</v>
      </c>
      <c r="E88">
        <v>108064.49935605</v>
      </c>
      <c r="F88">
        <v>1067.3</v>
      </c>
      <c r="G88">
        <v>58.916911827772303</v>
      </c>
      <c r="H88">
        <v>-2.1746168663424799</v>
      </c>
      <c r="I88">
        <v>41.704442869854802</v>
      </c>
      <c r="J88">
        <v>-2.9454338614290601</v>
      </c>
      <c r="K88">
        <v>1030.70720039907</v>
      </c>
      <c r="L88">
        <v>853.73513514078502</v>
      </c>
      <c r="M88">
        <v>51.643654188541802</v>
      </c>
      <c r="N88">
        <v>0.87988231001586903</v>
      </c>
      <c r="O88">
        <v>9.8566476154783</v>
      </c>
      <c r="P88">
        <v>87.987670629678504</v>
      </c>
      <c r="Q88">
        <v>3.3540597312637997E-2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148</v>
      </c>
      <c r="E89">
        <v>107669.13659838001</v>
      </c>
      <c r="F89">
        <v>721.6</v>
      </c>
      <c r="G89">
        <v>64.376631435415703</v>
      </c>
      <c r="H89">
        <v>-2.2018403540185401</v>
      </c>
      <c r="I89">
        <v>49.545865970554303</v>
      </c>
      <c r="J89">
        <v>2.07601978464487</v>
      </c>
      <c r="K89">
        <v>631.82836683293897</v>
      </c>
      <c r="L89">
        <v>512.30825635994199</v>
      </c>
      <c r="M89">
        <v>67.282140171600204</v>
      </c>
      <c r="N89">
        <v>0.83428110583311399</v>
      </c>
      <c r="O89">
        <v>1.85698447893569</v>
      </c>
      <c r="P89">
        <v>100.89086859688101</v>
      </c>
      <c r="Q89">
        <v>0.24165369368339601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-</v>
      </c>
      <c r="D90" t="s">
        <v>62</v>
      </c>
      <c r="E90">
        <v>106624.67927885</v>
      </c>
      <c r="F90">
        <v>6353.7</v>
      </c>
      <c r="G90">
        <v>-0.96563716226479801</v>
      </c>
      <c r="H90">
        <v>2.58014439141242</v>
      </c>
      <c r="I90">
        <v>-1.81319309211186</v>
      </c>
      <c r="J90">
        <v>4.4464328676357798</v>
      </c>
      <c r="K90">
        <v>6044.4820813378901</v>
      </c>
      <c r="L90">
        <v>5838.7643180079103</v>
      </c>
      <c r="M90">
        <v>83.446492538506305</v>
      </c>
      <c r="N90">
        <v>1.3691906945891299</v>
      </c>
      <c r="O90">
        <v>2.3954546169948099</v>
      </c>
      <c r="P90">
        <v>25.165230238857401</v>
      </c>
      <c r="Q90">
        <v>-4.5463703454469998E-2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-</v>
      </c>
      <c r="D91" t="s">
        <v>184</v>
      </c>
      <c r="E91">
        <v>106462.74465666999</v>
      </c>
      <c r="F91">
        <v>610.95000000000005</v>
      </c>
      <c r="G91">
        <v>-20.912758508424101</v>
      </c>
      <c r="H91">
        <v>1.2150985824393199</v>
      </c>
      <c r="I91">
        <v>-1.3550813719614001</v>
      </c>
      <c r="J91">
        <v>-0.90550530353424896</v>
      </c>
      <c r="K91">
        <v>572.36671758387604</v>
      </c>
      <c r="L91">
        <v>550.24300020161195</v>
      </c>
      <c r="M91">
        <v>54.680839270814701</v>
      </c>
      <c r="N91">
        <v>0.60854083410408</v>
      </c>
      <c r="O91">
        <v>3.6746051231688099</v>
      </c>
      <c r="P91">
        <v>24.887571545380201</v>
      </c>
      <c r="Q91">
        <v>-9.0709594669708002E-2</v>
      </c>
    </row>
    <row r="92" spans="1:17" x14ac:dyDescent="0.3">
      <c r="A92" t="s">
        <v>243</v>
      </c>
      <c r="B92" t="s">
        <v>244</v>
      </c>
      <c r="C92" t="str">
        <f>IFERROR(VLOOKUP(Table1[[#This Row],[Ticker]],[1]!Table1[[Symbol]:[Industry]],2,FALSE),"-")</f>
        <v>-</v>
      </c>
      <c r="D92" t="s">
        <v>148</v>
      </c>
      <c r="E92">
        <v>104757.876035175</v>
      </c>
      <c r="F92">
        <v>302.39999999999998</v>
      </c>
      <c r="G92">
        <v>216.75575416865399</v>
      </c>
      <c r="H92">
        <v>-11.0110790878262</v>
      </c>
      <c r="I92">
        <v>41.659303164958402</v>
      </c>
      <c r="J92">
        <v>0.49128906903078601</v>
      </c>
      <c r="K92">
        <v>285.119358778162</v>
      </c>
      <c r="L92">
        <v>222.72686971241799</v>
      </c>
      <c r="M92">
        <v>59.677485700451797</v>
      </c>
      <c r="N92">
        <v>0.71306090838089198</v>
      </c>
      <c r="O92">
        <v>6.6468253968253901</v>
      </c>
      <c r="P92">
        <v>248.99019042123399</v>
      </c>
      <c r="Q92">
        <v>0.153686913547811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-</v>
      </c>
      <c r="D93" t="s">
        <v>129</v>
      </c>
      <c r="E93">
        <v>104693.5458548</v>
      </c>
      <c r="F93">
        <v>1059.5</v>
      </c>
      <c r="G93">
        <v>53.288662554113799</v>
      </c>
      <c r="H93">
        <v>-8.8222977475022404</v>
      </c>
      <c r="I93">
        <v>31.453559308479502</v>
      </c>
      <c r="J93">
        <v>-4.2040378328607702</v>
      </c>
      <c r="K93">
        <v>999.137961004913</v>
      </c>
      <c r="L93">
        <v>835.44371820852496</v>
      </c>
      <c r="M93">
        <v>48.6826680597691</v>
      </c>
      <c r="N93">
        <v>1.0357382093065499</v>
      </c>
      <c r="O93">
        <v>3.5394053798961802</v>
      </c>
      <c r="P93">
        <v>82.310935214660603</v>
      </c>
      <c r="Q93">
        <v>0.104450719255007</v>
      </c>
    </row>
    <row r="94" spans="1:17" x14ac:dyDescent="0.3">
      <c r="A94" t="s">
        <v>247</v>
      </c>
      <c r="B94" t="s">
        <v>248</v>
      </c>
      <c r="C94" t="str">
        <f>IFERROR(VLOOKUP(Table1[[#This Row],[Ticker]],[1]!Table1[[Symbol]:[Industry]],2,FALSE),"-")</f>
        <v>-</v>
      </c>
      <c r="D94" t="s">
        <v>249</v>
      </c>
      <c r="E94">
        <v>104568.85688192</v>
      </c>
      <c r="F94">
        <v>1094.55</v>
      </c>
      <c r="G94">
        <v>1.8994030905346899</v>
      </c>
      <c r="H94">
        <v>-5.4003959180293197</v>
      </c>
      <c r="I94">
        <v>-9.6145155810417897</v>
      </c>
      <c r="J94">
        <v>-0.89911124652358199</v>
      </c>
      <c r="K94">
        <v>1107.35753910362</v>
      </c>
      <c r="L94">
        <v>1049.9953475401701</v>
      </c>
      <c r="M94">
        <v>47.548135801544902</v>
      </c>
      <c r="N94">
        <v>0.60582262012495502</v>
      </c>
      <c r="O94">
        <v>15.9380567356447</v>
      </c>
      <c r="P94">
        <v>33.156934306569298</v>
      </c>
      <c r="Q94">
        <v>-3.2035560165399998E-4</v>
      </c>
    </row>
    <row r="95" spans="1:17" x14ac:dyDescent="0.3">
      <c r="A95" t="s">
        <v>250</v>
      </c>
      <c r="B95" t="s">
        <v>251</v>
      </c>
      <c r="C95" t="str">
        <f>IFERROR(VLOOKUP(Table1[[#This Row],[Ticker]],[1]!Table1[[Symbol]:[Industry]],2,FALSE),"-")</f>
        <v>-</v>
      </c>
      <c r="D95" t="s">
        <v>32</v>
      </c>
      <c r="E95">
        <v>104343.75504208299</v>
      </c>
      <c r="F95">
        <v>135.4</v>
      </c>
      <c r="G95">
        <v>55.581958076620403</v>
      </c>
      <c r="H95">
        <v>-24.575455536361801</v>
      </c>
      <c r="I95">
        <v>1.1801505059684001</v>
      </c>
      <c r="J95">
        <v>-6.28027061854488</v>
      </c>
      <c r="K95">
        <v>145.74411808927499</v>
      </c>
      <c r="L95">
        <v>130.04088438756</v>
      </c>
      <c r="M95">
        <v>26.680656354222201</v>
      </c>
      <c r="N95">
        <v>0.73825665737481805</v>
      </c>
      <c r="O95">
        <v>27.4002954209748</v>
      </c>
      <c r="P95">
        <v>87.016574585635297</v>
      </c>
      <c r="Q95">
        <v>0.12995406520539601</v>
      </c>
    </row>
    <row r="96" spans="1:17" x14ac:dyDescent="0.3">
      <c r="A96" t="s">
        <v>252</v>
      </c>
      <c r="B96" t="s">
        <v>253</v>
      </c>
      <c r="C96" t="str">
        <f>IFERROR(VLOOKUP(Table1[[#This Row],[Ticker]],[1]!Table1[[Symbol]:[Industry]],2,FALSE),"-")</f>
        <v>-</v>
      </c>
      <c r="D96" t="s">
        <v>218</v>
      </c>
      <c r="E96">
        <v>101327.600718</v>
      </c>
      <c r="F96">
        <v>6735.95</v>
      </c>
      <c r="G96">
        <v>65.751195369379303</v>
      </c>
      <c r="H96">
        <v>-11.226105158491199</v>
      </c>
      <c r="I96">
        <v>12.310587486004501</v>
      </c>
      <c r="J96">
        <v>-6.4857785607397602</v>
      </c>
      <c r="K96">
        <v>6492.8411098997403</v>
      </c>
      <c r="L96">
        <v>5409.2842273363303</v>
      </c>
      <c r="M96">
        <v>34.293360737237002</v>
      </c>
      <c r="N96">
        <v>1.9351789406515001</v>
      </c>
      <c r="O96">
        <v>8.8406238169819993</v>
      </c>
      <c r="P96">
        <v>92.951876253222494</v>
      </c>
      <c r="Q96">
        <v>0.14272181730389799</v>
      </c>
    </row>
    <row r="97" spans="1:17" x14ac:dyDescent="0.3">
      <c r="A97" t="s">
        <v>254</v>
      </c>
      <c r="B97" t="s">
        <v>255</v>
      </c>
      <c r="C97" t="str">
        <f>IFERROR(VLOOKUP(Table1[[#This Row],[Ticker]],[1]!Table1[[Symbol]:[Industry]],2,FALSE),"-")</f>
        <v>-</v>
      </c>
      <c r="D97" t="s">
        <v>98</v>
      </c>
      <c r="E97">
        <v>101153.50048635001</v>
      </c>
      <c r="F97">
        <v>100.1</v>
      </c>
      <c r="G97">
        <v>94.484917798493797</v>
      </c>
      <c r="H97">
        <v>-18.734578449256599</v>
      </c>
      <c r="I97">
        <v>40.370396652736197</v>
      </c>
      <c r="J97">
        <v>-1.9776003935489299</v>
      </c>
      <c r="K97">
        <v>98.5712859827876</v>
      </c>
      <c r="L97">
        <v>81.323260298411398</v>
      </c>
      <c r="M97">
        <v>50.441340236116297</v>
      </c>
      <c r="N97">
        <v>0.44844592688123203</v>
      </c>
      <c r="O97">
        <v>17.8821178821178</v>
      </c>
      <c r="P97">
        <v>123.188405797101</v>
      </c>
      <c r="Q97">
        <v>0.15502415475857501</v>
      </c>
    </row>
    <row r="98" spans="1:17" x14ac:dyDescent="0.3">
      <c r="A98" t="s">
        <v>256</v>
      </c>
      <c r="B98" t="s">
        <v>257</v>
      </c>
      <c r="C98" t="str">
        <f>IFERROR(VLOOKUP(Table1[[#This Row],[Ticker]],[1]!Table1[[Symbol]:[Industry]],2,FALSE),"-")</f>
        <v>-</v>
      </c>
      <c r="D98" t="s">
        <v>258</v>
      </c>
      <c r="E98">
        <v>101104.66659050999</v>
      </c>
      <c r="F98">
        <v>389.65</v>
      </c>
      <c r="G98">
        <v>109.705453451333</v>
      </c>
      <c r="H98">
        <v>-0.61492639044702102</v>
      </c>
      <c r="I98">
        <v>81.230136082142707</v>
      </c>
      <c r="J98">
        <v>9.4596754936747196</v>
      </c>
      <c r="K98">
        <v>336.79758372575901</v>
      </c>
      <c r="L98">
        <v>268.64573171541298</v>
      </c>
      <c r="M98">
        <v>78.488408026368404</v>
      </c>
      <c r="N98">
        <v>3.2769712626451599</v>
      </c>
      <c r="O98">
        <v>0.34646477608111198</v>
      </c>
      <c r="P98">
        <v>147.63266603113999</v>
      </c>
      <c r="Q98">
        <v>3.2632526247557997E-2</v>
      </c>
    </row>
    <row r="99" spans="1:17" x14ac:dyDescent="0.3">
      <c r="A99" t="s">
        <v>259</v>
      </c>
      <c r="B99" t="s">
        <v>260</v>
      </c>
      <c r="C99" t="str">
        <f>IFERROR(VLOOKUP(Table1[[#This Row],[Ticker]],[1]!Table1[[Symbol]:[Industry]],2,FALSE),"-")</f>
        <v>-</v>
      </c>
      <c r="D99" t="s">
        <v>80</v>
      </c>
      <c r="E99">
        <v>100558.487905919</v>
      </c>
      <c r="F99">
        <v>28353.35</v>
      </c>
      <c r="G99">
        <v>-8.5952379016663798</v>
      </c>
      <c r="H99">
        <v>3.77324799620812</v>
      </c>
      <c r="I99">
        <v>-11.3326916855025</v>
      </c>
      <c r="J99">
        <v>-0.76984490998959998</v>
      </c>
      <c r="K99">
        <v>26445.394771331899</v>
      </c>
      <c r="L99">
        <v>26025.467125651699</v>
      </c>
      <c r="M99">
        <v>71.694813152710196</v>
      </c>
      <c r="N99">
        <v>0.89266435365751795</v>
      </c>
      <c r="O99">
        <v>8.4095882849821901</v>
      </c>
      <c r="P99">
        <v>23.136237296968599</v>
      </c>
      <c r="Q99">
        <v>-5.5664959406941002E-2</v>
      </c>
    </row>
    <row r="100" spans="1:17" x14ac:dyDescent="0.3">
      <c r="A100" t="s">
        <v>261</v>
      </c>
      <c r="B100" t="s">
        <v>262</v>
      </c>
      <c r="C100" t="str">
        <f>IFERROR(VLOOKUP(Table1[[#This Row],[Ticker]],[1]!Table1[[Symbol]:[Industry]],2,FALSE),"-")</f>
        <v>-</v>
      </c>
      <c r="D100" t="s">
        <v>197</v>
      </c>
      <c r="E100">
        <v>100527.3023216</v>
      </c>
      <c r="F100">
        <v>34249.949999999997</v>
      </c>
      <c r="G100">
        <v>52.8465883633353</v>
      </c>
      <c r="H100">
        <v>5.1176972016326596</v>
      </c>
      <c r="I100">
        <v>41.7212198359124</v>
      </c>
      <c r="J100">
        <v>2.3877983108022498</v>
      </c>
      <c r="K100">
        <v>31390.8481338163</v>
      </c>
      <c r="L100">
        <v>26696.046755157899</v>
      </c>
      <c r="M100">
        <v>66.186109941636502</v>
      </c>
      <c r="N100">
        <v>0.97004899870207895</v>
      </c>
      <c r="O100">
        <v>7.0892074294998997</v>
      </c>
      <c r="P100">
        <v>91.008106005470793</v>
      </c>
      <c r="Q100">
        <v>0.10361937972120699</v>
      </c>
    </row>
    <row r="101" spans="1:17" x14ac:dyDescent="0.3">
      <c r="A101" t="s">
        <v>263</v>
      </c>
      <c r="B101" t="s">
        <v>264</v>
      </c>
      <c r="C101" t="str">
        <f>IFERROR(VLOOKUP(Table1[[#This Row],[Ticker]],[1]!Table1[[Symbol]:[Industry]],2,FALSE),"-")</f>
        <v>-</v>
      </c>
      <c r="D101" t="s">
        <v>177</v>
      </c>
      <c r="E101">
        <v>98542.983436800001</v>
      </c>
      <c r="F101">
        <v>888.05</v>
      </c>
      <c r="G101">
        <v>9.4549077273939499</v>
      </c>
      <c r="H101">
        <v>-28.236308756019501</v>
      </c>
      <c r="I101">
        <v>-22.231639349569399</v>
      </c>
      <c r="J101">
        <v>-5.0953288833314003</v>
      </c>
      <c r="K101">
        <v>936.61277033059605</v>
      </c>
      <c r="L101">
        <v>967.03330848198402</v>
      </c>
      <c r="M101">
        <v>34.810425123609399</v>
      </c>
      <c r="N101">
        <v>0.51347667875449199</v>
      </c>
      <c r="O101">
        <v>41.816339170091801</v>
      </c>
      <c r="P101">
        <v>70.124521072796895</v>
      </c>
      <c r="Q101">
        <v>1.8471587109314E-2</v>
      </c>
    </row>
    <row r="102" spans="1:17" x14ac:dyDescent="0.3">
      <c r="A102" t="s">
        <v>265</v>
      </c>
      <c r="B102" t="s">
        <v>266</v>
      </c>
      <c r="C102" t="str">
        <f>IFERROR(VLOOKUP(Table1[[#This Row],[Ticker]],[1]!Table1[[Symbol]:[Industry]],2,FALSE),"-")</f>
        <v>-</v>
      </c>
      <c r="D102" t="s">
        <v>267</v>
      </c>
      <c r="E102">
        <v>95002.922473750004</v>
      </c>
      <c r="F102">
        <v>8756.4</v>
      </c>
      <c r="G102">
        <v>-0.64956801011538401</v>
      </c>
      <c r="H102">
        <v>-1.91837124404695</v>
      </c>
      <c r="I102">
        <v>1.8348008560583899</v>
      </c>
      <c r="J102">
        <v>0.23660818425414701</v>
      </c>
      <c r="K102">
        <v>8293.1803348454305</v>
      </c>
      <c r="L102">
        <v>7937.6543916507899</v>
      </c>
      <c r="M102">
        <v>60.416995877809597</v>
      </c>
      <c r="N102">
        <v>2.08188461015685</v>
      </c>
      <c r="O102">
        <v>6.7670503860034001</v>
      </c>
      <c r="P102">
        <v>32.114244330783499</v>
      </c>
      <c r="Q102">
        <v>9.0552046118655E-2</v>
      </c>
    </row>
    <row r="103" spans="1:17" x14ac:dyDescent="0.3">
      <c r="A103" t="s">
        <v>268</v>
      </c>
      <c r="B103" t="s">
        <v>269</v>
      </c>
      <c r="C103" t="str">
        <f>IFERROR(VLOOKUP(Table1[[#This Row],[Ticker]],[1]!Table1[[Symbol]:[Industry]],2,FALSE),"-")</f>
        <v>-</v>
      </c>
      <c r="D103" t="s">
        <v>62</v>
      </c>
      <c r="E103">
        <v>94470.275667199996</v>
      </c>
      <c r="F103">
        <v>2781.2</v>
      </c>
      <c r="G103">
        <v>21.394095627271401</v>
      </c>
      <c r="H103">
        <v>-4.6066839217108297</v>
      </c>
      <c r="I103">
        <v>10.164224174212601</v>
      </c>
      <c r="J103">
        <v>-3.5394513807498198</v>
      </c>
      <c r="K103">
        <v>2732.17378523569</v>
      </c>
      <c r="L103">
        <v>2434.2160245177902</v>
      </c>
      <c r="M103">
        <v>42.304340300848899</v>
      </c>
      <c r="N103">
        <v>0.90057491122756395</v>
      </c>
      <c r="O103">
        <v>7.1479936717963399</v>
      </c>
      <c r="P103">
        <v>56.948167376767003</v>
      </c>
      <c r="Q103">
        <v>5.5960809509132001E-2</v>
      </c>
    </row>
    <row r="104" spans="1:17" hidden="1" x14ac:dyDescent="0.3">
      <c r="A104" t="s">
        <v>270</v>
      </c>
      <c r="B104" t="s">
        <v>271</v>
      </c>
      <c r="C104" t="str">
        <f>IFERROR(VLOOKUP(Table1[[#This Row],[Ticker]],[1]!Table1[[Symbol]:[Industry]],2,FALSE),"-")</f>
        <v>-</v>
      </c>
      <c r="D104" t="s">
        <v>272</v>
      </c>
      <c r="E104">
        <v>92846.336385450006</v>
      </c>
      <c r="F104">
        <v>1267.8</v>
      </c>
      <c r="G104">
        <v>11.8826808344028</v>
      </c>
      <c r="H104">
        <v>1.67681710099822</v>
      </c>
      <c r="I104">
        <v>3.5527031334531598</v>
      </c>
      <c r="J104">
        <v>-1.2293453241254</v>
      </c>
      <c r="K104">
        <v>1223.8690287202801</v>
      </c>
      <c r="L104">
        <v>1119.82736353067</v>
      </c>
      <c r="M104">
        <v>52.453363362441898</v>
      </c>
      <c r="N104">
        <v>0.92076254999693097</v>
      </c>
      <c r="O104">
        <v>5.2886890676762697</v>
      </c>
      <c r="P104">
        <v>40.0574458683163</v>
      </c>
      <c r="Q104">
        <v>6.1755253612835001E-2</v>
      </c>
    </row>
    <row r="105" spans="1:17" x14ac:dyDescent="0.3">
      <c r="A105" t="s">
        <v>273</v>
      </c>
      <c r="B105" t="s">
        <v>274</v>
      </c>
      <c r="C105" t="str">
        <f>IFERROR(VLOOKUP(Table1[[#This Row],[Ticker]],[1]!Table1[[Symbol]:[Industry]],2,FALSE),"-")</f>
        <v>-</v>
      </c>
      <c r="D105" t="s">
        <v>275</v>
      </c>
      <c r="E105">
        <v>91422.940658519903</v>
      </c>
      <c r="F105">
        <v>955.8</v>
      </c>
      <c r="G105">
        <v>31.7598698542341</v>
      </c>
      <c r="H105">
        <v>15.884836403803</v>
      </c>
      <c r="I105">
        <v>27.881257066494499</v>
      </c>
      <c r="J105">
        <v>0.77936742753171995</v>
      </c>
      <c r="K105">
        <v>847.53989755598502</v>
      </c>
      <c r="L105">
        <v>744.69375913865304</v>
      </c>
      <c r="M105">
        <v>67.4429147185039</v>
      </c>
      <c r="N105">
        <v>1.04592815094001</v>
      </c>
      <c r="O105">
        <v>2.5214480016739902</v>
      </c>
      <c r="P105">
        <v>87.964601769911496</v>
      </c>
      <c r="Q105">
        <v>0.12760913404476401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278</v>
      </c>
      <c r="E106">
        <v>90678.274314399998</v>
      </c>
      <c r="F106">
        <v>10098.6</v>
      </c>
      <c r="G106">
        <v>146.26241214568401</v>
      </c>
      <c r="H106">
        <v>-3.70901583977321</v>
      </c>
      <c r="I106">
        <v>38.037399020205598</v>
      </c>
      <c r="J106">
        <v>-2.1778228767513199</v>
      </c>
      <c r="K106">
        <v>9297.22026352988</v>
      </c>
      <c r="L106">
        <v>7521.0040308266798</v>
      </c>
      <c r="M106">
        <v>61.286575089593399</v>
      </c>
      <c r="N106">
        <v>0.48348016313285302</v>
      </c>
      <c r="O106">
        <v>3.4796902540946202</v>
      </c>
      <c r="P106">
        <v>192.429090593192</v>
      </c>
      <c r="Q106">
        <v>0.193134294318381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281</v>
      </c>
      <c r="E107">
        <v>90287.921063475005</v>
      </c>
      <c r="F107">
        <v>84.39</v>
      </c>
      <c r="G107">
        <v>23.299243675525901</v>
      </c>
      <c r="H107">
        <v>-13.141737285945601</v>
      </c>
      <c r="I107">
        <v>13.8849234364938</v>
      </c>
      <c r="J107">
        <v>-3.98809950681731</v>
      </c>
      <c r="K107">
        <v>85.398558440156606</v>
      </c>
      <c r="L107">
        <v>77.704582089995895</v>
      </c>
      <c r="M107">
        <v>40.364497941265803</v>
      </c>
      <c r="N107">
        <v>0.58080191009790905</v>
      </c>
      <c r="O107">
        <v>16.956985424813301</v>
      </c>
      <c r="P107">
        <v>52.191163210099099</v>
      </c>
      <c r="Q107">
        <v>6.8619749530456006E-2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Row],[Ticker]],[1]!Table1[[Symbol]:[Industry]],2,FALSE),"-")</f>
        <v>-</v>
      </c>
      <c r="D108" t="s">
        <v>140</v>
      </c>
      <c r="E108">
        <v>89197.893802349994</v>
      </c>
      <c r="F108">
        <v>3161.65</v>
      </c>
      <c r="G108">
        <v>74.394346721350004</v>
      </c>
      <c r="H108">
        <v>4.5947228833341001</v>
      </c>
      <c r="I108">
        <v>46.968276682848199</v>
      </c>
      <c r="J108">
        <v>4.6594446926555397</v>
      </c>
      <c r="K108">
        <v>2835.9735391947702</v>
      </c>
      <c r="L108">
        <v>2337.4112339073099</v>
      </c>
      <c r="M108">
        <v>72.842735335262404</v>
      </c>
      <c r="N108">
        <v>0.71616952274848</v>
      </c>
      <c r="O108">
        <v>4.0595891385826999</v>
      </c>
      <c r="P108">
        <v>111.43917608506599</v>
      </c>
      <c r="Q108">
        <v>8.2866541165713001E-2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Row],[Ticker]],[1]!Table1[[Symbol]:[Industry]],2,FALSE),"-")</f>
        <v>-</v>
      </c>
      <c r="D109" t="s">
        <v>286</v>
      </c>
      <c r="E109">
        <v>88971.631348634997</v>
      </c>
      <c r="F109">
        <v>614.79999999999995</v>
      </c>
      <c r="G109">
        <v>32.035361111267697</v>
      </c>
      <c r="H109">
        <v>2.04442128889468</v>
      </c>
      <c r="I109">
        <v>30.024485504256798</v>
      </c>
      <c r="J109">
        <v>-4.7462110263099504</v>
      </c>
      <c r="K109">
        <v>592.48872931273297</v>
      </c>
      <c r="L109">
        <v>517.62195904702401</v>
      </c>
      <c r="M109">
        <v>52.806184611157498</v>
      </c>
      <c r="N109">
        <v>1.29286738386644</v>
      </c>
      <c r="O109">
        <v>7.8318152244632504</v>
      </c>
      <c r="P109">
        <v>65.446716899892294</v>
      </c>
      <c r="Q109">
        <v>0.196905628036112</v>
      </c>
    </row>
    <row r="110" spans="1:17" x14ac:dyDescent="0.3">
      <c r="A110" t="s">
        <v>287</v>
      </c>
      <c r="B110" t="s">
        <v>288</v>
      </c>
      <c r="C110" t="str">
        <f>IFERROR(VLOOKUP(Table1[[#This Row],[Ticker]],[1]!Table1[[Symbol]:[Industry]],2,FALSE),"-")</f>
        <v>-</v>
      </c>
      <c r="D110" t="s">
        <v>275</v>
      </c>
      <c r="E110">
        <v>88940.87528049</v>
      </c>
      <c r="F110">
        <v>6140.5</v>
      </c>
      <c r="G110">
        <v>-4.6763061072646099</v>
      </c>
      <c r="H110">
        <v>-3.8826246563545199</v>
      </c>
      <c r="I110">
        <v>-4.16197893415187</v>
      </c>
      <c r="J110">
        <v>-2.1500530480254199</v>
      </c>
      <c r="K110">
        <v>6090.9099751886697</v>
      </c>
      <c r="L110">
        <v>5810.68480914464</v>
      </c>
      <c r="M110">
        <v>54.482186732937002</v>
      </c>
      <c r="N110">
        <v>0.75815902790185496</v>
      </c>
      <c r="O110">
        <v>11.9526097223353</v>
      </c>
      <c r="P110">
        <v>29.930173508252199</v>
      </c>
      <c r="Q110">
        <v>3.0775816731275999E-2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37</v>
      </c>
      <c r="E111">
        <v>88251.784771185005</v>
      </c>
      <c r="F111">
        <v>1807.1</v>
      </c>
      <c r="G111">
        <v>8.9554578948769699</v>
      </c>
      <c r="H111">
        <v>4.69165105894007</v>
      </c>
      <c r="I111">
        <v>14.785190556814801</v>
      </c>
      <c r="J111">
        <v>0.12812063219868</v>
      </c>
      <c r="K111">
        <v>1691.78162044808</v>
      </c>
      <c r="L111">
        <v>1557.7108450794899</v>
      </c>
      <c r="M111">
        <v>75.304864071168396</v>
      </c>
      <c r="N111">
        <v>1.9663976968695001</v>
      </c>
      <c r="O111">
        <v>1.4332355708040501</v>
      </c>
      <c r="P111">
        <v>42.7409162717219</v>
      </c>
      <c r="Q111">
        <v>-5.0266205558502003E-2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151</v>
      </c>
      <c r="E112">
        <v>87623.432897894905</v>
      </c>
      <c r="F112">
        <v>6937.35</v>
      </c>
      <c r="G112">
        <v>29.5455880152787</v>
      </c>
      <c r="H112">
        <v>8.6940425325638202</v>
      </c>
      <c r="I112">
        <v>23.7665500780187</v>
      </c>
      <c r="J112">
        <v>4.8258306928080703</v>
      </c>
      <c r="K112">
        <v>6154.5959442641597</v>
      </c>
      <c r="L112">
        <v>5392.5887782671498</v>
      </c>
      <c r="M112">
        <v>84.349533011994296</v>
      </c>
      <c r="N112">
        <v>0.86040702585157203</v>
      </c>
      <c r="O112">
        <v>0.45622608056390401</v>
      </c>
      <c r="P112">
        <v>74.654145844085505</v>
      </c>
      <c r="Q112">
        <v>-4.7113470998559996E-3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37</v>
      </c>
      <c r="E113">
        <v>87336.124129169999</v>
      </c>
      <c r="F113">
        <v>616.70000000000005</v>
      </c>
      <c r="G113">
        <v>-18.5745764901882</v>
      </c>
      <c r="H113">
        <v>3.1395117981960401</v>
      </c>
      <c r="I113">
        <v>4.9795938213845199</v>
      </c>
      <c r="J113">
        <v>-2.2964090975043399</v>
      </c>
      <c r="K113">
        <v>585.64552385964896</v>
      </c>
      <c r="L113">
        <v>558.22491189479604</v>
      </c>
      <c r="M113">
        <v>63.453621677115898</v>
      </c>
      <c r="N113">
        <v>0.91548103380216805</v>
      </c>
      <c r="O113">
        <v>3.9160045402951198</v>
      </c>
      <c r="P113">
        <v>33.0672132916172</v>
      </c>
      <c r="Q113">
        <v>-6.6849629982913994E-2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Row],[Ticker]],[1]!Table1[[Symbol]:[Industry]],2,FALSE),"-")</f>
        <v>-</v>
      </c>
      <c r="D114" t="s">
        <v>126</v>
      </c>
      <c r="E114">
        <v>86861.937365999998</v>
      </c>
      <c r="F114">
        <v>415</v>
      </c>
      <c r="G114">
        <v>214.99268379872899</v>
      </c>
      <c r="H114">
        <v>-4.7468998705182504</v>
      </c>
      <c r="I114">
        <v>117.06962335196199</v>
      </c>
      <c r="J114">
        <v>-0.790062988267205</v>
      </c>
      <c r="K114">
        <v>351.72866437928201</v>
      </c>
      <c r="L114">
        <v>256.19831987309999</v>
      </c>
      <c r="M114">
        <v>70.196732935680998</v>
      </c>
      <c r="N114">
        <v>0.95077250105851496</v>
      </c>
      <c r="O114">
        <v>4.0481927710843397</v>
      </c>
      <c r="P114">
        <v>254.54933788979</v>
      </c>
      <c r="Q114">
        <v>0.196064879127824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Row],[Ticker]],[1]!Table1[[Symbol]:[Industry]],2,FALSE),"-")</f>
        <v>-</v>
      </c>
      <c r="D115" t="s">
        <v>299</v>
      </c>
      <c r="E115">
        <v>86352.565050000005</v>
      </c>
      <c r="F115">
        <v>4393.8999999999996</v>
      </c>
      <c r="G115">
        <v>214.524272909243</v>
      </c>
      <c r="H115">
        <v>21.837068045193401</v>
      </c>
      <c r="I115">
        <v>80.941956936055405</v>
      </c>
      <c r="J115">
        <v>6.7897833078930399</v>
      </c>
      <c r="K115">
        <v>3201.34716227136</v>
      </c>
      <c r="L115">
        <v>2371.35604599422</v>
      </c>
      <c r="M115">
        <v>70.962610664670606</v>
      </c>
      <c r="N115">
        <v>1.77232975007462</v>
      </c>
      <c r="O115">
        <v>4.3264525819886703</v>
      </c>
      <c r="P115">
        <v>248.100613982966</v>
      </c>
      <c r="Q115">
        <v>0.26409360181387198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302</v>
      </c>
      <c r="E116">
        <v>85690.797213525002</v>
      </c>
      <c r="F116">
        <v>10194.25</v>
      </c>
      <c r="G116">
        <v>141.47576927482299</v>
      </c>
      <c r="H116">
        <v>24.619043116901601</v>
      </c>
      <c r="I116">
        <v>124.000455406387</v>
      </c>
      <c r="J116">
        <v>-8.7325408926984593E-2</v>
      </c>
      <c r="K116">
        <v>8550.9044087493803</v>
      </c>
      <c r="L116">
        <v>6761.3594995329504</v>
      </c>
      <c r="M116">
        <v>72.909773089591397</v>
      </c>
      <c r="N116">
        <v>1.43335539218719</v>
      </c>
      <c r="O116">
        <v>2.2144836550015801</v>
      </c>
      <c r="P116">
        <v>172.77409860191301</v>
      </c>
      <c r="Q116">
        <v>9.8047706738489004E-2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Row],[Ticker]],[1]!Table1[[Symbol]:[Industry]],2,FALSE),"-")</f>
        <v>-</v>
      </c>
      <c r="D117" t="s">
        <v>62</v>
      </c>
      <c r="E117">
        <v>85303.233582959903</v>
      </c>
      <c r="F117">
        <v>2160.85</v>
      </c>
      <c r="G117">
        <v>1.0063889977213101</v>
      </c>
      <c r="H117">
        <v>-9.2388782647053507</v>
      </c>
      <c r="I117">
        <v>-1.7744039828687199</v>
      </c>
      <c r="J117">
        <v>-4.46844932046581</v>
      </c>
      <c r="K117">
        <v>2180.0062074114499</v>
      </c>
      <c r="L117">
        <v>2042.3109792062</v>
      </c>
      <c r="M117">
        <v>35.622315751942502</v>
      </c>
      <c r="N117">
        <v>0.50791640904313295</v>
      </c>
      <c r="O117">
        <v>15.232431681976999</v>
      </c>
      <c r="P117">
        <v>30.089401282321401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267</v>
      </c>
      <c r="E118">
        <v>85288.382270999995</v>
      </c>
      <c r="F118">
        <v>4109.7</v>
      </c>
      <c r="G118">
        <v>53.758371570192303</v>
      </c>
      <c r="H118">
        <v>-8.1087265918978293</v>
      </c>
      <c r="I118">
        <v>16.626573092068501</v>
      </c>
      <c r="J118">
        <v>0.74342609646282098</v>
      </c>
      <c r="K118">
        <v>3860.1430688485998</v>
      </c>
      <c r="L118">
        <v>3410.8251409046602</v>
      </c>
      <c r="M118">
        <v>53.674056497614401</v>
      </c>
      <c r="N118">
        <v>0.89459214872683401</v>
      </c>
      <c r="O118">
        <v>1.8796992481203001</v>
      </c>
      <c r="P118">
        <v>85.242613418674296</v>
      </c>
      <c r="Q118">
        <v>9.1304511516800005E-4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309</v>
      </c>
      <c r="E119">
        <v>82380.656985299996</v>
      </c>
      <c r="F119">
        <v>4235.1000000000004</v>
      </c>
      <c r="G119">
        <v>6.9450582152508602</v>
      </c>
      <c r="H119">
        <v>7.5559293304797102</v>
      </c>
      <c r="I119">
        <v>7.0794727595437896</v>
      </c>
      <c r="J119">
        <v>4.1492387832634199</v>
      </c>
      <c r="K119">
        <v>3951.64767910007</v>
      </c>
      <c r="L119">
        <v>3591.0079164361</v>
      </c>
      <c r="M119">
        <v>58.418097651196</v>
      </c>
      <c r="N119">
        <v>1.5266912190042701</v>
      </c>
      <c r="O119">
        <v>3.8936506812117599</v>
      </c>
      <c r="P119">
        <v>53.556925308194302</v>
      </c>
      <c r="Q119">
        <v>0.139006071647051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184</v>
      </c>
      <c r="E120">
        <v>79347.130893900001</v>
      </c>
      <c r="F120">
        <v>620.5</v>
      </c>
      <c r="G120">
        <v>-9.3886763119720804</v>
      </c>
      <c r="H120">
        <v>-5.8626946784129998</v>
      </c>
      <c r="I120">
        <v>3.47825851578486</v>
      </c>
      <c r="J120">
        <v>-1.9618710140371101</v>
      </c>
      <c r="K120">
        <v>593.76033557440303</v>
      </c>
      <c r="L120">
        <v>552.76791750876203</v>
      </c>
      <c r="M120">
        <v>44.753522294613198</v>
      </c>
      <c r="N120">
        <v>0.62491485197376195</v>
      </c>
      <c r="O120">
        <v>7.52618855761484</v>
      </c>
      <c r="P120">
        <v>27.596134073617002</v>
      </c>
      <c r="Q120">
        <v>-4.1665227735405E-2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151</v>
      </c>
      <c r="E121">
        <v>79140</v>
      </c>
      <c r="F121">
        <v>992.85</v>
      </c>
      <c r="G121">
        <v>30.849842239129298</v>
      </c>
      <c r="H121">
        <v>-13.2423320415172</v>
      </c>
      <c r="I121">
        <v>0.37241967544664101</v>
      </c>
      <c r="J121">
        <v>-5.3632715896082201</v>
      </c>
      <c r="K121">
        <v>1009.10393941451</v>
      </c>
      <c r="L121">
        <v>904.60529414070697</v>
      </c>
      <c r="M121">
        <v>37.995740151858101</v>
      </c>
      <c r="N121">
        <v>0.83250101708889301</v>
      </c>
      <c r="O121">
        <v>14.710177771063099</v>
      </c>
      <c r="P121">
        <v>61.6098315292585</v>
      </c>
      <c r="Q121">
        <v>9.0158350314415006E-2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75</v>
      </c>
      <c r="E122">
        <v>78407.917552169994</v>
      </c>
      <c r="F122">
        <v>713.85</v>
      </c>
      <c r="G122">
        <v>166.07779037960501</v>
      </c>
      <c r="H122">
        <v>2.71799772242063</v>
      </c>
      <c r="I122">
        <v>77.522892854737407</v>
      </c>
      <c r="J122">
        <v>1.0799355577847101</v>
      </c>
      <c r="K122">
        <v>649.07115367922802</v>
      </c>
      <c r="L122">
        <v>509.10749945488999</v>
      </c>
      <c r="M122">
        <v>75.550250160522396</v>
      </c>
      <c r="N122">
        <v>0.94587636636620898</v>
      </c>
      <c r="O122">
        <v>4.1675422007424396</v>
      </c>
      <c r="P122">
        <v>193.04187192118201</v>
      </c>
      <c r="Q122">
        <v>0.13799956811814401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129</v>
      </c>
      <c r="E123">
        <v>77769.597146119995</v>
      </c>
      <c r="F123">
        <v>1665.95</v>
      </c>
      <c r="G123">
        <v>72.805813057184494</v>
      </c>
      <c r="H123">
        <v>-3.1936541413474799</v>
      </c>
      <c r="I123">
        <v>22.5907315023296</v>
      </c>
      <c r="J123">
        <v>-6.8276119557802399</v>
      </c>
      <c r="K123">
        <v>1523.09522928911</v>
      </c>
      <c r="L123">
        <v>1259.7604298277199</v>
      </c>
      <c r="M123">
        <v>49.103726811252699</v>
      </c>
      <c r="N123">
        <v>1.05936125814142</v>
      </c>
      <c r="O123">
        <v>8.3165761277349297</v>
      </c>
      <c r="P123">
        <v>100.222342407307</v>
      </c>
      <c r="Q123">
        <v>8.3946219356622997E-2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184</v>
      </c>
      <c r="E124">
        <v>77329.595530709994</v>
      </c>
      <c r="F124">
        <v>2861.45</v>
      </c>
      <c r="G124">
        <v>44.100452302521298</v>
      </c>
      <c r="H124">
        <v>-0.84546539538232102</v>
      </c>
      <c r="I124">
        <v>4.1455899018042697</v>
      </c>
      <c r="J124">
        <v>-1.5923661220888199</v>
      </c>
      <c r="K124">
        <v>2796.8542294331301</v>
      </c>
      <c r="L124">
        <v>2494.2900800248299</v>
      </c>
      <c r="M124">
        <v>47.034136631685598</v>
      </c>
      <c r="N124">
        <v>1.00335560496617</v>
      </c>
      <c r="O124">
        <v>7.2550629925387504</v>
      </c>
      <c r="P124">
        <v>72.376506024096301</v>
      </c>
      <c r="Q124">
        <v>3.2218170471454997E-2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140</v>
      </c>
      <c r="E125">
        <v>75867.076636040001</v>
      </c>
      <c r="F125">
        <v>1840.4</v>
      </c>
      <c r="G125">
        <v>194.28689799651301</v>
      </c>
      <c r="H125">
        <v>4.8507186541209304</v>
      </c>
      <c r="I125">
        <v>43.8722436306495</v>
      </c>
      <c r="J125">
        <v>-8.5610749185024009</v>
      </c>
      <c r="K125">
        <v>1667.93214708043</v>
      </c>
      <c r="L125">
        <v>1243.9005978928401</v>
      </c>
      <c r="M125">
        <v>50.643254699551001</v>
      </c>
      <c r="N125">
        <v>1.39736942320947</v>
      </c>
      <c r="O125">
        <v>12.736361660508599</v>
      </c>
      <c r="P125">
        <v>253.108211818879</v>
      </c>
      <c r="Q125">
        <v>0.208761733406714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324</v>
      </c>
      <c r="E126">
        <v>75655.933503299995</v>
      </c>
      <c r="F126">
        <v>5966.35</v>
      </c>
      <c r="G126">
        <v>62.587017817412899</v>
      </c>
      <c r="H126">
        <v>2.2547754420796098</v>
      </c>
      <c r="I126">
        <v>22.339648502353999</v>
      </c>
      <c r="J126">
        <v>-0.93676110839534599</v>
      </c>
      <c r="K126">
        <v>5463.4120881009803</v>
      </c>
      <c r="L126">
        <v>4548.7841667373395</v>
      </c>
      <c r="M126">
        <v>54.454428753477103</v>
      </c>
      <c r="N126">
        <v>0.55510729940875503</v>
      </c>
      <c r="O126">
        <v>8.2739028048974603</v>
      </c>
      <c r="P126">
        <v>90.0111464968153</v>
      </c>
      <c r="Q126">
        <v>0.105278737249774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Row],[Ticker]],[1]!Table1[[Symbol]:[Industry]],2,FALSE),"-")</f>
        <v>-</v>
      </c>
      <c r="D127" t="s">
        <v>24</v>
      </c>
      <c r="E127">
        <v>74234.182595727994</v>
      </c>
      <c r="F127">
        <v>24.06</v>
      </c>
      <c r="G127">
        <v>21.320537140244401</v>
      </c>
      <c r="H127">
        <v>-7.1101058754169699</v>
      </c>
      <c r="I127">
        <v>-4.7271891071011298</v>
      </c>
      <c r="J127">
        <v>-2.9488181051070601</v>
      </c>
      <c r="K127">
        <v>23.666281523029902</v>
      </c>
      <c r="L127">
        <v>22.2816485683257</v>
      </c>
      <c r="M127">
        <v>50.266615599167999</v>
      </c>
      <c r="N127">
        <v>0.60547337129604795</v>
      </c>
      <c r="O127">
        <v>36.533665835411398</v>
      </c>
      <c r="P127">
        <v>53.248407643311999</v>
      </c>
      <c r="Q127">
        <v>4.4110305924309999E-2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Row],[Ticker]],[1]!Table1[[Symbol]:[Industry]],2,FALSE),"-")</f>
        <v>-</v>
      </c>
      <c r="D128" t="s">
        <v>197</v>
      </c>
      <c r="E128">
        <v>74095.754763499994</v>
      </c>
      <c r="F128">
        <v>4610.25</v>
      </c>
      <c r="G128">
        <v>26.158388950974</v>
      </c>
      <c r="H128">
        <v>1.61802129319556</v>
      </c>
      <c r="I128">
        <v>32.660192834813301</v>
      </c>
      <c r="J128">
        <v>-2.49190665835782</v>
      </c>
      <c r="K128">
        <v>4209.1416615722301</v>
      </c>
      <c r="L128">
        <v>3493.8549513554699</v>
      </c>
      <c r="M128">
        <v>61.154783073193101</v>
      </c>
      <c r="N128">
        <v>1.1481165266436499</v>
      </c>
      <c r="O128">
        <v>7.3911393091480901</v>
      </c>
      <c r="P128">
        <v>76.489166220044396</v>
      </c>
      <c r="Q128">
        <v>0.15458332760083501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Row],[Ticker]],[1]!Table1[[Symbol]:[Industry]],2,FALSE),"-")</f>
        <v>-</v>
      </c>
      <c r="D129" t="s">
        <v>62</v>
      </c>
      <c r="E129">
        <v>73919.933039655007</v>
      </c>
      <c r="F129">
        <v>1616.05</v>
      </c>
      <c r="G129">
        <v>55.391907522457799</v>
      </c>
      <c r="H129">
        <v>-6.6840465069189996</v>
      </c>
      <c r="I129">
        <v>12.1424390992655</v>
      </c>
      <c r="J129">
        <v>0.72490155781697296</v>
      </c>
      <c r="K129">
        <v>1601.45372347736</v>
      </c>
      <c r="L129">
        <v>1432.1645689591101</v>
      </c>
      <c r="M129">
        <v>65.970265539851795</v>
      </c>
      <c r="N129">
        <v>1.08561934625382</v>
      </c>
      <c r="O129">
        <v>6.9273846725039503</v>
      </c>
      <c r="P129">
        <v>82.759400621995994</v>
      </c>
      <c r="Q129">
        <v>4.7134703054E-5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32</v>
      </c>
      <c r="E130">
        <v>73476.885163550003</v>
      </c>
      <c r="F130">
        <v>545</v>
      </c>
      <c r="G130">
        <v>56.929167595304897</v>
      </c>
      <c r="H130">
        <v>-16.865348740010401</v>
      </c>
      <c r="I130">
        <v>18.194564761264498</v>
      </c>
      <c r="J130">
        <v>-1.77584212989283</v>
      </c>
      <c r="K130">
        <v>539.75874328052203</v>
      </c>
      <c r="L130">
        <v>479.43529259366397</v>
      </c>
      <c r="M130">
        <v>53.369813106002802</v>
      </c>
      <c r="N130">
        <v>0.55501947699260401</v>
      </c>
      <c r="O130">
        <v>16.091743119265999</v>
      </c>
      <c r="P130">
        <v>85.626702997275103</v>
      </c>
      <c r="Q130">
        <v>0.14746930459421301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162</v>
      </c>
      <c r="E131">
        <v>72210.569494124997</v>
      </c>
      <c r="F131">
        <v>2462.4</v>
      </c>
      <c r="G131">
        <v>-17.550330222537902</v>
      </c>
      <c r="H131">
        <v>1.75233301326458</v>
      </c>
      <c r="I131">
        <v>-11.1671295616144</v>
      </c>
      <c r="J131">
        <v>-3.2019087446886099</v>
      </c>
      <c r="K131">
        <v>2393.7661373505598</v>
      </c>
      <c r="L131">
        <v>2388.2251325832199</v>
      </c>
      <c r="M131">
        <v>57.496832143564603</v>
      </c>
      <c r="N131">
        <v>0.96592303496712795</v>
      </c>
      <c r="O131">
        <v>9.4034275503573603</v>
      </c>
      <c r="P131">
        <v>20.705882352941099</v>
      </c>
      <c r="Q131">
        <v>3.1143959192994002E-2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Row],[Ticker]],[1]!Table1[[Symbol]:[Industry]],2,FALSE),"-")</f>
        <v>-</v>
      </c>
      <c r="D132" t="s">
        <v>337</v>
      </c>
      <c r="E132">
        <v>72107.556939250004</v>
      </c>
      <c r="F132">
        <v>251.6</v>
      </c>
      <c r="G132">
        <v>108.79852590349</v>
      </c>
      <c r="H132">
        <v>-14.6374084016733</v>
      </c>
      <c r="I132">
        <v>8.0355857414297507</v>
      </c>
      <c r="J132">
        <v>-9.9866332311574801</v>
      </c>
      <c r="K132">
        <v>253.89130158364699</v>
      </c>
      <c r="L132">
        <v>215.04489307124501</v>
      </c>
      <c r="M132">
        <v>33.069732585764598</v>
      </c>
      <c r="N132">
        <v>0.88276575494932497</v>
      </c>
      <c r="O132">
        <v>13.8116057233704</v>
      </c>
      <c r="P132">
        <v>138.03216650898699</v>
      </c>
      <c r="Q132">
        <v>5.6408033665316E-2</v>
      </c>
    </row>
    <row r="133" spans="1:17" x14ac:dyDescent="0.3">
      <c r="A133" t="s">
        <v>338</v>
      </c>
      <c r="B133" t="s">
        <v>339</v>
      </c>
      <c r="C133" t="str">
        <f>IFERROR(VLOOKUP(Table1[[#This Row],[Ticker]],[1]!Table1[[Symbol]:[Industry]],2,FALSE),"-")</f>
        <v>-</v>
      </c>
      <c r="D133" t="s">
        <v>49</v>
      </c>
      <c r="E133">
        <v>72096.892865235</v>
      </c>
      <c r="F133">
        <v>1788.6</v>
      </c>
      <c r="G133">
        <v>17.573230315052299</v>
      </c>
      <c r="H133">
        <v>-1.82896543197907</v>
      </c>
      <c r="I133">
        <v>11.0531023559058</v>
      </c>
      <c r="J133">
        <v>1.6387219030687401</v>
      </c>
      <c r="K133">
        <v>1700.87840882304</v>
      </c>
      <c r="L133">
        <v>1499.1509243804501</v>
      </c>
      <c r="M133">
        <v>59.232321609187103</v>
      </c>
      <c r="N133">
        <v>0.93583259738156899</v>
      </c>
      <c r="O133">
        <v>3.8158336128815802</v>
      </c>
      <c r="P133">
        <v>51.275003171649601</v>
      </c>
      <c r="Q133">
        <v>-2.9017510778126001E-2</v>
      </c>
    </row>
    <row r="134" spans="1:17" x14ac:dyDescent="0.3">
      <c r="A134" t="s">
        <v>340</v>
      </c>
      <c r="B134" t="s">
        <v>341</v>
      </c>
      <c r="C134" t="str">
        <f>IFERROR(VLOOKUP(Table1[[#This Row],[Ticker]],[1]!Table1[[Symbol]:[Industry]],2,FALSE),"-")</f>
        <v>-</v>
      </c>
      <c r="D134" t="s">
        <v>342</v>
      </c>
      <c r="E134">
        <v>72072.306897142</v>
      </c>
      <c r="F134">
        <v>52.93</v>
      </c>
      <c r="G134">
        <v>189.16785037746499</v>
      </c>
      <c r="H134">
        <v>-1.34791178258998</v>
      </c>
      <c r="I134">
        <v>26.5281648105044</v>
      </c>
      <c r="J134">
        <v>-6.8816413700614403</v>
      </c>
      <c r="K134">
        <v>47.2750198453843</v>
      </c>
      <c r="L134">
        <v>38.854189292736997</v>
      </c>
      <c r="M134">
        <v>60.655243880729302</v>
      </c>
      <c r="N134">
        <v>1.5419067875165899</v>
      </c>
      <c r="O134">
        <v>5.2333270357075303</v>
      </c>
      <c r="P134">
        <v>236.06349206349199</v>
      </c>
      <c r="Q134">
        <v>0.1580227821546</v>
      </c>
    </row>
    <row r="135" spans="1:17" x14ac:dyDescent="0.3">
      <c r="A135" t="s">
        <v>343</v>
      </c>
      <c r="B135" t="s">
        <v>344</v>
      </c>
      <c r="C135" t="str">
        <f>IFERROR(VLOOKUP(Table1[[#This Row],[Ticker]],[1]!Table1[[Symbol]:[Industry]],2,FALSE),"-")</f>
        <v>-</v>
      </c>
      <c r="D135" t="s">
        <v>86</v>
      </c>
      <c r="E135">
        <v>72015.618914559993</v>
      </c>
      <c r="F135">
        <v>1456.45</v>
      </c>
      <c r="G135">
        <v>114.821419154642</v>
      </c>
      <c r="H135">
        <v>-9.4522766034368697</v>
      </c>
      <c r="I135">
        <v>43.586347648410303</v>
      </c>
      <c r="J135">
        <v>-2.7362754107001401</v>
      </c>
      <c r="K135">
        <v>1459.1798328647999</v>
      </c>
      <c r="L135">
        <v>1165.3583373328299</v>
      </c>
      <c r="M135">
        <v>41.436883409481702</v>
      </c>
      <c r="N135">
        <v>0.218492261875565</v>
      </c>
      <c r="O135">
        <v>12.128806344193</v>
      </c>
      <c r="P135">
        <v>147.653460295868</v>
      </c>
      <c r="Q135">
        <v>0.13332703601398599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Row],[Ticker]],[1]!Table1[[Symbol]:[Industry]],2,FALSE),"-")</f>
        <v>-</v>
      </c>
      <c r="D136" t="s">
        <v>347</v>
      </c>
      <c r="E136">
        <v>71630.387277350004</v>
      </c>
      <c r="F136">
        <v>12446.45</v>
      </c>
      <c r="G136">
        <v>159.663498721716</v>
      </c>
      <c r="H136">
        <v>18.274858756157801</v>
      </c>
      <c r="I136">
        <v>81.7067117892325</v>
      </c>
      <c r="J136">
        <v>2.0602702197383</v>
      </c>
      <c r="K136">
        <v>9797.1200908989103</v>
      </c>
      <c r="L136">
        <v>7386.11203395341</v>
      </c>
      <c r="M136">
        <v>76.580941977139304</v>
      </c>
      <c r="N136">
        <v>1.0975466599692101</v>
      </c>
      <c r="O136">
        <v>0.39690032097505701</v>
      </c>
      <c r="P136">
        <v>214.860865165696</v>
      </c>
      <c r="Q136">
        <v>0.101304307933491</v>
      </c>
    </row>
    <row r="137" spans="1:17" x14ac:dyDescent="0.3">
      <c r="A137" t="s">
        <v>348</v>
      </c>
      <c r="B137" t="s">
        <v>349</v>
      </c>
      <c r="C137" t="str">
        <f>IFERROR(VLOOKUP(Table1[[#This Row],[Ticker]],[1]!Table1[[Symbol]:[Industry]],2,FALSE),"-")</f>
        <v>-</v>
      </c>
      <c r="D137" t="s">
        <v>202</v>
      </c>
      <c r="E137">
        <v>71029.239379164006</v>
      </c>
      <c r="F137">
        <v>238.78</v>
      </c>
      <c r="G137">
        <v>16.913281484398698</v>
      </c>
      <c r="H137">
        <v>-3.0068233764811398</v>
      </c>
      <c r="I137">
        <v>17.458508465236299</v>
      </c>
      <c r="J137">
        <v>1.1686633063810601</v>
      </c>
      <c r="K137">
        <v>217.94509961330101</v>
      </c>
      <c r="L137">
        <v>188.81404029401099</v>
      </c>
      <c r="M137">
        <v>63.808200307950798</v>
      </c>
      <c r="N137">
        <v>0.56144715241238297</v>
      </c>
      <c r="O137">
        <v>2.8855012982661901</v>
      </c>
      <c r="P137">
        <v>51.558235480799702</v>
      </c>
      <c r="Q137">
        <v>6.7733699757973997E-2</v>
      </c>
    </row>
    <row r="138" spans="1:17" x14ac:dyDescent="0.3">
      <c r="A138" t="s">
        <v>350</v>
      </c>
      <c r="B138" t="s">
        <v>351</v>
      </c>
      <c r="C138" t="str">
        <f>IFERROR(VLOOKUP(Table1[[#This Row],[Ticker]],[1]!Table1[[Symbol]:[Industry]],2,FALSE),"-")</f>
        <v>-</v>
      </c>
      <c r="D138" t="s">
        <v>278</v>
      </c>
      <c r="E138">
        <v>70779.082352159996</v>
      </c>
      <c r="F138">
        <v>8445.5</v>
      </c>
      <c r="G138">
        <v>69.1596680144917</v>
      </c>
      <c r="H138">
        <v>-13.296408638681999</v>
      </c>
      <c r="I138">
        <v>38.081058954838198</v>
      </c>
      <c r="J138">
        <v>-3.3917078580231501</v>
      </c>
      <c r="K138">
        <v>8285.0088108571599</v>
      </c>
      <c r="L138">
        <v>6777.4655540909998</v>
      </c>
      <c r="M138">
        <v>38.757763461503203</v>
      </c>
      <c r="N138">
        <v>0.966652905902047</v>
      </c>
      <c r="O138">
        <v>17.6372032443312</v>
      </c>
      <c r="P138">
        <v>97.000268249728805</v>
      </c>
      <c r="Q138">
        <v>0.165261932065353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-</v>
      </c>
      <c r="D139" t="s">
        <v>62</v>
      </c>
      <c r="E139">
        <v>70757.946422840003</v>
      </c>
      <c r="F139">
        <v>1211.8</v>
      </c>
      <c r="G139">
        <v>44.584483622566403</v>
      </c>
      <c r="H139">
        <v>-7.9990410331745103</v>
      </c>
      <c r="I139">
        <v>1.2357673500747399</v>
      </c>
      <c r="J139">
        <v>-3.9673593172272401</v>
      </c>
      <c r="K139">
        <v>1190.8850028285599</v>
      </c>
      <c r="L139">
        <v>1049.7987537271199</v>
      </c>
      <c r="M139">
        <v>43.143382898558698</v>
      </c>
      <c r="N139">
        <v>1.1198826556011201</v>
      </c>
      <c r="O139">
        <v>6.6265060240963702</v>
      </c>
      <c r="P139">
        <v>70.952951964449397</v>
      </c>
      <c r="Q139">
        <v>-1.3240164861519001E-2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18</v>
      </c>
      <c r="E140">
        <v>70664.985789569997</v>
      </c>
      <c r="F140">
        <v>331.3</v>
      </c>
      <c r="G140">
        <v>49.551448261063797</v>
      </c>
      <c r="H140">
        <v>-20.4783063593325</v>
      </c>
      <c r="I140">
        <v>13.409507191846799</v>
      </c>
      <c r="J140">
        <v>-5.2676636761223596</v>
      </c>
      <c r="K140">
        <v>340.61757433266303</v>
      </c>
      <c r="L140">
        <v>293.15552658169003</v>
      </c>
      <c r="M140">
        <v>33.464121156653498</v>
      </c>
      <c r="N140">
        <v>0.67102053428041597</v>
      </c>
      <c r="O140">
        <v>19.6901096689807</v>
      </c>
      <c r="P140">
        <v>107.755016722408</v>
      </c>
      <c r="Q140">
        <v>3.6778073191920002E-2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358</v>
      </c>
      <c r="E141">
        <v>68913.266613639993</v>
      </c>
      <c r="F141">
        <v>723</v>
      </c>
      <c r="G141">
        <v>-39.736008655910503</v>
      </c>
      <c r="H141">
        <v>-4.2950587934402602</v>
      </c>
      <c r="I141">
        <v>-16.609038952653499</v>
      </c>
      <c r="J141">
        <v>-2.3207499024320102</v>
      </c>
      <c r="K141">
        <v>719.23592164766501</v>
      </c>
      <c r="L141">
        <v>743.79419368085701</v>
      </c>
      <c r="M141">
        <v>49.896274015780101</v>
      </c>
      <c r="N141">
        <v>0.74682020294780205</v>
      </c>
      <c r="O141">
        <v>23.4923928077455</v>
      </c>
      <c r="P141">
        <v>11.5826838490624</v>
      </c>
      <c r="Q141">
        <v>-0.129196097753041</v>
      </c>
    </row>
    <row r="142" spans="1:17" x14ac:dyDescent="0.3">
      <c r="A142" t="s">
        <v>359</v>
      </c>
      <c r="B142" t="s">
        <v>360</v>
      </c>
      <c r="C142" t="str">
        <f>IFERROR(VLOOKUP(Table1[[#This Row],[Ticker]],[1]!Table1[[Symbol]:[Industry]],2,FALSE),"-")</f>
        <v>-</v>
      </c>
      <c r="D142" t="s">
        <v>129</v>
      </c>
      <c r="E142">
        <v>67727.494863</v>
      </c>
      <c r="F142">
        <v>811.3</v>
      </c>
      <c r="G142">
        <v>112.59915909618999</v>
      </c>
      <c r="H142">
        <v>-5.7997512310017001</v>
      </c>
      <c r="I142">
        <v>30.512335826933501</v>
      </c>
      <c r="J142">
        <v>1.6932274401534599</v>
      </c>
      <c r="K142">
        <v>755.87363888943401</v>
      </c>
      <c r="L142">
        <v>620.531615276156</v>
      </c>
      <c r="M142">
        <v>62.796387560787601</v>
      </c>
      <c r="N142">
        <v>0.414819059429061</v>
      </c>
      <c r="O142">
        <v>3.6607913225687101</v>
      </c>
      <c r="P142">
        <v>143.92663860492999</v>
      </c>
      <c r="Q142">
        <v>0.20916551335988501</v>
      </c>
    </row>
    <row r="143" spans="1:17" hidden="1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83</v>
      </c>
      <c r="E143">
        <v>67371.615361639997</v>
      </c>
      <c r="F143">
        <v>353.2</v>
      </c>
      <c r="G143">
        <v>99.334577589647694</v>
      </c>
      <c r="H143">
        <v>5.0522657524049004</v>
      </c>
      <c r="I143">
        <v>56.719138327848697</v>
      </c>
      <c r="J143">
        <v>3.9984510749384898</v>
      </c>
      <c r="K143">
        <v>284.379951614513</v>
      </c>
      <c r="M143">
        <v>71.259738060266798</v>
      </c>
      <c r="N143">
        <v>1.49305775566161</v>
      </c>
      <c r="O143">
        <v>1.58550396375991</v>
      </c>
      <c r="P143">
        <v>148.38255977496399</v>
      </c>
    </row>
    <row r="144" spans="1:17" x14ac:dyDescent="0.3">
      <c r="A144" t="s">
        <v>363</v>
      </c>
      <c r="B144" t="s">
        <v>364</v>
      </c>
      <c r="C144" t="str">
        <f>IFERROR(VLOOKUP(Table1[[#This Row],[Ticker]],[1]!Table1[[Symbol]:[Industry]],2,FALSE),"-")</f>
        <v>-</v>
      </c>
      <c r="D144" t="s">
        <v>37</v>
      </c>
      <c r="E144">
        <v>66447.899999999994</v>
      </c>
      <c r="F144">
        <v>383.35</v>
      </c>
      <c r="G144">
        <v>80.9643347224156</v>
      </c>
      <c r="H144">
        <v>-3.92248694598866</v>
      </c>
      <c r="I144">
        <v>11.935928708731501</v>
      </c>
      <c r="J144">
        <v>-7.9763400309079504</v>
      </c>
      <c r="K144">
        <v>365.94809695049099</v>
      </c>
      <c r="L144">
        <v>318.79511419115499</v>
      </c>
      <c r="M144">
        <v>45.439861296025001</v>
      </c>
      <c r="N144">
        <v>1.1248346562237801</v>
      </c>
      <c r="O144">
        <v>22.029476979261698</v>
      </c>
      <c r="P144">
        <v>110.285244103126</v>
      </c>
      <c r="Q144">
        <v>5.1062756497954997E-2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32</v>
      </c>
      <c r="E145">
        <v>65494.738888127999</v>
      </c>
      <c r="F145">
        <v>54.66</v>
      </c>
      <c r="G145">
        <v>68.628535007189697</v>
      </c>
      <c r="H145">
        <v>-14.3775564526407</v>
      </c>
      <c r="I145">
        <v>25.697645329984901</v>
      </c>
      <c r="J145">
        <v>-5.4278097017457103</v>
      </c>
      <c r="K145">
        <v>55.396876542411697</v>
      </c>
      <c r="L145">
        <v>47.982986033142197</v>
      </c>
      <c r="M145">
        <v>39.953363348229303</v>
      </c>
      <c r="N145">
        <v>0.70258817957378605</v>
      </c>
      <c r="O145">
        <v>29.253567508232699</v>
      </c>
      <c r="P145">
        <v>102.444444444444</v>
      </c>
      <c r="Q145">
        <v>0.109071390183381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302</v>
      </c>
      <c r="E146">
        <v>64609.355514989998</v>
      </c>
      <c r="F146">
        <v>4496.1499999999996</v>
      </c>
      <c r="G146">
        <v>58.541538815148797</v>
      </c>
      <c r="H146">
        <v>15.030366759640399</v>
      </c>
      <c r="I146">
        <v>11.9285264570842</v>
      </c>
      <c r="J146">
        <v>6.2280754028119301</v>
      </c>
      <c r="K146">
        <v>3789.01779915514</v>
      </c>
      <c r="L146">
        <v>3538.4121490865</v>
      </c>
      <c r="M146">
        <v>86.438380215130294</v>
      </c>
      <c r="N146">
        <v>1.0952235480480399</v>
      </c>
      <c r="O146">
        <v>1.17433804477165</v>
      </c>
      <c r="P146">
        <v>94.035841056458807</v>
      </c>
      <c r="Q146">
        <v>0.121028516646422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140</v>
      </c>
      <c r="E147">
        <v>64203.064998274996</v>
      </c>
      <c r="F147">
        <v>1774.75</v>
      </c>
      <c r="G147">
        <v>52.253848422151997</v>
      </c>
      <c r="H147">
        <v>-12.338834529371001</v>
      </c>
      <c r="I147">
        <v>11.5667161249178</v>
      </c>
      <c r="J147">
        <v>-7.5155427376789303</v>
      </c>
      <c r="K147">
        <v>1732.9877820245199</v>
      </c>
      <c r="L147">
        <v>1459.3530784832999</v>
      </c>
      <c r="M147">
        <v>31.931923157962299</v>
      </c>
      <c r="N147">
        <v>0.93046087787910903</v>
      </c>
      <c r="O147">
        <v>10.0464854204817</v>
      </c>
      <c r="P147">
        <v>80.940001019523805</v>
      </c>
      <c r="Q147">
        <v>0.11030368090381699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Row],[Ticker]],[1]!Table1[[Symbol]:[Industry]],2,FALSE),"-")</f>
        <v>-</v>
      </c>
      <c r="D148" t="s">
        <v>140</v>
      </c>
      <c r="E148">
        <v>64131.903950219901</v>
      </c>
      <c r="F148">
        <v>3571.4</v>
      </c>
      <c r="G148">
        <v>99.338103290353203</v>
      </c>
      <c r="H148">
        <v>3.0026403646492801</v>
      </c>
      <c r="I148">
        <v>47.4878210098572</v>
      </c>
      <c r="J148">
        <v>-1.5584415173780599</v>
      </c>
      <c r="K148">
        <v>3279.40776338347</v>
      </c>
      <c r="L148">
        <v>2670.3948900047299</v>
      </c>
      <c r="M148">
        <v>54.979253710668097</v>
      </c>
      <c r="N148">
        <v>0.46623142148526597</v>
      </c>
      <c r="O148">
        <v>10.460883687069501</v>
      </c>
      <c r="P148">
        <v>129.96780424983899</v>
      </c>
      <c r="Q148">
        <v>0.18930761437177299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Row],[Ticker]],[1]!Table1[[Symbol]:[Industry]],2,FALSE),"-")</f>
        <v>-</v>
      </c>
      <c r="D149" t="s">
        <v>375</v>
      </c>
      <c r="E149">
        <v>63954.718302719899</v>
      </c>
      <c r="F149">
        <v>2378.15</v>
      </c>
      <c r="G149">
        <v>-4.3205229837887096</v>
      </c>
      <c r="H149">
        <v>3.8475319630424498</v>
      </c>
      <c r="I149">
        <v>13.888192325969101</v>
      </c>
      <c r="J149">
        <v>2.41059761941418</v>
      </c>
      <c r="K149">
        <v>2186.07598934008</v>
      </c>
      <c r="L149">
        <v>2004.3883875619899</v>
      </c>
      <c r="M149">
        <v>68.061774154717099</v>
      </c>
      <c r="N149">
        <v>1.04734186639306</v>
      </c>
      <c r="O149">
        <v>3.1474044950907198</v>
      </c>
      <c r="P149">
        <v>36.675287356321803</v>
      </c>
      <c r="Q149">
        <v>2.5353609673454E-2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378</v>
      </c>
      <c r="E150">
        <v>63849.827034449998</v>
      </c>
      <c r="F150">
        <v>1021.75</v>
      </c>
      <c r="G150">
        <v>91.095408634811406</v>
      </c>
      <c r="H150">
        <v>35.186827639308603</v>
      </c>
      <c r="I150">
        <v>13.4237865350975</v>
      </c>
      <c r="J150">
        <v>-10.8195794896924</v>
      </c>
      <c r="K150">
        <v>804.31316412528304</v>
      </c>
      <c r="L150">
        <v>693.39539929208797</v>
      </c>
      <c r="M150">
        <v>60.3356243585594</v>
      </c>
      <c r="N150">
        <v>3.4476931994476701</v>
      </c>
      <c r="O150">
        <v>16.173232199657399</v>
      </c>
      <c r="P150">
        <v>147.30727338738899</v>
      </c>
      <c r="Q150">
        <v>0.13991936502417501</v>
      </c>
    </row>
    <row r="151" spans="1:17" x14ac:dyDescent="0.3">
      <c r="A151" t="s">
        <v>379</v>
      </c>
      <c r="B151" t="s">
        <v>380</v>
      </c>
      <c r="C151" t="str">
        <f>IFERROR(VLOOKUP(Table1[[#This Row],[Ticker]],[1]!Table1[[Symbol]:[Industry]],2,FALSE),"-")</f>
        <v>-</v>
      </c>
      <c r="D151" t="s">
        <v>381</v>
      </c>
      <c r="E151">
        <v>63512.842835519899</v>
      </c>
      <c r="F151">
        <v>1036.4000000000001</v>
      </c>
      <c r="G151">
        <v>32.227693978554498</v>
      </c>
      <c r="H151">
        <v>-13.5371805129623</v>
      </c>
      <c r="I151">
        <v>9.39135178609272</v>
      </c>
      <c r="J151">
        <v>-5.5912995260078198</v>
      </c>
      <c r="K151">
        <v>1044.9561385560401</v>
      </c>
      <c r="L151">
        <v>914.57105662997401</v>
      </c>
      <c r="M151">
        <v>35.953350946462102</v>
      </c>
      <c r="N151">
        <v>0.68807984664329402</v>
      </c>
      <c r="O151">
        <v>13.8556541875723</v>
      </c>
      <c r="P151">
        <v>60.458275274810298</v>
      </c>
      <c r="Q151">
        <v>2.2275668321306001E-2</v>
      </c>
    </row>
    <row r="152" spans="1:17" x14ac:dyDescent="0.3">
      <c r="A152" t="s">
        <v>382</v>
      </c>
      <c r="B152" t="s">
        <v>383</v>
      </c>
      <c r="C152" t="str">
        <f>IFERROR(VLOOKUP(Table1[[#This Row],[Ticker]],[1]!Table1[[Symbol]:[Industry]],2,FALSE),"-")</f>
        <v>-</v>
      </c>
      <c r="D152" t="s">
        <v>151</v>
      </c>
      <c r="E152">
        <v>63350.329379850002</v>
      </c>
      <c r="F152">
        <v>1517.15</v>
      </c>
      <c r="G152">
        <v>96.1380776698348</v>
      </c>
      <c r="H152">
        <v>-0.79295456638918105</v>
      </c>
      <c r="I152">
        <v>78.478285859389402</v>
      </c>
      <c r="J152">
        <v>1.7118827463211601</v>
      </c>
      <c r="K152">
        <v>1284.6838121794001</v>
      </c>
      <c r="L152">
        <v>1048.7932201551901</v>
      </c>
      <c r="M152">
        <v>68.740824230684396</v>
      </c>
      <c r="N152">
        <v>0.74461790652136906</v>
      </c>
      <c r="O152">
        <v>1.7038526183963301</v>
      </c>
      <c r="P152">
        <v>129.41932557084499</v>
      </c>
      <c r="Q152">
        <v>4.8889967358139996E-3</v>
      </c>
    </row>
    <row r="153" spans="1:17" x14ac:dyDescent="0.3">
      <c r="A153" t="s">
        <v>384</v>
      </c>
      <c r="B153" t="s">
        <v>385</v>
      </c>
      <c r="C153" t="str">
        <f>IFERROR(VLOOKUP(Table1[[#This Row],[Ticker]],[1]!Table1[[Symbol]:[Industry]],2,FALSE),"-")</f>
        <v>-</v>
      </c>
      <c r="D153" t="s">
        <v>197</v>
      </c>
      <c r="E153">
        <v>62701.562693225002</v>
      </c>
      <c r="F153">
        <v>1142.3</v>
      </c>
      <c r="G153">
        <v>74.909377393322302</v>
      </c>
      <c r="H153">
        <v>17.028679126500901</v>
      </c>
      <c r="I153">
        <v>56.491210266953502</v>
      </c>
      <c r="J153">
        <v>-0.22039733660300501</v>
      </c>
      <c r="K153">
        <v>888.13938625083699</v>
      </c>
      <c r="L153">
        <v>725.36028160103399</v>
      </c>
      <c r="M153">
        <v>75.497793324438106</v>
      </c>
      <c r="N153">
        <v>1.4515778571411899</v>
      </c>
      <c r="O153">
        <v>4.0007003414164402</v>
      </c>
      <c r="P153">
        <v>108.22092599343701</v>
      </c>
      <c r="Q153">
        <v>0.13829651983184499</v>
      </c>
    </row>
    <row r="154" spans="1:17" x14ac:dyDescent="0.3">
      <c r="A154" t="s">
        <v>386</v>
      </c>
      <c r="B154" t="s">
        <v>387</v>
      </c>
      <c r="C154" t="str">
        <f>IFERROR(VLOOKUP(Table1[[#This Row],[Ticker]],[1]!Table1[[Symbol]:[Industry]],2,FALSE),"-")</f>
        <v>-</v>
      </c>
      <c r="D154" t="s">
        <v>388</v>
      </c>
      <c r="E154">
        <v>62422.120650999997</v>
      </c>
      <c r="F154">
        <v>3190.9</v>
      </c>
      <c r="G154">
        <v>10.2315494068382</v>
      </c>
      <c r="H154">
        <v>-1.94183537165739</v>
      </c>
      <c r="I154">
        <v>12.9059665332843</v>
      </c>
      <c r="J154">
        <v>-1.36550082479396</v>
      </c>
      <c r="K154">
        <v>2943.6622826821799</v>
      </c>
      <c r="L154">
        <v>2598.7762387470598</v>
      </c>
      <c r="M154">
        <v>55.816145508439398</v>
      </c>
      <c r="N154">
        <v>0.698286175868989</v>
      </c>
      <c r="O154">
        <v>5.4232348240308204</v>
      </c>
      <c r="P154">
        <v>45.450815935819101</v>
      </c>
      <c r="Q154">
        <v>6.0010695016259998E-3</v>
      </c>
    </row>
    <row r="155" spans="1:17" x14ac:dyDescent="0.3">
      <c r="A155" t="s">
        <v>389</v>
      </c>
      <c r="B155" t="s">
        <v>390</v>
      </c>
      <c r="C155" t="str">
        <f>IFERROR(VLOOKUP(Table1[[#This Row],[Ticker]],[1]!Table1[[Symbol]:[Industry]],2,FALSE),"-")</f>
        <v>-</v>
      </c>
      <c r="D155" t="s">
        <v>391</v>
      </c>
      <c r="E155">
        <v>62114.208688329003</v>
      </c>
      <c r="F155">
        <v>240.2</v>
      </c>
      <c r="G155">
        <v>-2.3601155897463202</v>
      </c>
      <c r="H155">
        <v>-2.9414123278462401</v>
      </c>
      <c r="I155">
        <v>33.702869660006002</v>
      </c>
      <c r="J155">
        <v>-2.57452876104196</v>
      </c>
      <c r="K155">
        <v>225.00962782448201</v>
      </c>
      <c r="L155">
        <v>196.64805710003799</v>
      </c>
      <c r="M155">
        <v>57.172403167601701</v>
      </c>
      <c r="N155">
        <v>0.66386191009900097</v>
      </c>
      <c r="O155">
        <v>2.7893422148209801</v>
      </c>
      <c r="P155">
        <v>54.967741935483801</v>
      </c>
      <c r="Q155">
        <v>7.0100222400344997E-2</v>
      </c>
    </row>
    <row r="156" spans="1:17" x14ac:dyDescent="0.3">
      <c r="A156" t="s">
        <v>392</v>
      </c>
      <c r="B156" t="s">
        <v>393</v>
      </c>
      <c r="C156" t="str">
        <f>IFERROR(VLOOKUP(Table1[[#This Row],[Ticker]],[1]!Table1[[Symbol]:[Industry]],2,FALSE),"-")</f>
        <v>-</v>
      </c>
      <c r="D156" t="s">
        <v>129</v>
      </c>
      <c r="E156">
        <v>61400.258420984901</v>
      </c>
      <c r="F156">
        <v>149.06</v>
      </c>
      <c r="G156">
        <v>45.144040853656399</v>
      </c>
      <c r="H156">
        <v>-17.276308037497799</v>
      </c>
      <c r="I156">
        <v>8.5825290509151895</v>
      </c>
      <c r="J156">
        <v>-2.8886432814087399</v>
      </c>
      <c r="K156">
        <v>151.76713669380601</v>
      </c>
      <c r="L156">
        <v>129.63144338973501</v>
      </c>
      <c r="M156">
        <v>47.467048988764198</v>
      </c>
      <c r="N156">
        <v>0.8767826911405</v>
      </c>
      <c r="O156">
        <v>17.6371930766134</v>
      </c>
      <c r="P156">
        <v>82.224938875305597</v>
      </c>
      <c r="Q156">
        <v>-9.4369419361170007E-3</v>
      </c>
    </row>
    <row r="157" spans="1:17" x14ac:dyDescent="0.3">
      <c r="A157" t="s">
        <v>394</v>
      </c>
      <c r="B157" t="s">
        <v>395</v>
      </c>
      <c r="C157" t="str">
        <f>IFERROR(VLOOKUP(Table1[[#This Row],[Ticker]],[1]!Table1[[Symbol]:[Industry]],2,FALSE),"-")</f>
        <v>-</v>
      </c>
      <c r="D157" t="s">
        <v>230</v>
      </c>
      <c r="E157">
        <v>60263.362254799998</v>
      </c>
      <c r="F157">
        <v>5298.15</v>
      </c>
      <c r="G157">
        <v>107.995853384962</v>
      </c>
      <c r="H157">
        <v>-10.8701589736012</v>
      </c>
      <c r="I157">
        <v>60.431160889278402</v>
      </c>
      <c r="J157">
        <v>2.29522625031818</v>
      </c>
      <c r="K157">
        <v>4967.0122897830697</v>
      </c>
      <c r="L157">
        <v>3912.6207456122902</v>
      </c>
      <c r="M157">
        <v>60.730649251392201</v>
      </c>
      <c r="N157">
        <v>0.35677422822515797</v>
      </c>
      <c r="O157">
        <v>7.58377924369828</v>
      </c>
      <c r="P157">
        <v>137.388265340412</v>
      </c>
      <c r="Q157">
        <v>0.13498281187559999</v>
      </c>
    </row>
    <row r="158" spans="1:17" x14ac:dyDescent="0.3">
      <c r="A158" t="s">
        <v>396</v>
      </c>
      <c r="B158" t="s">
        <v>397</v>
      </c>
      <c r="C158" t="str">
        <f>IFERROR(VLOOKUP(Table1[[#This Row],[Ticker]],[1]!Table1[[Symbol]:[Industry]],2,FALSE),"-")</f>
        <v>-</v>
      </c>
      <c r="D158" t="s">
        <v>62</v>
      </c>
      <c r="E158">
        <v>59679.076274999999</v>
      </c>
      <c r="F158">
        <v>4958.6000000000004</v>
      </c>
      <c r="G158">
        <v>16.363087927536199</v>
      </c>
      <c r="H158">
        <v>-4.3652368854706296</v>
      </c>
      <c r="I158">
        <v>-14.104698420015</v>
      </c>
      <c r="J158">
        <v>-4.3996955063947603</v>
      </c>
      <c r="K158">
        <v>5047.3518034156496</v>
      </c>
      <c r="L158">
        <v>4708.9692037592604</v>
      </c>
      <c r="M158">
        <v>44.161687436583698</v>
      </c>
      <c r="N158">
        <v>1.2463688111142399</v>
      </c>
      <c r="O158">
        <v>12.507562618481</v>
      </c>
      <c r="P158">
        <v>44.061592097617599</v>
      </c>
      <c r="Q158">
        <v>1.9400745865438E-2</v>
      </c>
    </row>
    <row r="159" spans="1:17" x14ac:dyDescent="0.3">
      <c r="A159" t="s">
        <v>398</v>
      </c>
      <c r="B159" t="s">
        <v>399</v>
      </c>
      <c r="C159" t="str">
        <f>IFERROR(VLOOKUP(Table1[[#This Row],[Ticker]],[1]!Table1[[Symbol]:[Industry]],2,FALSE),"-")</f>
        <v>-</v>
      </c>
      <c r="D159" t="s">
        <v>104</v>
      </c>
      <c r="E159">
        <v>58779.436790580003</v>
      </c>
      <c r="F159">
        <v>507.25</v>
      </c>
      <c r="G159">
        <v>-35.624213114597403</v>
      </c>
      <c r="H159">
        <v>0.87471292304049797</v>
      </c>
      <c r="I159">
        <v>-26.949705005363199</v>
      </c>
      <c r="J159">
        <v>-1.98832747074289</v>
      </c>
      <c r="K159">
        <v>504.28125626758299</v>
      </c>
      <c r="L159">
        <v>536.92075267509404</v>
      </c>
      <c r="M159">
        <v>58.8123616936291</v>
      </c>
      <c r="N159">
        <v>0.60450611218752903</v>
      </c>
      <c r="O159">
        <v>34.006899950714597</v>
      </c>
      <c r="P159">
        <v>15.5466970387243</v>
      </c>
      <c r="Q159">
        <v>-0.123372233413742</v>
      </c>
    </row>
    <row r="160" spans="1:17" x14ac:dyDescent="0.3">
      <c r="A160" t="s">
        <v>400</v>
      </c>
      <c r="B160" t="s">
        <v>401</v>
      </c>
      <c r="C160" t="str">
        <f>IFERROR(VLOOKUP(Table1[[#This Row],[Ticker]],[1]!Table1[[Symbol]:[Industry]],2,FALSE),"-")</f>
        <v>-</v>
      </c>
      <c r="D160" t="s">
        <v>62</v>
      </c>
      <c r="E160">
        <v>58699.284337819998</v>
      </c>
      <c r="F160">
        <v>27624.85</v>
      </c>
      <c r="G160">
        <v>-6.9160852677865599</v>
      </c>
      <c r="H160">
        <v>-0.84180141919832996</v>
      </c>
      <c r="I160">
        <v>10.4163401645931</v>
      </c>
      <c r="J160">
        <v>0.78103032024437502</v>
      </c>
      <c r="K160">
        <v>26880.629527142701</v>
      </c>
      <c r="L160">
        <v>25583.025442772301</v>
      </c>
      <c r="M160">
        <v>63.1416979148336</v>
      </c>
      <c r="N160">
        <v>1.04537912833368</v>
      </c>
      <c r="O160">
        <v>7.2908993171003598</v>
      </c>
      <c r="P160">
        <v>25.5674999999999</v>
      </c>
      <c r="Q160">
        <v>2.9879297854432999E-2</v>
      </c>
    </row>
    <row r="161" spans="1:17" x14ac:dyDescent="0.3">
      <c r="A161" t="s">
        <v>402</v>
      </c>
      <c r="B161" t="s">
        <v>403</v>
      </c>
      <c r="C161" t="str">
        <f>IFERROR(VLOOKUP(Table1[[#This Row],[Ticker]],[1]!Table1[[Symbol]:[Industry]],2,FALSE),"-")</f>
        <v>-</v>
      </c>
      <c r="D161" t="s">
        <v>72</v>
      </c>
      <c r="E161">
        <v>58525.368750000001</v>
      </c>
      <c r="F161">
        <v>1615.3</v>
      </c>
      <c r="G161">
        <v>163.40440034477101</v>
      </c>
      <c r="H161">
        <v>-7.2523386526471798</v>
      </c>
      <c r="I161">
        <v>76.149837436086301</v>
      </c>
      <c r="J161">
        <v>1.8697182835978801</v>
      </c>
      <c r="K161">
        <v>1336.02316082423</v>
      </c>
      <c r="L161">
        <v>956.23475225534298</v>
      </c>
      <c r="M161">
        <v>63.955546806872803</v>
      </c>
      <c r="N161">
        <v>1.45018975638542</v>
      </c>
      <c r="O161">
        <v>2.9499164241936402</v>
      </c>
      <c r="P161">
        <v>258.95555555555501</v>
      </c>
      <c r="Q161">
        <v>0.20875258390345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46</v>
      </c>
      <c r="E162">
        <v>58289.123520674999</v>
      </c>
      <c r="F162">
        <v>97.62</v>
      </c>
      <c r="G162">
        <v>97.578326567942099</v>
      </c>
      <c r="H162">
        <v>3.1718142448072699</v>
      </c>
      <c r="I162">
        <v>10.5411114158592</v>
      </c>
      <c r="J162">
        <v>-2.9196675645939201</v>
      </c>
      <c r="K162">
        <v>89.140398192085897</v>
      </c>
      <c r="L162">
        <v>76.944891057137795</v>
      </c>
      <c r="M162">
        <v>56.830850233212502</v>
      </c>
      <c r="N162">
        <v>1.41077354810901</v>
      </c>
      <c r="O162">
        <v>3.7185003073140601</v>
      </c>
      <c r="P162">
        <v>126.23406720741499</v>
      </c>
      <c r="Q162">
        <v>0.13108955338976799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299</v>
      </c>
      <c r="E163">
        <v>58276.338981699999</v>
      </c>
      <c r="F163">
        <v>2266.0500000000002</v>
      </c>
      <c r="G163">
        <v>670.90155020492398</v>
      </c>
      <c r="H163">
        <v>1.5684629997841699</v>
      </c>
      <c r="I163">
        <v>221.593413389566</v>
      </c>
      <c r="J163">
        <v>1.1946211568603</v>
      </c>
      <c r="K163">
        <v>1768.96234187511</v>
      </c>
      <c r="L163">
        <v>1101.5964966271399</v>
      </c>
      <c r="M163">
        <v>63.259924687601298</v>
      </c>
      <c r="N163">
        <v>0.86487742975511595</v>
      </c>
      <c r="O163">
        <v>7.1423843251472796</v>
      </c>
      <c r="P163">
        <v>715.41921554516</v>
      </c>
      <c r="Q163">
        <v>0.223328445169029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24</v>
      </c>
      <c r="E164">
        <v>58178.493742824001</v>
      </c>
      <c r="F164">
        <v>81.14</v>
      </c>
      <c r="G164">
        <v>-26.689307006537</v>
      </c>
      <c r="H164">
        <v>-2.7377530524312501</v>
      </c>
      <c r="I164">
        <v>-18.537776082315698</v>
      </c>
      <c r="J164">
        <v>-3.92617257856632</v>
      </c>
      <c r="K164">
        <v>79.897713249297496</v>
      </c>
      <c r="L164">
        <v>80.324950706778594</v>
      </c>
      <c r="M164">
        <v>61.091471610560603</v>
      </c>
      <c r="N164">
        <v>1.0932593402692199</v>
      </c>
      <c r="O164">
        <v>24.1064826226275</v>
      </c>
      <c r="P164">
        <v>14.604519774011299</v>
      </c>
      <c r="Q164">
        <v>2.1472869649076E-2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162</v>
      </c>
      <c r="E165">
        <v>57624.170963249999</v>
      </c>
      <c r="F165">
        <v>3815.65</v>
      </c>
      <c r="G165">
        <v>-26.791628578225801</v>
      </c>
      <c r="H165">
        <v>-1.8495811498258401</v>
      </c>
      <c r="I165">
        <v>-1.2646884776703</v>
      </c>
      <c r="J165">
        <v>-1.01751803917084</v>
      </c>
      <c r="K165">
        <v>3684.0008052816402</v>
      </c>
      <c r="L165">
        <v>3603.0033891542198</v>
      </c>
      <c r="M165">
        <v>66.470271004473801</v>
      </c>
      <c r="N165">
        <v>1.10112571779999</v>
      </c>
      <c r="O165">
        <v>5.8797321557270799</v>
      </c>
      <c r="P165">
        <v>18.498447204968901</v>
      </c>
      <c r="Q165">
        <v>-1.8905479129555001E-2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414</v>
      </c>
      <c r="E166">
        <v>57595.718365280001</v>
      </c>
      <c r="F166">
        <v>1699.35</v>
      </c>
      <c r="G166">
        <v>17.863301453759501</v>
      </c>
      <c r="H166">
        <v>1.66398217750842</v>
      </c>
      <c r="I166">
        <v>-2.5374132045775499</v>
      </c>
      <c r="J166">
        <v>6.8879372155779102</v>
      </c>
      <c r="K166">
        <v>1464.59433251481</v>
      </c>
      <c r="L166">
        <v>1421.62393541458</v>
      </c>
      <c r="M166">
        <v>71.781149918328396</v>
      </c>
      <c r="N166">
        <v>1.1571669449049999</v>
      </c>
      <c r="O166">
        <v>1.33286256509843</v>
      </c>
      <c r="P166">
        <v>45.854433095871599</v>
      </c>
      <c r="Q166">
        <v>2.1834493636242E-2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126</v>
      </c>
      <c r="E167">
        <v>56293.428</v>
      </c>
      <c r="F167">
        <v>281.25</v>
      </c>
      <c r="G167">
        <v>359.90274640305898</v>
      </c>
      <c r="H167">
        <v>-9.2762233805729402</v>
      </c>
      <c r="I167">
        <v>106.90202178234701</v>
      </c>
      <c r="J167">
        <v>-6.4487902437773498E-2</v>
      </c>
      <c r="K167">
        <v>251.64498580456899</v>
      </c>
      <c r="L167">
        <v>178.424593087094</v>
      </c>
      <c r="M167">
        <v>57.291141777147899</v>
      </c>
      <c r="N167">
        <v>0.75750423654086596</v>
      </c>
      <c r="O167">
        <v>6.6666666666666599</v>
      </c>
      <c r="P167">
        <v>392.12598425196802</v>
      </c>
      <c r="Q167">
        <v>0.15436056259162501</v>
      </c>
    </row>
    <row r="168" spans="1:17" hidden="1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27</v>
      </c>
      <c r="E168">
        <v>55842.5</v>
      </c>
      <c r="F168">
        <v>1099.8499999999999</v>
      </c>
      <c r="G168">
        <v>9.2924310101617191</v>
      </c>
      <c r="H168">
        <v>-1.27053575833953</v>
      </c>
      <c r="I168">
        <v>24.280646682499398</v>
      </c>
      <c r="J168">
        <v>-1.99626072800832</v>
      </c>
      <c r="K168">
        <v>1007.57114135278</v>
      </c>
      <c r="M168">
        <v>47.874600094183798</v>
      </c>
      <c r="O168">
        <v>24.435150247761001</v>
      </c>
      <c r="P168">
        <v>45.675496688741703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388</v>
      </c>
      <c r="E169">
        <v>54905.476780844998</v>
      </c>
      <c r="F169">
        <v>129667.95</v>
      </c>
      <c r="G169">
        <v>4.1601855871860396</v>
      </c>
      <c r="H169">
        <v>-5.9369578206772102</v>
      </c>
      <c r="I169">
        <v>-10.763517321634399</v>
      </c>
      <c r="J169">
        <v>0.58593842489346204</v>
      </c>
      <c r="K169">
        <v>128435.72479090501</v>
      </c>
      <c r="L169">
        <v>124578.26978612901</v>
      </c>
      <c r="M169">
        <v>66.1162071755776</v>
      </c>
      <c r="N169">
        <v>0.93078577536395801</v>
      </c>
      <c r="O169">
        <v>16.794473885027099</v>
      </c>
      <c r="P169">
        <v>30.977727272727201</v>
      </c>
      <c r="Q169">
        <v>2.3379151649159002E-2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32</v>
      </c>
      <c r="E170">
        <v>54864.200453165999</v>
      </c>
      <c r="F170">
        <v>121.01</v>
      </c>
      <c r="G170">
        <v>30.871632795996099</v>
      </c>
      <c r="H170">
        <v>-18.097812114815799</v>
      </c>
      <c r="I170">
        <v>-3.9112224276443901</v>
      </c>
      <c r="J170">
        <v>-2.3370445998934501</v>
      </c>
      <c r="K170">
        <v>127.826502605903</v>
      </c>
      <c r="L170">
        <v>121.125560367784</v>
      </c>
      <c r="M170">
        <v>40.056371030342902</v>
      </c>
      <c r="N170">
        <v>0.69980867944578795</v>
      </c>
      <c r="O170">
        <v>30.52640277663</v>
      </c>
      <c r="P170">
        <v>63.527027027027003</v>
      </c>
      <c r="Q170">
        <v>3.2473699751417E-2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148</v>
      </c>
      <c r="E171">
        <v>54721.523493000001</v>
      </c>
      <c r="F171">
        <v>13012.15</v>
      </c>
      <c r="G171">
        <v>188.80702220960899</v>
      </c>
      <c r="H171">
        <v>9.0206318508638201</v>
      </c>
      <c r="I171">
        <v>127.483318648292</v>
      </c>
      <c r="J171">
        <v>14.154061286686501</v>
      </c>
      <c r="K171">
        <v>10346.8166779147</v>
      </c>
      <c r="L171">
        <v>7389.5492515525902</v>
      </c>
      <c r="M171">
        <v>79.186475763900404</v>
      </c>
      <c r="N171">
        <v>0.65477438207368899</v>
      </c>
      <c r="O171">
        <v>4.0750375610487204</v>
      </c>
      <c r="P171">
        <v>233.99599579044599</v>
      </c>
      <c r="Q171">
        <v>0.18449396255165201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32</v>
      </c>
      <c r="E172">
        <v>54507.618693527998</v>
      </c>
      <c r="F172">
        <v>63.12</v>
      </c>
      <c r="G172">
        <v>85.323687294172501</v>
      </c>
      <c r="H172">
        <v>-13.000496052252901</v>
      </c>
      <c r="I172">
        <v>14.4101080906602</v>
      </c>
      <c r="J172">
        <v>-5.0169033336101396</v>
      </c>
      <c r="K172">
        <v>63.654293903401701</v>
      </c>
      <c r="L172">
        <v>55.557192880842699</v>
      </c>
      <c r="M172">
        <v>40.928366567201898</v>
      </c>
      <c r="N172">
        <v>0.64443643356731894</v>
      </c>
      <c r="O172">
        <v>21.831432192648901</v>
      </c>
      <c r="P172">
        <v>117.655172413793</v>
      </c>
      <c r="Q172">
        <v>7.1953530760570997E-2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184</v>
      </c>
      <c r="E173">
        <v>53926.858413119997</v>
      </c>
      <c r="F173">
        <v>16730.75</v>
      </c>
      <c r="G173">
        <v>-8.0282706506447603</v>
      </c>
      <c r="H173">
        <v>-3.20841292040287</v>
      </c>
      <c r="I173">
        <v>-14.559853704980901</v>
      </c>
      <c r="J173">
        <v>0.69266252905691605</v>
      </c>
      <c r="K173">
        <v>16286.134829861599</v>
      </c>
      <c r="L173">
        <v>16258.1923211995</v>
      </c>
      <c r="M173">
        <v>56.641470038861002</v>
      </c>
      <c r="N173">
        <v>0.79653576650696001</v>
      </c>
      <c r="O173">
        <v>15.057603514486701</v>
      </c>
      <c r="P173">
        <v>17.822183098591498</v>
      </c>
      <c r="Q173">
        <v>-4.6299891893198997E-2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27</v>
      </c>
      <c r="E174">
        <v>52851.824999999997</v>
      </c>
      <c r="F174">
        <v>1855.85</v>
      </c>
      <c r="G174">
        <v>-9.0045118890353599</v>
      </c>
      <c r="H174">
        <v>-3.29923627478402</v>
      </c>
      <c r="I174">
        <v>-5.9151415506217599</v>
      </c>
      <c r="J174">
        <v>-1.9199304112008699</v>
      </c>
      <c r="K174">
        <v>1829.63054824388</v>
      </c>
      <c r="L174">
        <v>1766.4272884269601</v>
      </c>
      <c r="M174">
        <v>54.803300250062797</v>
      </c>
      <c r="N174">
        <v>0.63845811966999599</v>
      </c>
      <c r="O174">
        <v>12.3285825901877</v>
      </c>
      <c r="P174">
        <v>21.691092095341101</v>
      </c>
      <c r="Q174">
        <v>4.7647244042539998E-3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272</v>
      </c>
      <c r="E175">
        <v>52512.184617145002</v>
      </c>
      <c r="F175">
        <v>2009.6</v>
      </c>
      <c r="G175">
        <v>7.3641776468679003</v>
      </c>
      <c r="H175">
        <v>-1.42695433578147</v>
      </c>
      <c r="I175">
        <v>1.14671377423106</v>
      </c>
      <c r="J175">
        <v>-5.6817004957314703</v>
      </c>
      <c r="K175">
        <v>1959.6354437807099</v>
      </c>
      <c r="L175">
        <v>1794.26551457915</v>
      </c>
      <c r="M175">
        <v>37.205849600458599</v>
      </c>
      <c r="N175">
        <v>0.62586582489541898</v>
      </c>
      <c r="O175">
        <v>8.6012141719745205</v>
      </c>
      <c r="P175">
        <v>36.7028332369647</v>
      </c>
      <c r="Q175">
        <v>-6.5243314320760004E-3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302</v>
      </c>
      <c r="E176">
        <v>51950.56554774</v>
      </c>
      <c r="F176">
        <v>5041.55</v>
      </c>
      <c r="G176">
        <v>3.77369906936759</v>
      </c>
      <c r="H176">
        <v>1.1193258236071899</v>
      </c>
      <c r="I176">
        <v>-14.1920602560121</v>
      </c>
      <c r="J176">
        <v>-1.5542155244732601</v>
      </c>
      <c r="K176">
        <v>4841.3263467395</v>
      </c>
      <c r="L176">
        <v>4829.0639372008</v>
      </c>
      <c r="M176">
        <v>68.384634147639105</v>
      </c>
      <c r="N176">
        <v>0.76855105918908195</v>
      </c>
      <c r="O176">
        <v>16.498894189287</v>
      </c>
      <c r="P176">
        <v>31.9190412643588</v>
      </c>
      <c r="Q176">
        <v>4.2428284180776002E-2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98</v>
      </c>
      <c r="E177">
        <v>51727.893888525003</v>
      </c>
      <c r="F177">
        <v>131.78</v>
      </c>
      <c r="G177">
        <v>186.09327343925199</v>
      </c>
      <c r="H177">
        <v>-17.401699248530001</v>
      </c>
      <c r="I177">
        <v>30.899098505442399</v>
      </c>
      <c r="J177">
        <v>-2.4942297063929701</v>
      </c>
      <c r="K177">
        <v>131.782583784884</v>
      </c>
      <c r="L177">
        <v>108.853977572914</v>
      </c>
      <c r="M177">
        <v>47.506517455289902</v>
      </c>
      <c r="N177">
        <v>0.46342876981824899</v>
      </c>
      <c r="O177">
        <v>29.382303839732799</v>
      </c>
      <c r="P177">
        <v>224.581280788177</v>
      </c>
      <c r="Q177">
        <v>0.169306420939866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49</v>
      </c>
      <c r="E178">
        <v>51699.987451250003</v>
      </c>
      <c r="F178">
        <v>4625.75</v>
      </c>
      <c r="G178">
        <v>49.750115580765097</v>
      </c>
      <c r="H178">
        <v>-3.28088764915932</v>
      </c>
      <c r="I178">
        <v>21.349903399114101</v>
      </c>
      <c r="J178">
        <v>-3.95973830145285</v>
      </c>
      <c r="K178">
        <v>4540.2872926438104</v>
      </c>
      <c r="L178">
        <v>3911.8356774628401</v>
      </c>
      <c r="M178">
        <v>50.8840180565807</v>
      </c>
      <c r="N178">
        <v>0.31612963706054698</v>
      </c>
      <c r="O178">
        <v>8.0473436739988191</v>
      </c>
      <c r="P178">
        <v>85.542096185471905</v>
      </c>
      <c r="Q178">
        <v>4.3321301257528998E-2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92</v>
      </c>
      <c r="E179">
        <v>51649.190440769999</v>
      </c>
      <c r="F179">
        <v>500.2</v>
      </c>
      <c r="G179">
        <v>207.387595902794</v>
      </c>
      <c r="H179">
        <v>19.6290923888169</v>
      </c>
      <c r="I179">
        <v>27.110024573705601</v>
      </c>
      <c r="J179">
        <v>8.2647479843121197</v>
      </c>
      <c r="K179">
        <v>419.46246646585001</v>
      </c>
      <c r="L179">
        <v>351.772054364268</v>
      </c>
      <c r="M179">
        <v>84.765015112599698</v>
      </c>
      <c r="N179">
        <v>2.3034653978251298</v>
      </c>
      <c r="O179">
        <v>9.1563374650139799</v>
      </c>
      <c r="P179">
        <v>256.014234875444</v>
      </c>
      <c r="Q179">
        <v>0.18629990698080801</v>
      </c>
    </row>
    <row r="180" spans="1:17" hidden="1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126</v>
      </c>
      <c r="E180">
        <v>51185.791061064003</v>
      </c>
      <c r="F180">
        <v>196.11</v>
      </c>
      <c r="G180">
        <v>201.78689799651301</v>
      </c>
      <c r="H180">
        <v>-8.3943366530562997</v>
      </c>
      <c r="I180">
        <v>76.443727508675806</v>
      </c>
      <c r="J180">
        <v>-3.4693192395805101</v>
      </c>
      <c r="K180">
        <v>177.27789735465601</v>
      </c>
      <c r="M180">
        <v>59.101119823314697</v>
      </c>
      <c r="N180">
        <v>1.14086836357286</v>
      </c>
      <c r="O180">
        <v>9.5303656111366006</v>
      </c>
      <c r="P180">
        <v>319.03846153846098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50405.950812668001</v>
      </c>
      <c r="F181">
        <v>175.95</v>
      </c>
      <c r="G181">
        <v>-6.7529399508192496</v>
      </c>
      <c r="H181">
        <v>-1.2568173298163601</v>
      </c>
      <c r="I181">
        <v>-8.5963337276066696</v>
      </c>
      <c r="J181">
        <v>-0.38606034764380498</v>
      </c>
      <c r="K181">
        <v>170.57896266649399</v>
      </c>
      <c r="L181">
        <v>164.461410998795</v>
      </c>
      <c r="M181">
        <v>63.318562346010197</v>
      </c>
      <c r="N181">
        <v>1.1972888561914501</v>
      </c>
      <c r="O181">
        <v>11.1111111111111</v>
      </c>
      <c r="P181">
        <v>35.242121445042201</v>
      </c>
      <c r="Q181">
        <v>-9.4381085975837997E-2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132</v>
      </c>
      <c r="E182">
        <v>50141.337915759999</v>
      </c>
      <c r="F182">
        <v>56672.15</v>
      </c>
      <c r="G182">
        <v>9.8563121899755703</v>
      </c>
      <c r="H182">
        <v>1.5284652232696101</v>
      </c>
      <c r="I182">
        <v>40.213689608459198</v>
      </c>
      <c r="J182">
        <v>-1.0352889532607501</v>
      </c>
      <c r="K182">
        <v>51323.452527636102</v>
      </c>
      <c r="L182">
        <v>43695.313520975396</v>
      </c>
      <c r="M182">
        <v>58.7688628455196</v>
      </c>
      <c r="N182">
        <v>0.91009238800442405</v>
      </c>
      <c r="O182">
        <v>5.86152104693398</v>
      </c>
      <c r="P182">
        <v>62.023660789588803</v>
      </c>
      <c r="Q182">
        <v>-7.5976587889400003E-3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Row],[Ticker]],[1]!Table1[[Symbol]:[Industry]],2,FALSE),"-")</f>
        <v>-</v>
      </c>
      <c r="D183" t="s">
        <v>49</v>
      </c>
      <c r="E183">
        <v>49929.135521049997</v>
      </c>
      <c r="F183">
        <v>673.85</v>
      </c>
      <c r="G183">
        <v>-36.952825778560303</v>
      </c>
      <c r="H183">
        <v>-4.31582860852071</v>
      </c>
      <c r="I183">
        <v>-25.2208025071651</v>
      </c>
      <c r="J183">
        <v>-1.57822482274908</v>
      </c>
      <c r="K183">
        <v>648.64670074246703</v>
      </c>
      <c r="L183">
        <v>658.91029109723797</v>
      </c>
      <c r="M183">
        <v>52.663343123241603</v>
      </c>
      <c r="N183">
        <v>1.1566251325933099</v>
      </c>
      <c r="O183">
        <v>20.709356681753999</v>
      </c>
      <c r="P183">
        <v>21.699476250677201</v>
      </c>
      <c r="Q183">
        <v>-3.8752622398960002E-3</v>
      </c>
    </row>
    <row r="184" spans="1:17" x14ac:dyDescent="0.3">
      <c r="A184" t="s">
        <v>450</v>
      </c>
      <c r="B184" t="s">
        <v>451</v>
      </c>
      <c r="C184" t="str">
        <f>IFERROR(VLOOKUP(Table1[[#This Row],[Ticker]],[1]!Table1[[Symbol]:[Industry]],2,FALSE),"-")</f>
        <v>-</v>
      </c>
      <c r="D184" t="s">
        <v>452</v>
      </c>
      <c r="E184">
        <v>49537.502906200003</v>
      </c>
      <c r="F184">
        <v>333.8</v>
      </c>
      <c r="G184">
        <v>23.783204242316099</v>
      </c>
      <c r="H184">
        <v>1.19302904678225</v>
      </c>
      <c r="I184">
        <v>37.0086382377863</v>
      </c>
      <c r="J184">
        <v>1.16998949326183</v>
      </c>
      <c r="K184">
        <v>306.440212847917</v>
      </c>
      <c r="L184">
        <v>270.300961681606</v>
      </c>
      <c r="M184">
        <v>66.337252614382507</v>
      </c>
      <c r="N184">
        <v>0.75941559087019295</v>
      </c>
      <c r="O184">
        <v>0.55422408627920905</v>
      </c>
      <c r="P184">
        <v>74.126238914971296</v>
      </c>
      <c r="Q184">
        <v>1.9701922621500001E-2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80</v>
      </c>
      <c r="E185">
        <v>49182.423116015001</v>
      </c>
      <c r="F185">
        <v>2749.6</v>
      </c>
      <c r="G185">
        <v>25.034802220939699</v>
      </c>
      <c r="H185">
        <v>-7.54480796742049</v>
      </c>
      <c r="I185">
        <v>11.61707429624</v>
      </c>
      <c r="J185">
        <v>-9.6000290073001704E-2</v>
      </c>
      <c r="K185">
        <v>2554.5955942020501</v>
      </c>
      <c r="L185">
        <v>2369.1446829443698</v>
      </c>
      <c r="M185">
        <v>56.0747748301741</v>
      </c>
      <c r="N185">
        <v>1.03520330031312</v>
      </c>
      <c r="O185">
        <v>0.70555717195228596</v>
      </c>
      <c r="P185">
        <v>55.992397810115399</v>
      </c>
      <c r="Q185">
        <v>-4.136610615696E-3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347</v>
      </c>
      <c r="E186">
        <v>48712.851422799999</v>
      </c>
      <c r="F186">
        <v>1444.25</v>
      </c>
      <c r="G186">
        <v>63.901374786442801</v>
      </c>
      <c r="H186">
        <v>-2.5268146762523198</v>
      </c>
      <c r="I186">
        <v>36.729019633374598</v>
      </c>
      <c r="J186">
        <v>-3.0808263439191301</v>
      </c>
      <c r="K186">
        <v>1384.5103959965199</v>
      </c>
      <c r="L186">
        <v>1146.70294408167</v>
      </c>
      <c r="M186">
        <v>47.785858763733501</v>
      </c>
      <c r="N186">
        <v>0.75142463097370205</v>
      </c>
      <c r="O186">
        <v>8.0145404189025395</v>
      </c>
      <c r="P186">
        <v>93.859060402684506</v>
      </c>
      <c r="Q186">
        <v>1.4109358072791E-2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459</v>
      </c>
      <c r="E187">
        <v>47982.5</v>
      </c>
      <c r="F187">
        <v>569.4</v>
      </c>
      <c r="G187">
        <v>111.609666970658</v>
      </c>
      <c r="H187">
        <v>6.0810158582198</v>
      </c>
      <c r="I187">
        <v>65.879943466630905</v>
      </c>
      <c r="J187">
        <v>-2.70757887852823</v>
      </c>
      <c r="K187">
        <v>497.10305085325098</v>
      </c>
      <c r="L187">
        <v>376.10952552958003</v>
      </c>
      <c r="M187">
        <v>60.850054149925199</v>
      </c>
      <c r="N187">
        <v>0.74480169369885696</v>
      </c>
      <c r="O187">
        <v>8.9480154548647803</v>
      </c>
      <c r="P187">
        <v>141.16899618805499</v>
      </c>
      <c r="Q187">
        <v>0.138876579186405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378</v>
      </c>
      <c r="E188">
        <v>47145.125189215003</v>
      </c>
      <c r="F188">
        <v>1597.2</v>
      </c>
      <c r="G188">
        <v>40.236179747278499</v>
      </c>
      <c r="H188">
        <v>14.9899586760276</v>
      </c>
      <c r="I188">
        <v>17.064316672108099</v>
      </c>
      <c r="J188">
        <v>3.0824778213352402</v>
      </c>
      <c r="K188">
        <v>1369.01214032957</v>
      </c>
      <c r="L188">
        <v>1193.1654798500099</v>
      </c>
      <c r="M188">
        <v>70.938990025438201</v>
      </c>
      <c r="N188">
        <v>1.6751537089437201</v>
      </c>
      <c r="O188">
        <v>5.71312296518908</v>
      </c>
      <c r="P188">
        <v>73.373134328358205</v>
      </c>
      <c r="Q188">
        <v>4.4126302089519003E-2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21</v>
      </c>
      <c r="E189">
        <v>46445.981269454998</v>
      </c>
      <c r="F189">
        <v>2494.9</v>
      </c>
      <c r="G189">
        <v>5.2664866165782502</v>
      </c>
      <c r="H189">
        <v>-2.3645616845591002</v>
      </c>
      <c r="I189">
        <v>-19.7928099379325</v>
      </c>
      <c r="J189">
        <v>3.1937839704725399E-2</v>
      </c>
      <c r="K189">
        <v>2396.6947065705899</v>
      </c>
      <c r="L189">
        <v>2389.1240049564899</v>
      </c>
      <c r="M189">
        <v>64.047893497342699</v>
      </c>
      <c r="N189">
        <v>0.773617855734687</v>
      </c>
      <c r="O189">
        <v>13.736021483826899</v>
      </c>
      <c r="P189">
        <v>34.859459459459401</v>
      </c>
      <c r="Q189">
        <v>-2.6907363597093E-2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32</v>
      </c>
      <c r="E190">
        <v>45894.382554358999</v>
      </c>
      <c r="F190">
        <v>64.319999999999993</v>
      </c>
      <c r="G190">
        <v>89.111605842924305</v>
      </c>
      <c r="H190">
        <v>-16.803287827158201</v>
      </c>
      <c r="I190">
        <v>29.945783336556602</v>
      </c>
      <c r="J190">
        <v>-2.7635989181862501</v>
      </c>
      <c r="K190">
        <v>65.265586646322902</v>
      </c>
      <c r="L190">
        <v>55.724549994140098</v>
      </c>
      <c r="M190">
        <v>41.918875762342701</v>
      </c>
      <c r="N190">
        <v>0.58135302685281898</v>
      </c>
      <c r="O190">
        <v>14.2723880597015</v>
      </c>
      <c r="P190">
        <v>121.030927835051</v>
      </c>
      <c r="Q190">
        <v>9.5054158545491998E-2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49</v>
      </c>
      <c r="E191">
        <v>45108.4197938219</v>
      </c>
      <c r="F191">
        <v>190.1</v>
      </c>
      <c r="G191">
        <v>12.364801163605</v>
      </c>
      <c r="H191">
        <v>7.0549228630792999</v>
      </c>
      <c r="I191">
        <v>5.3523256603612204</v>
      </c>
      <c r="J191">
        <v>-3.74562603691288</v>
      </c>
      <c r="K191">
        <v>169.015413763998</v>
      </c>
      <c r="L191">
        <v>154.48385048907701</v>
      </c>
      <c r="M191">
        <v>59.030941048255897</v>
      </c>
      <c r="N191">
        <v>2.2126039386780798</v>
      </c>
      <c r="O191">
        <v>0.81536033666491603</v>
      </c>
      <c r="P191">
        <v>63.175965665235999</v>
      </c>
      <c r="Q191">
        <v>6.6152754863172E-2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470</v>
      </c>
      <c r="E192">
        <v>44965.363759150001</v>
      </c>
      <c r="F192">
        <v>4141.75</v>
      </c>
      <c r="G192">
        <v>59.414256697499503</v>
      </c>
      <c r="H192">
        <v>0.16684608900761499</v>
      </c>
      <c r="I192">
        <v>28.672099625668199</v>
      </c>
      <c r="J192">
        <v>-6.6138008612152897</v>
      </c>
      <c r="K192">
        <v>3827.79580899555</v>
      </c>
      <c r="L192">
        <v>3226.3591736446801</v>
      </c>
      <c r="M192">
        <v>48.298430422766302</v>
      </c>
      <c r="N192">
        <v>0.83474803352319604</v>
      </c>
      <c r="O192">
        <v>6.4658658779501499</v>
      </c>
      <c r="P192">
        <v>88.948448905109402</v>
      </c>
      <c r="Q192">
        <v>0.143799034564666</v>
      </c>
    </row>
    <row r="193" spans="1:17" x14ac:dyDescent="0.3">
      <c r="A193" t="s">
        <v>471</v>
      </c>
      <c r="B193" t="s">
        <v>472</v>
      </c>
      <c r="C193" t="str">
        <f>IFERROR(VLOOKUP(Table1[[#This Row],[Ticker]],[1]!Table1[[Symbol]:[Industry]],2,FALSE),"-")</f>
        <v>-</v>
      </c>
      <c r="D193" t="s">
        <v>62</v>
      </c>
      <c r="E193">
        <v>44909.539613399997</v>
      </c>
      <c r="F193">
        <v>2605.1999999999998</v>
      </c>
      <c r="G193">
        <v>58.122080246909803</v>
      </c>
      <c r="H193">
        <v>-5.8847056757197498</v>
      </c>
      <c r="I193">
        <v>22.541534802455502</v>
      </c>
      <c r="J193">
        <v>2.1058073906368802</v>
      </c>
      <c r="K193">
        <v>2403.4685116880701</v>
      </c>
      <c r="L193">
        <v>2032.4682057456901</v>
      </c>
      <c r="M193">
        <v>58.382303392362402</v>
      </c>
      <c r="N193">
        <v>0.69071512713493499</v>
      </c>
      <c r="O193">
        <v>5.9419622293873804</v>
      </c>
      <c r="P193">
        <v>89.159557088400703</v>
      </c>
      <c r="Q193">
        <v>4.5214021611193998E-2</v>
      </c>
    </row>
    <row r="194" spans="1:17" x14ac:dyDescent="0.3">
      <c r="A194" t="s">
        <v>473</v>
      </c>
      <c r="B194" t="s">
        <v>474</v>
      </c>
      <c r="C194" t="str">
        <f>IFERROR(VLOOKUP(Table1[[#This Row],[Ticker]],[1]!Table1[[Symbol]:[Industry]],2,FALSE),"-")</f>
        <v>-</v>
      </c>
      <c r="D194" t="s">
        <v>21</v>
      </c>
      <c r="E194">
        <v>44337.180111900001</v>
      </c>
      <c r="F194">
        <v>1662.8</v>
      </c>
      <c r="G194">
        <v>29.626703821756301</v>
      </c>
      <c r="H194">
        <v>2.0645692748551898</v>
      </c>
      <c r="I194">
        <v>0.60752456514094699</v>
      </c>
      <c r="J194">
        <v>0.49623183120863801</v>
      </c>
      <c r="K194">
        <v>1515.7309944138899</v>
      </c>
      <c r="L194">
        <v>1406.03859745566</v>
      </c>
      <c r="M194">
        <v>70.162823248119295</v>
      </c>
      <c r="N194">
        <v>1.2462106954643499</v>
      </c>
      <c r="O194">
        <v>6.0861197979312101</v>
      </c>
      <c r="P194">
        <v>73.028095733610797</v>
      </c>
      <c r="Q194">
        <v>0.198539452162796</v>
      </c>
    </row>
    <row r="195" spans="1:17" x14ac:dyDescent="0.3">
      <c r="A195" t="s">
        <v>475</v>
      </c>
      <c r="B195" t="s">
        <v>476</v>
      </c>
      <c r="C195" t="str">
        <f>IFERROR(VLOOKUP(Table1[[#This Row],[Ticker]],[1]!Table1[[Symbol]:[Industry]],2,FALSE),"-")</f>
        <v>-</v>
      </c>
      <c r="D195" t="s">
        <v>477</v>
      </c>
      <c r="E195">
        <v>43829.019840000001</v>
      </c>
      <c r="F195">
        <v>816.35</v>
      </c>
      <c r="G195">
        <v>80.365082107484596</v>
      </c>
      <c r="H195">
        <v>13.7692128761907</v>
      </c>
      <c r="I195">
        <v>34.034769031254797</v>
      </c>
      <c r="J195">
        <v>7.1597132667095602</v>
      </c>
      <c r="K195">
        <v>688.57721856313196</v>
      </c>
      <c r="L195">
        <v>591.26340213798301</v>
      </c>
      <c r="M195">
        <v>81.117598653787994</v>
      </c>
      <c r="N195">
        <v>1.1014143520131201</v>
      </c>
      <c r="O195">
        <v>0.60023274330862597</v>
      </c>
      <c r="P195">
        <v>113.313300235171</v>
      </c>
      <c r="Q195">
        <v>4.3312092376365997E-2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480</v>
      </c>
      <c r="E196">
        <v>43610.922338190001</v>
      </c>
      <c r="F196">
        <v>39046.550000000003</v>
      </c>
      <c r="G196">
        <v>-20.710245603944401</v>
      </c>
      <c r="H196">
        <v>-0.72937702141371297</v>
      </c>
      <c r="I196">
        <v>-10.2480067205805</v>
      </c>
      <c r="J196">
        <v>-3.6544396887227601</v>
      </c>
      <c r="K196">
        <v>37502.150804601602</v>
      </c>
      <c r="L196">
        <v>37285.259686965801</v>
      </c>
      <c r="M196">
        <v>49.007944969733998</v>
      </c>
      <c r="N196">
        <v>0.74464267370730497</v>
      </c>
      <c r="O196">
        <v>9.8304459676975302</v>
      </c>
      <c r="P196">
        <v>18.072243616202499</v>
      </c>
      <c r="Q196">
        <v>-1.5483571244094E-2</v>
      </c>
    </row>
    <row r="197" spans="1:17" x14ac:dyDescent="0.3">
      <c r="A197" t="s">
        <v>481</v>
      </c>
      <c r="B197" t="s">
        <v>482</v>
      </c>
      <c r="C197" t="str">
        <f>IFERROR(VLOOKUP(Table1[[#This Row],[Ticker]],[1]!Table1[[Symbol]:[Industry]],2,FALSE),"-")</f>
        <v>-</v>
      </c>
      <c r="D197" t="s">
        <v>302</v>
      </c>
      <c r="E197">
        <v>43602.226701599997</v>
      </c>
      <c r="F197">
        <v>7072.95</v>
      </c>
      <c r="G197">
        <v>-31.958546790998099</v>
      </c>
      <c r="H197">
        <v>-7.0479117825899804</v>
      </c>
      <c r="I197">
        <v>-30.065023639160302</v>
      </c>
      <c r="J197">
        <v>-4.7017170300401698</v>
      </c>
      <c r="K197">
        <v>7229.9201073925897</v>
      </c>
      <c r="L197">
        <v>7509.2527031700401</v>
      </c>
      <c r="M197">
        <v>36.824833369913598</v>
      </c>
      <c r="N197">
        <v>0.86972475067956201</v>
      </c>
      <c r="O197">
        <v>30.073024692667101</v>
      </c>
      <c r="P197">
        <v>10.321780633890601</v>
      </c>
      <c r="Q197">
        <v>2.573672098121E-2</v>
      </c>
    </row>
    <row r="198" spans="1:17" x14ac:dyDescent="0.3">
      <c r="A198" t="s">
        <v>483</v>
      </c>
      <c r="B198" t="s">
        <v>484</v>
      </c>
      <c r="C198" t="str">
        <f>IFERROR(VLOOKUP(Table1[[#This Row],[Ticker]],[1]!Table1[[Symbol]:[Industry]],2,FALSE),"-")</f>
        <v>-</v>
      </c>
      <c r="D198" t="s">
        <v>24</v>
      </c>
      <c r="E198">
        <v>43381.270455074999</v>
      </c>
      <c r="F198">
        <v>177.74</v>
      </c>
      <c r="G198">
        <v>13.714573417917</v>
      </c>
      <c r="H198">
        <v>0.45407790500480599</v>
      </c>
      <c r="I198">
        <v>2.58325695566365</v>
      </c>
      <c r="J198">
        <v>-1.6331481671460999</v>
      </c>
      <c r="K198">
        <v>166.42303964616801</v>
      </c>
      <c r="L198">
        <v>153.77429414102201</v>
      </c>
      <c r="M198">
        <v>67.189313018175397</v>
      </c>
      <c r="N198">
        <v>0.79682515873005699</v>
      </c>
      <c r="O198">
        <v>1.119612917745</v>
      </c>
      <c r="P198">
        <v>40.561486753657498</v>
      </c>
      <c r="Q198">
        <v>7.7066726945542993E-2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177</v>
      </c>
      <c r="E199">
        <v>43261.877405624997</v>
      </c>
      <c r="F199">
        <v>646.95000000000005</v>
      </c>
      <c r="G199">
        <v>10.5700838372215</v>
      </c>
      <c r="H199">
        <v>5.15530250312431</v>
      </c>
      <c r="I199">
        <v>22.7150007018857</v>
      </c>
      <c r="J199">
        <v>3.2151580395514601</v>
      </c>
      <c r="K199">
        <v>581.87202761148603</v>
      </c>
      <c r="L199">
        <v>533.019903916624</v>
      </c>
      <c r="M199">
        <v>67.031161553338407</v>
      </c>
      <c r="N199">
        <v>1.0007605529741901</v>
      </c>
      <c r="O199">
        <v>0.471442924491838</v>
      </c>
      <c r="P199">
        <v>62.939176426142801</v>
      </c>
      <c r="Q199">
        <v>-5.8741167534203997E-2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375</v>
      </c>
      <c r="E200">
        <v>43163.395438920001</v>
      </c>
      <c r="F200">
        <v>1614</v>
      </c>
      <c r="G200">
        <v>-4.0492586005125304</v>
      </c>
      <c r="H200">
        <v>-6.6806401115127096</v>
      </c>
      <c r="I200">
        <v>-5.3724501760005099</v>
      </c>
      <c r="J200">
        <v>-7.3583418460998402</v>
      </c>
      <c r="K200">
        <v>1580.3597241566599</v>
      </c>
      <c r="L200">
        <v>1529.9889859298501</v>
      </c>
      <c r="M200">
        <v>42.997157895030597</v>
      </c>
      <c r="N200">
        <v>1.12353075433043</v>
      </c>
      <c r="O200">
        <v>11.524163568773201</v>
      </c>
      <c r="P200">
        <v>24.058416602613299</v>
      </c>
      <c r="Q200">
        <v>5.5147828843989E-2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119</v>
      </c>
      <c r="E201">
        <v>43162.326472050001</v>
      </c>
      <c r="F201">
        <v>332.6</v>
      </c>
      <c r="G201">
        <v>-43.830025080409399</v>
      </c>
      <c r="H201">
        <v>-17.7817174016247</v>
      </c>
      <c r="I201">
        <v>-20.325651672739799</v>
      </c>
      <c r="J201">
        <v>-4.2176585307580101</v>
      </c>
      <c r="K201">
        <v>341.33576691339698</v>
      </c>
      <c r="L201">
        <v>359.20972740307201</v>
      </c>
      <c r="M201">
        <v>31.152209560345302</v>
      </c>
      <c r="N201">
        <v>0.54040822195031701</v>
      </c>
      <c r="O201">
        <v>27.089597113650001</v>
      </c>
      <c r="P201">
        <v>16.375087473757802</v>
      </c>
      <c r="Q201">
        <v>-1.3997401887268E-2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378</v>
      </c>
      <c r="E202">
        <v>42848.437186484902</v>
      </c>
      <c r="F202">
        <v>573.45000000000005</v>
      </c>
      <c r="G202">
        <v>-41.448806839588002</v>
      </c>
      <c r="H202">
        <v>2.9966789818947399</v>
      </c>
      <c r="I202">
        <v>-14.200203497415</v>
      </c>
      <c r="J202">
        <v>-0.866695536453434</v>
      </c>
      <c r="K202">
        <v>529.71129137975595</v>
      </c>
      <c r="L202">
        <v>546.87260282439604</v>
      </c>
      <c r="M202">
        <v>67.814008695486294</v>
      </c>
      <c r="N202">
        <v>0.77035774300299797</v>
      </c>
      <c r="O202">
        <v>20.141250326968301</v>
      </c>
      <c r="P202">
        <v>28.059401518535001</v>
      </c>
      <c r="Q202">
        <v>-0.135218075474724</v>
      </c>
    </row>
    <row r="203" spans="1:17" x14ac:dyDescent="0.3">
      <c r="A203" t="s">
        <v>493</v>
      </c>
      <c r="B203" t="s">
        <v>494</v>
      </c>
      <c r="C203" t="str">
        <f>IFERROR(VLOOKUP(Table1[[#This Row],[Ticker]],[1]!Table1[[Symbol]:[Industry]],2,FALSE),"-")</f>
        <v>-</v>
      </c>
      <c r="D203" t="s">
        <v>495</v>
      </c>
      <c r="E203">
        <v>42019.82291802</v>
      </c>
      <c r="F203">
        <v>357.65</v>
      </c>
      <c r="G203">
        <v>9.9794976170069898</v>
      </c>
      <c r="H203">
        <v>4.6228787375309004</v>
      </c>
      <c r="I203">
        <v>29.000687787429602</v>
      </c>
      <c r="J203">
        <v>-0.62994625697703099</v>
      </c>
      <c r="K203">
        <v>318.63120514646602</v>
      </c>
      <c r="L203">
        <v>283.83466350466199</v>
      </c>
      <c r="M203">
        <v>64.493602801105496</v>
      </c>
      <c r="N203">
        <v>0.72224911300452099</v>
      </c>
      <c r="O203">
        <v>0.48930518663496902</v>
      </c>
      <c r="P203">
        <v>64.436781609195293</v>
      </c>
      <c r="Q203">
        <v>-6.6311908114284002E-2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498</v>
      </c>
      <c r="E204">
        <v>41460.3015801</v>
      </c>
      <c r="F204">
        <v>37857.1</v>
      </c>
      <c r="G204">
        <v>13.671276617802301</v>
      </c>
      <c r="H204">
        <v>1.5947051157204899</v>
      </c>
      <c r="I204">
        <v>-7.6868019346730598</v>
      </c>
      <c r="J204">
        <v>-5.3885505623274597</v>
      </c>
      <c r="K204">
        <v>33873.900544686403</v>
      </c>
      <c r="L204">
        <v>31343.592013857698</v>
      </c>
      <c r="M204">
        <v>53.7585610468293</v>
      </c>
      <c r="N204">
        <v>0.760272588013854</v>
      </c>
      <c r="O204">
        <v>5.3332135847700997</v>
      </c>
      <c r="P204">
        <v>42.170271894246603</v>
      </c>
      <c r="Q204">
        <v>2.2644715756523999E-2</v>
      </c>
    </row>
    <row r="205" spans="1:17" hidden="1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21</v>
      </c>
      <c r="E205">
        <v>41457.295423349999</v>
      </c>
      <c r="F205">
        <v>1014.85</v>
      </c>
      <c r="G205">
        <v>-48.492995377439101</v>
      </c>
      <c r="H205">
        <v>-10.3152490606964</v>
      </c>
      <c r="I205">
        <v>-24.980903104933901</v>
      </c>
      <c r="J205">
        <v>0.66249621623085797</v>
      </c>
      <c r="K205">
        <v>1043.7793790642299</v>
      </c>
      <c r="M205">
        <v>50.666852439911203</v>
      </c>
      <c r="N205">
        <v>1.33288429154759</v>
      </c>
      <c r="O205">
        <v>37.951421392323901</v>
      </c>
      <c r="P205">
        <v>3.3189106642911699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267</v>
      </c>
      <c r="E206">
        <v>40690.690225455</v>
      </c>
      <c r="F206">
        <v>663.75</v>
      </c>
      <c r="G206">
        <v>106.16562214653101</v>
      </c>
      <c r="H206">
        <v>-3.72442236629748</v>
      </c>
      <c r="I206">
        <v>34.638783737530403</v>
      </c>
      <c r="J206">
        <v>-4.8426938372180803</v>
      </c>
      <c r="K206">
        <v>604.60362676212696</v>
      </c>
      <c r="L206">
        <v>496.14242752107498</v>
      </c>
      <c r="M206">
        <v>49.666844877906001</v>
      </c>
      <c r="N206">
        <v>0.72486179932937</v>
      </c>
      <c r="O206">
        <v>2.19209039548022</v>
      </c>
      <c r="P206">
        <v>136.75762439807301</v>
      </c>
      <c r="Q206">
        <v>4.1971062100594002E-2</v>
      </c>
    </row>
    <row r="207" spans="1:17" hidden="1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32</v>
      </c>
      <c r="E207">
        <v>40415.940583461001</v>
      </c>
      <c r="F207">
        <v>59.31</v>
      </c>
      <c r="G207">
        <v>56.160937935069697</v>
      </c>
      <c r="H207">
        <v>-12.3419387881499</v>
      </c>
      <c r="I207">
        <v>24.304201772402202</v>
      </c>
      <c r="J207">
        <v>-4.1684139401434601</v>
      </c>
      <c r="K207">
        <v>60.290136593641101</v>
      </c>
      <c r="L207">
        <v>53.043014003717303</v>
      </c>
      <c r="M207">
        <v>43.731412139830198</v>
      </c>
      <c r="N207">
        <v>0.63222822008938695</v>
      </c>
      <c r="O207">
        <v>30.669364356769499</v>
      </c>
      <c r="P207">
        <v>93.192182410423399</v>
      </c>
      <c r="Q207">
        <v>8.8851180247093001E-2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507</v>
      </c>
      <c r="E208">
        <v>39885.813181619997</v>
      </c>
      <c r="F208">
        <v>4481.3500000000004</v>
      </c>
      <c r="G208">
        <v>69.237626173020104</v>
      </c>
      <c r="H208">
        <v>-1.2020435191169301</v>
      </c>
      <c r="I208">
        <v>29.407836387850399</v>
      </c>
      <c r="J208">
        <v>-6.1872705207702197</v>
      </c>
      <c r="K208">
        <v>4198.0849810745804</v>
      </c>
      <c r="L208">
        <v>3423.0887709876301</v>
      </c>
      <c r="M208">
        <v>46.508520684546902</v>
      </c>
      <c r="N208">
        <v>1.2670661069015501</v>
      </c>
      <c r="O208">
        <v>12.459415131600901</v>
      </c>
      <c r="P208">
        <v>101.59019343229799</v>
      </c>
      <c r="Q208">
        <v>0.23503885557694801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230</v>
      </c>
      <c r="E209">
        <v>39412.238206349997</v>
      </c>
      <c r="F209">
        <v>4212.5</v>
      </c>
      <c r="G209">
        <v>8.3236868172750693</v>
      </c>
      <c r="H209">
        <v>5.4825919075463201</v>
      </c>
      <c r="I209">
        <v>3.39036132575055</v>
      </c>
      <c r="J209">
        <v>-4.0520042558924603</v>
      </c>
      <c r="K209">
        <v>3917.9886096410501</v>
      </c>
      <c r="L209">
        <v>3702.48439881587</v>
      </c>
      <c r="M209">
        <v>61.740753084982103</v>
      </c>
      <c r="N209">
        <v>0.89645556004645499</v>
      </c>
      <c r="O209">
        <v>9.9109792284866494</v>
      </c>
      <c r="P209">
        <v>35.854228815609098</v>
      </c>
      <c r="Q209">
        <v>5.6503683749277001E-2</v>
      </c>
    </row>
    <row r="210" spans="1:17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46</v>
      </c>
      <c r="E210">
        <v>39174.993000000002</v>
      </c>
      <c r="F210">
        <v>64.930000000000007</v>
      </c>
      <c r="G210">
        <v>115.140330278517</v>
      </c>
      <c r="H210">
        <v>-16.022297747502201</v>
      </c>
      <c r="I210">
        <v>44.196988221263297</v>
      </c>
      <c r="J210">
        <v>-3.6747520430386702</v>
      </c>
      <c r="K210">
        <v>66.592413219179804</v>
      </c>
      <c r="L210">
        <v>54.926735212680498</v>
      </c>
      <c r="M210">
        <v>40.234249324102002</v>
      </c>
      <c r="N210">
        <v>0.67609386352669298</v>
      </c>
      <c r="O210">
        <v>20.360388110272499</v>
      </c>
      <c r="P210">
        <v>160.240480961923</v>
      </c>
      <c r="Q210">
        <v>0.12818517296711401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37</v>
      </c>
      <c r="E211">
        <v>39047.712</v>
      </c>
      <c r="F211">
        <v>245.49</v>
      </c>
      <c r="G211">
        <v>83.861366081620005</v>
      </c>
      <c r="H211">
        <v>-6.4350810329615999</v>
      </c>
      <c r="I211">
        <v>2.3855954684891199</v>
      </c>
      <c r="J211">
        <v>-8.6304240808306805</v>
      </c>
      <c r="K211">
        <v>235.77727419255999</v>
      </c>
      <c r="L211">
        <v>212.338850612632</v>
      </c>
      <c r="M211">
        <v>47.667681145206402</v>
      </c>
      <c r="N211">
        <v>1.41067168188646</v>
      </c>
      <c r="O211">
        <v>32.266080084728401</v>
      </c>
      <c r="P211">
        <v>113.098958333333</v>
      </c>
      <c r="Q211">
        <v>1.8833810473259001E-2</v>
      </c>
    </row>
    <row r="212" spans="1:17" hidden="1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148</v>
      </c>
      <c r="E212">
        <v>38194.461625950004</v>
      </c>
      <c r="F212">
        <v>1566.25</v>
      </c>
      <c r="G212">
        <v>582.35651824967795</v>
      </c>
      <c r="H212">
        <v>-2.6327243285345898</v>
      </c>
      <c r="I212">
        <v>185.405261224024</v>
      </c>
      <c r="J212">
        <v>-8.6601716152817598</v>
      </c>
      <c r="K212">
        <v>1319.3640555038101</v>
      </c>
      <c r="L212">
        <v>871.54642952522897</v>
      </c>
      <c r="M212">
        <v>47.103957088927999</v>
      </c>
      <c r="N212">
        <v>0.69440612702792803</v>
      </c>
      <c r="O212">
        <v>5.9856344772545897</v>
      </c>
      <c r="P212">
        <v>645.83333333333303</v>
      </c>
      <c r="Q212">
        <v>0.21363390844451999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197</v>
      </c>
      <c r="E213">
        <v>37671.620637120002</v>
      </c>
      <c r="F213">
        <v>2705.1</v>
      </c>
      <c r="G213">
        <v>43.032211668095698</v>
      </c>
      <c r="H213">
        <v>9.8486839435139597</v>
      </c>
      <c r="I213">
        <v>29.226424964652601</v>
      </c>
      <c r="J213">
        <v>-2.0817369858203398</v>
      </c>
      <c r="K213">
        <v>2323.63746104244</v>
      </c>
      <c r="L213">
        <v>1956.73907870977</v>
      </c>
      <c r="M213">
        <v>67.453862060842795</v>
      </c>
      <c r="N213">
        <v>1.27131582136632</v>
      </c>
      <c r="O213">
        <v>13.167720232154</v>
      </c>
      <c r="P213">
        <v>75.650141229180804</v>
      </c>
      <c r="Q213">
        <v>2.8827938331909001E-2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197</v>
      </c>
      <c r="E214">
        <v>37592.120998600003</v>
      </c>
      <c r="F214">
        <v>669.6</v>
      </c>
      <c r="G214">
        <v>4.0819839438769199</v>
      </c>
      <c r="H214">
        <v>-9.8435829489785593</v>
      </c>
      <c r="I214">
        <v>-7.2429145708901101</v>
      </c>
      <c r="J214">
        <v>-0.79709567265824499</v>
      </c>
      <c r="K214">
        <v>641.36822870562401</v>
      </c>
      <c r="L214">
        <v>613.42334604076405</v>
      </c>
      <c r="M214">
        <v>48.943906803477503</v>
      </c>
      <c r="N214">
        <v>0.74348534009080103</v>
      </c>
      <c r="O214">
        <v>7.3551373954599599</v>
      </c>
      <c r="P214">
        <v>37.185003073140699</v>
      </c>
      <c r="Q214">
        <v>3.9605896598125002E-2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18</v>
      </c>
      <c r="E215">
        <v>37563.449587440999</v>
      </c>
      <c r="F215">
        <v>215.92</v>
      </c>
      <c r="G215">
        <v>149.59224150796399</v>
      </c>
      <c r="H215">
        <v>-6.0403369534596401</v>
      </c>
      <c r="I215">
        <v>51.699246083280599</v>
      </c>
      <c r="J215">
        <v>-0.42472846925272001</v>
      </c>
      <c r="K215">
        <v>215.21279536469001</v>
      </c>
      <c r="L215">
        <v>179.101622044903</v>
      </c>
      <c r="M215">
        <v>49.623882311626502</v>
      </c>
      <c r="N215">
        <v>0.78673495110080005</v>
      </c>
      <c r="O215">
        <v>33.961652463875502</v>
      </c>
      <c r="P215">
        <v>181.145833333333</v>
      </c>
      <c r="Q215">
        <v>0.11782566951861299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49</v>
      </c>
      <c r="E216">
        <v>37105.646526719996</v>
      </c>
      <c r="F216">
        <v>306.60000000000002</v>
      </c>
      <c r="G216">
        <v>-36.694920185304497</v>
      </c>
      <c r="H216">
        <v>3.62993391801764</v>
      </c>
      <c r="I216">
        <v>0.45752905091520701</v>
      </c>
      <c r="J216">
        <v>-4.0744544784974597</v>
      </c>
      <c r="K216">
        <v>285.00028287429399</v>
      </c>
      <c r="L216">
        <v>278.741754812453</v>
      </c>
      <c r="M216">
        <v>55.913898630641803</v>
      </c>
      <c r="N216">
        <v>1.0442997341847899</v>
      </c>
      <c r="O216">
        <v>13.0300065231572</v>
      </c>
      <c r="P216">
        <v>29.1763218875079</v>
      </c>
      <c r="Q216">
        <v>6.0062481826087998E-2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526</v>
      </c>
      <c r="E217">
        <v>37033.721520300001</v>
      </c>
      <c r="F217">
        <v>575.29999999999995</v>
      </c>
      <c r="G217">
        <v>-11.4160092117699</v>
      </c>
      <c r="H217">
        <v>3.7644376861231201</v>
      </c>
      <c r="I217">
        <v>-8.5037748463127798</v>
      </c>
      <c r="J217">
        <v>0.55946995215754503</v>
      </c>
      <c r="K217">
        <v>511.18563028975302</v>
      </c>
      <c r="L217">
        <v>499.630948150503</v>
      </c>
      <c r="M217">
        <v>66.563998623596902</v>
      </c>
      <c r="N217">
        <v>0.93990098165948799</v>
      </c>
      <c r="O217">
        <v>2.02503041891188</v>
      </c>
      <c r="P217">
        <v>36.634603966274703</v>
      </c>
      <c r="Q217">
        <v>-6.4408011947216001E-2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391</v>
      </c>
      <c r="E218">
        <v>36691.315175459997</v>
      </c>
      <c r="F218">
        <v>591.5</v>
      </c>
      <c r="G218">
        <v>195.34807828887901</v>
      </c>
      <c r="H218">
        <v>-1.0378910786562401</v>
      </c>
      <c r="I218">
        <v>76.817971904327194</v>
      </c>
      <c r="J218">
        <v>-7.4653730842692001</v>
      </c>
      <c r="K218">
        <v>588.27056151998897</v>
      </c>
      <c r="L218">
        <v>438.447847742742</v>
      </c>
      <c r="M218">
        <v>39.444155063899402</v>
      </c>
      <c r="N218">
        <v>0.74625212688604303</v>
      </c>
      <c r="O218">
        <v>22.062552831783599</v>
      </c>
      <c r="P218">
        <v>230.40078201368499</v>
      </c>
      <c r="Q218">
        <v>0.105451167053915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21</v>
      </c>
      <c r="E219">
        <v>36405.0412551599</v>
      </c>
      <c r="F219">
        <v>5518.4</v>
      </c>
      <c r="G219">
        <v>-8.1300862168777801</v>
      </c>
      <c r="H219">
        <v>1.11496936844354</v>
      </c>
      <c r="I219">
        <v>-21.838823087710502</v>
      </c>
      <c r="J219">
        <v>-0.90299439757912703</v>
      </c>
      <c r="K219">
        <v>5251.8363599940503</v>
      </c>
      <c r="L219">
        <v>5386.2784928697201</v>
      </c>
      <c r="M219">
        <v>67.397864782059202</v>
      </c>
      <c r="N219">
        <v>0.75884993394799805</v>
      </c>
      <c r="O219">
        <v>24.0839736155407</v>
      </c>
      <c r="P219">
        <v>28.716543238672799</v>
      </c>
      <c r="Q219">
        <v>5.5624394257000002E-4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275</v>
      </c>
      <c r="E220">
        <v>35886.93556518</v>
      </c>
      <c r="F220">
        <v>471.55</v>
      </c>
      <c r="G220">
        <v>24.4861011837646</v>
      </c>
      <c r="H220">
        <v>-7.28831480525999</v>
      </c>
      <c r="I220">
        <v>-3.68438378739447</v>
      </c>
      <c r="J220">
        <v>-5.1287223248594804</v>
      </c>
      <c r="K220">
        <v>461.62296888810403</v>
      </c>
      <c r="L220">
        <v>411.97387638843799</v>
      </c>
      <c r="M220">
        <v>44.625877916737203</v>
      </c>
      <c r="N220">
        <v>1.4357507244004899</v>
      </c>
      <c r="O220">
        <v>8.1221503552115308</v>
      </c>
      <c r="P220">
        <v>52.852512155591498</v>
      </c>
      <c r="Q220">
        <v>5.3601501031804999E-2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535</v>
      </c>
      <c r="E221">
        <v>35566.390186119999</v>
      </c>
      <c r="F221">
        <v>973</v>
      </c>
      <c r="G221">
        <v>80.929740123904807</v>
      </c>
      <c r="H221">
        <v>17.1668305965214</v>
      </c>
      <c r="I221">
        <v>27.484011553218899</v>
      </c>
      <c r="J221">
        <v>15.3198571534578</v>
      </c>
      <c r="K221">
        <v>806.228209010775</v>
      </c>
      <c r="L221">
        <v>687.21402959199099</v>
      </c>
      <c r="M221">
        <v>86.232011103797205</v>
      </c>
      <c r="N221">
        <v>1.85936907683351</v>
      </c>
      <c r="O221">
        <v>9.4552929085303106</v>
      </c>
      <c r="P221">
        <v>114.29358000220201</v>
      </c>
      <c r="Q221">
        <v>0.15055815758329899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Row],[Ticker]],[1]!Table1[[Symbol]:[Industry]],2,FALSE),"-")</f>
        <v>-</v>
      </c>
      <c r="D222" t="s">
        <v>177</v>
      </c>
      <c r="E222">
        <v>35259.040295999999</v>
      </c>
      <c r="F222">
        <v>524.9</v>
      </c>
      <c r="G222">
        <v>-16.754013448333598</v>
      </c>
      <c r="H222">
        <v>3.0665585355471001</v>
      </c>
      <c r="I222">
        <v>13.652986576275699</v>
      </c>
      <c r="J222">
        <v>3.3771750916672199</v>
      </c>
      <c r="K222">
        <v>463.978437569373</v>
      </c>
      <c r="L222">
        <v>445.08547948459898</v>
      </c>
      <c r="M222">
        <v>76.503953107851601</v>
      </c>
      <c r="N222">
        <v>0.726875137183708</v>
      </c>
      <c r="O222">
        <v>0.742998666412653</v>
      </c>
      <c r="P222">
        <v>39.712536598349701</v>
      </c>
      <c r="Q222">
        <v>-6.6852615759237996E-2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Row],[Ticker]],[1]!Table1[[Symbol]:[Industry]],2,FALSE),"-")</f>
        <v>-</v>
      </c>
      <c r="D223" t="s">
        <v>275</v>
      </c>
      <c r="E223">
        <v>35128.8207870599</v>
      </c>
      <c r="F223">
        <v>1270.55</v>
      </c>
      <c r="G223">
        <v>67.282652999545704</v>
      </c>
      <c r="H223">
        <v>1.68972569195176</v>
      </c>
      <c r="I223">
        <v>22.599965716803599</v>
      </c>
      <c r="J223">
        <v>-2.9923558822088601</v>
      </c>
      <c r="K223">
        <v>1291.04401723306</v>
      </c>
      <c r="L223">
        <v>1120.96011990341</v>
      </c>
      <c r="M223">
        <v>54.600637782275001</v>
      </c>
      <c r="N223">
        <v>1.2157987505346399</v>
      </c>
      <c r="O223">
        <v>19.153122663413399</v>
      </c>
      <c r="P223">
        <v>95.424132892409403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542</v>
      </c>
      <c r="E224">
        <v>35067.964749999999</v>
      </c>
      <c r="F224">
        <v>3283.3</v>
      </c>
      <c r="G224">
        <v>-16.641629288057601</v>
      </c>
      <c r="H224">
        <v>-6.0857209117457103</v>
      </c>
      <c r="I224">
        <v>-24.838657207553499</v>
      </c>
      <c r="J224">
        <v>-7.7300288975273297</v>
      </c>
      <c r="K224">
        <v>3258.6078320931601</v>
      </c>
      <c r="L224">
        <v>3255.1256656323599</v>
      </c>
      <c r="M224">
        <v>43.467872770525901</v>
      </c>
      <c r="N224">
        <v>2.1223678678656199</v>
      </c>
      <c r="O224">
        <v>19.392075046447101</v>
      </c>
      <c r="P224">
        <v>32.605008077544397</v>
      </c>
      <c r="Q224">
        <v>9.6879354996315004E-2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Row],[Ticker]],[1]!Table1[[Symbol]:[Industry]],2,FALSE),"-")</f>
        <v>-</v>
      </c>
      <c r="D225" t="s">
        <v>545</v>
      </c>
      <c r="E225">
        <v>34961.621593545002</v>
      </c>
      <c r="F225">
        <v>2574.1</v>
      </c>
      <c r="G225">
        <v>259.25851436938399</v>
      </c>
      <c r="H225">
        <v>-14.7515578951905</v>
      </c>
      <c r="I225">
        <v>5.8902045093045201</v>
      </c>
      <c r="J225">
        <v>-1.1306677680491599</v>
      </c>
      <c r="K225">
        <v>2646.7900643845601</v>
      </c>
      <c r="L225">
        <v>2226.24751598895</v>
      </c>
      <c r="M225">
        <v>44.490832445511799</v>
      </c>
      <c r="N225">
        <v>0.55410874057938497</v>
      </c>
      <c r="O225">
        <v>26.828794530126999</v>
      </c>
      <c r="P225">
        <v>320.77646097261902</v>
      </c>
      <c r="Q225">
        <v>0.18790155101626399</v>
      </c>
    </row>
    <row r="226" spans="1:17" x14ac:dyDescent="0.3">
      <c r="A226" t="s">
        <v>546</v>
      </c>
      <c r="B226" t="s">
        <v>547</v>
      </c>
      <c r="C226" t="str">
        <f>IFERROR(VLOOKUP(Table1[[#This Row],[Ticker]],[1]!Table1[[Symbol]:[Industry]],2,FALSE),"-")</f>
        <v>-</v>
      </c>
      <c r="D226" t="s">
        <v>62</v>
      </c>
      <c r="E226">
        <v>34723.252595799997</v>
      </c>
      <c r="F226">
        <v>1267.45</v>
      </c>
      <c r="G226">
        <v>65.059511538101304</v>
      </c>
      <c r="H226">
        <v>-2.9382680489858499</v>
      </c>
      <c r="I226">
        <v>37.174800124585502</v>
      </c>
      <c r="J226">
        <v>-2.4866332311574801</v>
      </c>
      <c r="K226">
        <v>1134.5726106941199</v>
      </c>
      <c r="L226">
        <v>943.35662314890806</v>
      </c>
      <c r="M226">
        <v>60.8967948642252</v>
      </c>
      <c r="N226">
        <v>0.69588868640378299</v>
      </c>
      <c r="O226">
        <v>0.38660302181543399</v>
      </c>
      <c r="P226">
        <v>95.699837875395602</v>
      </c>
      <c r="Q226">
        <v>5.0964267995053998E-2</v>
      </c>
    </row>
    <row r="227" spans="1:17" x14ac:dyDescent="0.3">
      <c r="A227" t="s">
        <v>548</v>
      </c>
      <c r="B227" t="s">
        <v>549</v>
      </c>
      <c r="C227" t="str">
        <f>IFERROR(VLOOKUP(Table1[[#This Row],[Ticker]],[1]!Table1[[Symbol]:[Industry]],2,FALSE),"-")</f>
        <v>-</v>
      </c>
      <c r="D227" t="s">
        <v>129</v>
      </c>
      <c r="E227">
        <v>34609.414185324997</v>
      </c>
      <c r="F227">
        <v>732.85</v>
      </c>
      <c r="G227">
        <v>50.732782325767197</v>
      </c>
      <c r="H227">
        <v>-4.6623173769955599</v>
      </c>
      <c r="I227">
        <v>10.4206165124957</v>
      </c>
      <c r="J227">
        <v>-2.3224745444269699</v>
      </c>
      <c r="K227">
        <v>698.75792485906902</v>
      </c>
      <c r="L227">
        <v>607.21890238269998</v>
      </c>
      <c r="M227">
        <v>36.841270988496802</v>
      </c>
      <c r="N227">
        <v>1.55078012042115</v>
      </c>
      <c r="O227">
        <v>5.7378726888176201</v>
      </c>
      <c r="P227">
        <v>85.437753036437201</v>
      </c>
      <c r="Q227">
        <v>0.25204291888257702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Row],[Ticker]],[1]!Table1[[Symbol]:[Industry]],2,FALSE),"-")</f>
        <v>-</v>
      </c>
      <c r="D228" t="s">
        <v>388</v>
      </c>
      <c r="E228">
        <v>34416.120263739998</v>
      </c>
      <c r="F228">
        <v>545.9</v>
      </c>
      <c r="G228">
        <v>11.8183841426093</v>
      </c>
      <c r="H228">
        <v>7.7657394146975802</v>
      </c>
      <c r="I228">
        <v>9.4889029140996808</v>
      </c>
      <c r="J228">
        <v>6.2740290869558999</v>
      </c>
      <c r="K228">
        <v>491.30902847594001</v>
      </c>
      <c r="L228">
        <v>461.38799345302101</v>
      </c>
      <c r="M228">
        <v>85.747824299222003</v>
      </c>
      <c r="N228">
        <v>1.5024344013812401</v>
      </c>
      <c r="O228">
        <v>2.1982047994138099</v>
      </c>
      <c r="P228">
        <v>49.561643835616401</v>
      </c>
      <c r="Q228">
        <v>0.10510246189762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169</v>
      </c>
      <c r="E229">
        <v>34365.217366557001</v>
      </c>
      <c r="F229">
        <v>191.32</v>
      </c>
      <c r="G229">
        <v>104.478974827245</v>
      </c>
      <c r="H229">
        <v>-12.971859481860699</v>
      </c>
      <c r="I229">
        <v>29.569128987715299</v>
      </c>
      <c r="J229">
        <v>-3.3239855020780298</v>
      </c>
      <c r="K229">
        <v>183.39192367244399</v>
      </c>
      <c r="L229">
        <v>149.378597656838</v>
      </c>
      <c r="M229">
        <v>49.146766399884903</v>
      </c>
      <c r="N229">
        <v>0.68261488177191398</v>
      </c>
      <c r="O229">
        <v>7.8298139243152898</v>
      </c>
      <c r="P229">
        <v>132.466585662211</v>
      </c>
      <c r="Q229">
        <v>8.2786406373277999E-2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278</v>
      </c>
      <c r="E230">
        <v>34124.856892994998</v>
      </c>
      <c r="F230">
        <v>2616</v>
      </c>
      <c r="G230">
        <v>-4.2286097284811897</v>
      </c>
      <c r="H230">
        <v>5.5970136913596704</v>
      </c>
      <c r="I230">
        <v>-5.2083876543717196</v>
      </c>
      <c r="J230">
        <v>-3.6265889763764001</v>
      </c>
      <c r="K230">
        <v>2393.5287549355498</v>
      </c>
      <c r="L230">
        <v>2272.1785914909901</v>
      </c>
      <c r="M230">
        <v>58.912793218113599</v>
      </c>
      <c r="N230">
        <v>1.1837466890488599</v>
      </c>
      <c r="O230">
        <v>1.1467889908256901</v>
      </c>
      <c r="P230">
        <v>37.669718976949703</v>
      </c>
      <c r="Q230">
        <v>-1.122602589084E-3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218</v>
      </c>
      <c r="E231">
        <v>34036.420873675001</v>
      </c>
      <c r="F231">
        <v>8480.7000000000007</v>
      </c>
      <c r="G231">
        <v>113.782518527127</v>
      </c>
      <c r="H231">
        <v>-3.9757993155915501</v>
      </c>
      <c r="I231">
        <v>29.033614875645799</v>
      </c>
      <c r="J231">
        <v>-0.64289431131924801</v>
      </c>
      <c r="K231">
        <v>7913.7203829877899</v>
      </c>
      <c r="L231">
        <v>6390.2339442995799</v>
      </c>
      <c r="M231">
        <v>59.812240716062902</v>
      </c>
      <c r="N231">
        <v>0.71084358168616002</v>
      </c>
      <c r="O231">
        <v>4.3428018913532904</v>
      </c>
      <c r="P231">
        <v>156.738061000529</v>
      </c>
      <c r="Q231">
        <v>0.284972823300633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80</v>
      </c>
      <c r="E232">
        <v>34010.824781005002</v>
      </c>
      <c r="F232">
        <v>1849.95</v>
      </c>
      <c r="G232">
        <v>-41.578759739755597</v>
      </c>
      <c r="H232">
        <v>-6.4325066771515704</v>
      </c>
      <c r="I232">
        <v>-32.6061397414814</v>
      </c>
      <c r="J232">
        <v>-2.69299466633248</v>
      </c>
      <c r="K232">
        <v>1849.53007035565</v>
      </c>
      <c r="L232">
        <v>1982.06503670457</v>
      </c>
      <c r="M232">
        <v>44.571681137666701</v>
      </c>
      <c r="N232">
        <v>1.2273905555938101</v>
      </c>
      <c r="O232">
        <v>31.3927403443336</v>
      </c>
      <c r="P232">
        <v>12.0231318880949</v>
      </c>
      <c r="Q232">
        <v>-4.8449349920567E-2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80</v>
      </c>
      <c r="E233">
        <v>33913.035363900002</v>
      </c>
      <c r="F233">
        <v>4469.2</v>
      </c>
      <c r="G233">
        <v>7.3012592063186501</v>
      </c>
      <c r="H233">
        <v>3.76122347743804</v>
      </c>
      <c r="I233">
        <v>5.8223108818244196</v>
      </c>
      <c r="J233">
        <v>0.66260296155696397</v>
      </c>
      <c r="K233">
        <v>4164.26600116191</v>
      </c>
      <c r="L233">
        <v>3898.2796212149701</v>
      </c>
      <c r="M233">
        <v>59.090690127776099</v>
      </c>
      <c r="N233">
        <v>1.27465090566526</v>
      </c>
      <c r="O233">
        <v>2.9255795220621099</v>
      </c>
      <c r="P233">
        <v>47.486181008167598</v>
      </c>
      <c r="Q233">
        <v>2.4023829568183001E-2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347</v>
      </c>
      <c r="E234">
        <v>33608.765172539999</v>
      </c>
      <c r="F234">
        <v>1622.9</v>
      </c>
      <c r="G234">
        <v>88.276602824818795</v>
      </c>
      <c r="H234">
        <v>-5.8949729363409</v>
      </c>
      <c r="I234">
        <v>60.0952844530878</v>
      </c>
      <c r="J234">
        <v>-5.5928308066635797</v>
      </c>
      <c r="K234">
        <v>1550.94208938511</v>
      </c>
      <c r="L234">
        <v>1244.0687364482601</v>
      </c>
      <c r="M234">
        <v>43.618506220821402</v>
      </c>
      <c r="N234">
        <v>0.49779757804909602</v>
      </c>
      <c r="O234">
        <v>10.786246842072799</v>
      </c>
      <c r="P234">
        <v>131.28117429100701</v>
      </c>
      <c r="Q234">
        <v>0.15910180451643699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37</v>
      </c>
      <c r="E235">
        <v>33534.802298069997</v>
      </c>
      <c r="F235">
        <v>995.7</v>
      </c>
      <c r="G235">
        <v>-2.6438134978105401</v>
      </c>
      <c r="H235">
        <v>-3.1427780927504001</v>
      </c>
      <c r="I235">
        <v>-6.7124049212713199</v>
      </c>
      <c r="J235">
        <v>-4.1214968238081902</v>
      </c>
      <c r="K235">
        <v>975.93958946787302</v>
      </c>
      <c r="L235">
        <v>941.068168656951</v>
      </c>
      <c r="M235">
        <v>46.7368438239954</v>
      </c>
      <c r="N235">
        <v>0.81809001372463896</v>
      </c>
      <c r="O235">
        <v>9.6715878276589304</v>
      </c>
      <c r="P235">
        <v>30.498034076015699</v>
      </c>
      <c r="Q235">
        <v>-6.6966543070636E-2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568</v>
      </c>
      <c r="E236">
        <v>33405.741409950002</v>
      </c>
      <c r="F236">
        <v>1237.45</v>
      </c>
      <c r="G236">
        <v>4.6329169464167803</v>
      </c>
      <c r="H236">
        <v>-1.17186833805932</v>
      </c>
      <c r="I236">
        <v>-11.5627719223342</v>
      </c>
      <c r="J236">
        <v>-4.2066332311574799</v>
      </c>
      <c r="K236">
        <v>1161.4672193276599</v>
      </c>
      <c r="L236">
        <v>1125.03337925507</v>
      </c>
      <c r="M236">
        <v>56.866347675469001</v>
      </c>
      <c r="N236">
        <v>1.4907026462905</v>
      </c>
      <c r="O236">
        <v>16.4653117297668</v>
      </c>
      <c r="P236">
        <v>31.643617021276601</v>
      </c>
      <c r="Q236">
        <v>0.11970469504313699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Row],[Ticker]],[1]!Table1[[Symbol]:[Industry]],2,FALSE),"-")</f>
        <v>-</v>
      </c>
      <c r="D237" t="s">
        <v>154</v>
      </c>
      <c r="E237">
        <v>33300.078165134997</v>
      </c>
      <c r="F237">
        <v>244.14</v>
      </c>
      <c r="G237">
        <v>95.231922985155094</v>
      </c>
      <c r="H237">
        <v>-8.6861010492839501</v>
      </c>
      <c r="I237">
        <v>-13.374417020134899</v>
      </c>
      <c r="J237">
        <v>0.52898104475191399</v>
      </c>
      <c r="K237">
        <v>231.39249299650999</v>
      </c>
      <c r="L237">
        <v>204.05107923611899</v>
      </c>
      <c r="M237">
        <v>61.2238532224548</v>
      </c>
      <c r="N237">
        <v>0.99369716356455995</v>
      </c>
      <c r="O237">
        <v>20.320308019988499</v>
      </c>
      <c r="P237">
        <v>130.32075471698101</v>
      </c>
      <c r="Q237">
        <v>0.13718173452792201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Row],[Ticker]],[1]!Table1[[Symbol]:[Industry]],2,FALSE),"-")</f>
        <v>-</v>
      </c>
      <c r="D238" t="s">
        <v>507</v>
      </c>
      <c r="E238">
        <v>33295.363835892</v>
      </c>
      <c r="F238">
        <v>74.209999999999994</v>
      </c>
      <c r="G238">
        <v>2.37678563696304</v>
      </c>
      <c r="H238">
        <v>2.2354263886727099</v>
      </c>
      <c r="I238">
        <v>8.4523114603147995</v>
      </c>
      <c r="J238">
        <v>-3.3162355487766502</v>
      </c>
      <c r="K238">
        <v>70.733255087193996</v>
      </c>
      <c r="L238">
        <v>66.034854286207405</v>
      </c>
      <c r="M238">
        <v>60.6351009114005</v>
      </c>
      <c r="N238">
        <v>1.9952730933960801</v>
      </c>
      <c r="O238">
        <v>7.80218299420563</v>
      </c>
      <c r="P238">
        <v>29.398430688753201</v>
      </c>
      <c r="Q238">
        <v>6.2174390790998998E-2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Row],[Ticker]],[1]!Table1[[Symbol]:[Industry]],2,FALSE),"-")</f>
        <v>-</v>
      </c>
      <c r="D239" t="s">
        <v>24</v>
      </c>
      <c r="E239">
        <v>32828.350103882003</v>
      </c>
      <c r="F239">
        <v>205.86</v>
      </c>
      <c r="G239">
        <v>-38.178593615293501</v>
      </c>
      <c r="H239">
        <v>-0.46053537662607902</v>
      </c>
      <c r="I239">
        <v>-26.618065444287801</v>
      </c>
      <c r="J239">
        <v>-3.94698139363331</v>
      </c>
      <c r="K239">
        <v>194.74042502966</v>
      </c>
      <c r="L239">
        <v>207.723671085522</v>
      </c>
      <c r="M239">
        <v>56.471066621726202</v>
      </c>
      <c r="N239">
        <v>1.1148277329329399</v>
      </c>
      <c r="O239">
        <v>27.805304575925302</v>
      </c>
      <c r="P239">
        <v>21.7026308010641</v>
      </c>
      <c r="Q239">
        <v>-0.102194242333918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267</v>
      </c>
      <c r="E240">
        <v>32758.93630112</v>
      </c>
      <c r="F240">
        <v>6595.95</v>
      </c>
      <c r="G240">
        <v>154.83510054112901</v>
      </c>
      <c r="H240">
        <v>-9.6256085762510395</v>
      </c>
      <c r="I240">
        <v>43.929416762581702</v>
      </c>
      <c r="J240">
        <v>-4.3851180796423401</v>
      </c>
      <c r="K240">
        <v>6579.72288380597</v>
      </c>
      <c r="L240">
        <v>5465.8608540552696</v>
      </c>
      <c r="M240">
        <v>39.725084180556301</v>
      </c>
      <c r="N240">
        <v>1.63286915828574</v>
      </c>
      <c r="O240">
        <v>47.921830820427601</v>
      </c>
      <c r="P240">
        <v>189.29605263157799</v>
      </c>
      <c r="Q240">
        <v>0.14905913506448701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37</v>
      </c>
      <c r="E241">
        <v>32696.856079565001</v>
      </c>
      <c r="F241">
        <v>573.20000000000005</v>
      </c>
      <c r="G241">
        <v>-29.009064239008499</v>
      </c>
      <c r="H241">
        <v>-0.587400965855013</v>
      </c>
      <c r="I241">
        <v>-5.83590500927781</v>
      </c>
      <c r="J241">
        <v>4.7913312431583899</v>
      </c>
      <c r="K241">
        <v>535.29279339020297</v>
      </c>
      <c r="L241">
        <v>557.05693319655802</v>
      </c>
      <c r="M241">
        <v>80.034209824960797</v>
      </c>
      <c r="N241">
        <v>1.5169832494381701</v>
      </c>
      <c r="O241">
        <v>17.759944173063499</v>
      </c>
      <c r="P241">
        <v>26.033421284080902</v>
      </c>
      <c r="Q241">
        <v>-9.8837007841808003E-2</v>
      </c>
    </row>
    <row r="242" spans="1:17" hidden="1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140</v>
      </c>
      <c r="E242">
        <v>32216.064643341</v>
      </c>
      <c r="F242">
        <v>357.1</v>
      </c>
      <c r="G242">
        <v>-4.6797415478313598</v>
      </c>
      <c r="H242">
        <v>-7.5412878784976503</v>
      </c>
      <c r="I242">
        <v>-1.7908592400636301</v>
      </c>
      <c r="J242">
        <v>-3.2352365831127901</v>
      </c>
      <c r="K242">
        <v>355.060172409752</v>
      </c>
      <c r="L242">
        <v>345.91643366758598</v>
      </c>
      <c r="M242">
        <v>56.330526885428</v>
      </c>
      <c r="N242">
        <v>0.97778485773041002</v>
      </c>
      <c r="O242">
        <v>11.733408008961</v>
      </c>
      <c r="P242">
        <v>25.739436619718301</v>
      </c>
      <c r="Q242">
        <v>-0.123824141917355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230</v>
      </c>
      <c r="E243">
        <v>32175.189562169999</v>
      </c>
      <c r="F243">
        <v>4320.6000000000004</v>
      </c>
      <c r="G243">
        <v>1.9950038715763101</v>
      </c>
      <c r="H243">
        <v>-2.6495597546640401</v>
      </c>
      <c r="I243">
        <v>22.7295760230542</v>
      </c>
      <c r="J243">
        <v>-5.4900345917016997</v>
      </c>
      <c r="K243">
        <v>3953.1538669471802</v>
      </c>
      <c r="L243">
        <v>3386.5122437007399</v>
      </c>
      <c r="M243">
        <v>42.659305049021498</v>
      </c>
      <c r="N243">
        <v>0.92237244684488695</v>
      </c>
      <c r="O243">
        <v>11.509975466370401</v>
      </c>
      <c r="P243">
        <v>71.146761734997</v>
      </c>
      <c r="Q243">
        <v>0.108927587839839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230</v>
      </c>
      <c r="E244">
        <v>31974.002570249999</v>
      </c>
      <c r="F244">
        <v>6535.05</v>
      </c>
      <c r="G244">
        <v>5.08879657258157</v>
      </c>
      <c r="H244">
        <v>-0.41037030694764598</v>
      </c>
      <c r="I244">
        <v>31.086159533727699</v>
      </c>
      <c r="J244">
        <v>-8.0526530597380894</v>
      </c>
      <c r="K244">
        <v>5885.5473529419596</v>
      </c>
      <c r="L244">
        <v>5094.69264151476</v>
      </c>
      <c r="M244">
        <v>47.680588661057897</v>
      </c>
      <c r="N244">
        <v>1.2342159860020101</v>
      </c>
      <c r="O244">
        <v>12.4704478160075</v>
      </c>
      <c r="P244">
        <v>62.3816623183004</v>
      </c>
      <c r="Q244">
        <v>9.0116179045142006E-2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230</v>
      </c>
      <c r="E245">
        <v>31768.264095800001</v>
      </c>
      <c r="F245">
        <v>1678.5</v>
      </c>
      <c r="G245">
        <v>14.7198559887852</v>
      </c>
      <c r="H245">
        <v>-5.7573514573768598</v>
      </c>
      <c r="I245">
        <v>39.343132436002101</v>
      </c>
      <c r="J245">
        <v>-4.9715949785148403</v>
      </c>
      <c r="K245">
        <v>1579.48364259505</v>
      </c>
      <c r="L245">
        <v>1316.8839730899099</v>
      </c>
      <c r="M245">
        <v>43.606938091531099</v>
      </c>
      <c r="N245">
        <v>0.89544556210721304</v>
      </c>
      <c r="O245">
        <v>9.6901995829609699</v>
      </c>
      <c r="P245">
        <v>63.6602964118564</v>
      </c>
      <c r="Q245">
        <v>9.6435022283441002E-2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143</v>
      </c>
      <c r="E246">
        <v>31683.840434940001</v>
      </c>
      <c r="F246">
        <v>322.5</v>
      </c>
      <c r="G246">
        <v>28.439800308925101</v>
      </c>
      <c r="H246">
        <v>-1.0026722311119001</v>
      </c>
      <c r="I246">
        <v>31.8415350798189</v>
      </c>
      <c r="J246">
        <v>-1.93904102629358</v>
      </c>
      <c r="K246">
        <v>290.71246925768298</v>
      </c>
      <c r="L246">
        <v>252.623155210427</v>
      </c>
      <c r="M246">
        <v>43.457898982348098</v>
      </c>
      <c r="N246">
        <v>0.51359584251048895</v>
      </c>
      <c r="O246">
        <v>3.9534883720930099</v>
      </c>
      <c r="P246">
        <v>67.141746566468001</v>
      </c>
      <c r="Q246">
        <v>1.4863236393741E-2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49</v>
      </c>
      <c r="E247">
        <v>31541.368099169998</v>
      </c>
      <c r="F247">
        <v>422</v>
      </c>
      <c r="G247">
        <v>-2.5733296078050101</v>
      </c>
      <c r="H247">
        <v>-18.699837476509401</v>
      </c>
      <c r="I247">
        <v>-14.605322706544699</v>
      </c>
      <c r="J247">
        <v>-4.8494017275775301</v>
      </c>
      <c r="K247">
        <v>445.65702443545302</v>
      </c>
      <c r="L247">
        <v>434.54392918859298</v>
      </c>
      <c r="M247">
        <v>32.716417056943698</v>
      </c>
      <c r="N247">
        <v>1.13840897556085</v>
      </c>
      <c r="O247">
        <v>23.151658767772499</v>
      </c>
      <c r="P247">
        <v>25.483199524234301</v>
      </c>
      <c r="Q247">
        <v>9.5473748501358993E-2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140</v>
      </c>
      <c r="E248">
        <v>31166.35140684</v>
      </c>
      <c r="F248">
        <v>1352.4</v>
      </c>
      <c r="G248">
        <v>114.107310514294</v>
      </c>
      <c r="H248">
        <v>-7.1864303011084898</v>
      </c>
      <c r="I248">
        <v>40.187564865076602</v>
      </c>
      <c r="J248">
        <v>-2.23384512706826</v>
      </c>
      <c r="K248">
        <v>1231.8520224059</v>
      </c>
      <c r="L248">
        <v>971.02620362871596</v>
      </c>
      <c r="M248">
        <v>49.9783430170259</v>
      </c>
      <c r="N248">
        <v>0.83581938747024698</v>
      </c>
      <c r="O248">
        <v>7.44602188701566</v>
      </c>
      <c r="P248">
        <v>145.84620978004</v>
      </c>
      <c r="Q248">
        <v>0.187992818688832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545</v>
      </c>
      <c r="E249">
        <v>31091.52382884</v>
      </c>
      <c r="F249">
        <v>4435.7</v>
      </c>
      <c r="G249">
        <v>-10.517658048011301</v>
      </c>
      <c r="H249">
        <v>-7.1102278838665196</v>
      </c>
      <c r="I249">
        <v>-7.0876034026435502</v>
      </c>
      <c r="J249">
        <v>-1.5872502221399301</v>
      </c>
      <c r="K249">
        <v>4286.9732432881201</v>
      </c>
      <c r="L249">
        <v>4264.3127618544504</v>
      </c>
      <c r="M249">
        <v>61.198660934482596</v>
      </c>
      <c r="N249">
        <v>1.1508353936606399</v>
      </c>
      <c r="O249">
        <v>18.7749396938476</v>
      </c>
      <c r="P249">
        <v>21.170814325129001</v>
      </c>
      <c r="Q249">
        <v>2.7205978487385998E-2</v>
      </c>
    </row>
    <row r="250" spans="1:17" hidden="1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37</v>
      </c>
      <c r="E250">
        <v>31001.439092000001</v>
      </c>
      <c r="F250">
        <v>351</v>
      </c>
      <c r="G250">
        <v>-10.974539911983101</v>
      </c>
      <c r="H250">
        <v>4.5937994826891702</v>
      </c>
      <c r="I250">
        <v>3.7535276829261299</v>
      </c>
      <c r="J250">
        <v>-1.2435599946740401</v>
      </c>
      <c r="M250">
        <v>61.646161262104897</v>
      </c>
      <c r="O250">
        <v>5.9829059829059803</v>
      </c>
      <c r="P250">
        <v>26.0096930533117</v>
      </c>
    </row>
    <row r="251" spans="1:17" x14ac:dyDescent="0.3">
      <c r="A251" t="s">
        <v>597</v>
      </c>
      <c r="B251" t="s">
        <v>598</v>
      </c>
      <c r="C251" t="str">
        <f>IFERROR(VLOOKUP(Table1[[#This Row],[Ticker]],[1]!Table1[[Symbol]:[Industry]],2,FALSE),"-")</f>
        <v>-</v>
      </c>
      <c r="D251" t="s">
        <v>599</v>
      </c>
      <c r="E251">
        <v>30819.0555174</v>
      </c>
      <c r="F251">
        <v>322.2</v>
      </c>
      <c r="G251">
        <v>146.91047214100001</v>
      </c>
      <c r="H251">
        <v>-20.003303122570799</v>
      </c>
      <c r="I251">
        <v>7.7216784791562301</v>
      </c>
      <c r="J251">
        <v>-4.1224357002932903</v>
      </c>
      <c r="K251">
        <v>338.90772234305302</v>
      </c>
      <c r="L251">
        <v>272.78059642003899</v>
      </c>
      <c r="M251">
        <v>31.858274895618699</v>
      </c>
      <c r="N251">
        <v>0.450458951351488</v>
      </c>
      <c r="O251">
        <v>29.050279329608902</v>
      </c>
      <c r="P251">
        <v>178.358531317494</v>
      </c>
      <c r="Q251">
        <v>7.4024321944519994E-2</v>
      </c>
    </row>
    <row r="252" spans="1:17" hidden="1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602</v>
      </c>
      <c r="E252">
        <v>30804.4583532</v>
      </c>
      <c r="F252">
        <v>1334.2</v>
      </c>
      <c r="G252">
        <v>181.51858846173701</v>
      </c>
      <c r="H252">
        <v>20.835770936956699</v>
      </c>
      <c r="I252">
        <v>196.325397517916</v>
      </c>
      <c r="J252">
        <v>0.74482778553331896</v>
      </c>
      <c r="K252">
        <v>1041.6857979389199</v>
      </c>
      <c r="M252">
        <v>69.159650947842195</v>
      </c>
      <c r="N252">
        <v>0.95972503166137701</v>
      </c>
      <c r="O252">
        <v>8.6756108529455904</v>
      </c>
      <c r="P252">
        <v>262.55434782608597</v>
      </c>
    </row>
    <row r="253" spans="1:17" hidden="1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452</v>
      </c>
      <c r="E253">
        <v>30637.035</v>
      </c>
      <c r="F253">
        <v>855.1</v>
      </c>
      <c r="G253">
        <v>135.72550520482099</v>
      </c>
      <c r="H253">
        <v>12.615346135962</v>
      </c>
      <c r="I253">
        <v>133.67645379801499</v>
      </c>
      <c r="J253">
        <v>6.6264363356904301</v>
      </c>
      <c r="K253">
        <v>704.27119629878405</v>
      </c>
      <c r="L253">
        <v>508.86056993336501</v>
      </c>
      <c r="M253">
        <v>75.1929746771347</v>
      </c>
      <c r="N253">
        <v>0.35380071505467697</v>
      </c>
      <c r="O253">
        <v>6.8880832651151804</v>
      </c>
      <c r="P253">
        <v>205.392857142857</v>
      </c>
      <c r="Q253">
        <v>7.9691923350200006E-2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459</v>
      </c>
      <c r="E254">
        <v>30439.863413659899</v>
      </c>
      <c r="F254">
        <v>1714.95</v>
      </c>
      <c r="G254">
        <v>122.27120830377</v>
      </c>
      <c r="H254">
        <v>29.4068758922961</v>
      </c>
      <c r="I254">
        <v>96.9077750190947</v>
      </c>
      <c r="J254">
        <v>16.182649680009099</v>
      </c>
      <c r="K254">
        <v>1268.2280137287601</v>
      </c>
      <c r="L254">
        <v>951.98999110219097</v>
      </c>
      <c r="M254">
        <v>76.645203729614394</v>
      </c>
      <c r="N254">
        <v>1.56676145547257</v>
      </c>
      <c r="O254">
        <v>3.5569550132656902</v>
      </c>
      <c r="P254">
        <v>186.30217028380599</v>
      </c>
      <c r="Q254">
        <v>8.3127651525914004E-2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230</v>
      </c>
      <c r="E255">
        <v>30266.4192</v>
      </c>
      <c r="F255">
        <v>2832.8</v>
      </c>
      <c r="G255">
        <v>0.61991222275313596</v>
      </c>
      <c r="H255">
        <v>-4.2023827980371102</v>
      </c>
      <c r="I255">
        <v>9.1018918124396198</v>
      </c>
      <c r="J255">
        <v>-1.1314488630516</v>
      </c>
      <c r="K255">
        <v>2483.8243010494998</v>
      </c>
      <c r="L255">
        <v>2248.0126025180298</v>
      </c>
      <c r="M255">
        <v>60.7248794523518</v>
      </c>
      <c r="N255">
        <v>0.65887716541625596</v>
      </c>
      <c r="O255">
        <v>0.78367692742162798</v>
      </c>
      <c r="P255">
        <v>51.066552901023798</v>
      </c>
      <c r="Q255">
        <v>7.6712751470710994E-2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378</v>
      </c>
      <c r="E256">
        <v>30166.9298340799</v>
      </c>
      <c r="F256">
        <v>6693.7</v>
      </c>
      <c r="G256">
        <v>25.179734957703399</v>
      </c>
      <c r="H256">
        <v>22.104888879400399</v>
      </c>
      <c r="I256">
        <v>10.741324938017</v>
      </c>
      <c r="J256">
        <v>1.4381836881321699</v>
      </c>
      <c r="K256">
        <v>5833.0632105975401</v>
      </c>
      <c r="L256">
        <v>5461.0692001118596</v>
      </c>
      <c r="M256">
        <v>78.105284315530298</v>
      </c>
      <c r="N256">
        <v>2.0011146457206901</v>
      </c>
      <c r="O256">
        <v>4.2308439278724697</v>
      </c>
      <c r="P256">
        <v>53.8480986473907</v>
      </c>
      <c r="Q256">
        <v>-3.4368541448429997E-2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613</v>
      </c>
      <c r="E257">
        <v>30153.122009999999</v>
      </c>
      <c r="F257">
        <v>912.2</v>
      </c>
      <c r="G257">
        <v>13.2717545523313</v>
      </c>
      <c r="H257">
        <v>6.5599622433003999</v>
      </c>
      <c r="I257">
        <v>1.5191329078161799</v>
      </c>
      <c r="J257">
        <v>-1.4790188726528799</v>
      </c>
      <c r="K257">
        <v>842.11851444228898</v>
      </c>
      <c r="L257">
        <v>787.898451288356</v>
      </c>
      <c r="M257">
        <v>62.690008785940599</v>
      </c>
      <c r="N257">
        <v>1.08726957526346</v>
      </c>
      <c r="O257">
        <v>2.3898267923700902</v>
      </c>
      <c r="P257">
        <v>48.325203252032502</v>
      </c>
      <c r="Q257">
        <v>0.106187004047684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184</v>
      </c>
      <c r="E258">
        <v>30087.945</v>
      </c>
      <c r="F258">
        <v>721.1</v>
      </c>
      <c r="G258">
        <v>43.012136868571403</v>
      </c>
      <c r="H258">
        <v>1.09151078135164</v>
      </c>
      <c r="I258">
        <v>14.959990362288</v>
      </c>
      <c r="J258">
        <v>-4.63030160140167</v>
      </c>
      <c r="K258">
        <v>614.95075849150305</v>
      </c>
      <c r="L258">
        <v>524.13652423726296</v>
      </c>
      <c r="M258">
        <v>46.954344649827597</v>
      </c>
      <c r="N258">
        <v>0.91595219961571706</v>
      </c>
      <c r="O258">
        <v>7.47469144362777</v>
      </c>
      <c r="P258">
        <v>75.878048780487802</v>
      </c>
      <c r="Q258">
        <v>-1.7076457171814999E-2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62</v>
      </c>
      <c r="E259">
        <v>30064.718171655</v>
      </c>
      <c r="F259">
        <v>1818.15</v>
      </c>
      <c r="G259">
        <v>45.154036766855498</v>
      </c>
      <c r="H259">
        <v>-8.8732281837953195</v>
      </c>
      <c r="I259">
        <v>-15.5890020173177</v>
      </c>
      <c r="J259">
        <v>-1.3168480613723199</v>
      </c>
      <c r="K259">
        <v>1815.56844137952</v>
      </c>
      <c r="L259">
        <v>1762.2064923535299</v>
      </c>
      <c r="M259">
        <v>49.289514566581602</v>
      </c>
      <c r="N259">
        <v>0.88807347302834505</v>
      </c>
      <c r="O259">
        <v>20.672111761955801</v>
      </c>
      <c r="P259">
        <v>74.813710879284599</v>
      </c>
      <c r="Q259">
        <v>-0.108825403594196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620</v>
      </c>
      <c r="E260">
        <v>29681.797514819998</v>
      </c>
      <c r="F260">
        <v>309.60000000000002</v>
      </c>
      <c r="G260">
        <v>159.526750395037</v>
      </c>
      <c r="H260">
        <v>-6.6126272297444499</v>
      </c>
      <c r="I260">
        <v>-10.1875051989003</v>
      </c>
      <c r="J260">
        <v>-0.77441722852331296</v>
      </c>
      <c r="K260">
        <v>298.52386373752699</v>
      </c>
      <c r="L260">
        <v>266.46168151403901</v>
      </c>
      <c r="M260">
        <v>57.054634301635303</v>
      </c>
      <c r="N260">
        <v>0.71271542762071305</v>
      </c>
      <c r="O260">
        <v>24.1279069767441</v>
      </c>
      <c r="P260">
        <v>190.977443609022</v>
      </c>
      <c r="Q260">
        <v>7.0131820697135999E-2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Row],[Ticker]],[1]!Table1[[Symbol]:[Industry]],2,FALSE),"-")</f>
        <v>-</v>
      </c>
      <c r="D261" t="s">
        <v>623</v>
      </c>
      <c r="E261">
        <v>29643.045116400001</v>
      </c>
      <c r="F261">
        <v>778.15</v>
      </c>
      <c r="G261">
        <v>50.857742218760997</v>
      </c>
      <c r="H261">
        <v>6.9190559397922096</v>
      </c>
      <c r="I261">
        <v>-1.40005282572389</v>
      </c>
      <c r="J261">
        <v>-4.6712886277764598</v>
      </c>
      <c r="K261">
        <v>704.00602259194204</v>
      </c>
      <c r="L261">
        <v>641.97033884961604</v>
      </c>
      <c r="M261">
        <v>52.319380613200103</v>
      </c>
      <c r="N261">
        <v>0.92933400628308904</v>
      </c>
      <c r="O261">
        <v>1.8569684508128199</v>
      </c>
      <c r="P261">
        <v>78.290754954748493</v>
      </c>
      <c r="Q261">
        <v>5.1234354446650001E-3</v>
      </c>
    </row>
    <row r="262" spans="1:17" x14ac:dyDescent="0.3">
      <c r="A262" t="s">
        <v>624</v>
      </c>
      <c r="B262" t="s">
        <v>625</v>
      </c>
      <c r="C262" t="str">
        <f>IFERROR(VLOOKUP(Table1[[#This Row],[Ticker]],[1]!Table1[[Symbol]:[Industry]],2,FALSE),"-")</f>
        <v>-</v>
      </c>
      <c r="D262" t="s">
        <v>381</v>
      </c>
      <c r="E262">
        <v>29553.078249999999</v>
      </c>
      <c r="F262">
        <v>399.85</v>
      </c>
      <c r="G262">
        <v>-23.410722878390398</v>
      </c>
      <c r="H262">
        <v>-5.8921848546506599</v>
      </c>
      <c r="I262">
        <v>-6.91957205000723</v>
      </c>
      <c r="J262">
        <v>-1.7566143513588699</v>
      </c>
      <c r="K262">
        <v>412.35403766341398</v>
      </c>
      <c r="L262">
        <v>421.48435323331699</v>
      </c>
      <c r="M262">
        <v>55.001449395209598</v>
      </c>
      <c r="N262">
        <v>1.0650879150668799</v>
      </c>
      <c r="O262">
        <v>22.045767162686001</v>
      </c>
      <c r="P262">
        <v>12.888198757763901</v>
      </c>
      <c r="Q262">
        <v>-7.6584109983341003E-2</v>
      </c>
    </row>
    <row r="263" spans="1:17" x14ac:dyDescent="0.3">
      <c r="A263" t="s">
        <v>626</v>
      </c>
      <c r="B263" t="s">
        <v>627</v>
      </c>
      <c r="C263" t="str">
        <f>IFERROR(VLOOKUP(Table1[[#This Row],[Ticker]],[1]!Table1[[Symbol]:[Industry]],2,FALSE),"-")</f>
        <v>-</v>
      </c>
      <c r="D263" t="s">
        <v>197</v>
      </c>
      <c r="E263">
        <v>29496.869230079999</v>
      </c>
      <c r="F263">
        <v>16008.25</v>
      </c>
      <c r="G263">
        <v>4.46225955521074</v>
      </c>
      <c r="H263">
        <v>-19.2206807339557</v>
      </c>
      <c r="I263">
        <v>-12.7846909908088</v>
      </c>
      <c r="J263">
        <v>-3.7488554533796998</v>
      </c>
      <c r="K263">
        <v>15495.7581617584</v>
      </c>
      <c r="L263">
        <v>14695.1860450807</v>
      </c>
      <c r="M263">
        <v>33.290003239140901</v>
      </c>
      <c r="N263">
        <v>4.2775477934058896</v>
      </c>
      <c r="O263">
        <v>14.003716833507699</v>
      </c>
      <c r="P263">
        <v>37.009427381772497</v>
      </c>
      <c r="Q263">
        <v>6.9219086917378006E-2</v>
      </c>
    </row>
    <row r="264" spans="1:17" x14ac:dyDescent="0.3">
      <c r="A264" t="s">
        <v>628</v>
      </c>
      <c r="B264" t="s">
        <v>629</v>
      </c>
      <c r="C264" t="str">
        <f>IFERROR(VLOOKUP(Table1[[#This Row],[Ticker]],[1]!Table1[[Symbol]:[Industry]],2,FALSE),"-")</f>
        <v>-</v>
      </c>
      <c r="D264" t="s">
        <v>197</v>
      </c>
      <c r="E264">
        <v>29361.332714020002</v>
      </c>
      <c r="F264">
        <v>14210.6</v>
      </c>
      <c r="G264">
        <v>241.82679340560099</v>
      </c>
      <c r="H264">
        <v>1.9740019196498</v>
      </c>
      <c r="I264">
        <v>68.052891813958894</v>
      </c>
      <c r="J264">
        <v>8.3259643110916297</v>
      </c>
      <c r="K264">
        <v>11077.491685651499</v>
      </c>
      <c r="L264">
        <v>8472.1354454853899</v>
      </c>
      <c r="M264">
        <v>87.270710318619507</v>
      </c>
      <c r="N264">
        <v>0.76157812924079005</v>
      </c>
      <c r="O264">
        <v>2.4165059884874598</v>
      </c>
      <c r="P264">
        <v>271.408945268987</v>
      </c>
      <c r="Q264">
        <v>0.19184708495286301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162</v>
      </c>
      <c r="E265">
        <v>28817.36052219</v>
      </c>
      <c r="F265">
        <v>886.15</v>
      </c>
      <c r="G265">
        <v>49.032677441670998</v>
      </c>
      <c r="H265">
        <v>0.551854343400215</v>
      </c>
      <c r="I265">
        <v>2.6711868096618399</v>
      </c>
      <c r="J265">
        <v>3.7637547025523999</v>
      </c>
      <c r="K265">
        <v>825.79965467384397</v>
      </c>
      <c r="L265">
        <v>750.23001419666798</v>
      </c>
      <c r="M265">
        <v>68.300750774880797</v>
      </c>
      <c r="N265">
        <v>1.13118283244829</v>
      </c>
      <c r="O265">
        <v>11.7192348925125</v>
      </c>
      <c r="P265">
        <v>89.146211312700103</v>
      </c>
      <c r="Q265">
        <v>1.5716590244056E-2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62</v>
      </c>
      <c r="E266">
        <v>28799.657331599999</v>
      </c>
      <c r="F266">
        <v>2256.3000000000002</v>
      </c>
      <c r="G266">
        <v>27.836050538886401</v>
      </c>
      <c r="H266">
        <v>-9.9468926743097299</v>
      </c>
      <c r="I266">
        <v>-6.4770924747519096</v>
      </c>
      <c r="J266">
        <v>-4.7451319811842101</v>
      </c>
      <c r="K266">
        <v>2317.5936105542401</v>
      </c>
      <c r="L266">
        <v>2083.2225455917001</v>
      </c>
      <c r="M266">
        <v>31.6046100416606</v>
      </c>
      <c r="N266">
        <v>0.45578010143631698</v>
      </c>
      <c r="O266">
        <v>12.573682577671301</v>
      </c>
      <c r="P266">
        <v>62.721765469493697</v>
      </c>
      <c r="Q266">
        <v>2.4550217875808002E-2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62</v>
      </c>
      <c r="E267">
        <v>28660.9655074599</v>
      </c>
      <c r="F267">
        <v>1135.25</v>
      </c>
      <c r="G267">
        <v>26.0211955725146</v>
      </c>
      <c r="H267">
        <v>-9.5959531976029098</v>
      </c>
      <c r="I267">
        <v>-9.5318874345658795</v>
      </c>
      <c r="J267">
        <v>-3.1636158230336999</v>
      </c>
      <c r="K267">
        <v>1201.99503184573</v>
      </c>
      <c r="L267">
        <v>1134.26472634371</v>
      </c>
      <c r="M267">
        <v>45.546731017320496</v>
      </c>
      <c r="N267">
        <v>1.0811637029021901</v>
      </c>
      <c r="O267">
        <v>21.083461792556601</v>
      </c>
      <c r="P267">
        <v>53.932203389830498</v>
      </c>
      <c r="Q267">
        <v>-3.9114248170874999E-2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207</v>
      </c>
      <c r="E268">
        <v>28491.823164000001</v>
      </c>
      <c r="F268">
        <v>715.75</v>
      </c>
      <c r="G268">
        <v>-31.347646500590098</v>
      </c>
      <c r="H268">
        <v>-2.4946736943655199</v>
      </c>
      <c r="I268">
        <v>-10.1069865826603</v>
      </c>
      <c r="J268">
        <v>-2.50071575474571</v>
      </c>
      <c r="K268">
        <v>697.97564584858196</v>
      </c>
      <c r="L268">
        <v>706.65376350804399</v>
      </c>
      <c r="M268">
        <v>58.318931517068101</v>
      </c>
      <c r="N268">
        <v>1.0106149109164499</v>
      </c>
      <c r="O268">
        <v>20.1886133426475</v>
      </c>
      <c r="P268">
        <v>17.789846128527898</v>
      </c>
      <c r="Q268">
        <v>-2.724864031875E-2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197</v>
      </c>
      <c r="E269">
        <v>28431.419102849999</v>
      </c>
      <c r="F269">
        <v>1357.2</v>
      </c>
      <c r="G269">
        <v>-13.9121678489788</v>
      </c>
      <c r="H269">
        <v>4.1980723463520802</v>
      </c>
      <c r="I269">
        <v>-2.0976867200631499</v>
      </c>
      <c r="J269">
        <v>0.98128754577911004</v>
      </c>
      <c r="K269">
        <v>1225.2800103486099</v>
      </c>
      <c r="L269">
        <v>1175.1276661152399</v>
      </c>
      <c r="M269">
        <v>76.153593255374901</v>
      </c>
      <c r="N269">
        <v>1.0559168070727201</v>
      </c>
      <c r="O269">
        <v>2.85882699675803</v>
      </c>
      <c r="P269">
        <v>35.307312696276298</v>
      </c>
      <c r="Q269">
        <v>2.9459316182607002E-2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642</v>
      </c>
      <c r="E270">
        <v>28417.338103124999</v>
      </c>
      <c r="F270">
        <v>691.95</v>
      </c>
      <c r="G270">
        <v>254.821775305584</v>
      </c>
      <c r="H270">
        <v>-2.8492680992150601</v>
      </c>
      <c r="I270">
        <v>105.34961469541101</v>
      </c>
      <c r="J270">
        <v>-2.8840320750881201</v>
      </c>
      <c r="K270">
        <v>569.79751557039697</v>
      </c>
      <c r="L270">
        <v>409.222892889756</v>
      </c>
      <c r="M270">
        <v>61.992925507756503</v>
      </c>
      <c r="N270">
        <v>0.64827280715940505</v>
      </c>
      <c r="O270">
        <v>5.1882361442300704</v>
      </c>
      <c r="P270">
        <v>308.59167404783</v>
      </c>
      <c r="Q270">
        <v>0.246929168448147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46</v>
      </c>
      <c r="E271">
        <v>28252.799999999999</v>
      </c>
      <c r="F271">
        <v>156.6</v>
      </c>
      <c r="G271">
        <v>272.76018043926098</v>
      </c>
      <c r="H271">
        <v>-0.83440924451890797</v>
      </c>
      <c r="I271">
        <v>80.373240931695406</v>
      </c>
      <c r="J271">
        <v>-6.9715112205690399</v>
      </c>
      <c r="K271">
        <v>145.71333779885299</v>
      </c>
      <c r="L271">
        <v>112.631697763754</v>
      </c>
      <c r="M271">
        <v>50.864737635299299</v>
      </c>
      <c r="N271">
        <v>1.3152031907310999</v>
      </c>
      <c r="O271">
        <v>12.9310344827586</v>
      </c>
      <c r="P271">
        <v>302.57069408740301</v>
      </c>
      <c r="Q271">
        <v>9.9123348755522006E-2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162</v>
      </c>
      <c r="E272">
        <v>28102.165026179999</v>
      </c>
      <c r="F272">
        <v>1107.3499999999999</v>
      </c>
      <c r="G272">
        <v>-15.8475199391046</v>
      </c>
      <c r="H272">
        <v>-1.7901870259570301</v>
      </c>
      <c r="I272">
        <v>-11.891657796552501</v>
      </c>
      <c r="J272">
        <v>-4.4332998978241598</v>
      </c>
      <c r="K272">
        <v>1089.30755833953</v>
      </c>
      <c r="L272">
        <v>1055.46519788551</v>
      </c>
      <c r="M272">
        <v>51.277251627033799</v>
      </c>
      <c r="N272">
        <v>0.97804006977955904</v>
      </c>
      <c r="O272">
        <v>21.822368718110798</v>
      </c>
      <c r="P272">
        <v>18.687031082529401</v>
      </c>
      <c r="Q272">
        <v>1.7516366996934998E-2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391</v>
      </c>
      <c r="E273">
        <v>27293.454101700001</v>
      </c>
      <c r="F273">
        <v>1609.3</v>
      </c>
      <c r="G273">
        <v>44.370421155207602</v>
      </c>
      <c r="H273">
        <v>23.3083720224062</v>
      </c>
      <c r="I273">
        <v>46.8763120293425</v>
      </c>
      <c r="J273">
        <v>10.218364248778901</v>
      </c>
      <c r="K273">
        <v>1203.8020375935801</v>
      </c>
      <c r="L273">
        <v>1080.2965067837199</v>
      </c>
      <c r="M273">
        <v>91.4051366558528</v>
      </c>
      <c r="N273">
        <v>2.9203132416684299</v>
      </c>
      <c r="O273">
        <v>2.51662213384702</v>
      </c>
      <c r="P273">
        <v>81.821263134109103</v>
      </c>
      <c r="Q273">
        <v>8.0517869655070004E-2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62</v>
      </c>
      <c r="E274">
        <v>27234.459221969999</v>
      </c>
      <c r="F274">
        <v>1792.8</v>
      </c>
      <c r="G274">
        <v>25.834118925269401</v>
      </c>
      <c r="H274">
        <v>-8.3061973199777608</v>
      </c>
      <c r="I274">
        <v>1.5706731321928999E-2</v>
      </c>
      <c r="J274">
        <v>-2.4951812138335598</v>
      </c>
      <c r="K274">
        <v>1772.5338373253701</v>
      </c>
      <c r="L274">
        <v>1610.1332419574301</v>
      </c>
      <c r="M274">
        <v>46.256609682307399</v>
      </c>
      <c r="N274">
        <v>1.35015818395954</v>
      </c>
      <c r="O274">
        <v>8.2106202588130195</v>
      </c>
      <c r="P274">
        <v>57.608791208791203</v>
      </c>
      <c r="Q274">
        <v>5.0101997036604999E-2</v>
      </c>
    </row>
    <row r="275" spans="1:17" hidden="1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129</v>
      </c>
      <c r="E275">
        <v>27227.2491008</v>
      </c>
      <c r="F275">
        <v>451.2</v>
      </c>
      <c r="G275">
        <v>111.961194234345</v>
      </c>
      <c r="H275">
        <v>-5.01779788737357</v>
      </c>
      <c r="I275">
        <v>4.4293100787383102</v>
      </c>
      <c r="J275">
        <v>-3.9926242171968398</v>
      </c>
      <c r="K275">
        <v>441.89756202749498</v>
      </c>
      <c r="L275">
        <v>388.142545219873</v>
      </c>
      <c r="M275">
        <v>46.798052335481799</v>
      </c>
      <c r="N275">
        <v>0.93540199448907102</v>
      </c>
      <c r="O275">
        <v>27.958776595744599</v>
      </c>
      <c r="P275">
        <v>144.55284552845501</v>
      </c>
      <c r="Q275">
        <v>3.7331385572004001E-2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286</v>
      </c>
      <c r="E276">
        <v>26846.884333260001</v>
      </c>
      <c r="F276">
        <v>428.55</v>
      </c>
      <c r="G276">
        <v>77.805680687906801</v>
      </c>
      <c r="H276">
        <v>-9.0989478391851293</v>
      </c>
      <c r="I276">
        <v>59.886792230523099</v>
      </c>
      <c r="J276">
        <v>-5.7538707255243198</v>
      </c>
      <c r="K276">
        <v>442.200829071594</v>
      </c>
      <c r="L276">
        <v>365.69589215078298</v>
      </c>
      <c r="M276">
        <v>37.682901247594501</v>
      </c>
      <c r="N276">
        <v>0.85265924198627896</v>
      </c>
      <c r="O276">
        <v>17.185859292964601</v>
      </c>
      <c r="P276">
        <v>110.796851942941</v>
      </c>
      <c r="Q276">
        <v>0.145928091327124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347</v>
      </c>
      <c r="E277">
        <v>26070.171235919999</v>
      </c>
      <c r="F277">
        <v>416.5</v>
      </c>
      <c r="G277">
        <v>19.695505767902301</v>
      </c>
      <c r="H277">
        <v>-5.0799902929070297</v>
      </c>
      <c r="I277">
        <v>21.754352355634101</v>
      </c>
      <c r="J277">
        <v>-6.6710303942780502</v>
      </c>
      <c r="K277">
        <v>381.29640669377301</v>
      </c>
      <c r="L277">
        <v>329.101457171964</v>
      </c>
      <c r="M277">
        <v>34.297334309216502</v>
      </c>
      <c r="N277">
        <v>0.68772398851636896</v>
      </c>
      <c r="O277">
        <v>4.80192076830732</v>
      </c>
      <c r="P277">
        <v>59.425837320574097</v>
      </c>
      <c r="Q277">
        <v>-6.4326823774379996E-2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659</v>
      </c>
      <c r="E278">
        <v>25572.570744000001</v>
      </c>
      <c r="F278">
        <v>2303.1999999999998</v>
      </c>
      <c r="G278">
        <v>139.4834574839</v>
      </c>
      <c r="H278">
        <v>3.4521235387627098</v>
      </c>
      <c r="I278">
        <v>68.985145329984903</v>
      </c>
      <c r="J278">
        <v>2.3726381045760299</v>
      </c>
      <c r="K278">
        <v>2073.06072291174</v>
      </c>
      <c r="L278">
        <v>1603.27329567723</v>
      </c>
      <c r="M278">
        <v>61.4393845436948</v>
      </c>
      <c r="N278">
        <v>0.67648029659015596</v>
      </c>
      <c r="O278">
        <v>4.0552275095519397</v>
      </c>
      <c r="P278">
        <v>173.539192399049</v>
      </c>
      <c r="Q278">
        <v>0.14910604443079201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662</v>
      </c>
      <c r="E279">
        <v>25551.006561800001</v>
      </c>
      <c r="F279">
        <v>411.85</v>
      </c>
      <c r="G279">
        <v>-77.188627714742694</v>
      </c>
      <c r="H279">
        <v>-0.99530452186390705</v>
      </c>
      <c r="I279">
        <v>-47.208352193618197</v>
      </c>
      <c r="J279">
        <v>-4.0184959762555197</v>
      </c>
      <c r="K279">
        <v>391.94667740444601</v>
      </c>
      <c r="L279">
        <v>526.93498793780702</v>
      </c>
      <c r="M279">
        <v>49.996856931816701</v>
      </c>
      <c r="N279">
        <v>0.94075112041078901</v>
      </c>
      <c r="O279">
        <v>142.39407551292899</v>
      </c>
      <c r="P279">
        <v>32.854838709677402</v>
      </c>
      <c r="Q279">
        <v>-0.106322729952779</v>
      </c>
    </row>
    <row r="280" spans="1:17" x14ac:dyDescent="0.3">
      <c r="A280" t="s">
        <v>663</v>
      </c>
      <c r="B280" t="s">
        <v>664</v>
      </c>
      <c r="C280" t="str">
        <f>IFERROR(VLOOKUP(Table1[[#This Row],[Ticker]],[1]!Table1[[Symbol]:[Industry]],2,FALSE),"-")</f>
        <v>-</v>
      </c>
      <c r="D280" t="s">
        <v>613</v>
      </c>
      <c r="E280">
        <v>25541.979978014999</v>
      </c>
      <c r="F280">
        <v>1088.9000000000001</v>
      </c>
      <c r="G280">
        <v>-37.322063306948699</v>
      </c>
      <c r="H280">
        <v>-7.7056668846307899</v>
      </c>
      <c r="I280">
        <v>-25.578565027143799</v>
      </c>
      <c r="J280">
        <v>-9.3831849552954001</v>
      </c>
      <c r="K280">
        <v>1054.0080670807599</v>
      </c>
      <c r="L280">
        <v>1098.97851791379</v>
      </c>
      <c r="M280">
        <v>33.265982613814202</v>
      </c>
      <c r="N280">
        <v>0.70378957891225302</v>
      </c>
      <c r="O280">
        <v>36.6424832399669</v>
      </c>
      <c r="P280">
        <v>22.893741888155301</v>
      </c>
      <c r="Q280">
        <v>-1.4578461419456E-2</v>
      </c>
    </row>
    <row r="281" spans="1:17" x14ac:dyDescent="0.3">
      <c r="A281" t="s">
        <v>665</v>
      </c>
      <c r="B281" t="s">
        <v>666</v>
      </c>
      <c r="C281" t="str">
        <f>IFERROR(VLOOKUP(Table1[[#This Row],[Ticker]],[1]!Table1[[Symbol]:[Industry]],2,FALSE),"-")</f>
        <v>-</v>
      </c>
      <c r="D281" t="s">
        <v>46</v>
      </c>
      <c r="E281">
        <v>25361.0069291</v>
      </c>
      <c r="F281">
        <v>271.25</v>
      </c>
      <c r="G281">
        <v>199.42154790674601</v>
      </c>
      <c r="H281">
        <v>-13.162287544386899</v>
      </c>
      <c r="I281">
        <v>44.447244298761802</v>
      </c>
      <c r="J281">
        <v>-4.4855429167835101</v>
      </c>
      <c r="K281">
        <v>257.630262171212</v>
      </c>
      <c r="L281">
        <v>206.67419164105499</v>
      </c>
      <c r="M281">
        <v>50.840390635042503</v>
      </c>
      <c r="N281">
        <v>0.82336208602379102</v>
      </c>
      <c r="O281">
        <v>11.133640552995301</v>
      </c>
      <c r="P281">
        <v>243.35443037974599</v>
      </c>
      <c r="Q281">
        <v>0.16719863423578901</v>
      </c>
    </row>
    <row r="282" spans="1:17" x14ac:dyDescent="0.3">
      <c r="A282" t="s">
        <v>667</v>
      </c>
      <c r="B282" t="s">
        <v>668</v>
      </c>
      <c r="C282" t="str">
        <f>IFERROR(VLOOKUP(Table1[[#This Row],[Ticker]],[1]!Table1[[Symbol]:[Industry]],2,FALSE),"-")</f>
        <v>-</v>
      </c>
      <c r="D282" t="s">
        <v>347</v>
      </c>
      <c r="E282">
        <v>25353.43214805</v>
      </c>
      <c r="F282">
        <v>1957</v>
      </c>
      <c r="G282">
        <v>5.7792046551174003</v>
      </c>
      <c r="H282">
        <v>25.010739902803198</v>
      </c>
      <c r="I282">
        <v>32.570068416780401</v>
      </c>
      <c r="J282">
        <v>5.1627863287315403</v>
      </c>
      <c r="K282">
        <v>1622.8955081553199</v>
      </c>
      <c r="L282">
        <v>1487.8786646692499</v>
      </c>
      <c r="M282">
        <v>87.336046165197004</v>
      </c>
      <c r="N282">
        <v>1.57705326775447</v>
      </c>
      <c r="O282">
        <v>12.365866121614699</v>
      </c>
      <c r="P282">
        <v>64.994519854986905</v>
      </c>
      <c r="Q282">
        <v>-8.4543262707439004E-2</v>
      </c>
    </row>
    <row r="283" spans="1:17" x14ac:dyDescent="0.3">
      <c r="A283" t="s">
        <v>669</v>
      </c>
      <c r="B283" t="s">
        <v>670</v>
      </c>
      <c r="C283" t="str">
        <f>IFERROR(VLOOKUP(Table1[[#This Row],[Ticker]],[1]!Table1[[Symbol]:[Industry]],2,FALSE),"-")</f>
        <v>-</v>
      </c>
      <c r="D283" t="s">
        <v>375</v>
      </c>
      <c r="E283">
        <v>25293.74958</v>
      </c>
      <c r="F283">
        <v>3657.85</v>
      </c>
      <c r="G283">
        <v>32.425426135041697</v>
      </c>
      <c r="H283">
        <v>-3.1066885568578702</v>
      </c>
      <c r="I283">
        <v>-0.85905143449961496</v>
      </c>
      <c r="J283">
        <v>-0.74854470564296605</v>
      </c>
      <c r="K283">
        <v>3336.9034608093102</v>
      </c>
      <c r="L283">
        <v>3063.3526179477899</v>
      </c>
      <c r="M283">
        <v>65.929533256947593</v>
      </c>
      <c r="N283">
        <v>1.13482066917562</v>
      </c>
      <c r="O283">
        <v>7.6807414191396504</v>
      </c>
      <c r="P283">
        <v>61.337773465067002</v>
      </c>
      <c r="Q283">
        <v>0.102794106468617</v>
      </c>
    </row>
    <row r="284" spans="1:17" x14ac:dyDescent="0.3">
      <c r="A284" t="s">
        <v>671</v>
      </c>
      <c r="B284" t="s">
        <v>672</v>
      </c>
      <c r="C284" t="str">
        <f>IFERROR(VLOOKUP(Table1[[#This Row],[Ticker]],[1]!Table1[[Symbol]:[Industry]],2,FALSE),"-")</f>
        <v>-</v>
      </c>
      <c r="D284" t="s">
        <v>642</v>
      </c>
      <c r="E284">
        <v>25047.300741479899</v>
      </c>
      <c r="F284">
        <v>1825.55</v>
      </c>
      <c r="G284">
        <v>230.92277548800601</v>
      </c>
      <c r="H284">
        <v>15.1780458879765</v>
      </c>
      <c r="I284">
        <v>64.278015842559299</v>
      </c>
      <c r="J284">
        <v>14.217159948022299</v>
      </c>
      <c r="K284">
        <v>1344.83601515236</v>
      </c>
      <c r="L284">
        <v>1018.66239810258</v>
      </c>
      <c r="M284">
        <v>89.469028635876299</v>
      </c>
      <c r="N284">
        <v>1.52727973025811</v>
      </c>
      <c r="O284">
        <v>3.9111500643641701</v>
      </c>
      <c r="P284">
        <v>278.744813278008</v>
      </c>
      <c r="Q284">
        <v>0.28678924822524599</v>
      </c>
    </row>
    <row r="285" spans="1:17" x14ac:dyDescent="0.3">
      <c r="A285" t="s">
        <v>673</v>
      </c>
      <c r="B285" t="s">
        <v>674</v>
      </c>
      <c r="C285" t="str">
        <f>IFERROR(VLOOKUP(Table1[[#This Row],[Ticker]],[1]!Table1[[Symbol]:[Industry]],2,FALSE),"-")</f>
        <v>-</v>
      </c>
      <c r="D285" t="s">
        <v>545</v>
      </c>
      <c r="E285">
        <v>24946.762500000001</v>
      </c>
      <c r="F285">
        <v>2438</v>
      </c>
      <c r="G285">
        <v>85.055594554523907</v>
      </c>
      <c r="H285">
        <v>5.2045803398762596</v>
      </c>
      <c r="I285">
        <v>23.1252431521864</v>
      </c>
      <c r="J285">
        <v>15.577164988427</v>
      </c>
      <c r="K285">
        <v>2065.80000683449</v>
      </c>
      <c r="L285">
        <v>1814.5215472776399</v>
      </c>
      <c r="M285">
        <v>83.956187640211098</v>
      </c>
      <c r="N285">
        <v>1.5567287312956</v>
      </c>
      <c r="O285">
        <v>4.12838392124692</v>
      </c>
      <c r="P285">
        <v>120.16525940307901</v>
      </c>
      <c r="Q285">
        <v>7.8361364887441998E-2</v>
      </c>
    </row>
    <row r="286" spans="1:17" x14ac:dyDescent="0.3">
      <c r="A286" t="s">
        <v>675</v>
      </c>
      <c r="B286" t="s">
        <v>676</v>
      </c>
      <c r="C286" t="str">
        <f>IFERROR(VLOOKUP(Table1[[#This Row],[Ticker]],[1]!Table1[[Symbol]:[Industry]],2,FALSE),"-")</f>
        <v>-</v>
      </c>
      <c r="D286" t="s">
        <v>542</v>
      </c>
      <c r="E286">
        <v>24876.839401875</v>
      </c>
      <c r="F286">
        <v>704.85</v>
      </c>
      <c r="G286">
        <v>14.1183308175349</v>
      </c>
      <c r="H286">
        <v>3.13764466513764</v>
      </c>
      <c r="I286">
        <v>-2.8050589277825799</v>
      </c>
      <c r="J286">
        <v>-4.7511066342764696</v>
      </c>
      <c r="K286">
        <v>672.03407710438103</v>
      </c>
      <c r="L286">
        <v>632.23094236995701</v>
      </c>
      <c r="M286">
        <v>53.7171322574019</v>
      </c>
      <c r="N286">
        <v>0.88412427385805203</v>
      </c>
      <c r="O286">
        <v>9.1366957508689701</v>
      </c>
      <c r="P286">
        <v>60.924657534246499</v>
      </c>
      <c r="Q286">
        <v>-6.9418735756974007E-2</v>
      </c>
    </row>
    <row r="287" spans="1:17" x14ac:dyDescent="0.3">
      <c r="A287" t="s">
        <v>677</v>
      </c>
      <c r="B287" t="s">
        <v>678</v>
      </c>
      <c r="C287" t="str">
        <f>IFERROR(VLOOKUP(Table1[[#This Row],[Ticker]],[1]!Table1[[Symbol]:[Industry]],2,FALSE),"-")</f>
        <v>-</v>
      </c>
      <c r="D287" t="s">
        <v>218</v>
      </c>
      <c r="E287">
        <v>24630.19024982</v>
      </c>
      <c r="F287">
        <v>3974.05</v>
      </c>
      <c r="G287">
        <v>129.89545911048901</v>
      </c>
      <c r="H287">
        <v>0.93853485744926302</v>
      </c>
      <c r="I287">
        <v>37.941446495193503</v>
      </c>
      <c r="J287">
        <v>-3.16964052515991</v>
      </c>
      <c r="K287">
        <v>3339.83668852849</v>
      </c>
      <c r="L287">
        <v>2689.48651801797</v>
      </c>
      <c r="M287">
        <v>57.2364658213505</v>
      </c>
      <c r="N287">
        <v>0.91883717292271205</v>
      </c>
      <c r="O287">
        <v>3.1189844113687499</v>
      </c>
      <c r="P287">
        <v>163.15597788299101</v>
      </c>
    </row>
    <row r="288" spans="1:17" x14ac:dyDescent="0.3">
      <c r="A288" t="s">
        <v>679</v>
      </c>
      <c r="B288" t="s">
        <v>680</v>
      </c>
      <c r="C288" t="str">
        <f>IFERROR(VLOOKUP(Table1[[#This Row],[Ticker]],[1]!Table1[[Symbol]:[Industry]],2,FALSE),"-")</f>
        <v>-</v>
      </c>
      <c r="D288" t="s">
        <v>535</v>
      </c>
      <c r="E288">
        <v>24525.052180479899</v>
      </c>
      <c r="F288">
        <v>762.95</v>
      </c>
      <c r="G288">
        <v>-0.31405642178489701</v>
      </c>
      <c r="H288">
        <v>-3.5279678203129299</v>
      </c>
      <c r="I288">
        <v>-3.48704021125033</v>
      </c>
      <c r="J288">
        <v>-0.23936639352758199</v>
      </c>
      <c r="K288">
        <v>736.56304707802201</v>
      </c>
      <c r="L288">
        <v>709.02620302290302</v>
      </c>
      <c r="M288">
        <v>62.628518733870997</v>
      </c>
      <c r="N288">
        <v>0.818019424573319</v>
      </c>
      <c r="O288">
        <v>13.565764466872</v>
      </c>
      <c r="P288">
        <v>27.2643869891576</v>
      </c>
      <c r="Q288">
        <v>-4.0728762856099998E-2</v>
      </c>
    </row>
    <row r="289" spans="1:17" x14ac:dyDescent="0.3">
      <c r="A289" t="s">
        <v>681</v>
      </c>
      <c r="B289" t="s">
        <v>682</v>
      </c>
      <c r="C289" t="str">
        <f>IFERROR(VLOOKUP(Table1[[#This Row],[Ticker]],[1]!Table1[[Symbol]:[Industry]],2,FALSE),"-")</f>
        <v>-</v>
      </c>
      <c r="D289" t="s">
        <v>275</v>
      </c>
      <c r="E289">
        <v>24468.452621625001</v>
      </c>
      <c r="F289">
        <v>1216.0999999999999</v>
      </c>
      <c r="G289">
        <v>-2.08449574586751</v>
      </c>
      <c r="H289">
        <v>-7.0886586705567796</v>
      </c>
      <c r="I289">
        <v>-9.8970114757321799</v>
      </c>
      <c r="J289">
        <v>-1.9903035681611501</v>
      </c>
      <c r="K289">
        <v>1234.8023061189599</v>
      </c>
      <c r="L289">
        <v>1186.69214544335</v>
      </c>
      <c r="M289">
        <v>44.359343113872903</v>
      </c>
      <c r="N289">
        <v>1.28980483487693</v>
      </c>
      <c r="O289">
        <v>18.814242249814999</v>
      </c>
      <c r="P289">
        <v>24.933223751797801</v>
      </c>
      <c r="Q289">
        <v>0.100815756343782</v>
      </c>
    </row>
    <row r="290" spans="1:17" x14ac:dyDescent="0.3">
      <c r="A290" t="s">
        <v>683</v>
      </c>
      <c r="B290" t="s">
        <v>684</v>
      </c>
      <c r="C290" t="str">
        <f>IFERROR(VLOOKUP(Table1[[#This Row],[Ticker]],[1]!Table1[[Symbol]:[Industry]],2,FALSE),"-")</f>
        <v>-</v>
      </c>
      <c r="D290" t="s">
        <v>197</v>
      </c>
      <c r="E290">
        <v>24256.034187159999</v>
      </c>
      <c r="F290">
        <v>2197.3000000000002</v>
      </c>
      <c r="G290">
        <v>32.657938720495501</v>
      </c>
      <c r="H290">
        <v>-10.9162290226762</v>
      </c>
      <c r="I290">
        <v>24.7378914163776</v>
      </c>
      <c r="J290">
        <v>-1.2378671896964699</v>
      </c>
      <c r="K290">
        <v>1992.93896133671</v>
      </c>
      <c r="L290">
        <v>1714.6519796898201</v>
      </c>
      <c r="M290">
        <v>47.636244467604499</v>
      </c>
      <c r="N290">
        <v>1.1633003905725099</v>
      </c>
      <c r="O290">
        <v>10.5151777181085</v>
      </c>
      <c r="P290">
        <v>97.359320968248994</v>
      </c>
      <c r="Q290">
        <v>0.223926144284295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620</v>
      </c>
      <c r="E291">
        <v>24149.888043840001</v>
      </c>
      <c r="F291">
        <v>1426.05</v>
      </c>
      <c r="G291">
        <v>72.186904950132998</v>
      </c>
      <c r="H291">
        <v>14.181391061804799</v>
      </c>
      <c r="I291">
        <v>52.426232716133697</v>
      </c>
      <c r="J291">
        <v>-1.91369988358978</v>
      </c>
      <c r="K291">
        <v>1204.10321603943</v>
      </c>
      <c r="L291">
        <v>945.74041179558799</v>
      </c>
      <c r="M291">
        <v>63.991919023841398</v>
      </c>
      <c r="N291">
        <v>0.83438689529967902</v>
      </c>
      <c r="O291">
        <v>4.8350338347182804</v>
      </c>
      <c r="P291">
        <v>118.971209213051</v>
      </c>
      <c r="Q291">
        <v>0.17356952048060101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299</v>
      </c>
      <c r="E292">
        <v>24045.61032</v>
      </c>
      <c r="F292">
        <v>2306.5</v>
      </c>
      <c r="G292">
        <v>274.42553416322301</v>
      </c>
      <c r="H292">
        <v>39.512165728670098</v>
      </c>
      <c r="I292">
        <v>153.00965036546199</v>
      </c>
      <c r="J292">
        <v>19.345108839128901</v>
      </c>
      <c r="K292">
        <v>1422.96529894633</v>
      </c>
      <c r="L292">
        <v>1001.7967617114</v>
      </c>
      <c r="M292">
        <v>77.518342017678506</v>
      </c>
      <c r="N292">
        <v>2.5962131657333698</v>
      </c>
      <c r="O292">
        <v>0.10838933448948899</v>
      </c>
      <c r="P292">
        <v>312.61180679785298</v>
      </c>
      <c r="Q292">
        <v>0.20304175615610201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278</v>
      </c>
      <c r="E293">
        <v>23958.995328000001</v>
      </c>
      <c r="F293">
        <v>478.75</v>
      </c>
      <c r="G293">
        <v>-16.1407071851899</v>
      </c>
      <c r="H293">
        <v>-4.8967751286947001</v>
      </c>
      <c r="I293">
        <v>5.7732335294241901</v>
      </c>
      <c r="J293">
        <v>-4.6372804638554799</v>
      </c>
      <c r="K293">
        <v>449.22877418541901</v>
      </c>
      <c r="L293">
        <v>416.75388817339399</v>
      </c>
      <c r="M293">
        <v>49.0627455358335</v>
      </c>
      <c r="N293">
        <v>0.95033607018146204</v>
      </c>
      <c r="O293">
        <v>6.6840731070496098</v>
      </c>
      <c r="P293">
        <v>42.442725379351302</v>
      </c>
      <c r="Q293">
        <v>-1.7489409334324999E-2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272</v>
      </c>
      <c r="E294">
        <v>23887.574234625001</v>
      </c>
      <c r="F294">
        <v>1780.05</v>
      </c>
      <c r="G294">
        <v>13.1688321174744</v>
      </c>
      <c r="H294">
        <v>4.8895976963057599</v>
      </c>
      <c r="I294">
        <v>-5.3771937910375396</v>
      </c>
      <c r="J294">
        <v>-2.2425391848076601</v>
      </c>
      <c r="K294">
        <v>1715.34171197142</v>
      </c>
      <c r="L294">
        <v>1577.78348939326</v>
      </c>
      <c r="M294">
        <v>55.889663041228403</v>
      </c>
      <c r="N294">
        <v>1.2351107273342901</v>
      </c>
      <c r="O294">
        <v>5.9015196202353701</v>
      </c>
      <c r="P294">
        <v>55.973713033953999</v>
      </c>
      <c r="Q294">
        <v>8.9718404217459996E-2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507</v>
      </c>
      <c r="E295">
        <v>23849.361459299998</v>
      </c>
      <c r="F295">
        <v>1643.65</v>
      </c>
      <c r="G295">
        <v>65.214058057310993</v>
      </c>
      <c r="H295">
        <v>-1.6959271890363601</v>
      </c>
      <c r="I295">
        <v>45.3475692554319</v>
      </c>
      <c r="J295">
        <v>-2.5250947696190198</v>
      </c>
      <c r="K295">
        <v>1357.6228266789401</v>
      </c>
      <c r="L295">
        <v>1101.6517667954099</v>
      </c>
      <c r="M295">
        <v>51.354394140172502</v>
      </c>
      <c r="N295">
        <v>0.360519767188552</v>
      </c>
      <c r="O295">
        <v>3.4283454506737998</v>
      </c>
      <c r="P295">
        <v>104.268936804822</v>
      </c>
      <c r="Q295">
        <v>0.11505230073978601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184</v>
      </c>
      <c r="E296">
        <v>23607.500938245001</v>
      </c>
      <c r="F296">
        <v>7308.25</v>
      </c>
      <c r="G296">
        <v>17.092410953525398</v>
      </c>
      <c r="H296">
        <v>-6.1654111036253401</v>
      </c>
      <c r="I296">
        <v>1.9120135010980399</v>
      </c>
      <c r="J296">
        <v>-7.0717774429314799</v>
      </c>
      <c r="K296">
        <v>7159.2879689874799</v>
      </c>
      <c r="L296">
        <v>6535.1195770070799</v>
      </c>
      <c r="M296">
        <v>35.011902995554401</v>
      </c>
      <c r="N296">
        <v>0.74027763132191005</v>
      </c>
      <c r="O296">
        <v>9.4516471111415203</v>
      </c>
      <c r="P296">
        <v>44.574678536102802</v>
      </c>
      <c r="Q296">
        <v>-2.6981628781782001E-2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535</v>
      </c>
      <c r="E297">
        <v>23433.094722400001</v>
      </c>
      <c r="F297">
        <v>2578.6</v>
      </c>
      <c r="G297">
        <v>21.822723630791799</v>
      </c>
      <c r="H297">
        <v>-7.31518506749096</v>
      </c>
      <c r="I297">
        <v>-38.9907550272276</v>
      </c>
      <c r="J297">
        <v>-3.27211328911523</v>
      </c>
      <c r="K297">
        <v>2639.5185124780701</v>
      </c>
      <c r="L297">
        <v>2605.5031250690799</v>
      </c>
      <c r="M297">
        <v>52.716084455211103</v>
      </c>
      <c r="N297">
        <v>0.77032096885166701</v>
      </c>
      <c r="O297">
        <v>51.0897386178546</v>
      </c>
      <c r="P297">
        <v>77.5895316804407</v>
      </c>
      <c r="Q297">
        <v>9.8024575598783997E-2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49</v>
      </c>
      <c r="E298">
        <v>23199.468825</v>
      </c>
      <c r="F298">
        <v>822.6</v>
      </c>
      <c r="G298">
        <v>-3.0687705646589798</v>
      </c>
      <c r="H298">
        <v>-4.03505037201717</v>
      </c>
      <c r="I298">
        <v>1.0117122960935701</v>
      </c>
      <c r="J298">
        <v>-5.8490015079437496</v>
      </c>
      <c r="K298">
        <v>764.74306452676399</v>
      </c>
      <c r="L298">
        <v>722.90976106568201</v>
      </c>
      <c r="M298">
        <v>48.867928580523603</v>
      </c>
      <c r="N298">
        <v>0.51653167009090195</v>
      </c>
      <c r="O298">
        <v>6.55847313396547</v>
      </c>
      <c r="P298">
        <v>37.088575952004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275</v>
      </c>
      <c r="E299">
        <v>23139.75549639</v>
      </c>
      <c r="F299">
        <v>2823.5</v>
      </c>
      <c r="G299">
        <v>-0.199931553227852</v>
      </c>
      <c r="H299">
        <v>-2.1100919399870799</v>
      </c>
      <c r="I299">
        <v>-1.31677115709446</v>
      </c>
      <c r="J299">
        <v>2.44544224054061</v>
      </c>
      <c r="K299">
        <v>2602.0818422348002</v>
      </c>
      <c r="L299">
        <v>2450.3071406185099</v>
      </c>
      <c r="M299">
        <v>66.477206909665796</v>
      </c>
      <c r="N299">
        <v>0.77654020462757301</v>
      </c>
      <c r="O299">
        <v>2.31981583141491</v>
      </c>
      <c r="P299">
        <v>45.264186860112098</v>
      </c>
      <c r="Q299">
        <v>-5.7754957483526E-2</v>
      </c>
    </row>
    <row r="300" spans="1:17" hidden="1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705</v>
      </c>
      <c r="E300">
        <v>23025.673136879999</v>
      </c>
      <c r="F300">
        <v>93.94</v>
      </c>
      <c r="G300">
        <v>87.1660288249427</v>
      </c>
      <c r="H300">
        <v>-9.1840943552040901</v>
      </c>
      <c r="I300">
        <v>28.901746863407599</v>
      </c>
      <c r="J300">
        <v>-0.67394440940523004</v>
      </c>
      <c r="K300">
        <v>89.751022607065707</v>
      </c>
      <c r="L300">
        <v>74.9527575374577</v>
      </c>
      <c r="M300">
        <v>50.681017208567297</v>
      </c>
      <c r="N300">
        <v>0.73954855641884998</v>
      </c>
      <c r="O300">
        <v>6.1315733446880998</v>
      </c>
      <c r="P300">
        <v>125.546218487394</v>
      </c>
      <c r="Q300">
        <v>2.0612820630179999E-2</v>
      </c>
    </row>
    <row r="301" spans="1:17" x14ac:dyDescent="0.3">
      <c r="A301" t="s">
        <v>706</v>
      </c>
      <c r="B301" t="s">
        <v>707</v>
      </c>
      <c r="C301" t="str">
        <f>IFERROR(VLOOKUP(Table1[[#This Row],[Ticker]],[1]!Table1[[Symbol]:[Industry]],2,FALSE),"-")</f>
        <v>-</v>
      </c>
      <c r="D301" t="s">
        <v>62</v>
      </c>
      <c r="E301">
        <v>22888.645573185</v>
      </c>
      <c r="F301">
        <v>430.8</v>
      </c>
      <c r="G301">
        <v>-4.70469864214183</v>
      </c>
      <c r="H301">
        <v>-7.1149983040732003</v>
      </c>
      <c r="I301">
        <v>-11.471925158411199</v>
      </c>
      <c r="J301">
        <v>-2.92049814672971</v>
      </c>
      <c r="K301">
        <v>430.801360092138</v>
      </c>
      <c r="L301">
        <v>411.83389161419399</v>
      </c>
      <c r="M301">
        <v>38.014282546135298</v>
      </c>
      <c r="N301">
        <v>0.493118790998406</v>
      </c>
      <c r="O301">
        <v>9.3314763231197695</v>
      </c>
      <c r="P301">
        <v>31.281426177053099</v>
      </c>
      <c r="Q301">
        <v>-0.117317074429077</v>
      </c>
    </row>
    <row r="302" spans="1:17" hidden="1" x14ac:dyDescent="0.3">
      <c r="A302" t="s">
        <v>708</v>
      </c>
      <c r="B302" t="s">
        <v>709</v>
      </c>
      <c r="C302" t="str">
        <f>IFERROR(VLOOKUP(Table1[[#This Row],[Ticker]],[1]!Table1[[Symbol]:[Industry]],2,FALSE),"-")</f>
        <v>-</v>
      </c>
      <c r="D302" t="s">
        <v>119</v>
      </c>
      <c r="E302">
        <v>22853.972296799999</v>
      </c>
      <c r="F302">
        <v>1052.5</v>
      </c>
      <c r="G302">
        <v>-13.0596249781258</v>
      </c>
      <c r="H302">
        <v>-7.1652827660369098</v>
      </c>
      <c r="I302">
        <v>-19.059046947484799</v>
      </c>
      <c r="J302">
        <v>-8.0766953429587307</v>
      </c>
      <c r="K302">
        <v>1053.4709270410201</v>
      </c>
      <c r="L302">
        <v>1063.4474032503699</v>
      </c>
      <c r="M302">
        <v>29.909357405100302</v>
      </c>
      <c r="N302">
        <v>0.181566468865866</v>
      </c>
      <c r="O302">
        <v>17.144893111638901</v>
      </c>
      <c r="P302">
        <v>15.021037101797701</v>
      </c>
      <c r="Q302">
        <v>-2.4552945159988002E-2</v>
      </c>
    </row>
    <row r="303" spans="1:17" x14ac:dyDescent="0.3">
      <c r="A303" t="s">
        <v>710</v>
      </c>
      <c r="B303" t="s">
        <v>711</v>
      </c>
      <c r="C303" t="str">
        <f>IFERROR(VLOOKUP(Table1[[#This Row],[Ticker]],[1]!Table1[[Symbol]:[Industry]],2,FALSE),"-")</f>
        <v>-</v>
      </c>
      <c r="D303" t="s">
        <v>46</v>
      </c>
      <c r="E303">
        <v>22801.167535299999</v>
      </c>
      <c r="F303">
        <v>883.95</v>
      </c>
      <c r="G303">
        <v>32.308935083318197</v>
      </c>
      <c r="H303">
        <v>9.4914258439049597</v>
      </c>
      <c r="I303">
        <v>35.022379043138301</v>
      </c>
      <c r="J303">
        <v>-1.7082683655248501</v>
      </c>
      <c r="K303">
        <v>800.50170494806605</v>
      </c>
      <c r="L303">
        <v>696.90830639461001</v>
      </c>
      <c r="M303">
        <v>60.722671793990003</v>
      </c>
      <c r="N303">
        <v>1.0756770464802701</v>
      </c>
      <c r="O303">
        <v>7.4721420894847004</v>
      </c>
      <c r="P303">
        <v>60.718181818181797</v>
      </c>
      <c r="Q303">
        <v>6.2323347986450998E-2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230</v>
      </c>
      <c r="E304">
        <v>22732.750610520001</v>
      </c>
      <c r="F304">
        <v>732.2</v>
      </c>
      <c r="G304">
        <v>10.463423121675801</v>
      </c>
      <c r="H304">
        <v>8.7737521967715093</v>
      </c>
      <c r="I304">
        <v>24.127435017283101</v>
      </c>
      <c r="J304">
        <v>-5.0762881698057001</v>
      </c>
      <c r="K304">
        <v>658.884625595275</v>
      </c>
      <c r="L304">
        <v>596.845762547851</v>
      </c>
      <c r="M304">
        <v>58.506658645998698</v>
      </c>
      <c r="N304">
        <v>1.40206927108613</v>
      </c>
      <c r="O304">
        <v>9.1163616498224496</v>
      </c>
      <c r="P304">
        <v>58.142548596112299</v>
      </c>
      <c r="Q304">
        <v>0.107515678536722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716</v>
      </c>
      <c r="E305">
        <v>22425.957514500002</v>
      </c>
      <c r="F305">
        <v>1496.25</v>
      </c>
      <c r="G305">
        <v>-4.9784048450120304</v>
      </c>
      <c r="H305">
        <v>7.0863584131864501</v>
      </c>
      <c r="I305">
        <v>3.3961359681202299</v>
      </c>
      <c r="J305">
        <v>0.40318117772751599</v>
      </c>
      <c r="K305">
        <v>1294.08757858889</v>
      </c>
      <c r="L305">
        <v>1274.3193579931001</v>
      </c>
      <c r="M305">
        <v>65.583407691622</v>
      </c>
      <c r="N305">
        <v>1.3834552844305299</v>
      </c>
      <c r="O305">
        <v>1.8412698412698401</v>
      </c>
      <c r="P305">
        <v>34.754807042824297</v>
      </c>
      <c r="Q305">
        <v>9.0049973697679999E-3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162</v>
      </c>
      <c r="E306">
        <v>22007.717945199998</v>
      </c>
      <c r="F306">
        <v>5112.45</v>
      </c>
      <c r="G306">
        <v>70.438617136848094</v>
      </c>
      <c r="H306">
        <v>10.216978644168901</v>
      </c>
      <c r="I306">
        <v>55.381911337272797</v>
      </c>
      <c r="J306">
        <v>-4.5232420943559397</v>
      </c>
      <c r="K306">
        <v>4480.2746848745701</v>
      </c>
      <c r="L306">
        <v>3587.0017645277298</v>
      </c>
      <c r="M306">
        <v>59.886493517551102</v>
      </c>
      <c r="N306">
        <v>0.90337418020972504</v>
      </c>
      <c r="O306">
        <v>5.2137429216911597</v>
      </c>
      <c r="P306">
        <v>110.388888888888</v>
      </c>
      <c r="Q306">
        <v>5.6779012447029001E-2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535</v>
      </c>
      <c r="E307">
        <v>21956.124658960001</v>
      </c>
      <c r="F307">
        <v>510.85</v>
      </c>
      <c r="G307">
        <v>-19.360175702980399</v>
      </c>
      <c r="H307">
        <v>19.9504931253854</v>
      </c>
      <c r="I307">
        <v>-23.925425084982699</v>
      </c>
      <c r="J307">
        <v>6.7577736915947204</v>
      </c>
      <c r="K307">
        <v>444.94369728256203</v>
      </c>
      <c r="L307">
        <v>482.22766023282298</v>
      </c>
      <c r="M307">
        <v>72.4159400220029</v>
      </c>
      <c r="N307">
        <v>1.40413304950606</v>
      </c>
      <c r="O307">
        <v>34.094660036286697</v>
      </c>
      <c r="P307">
        <v>67.888129354541803</v>
      </c>
      <c r="Q307">
        <v>6.2564184528999006E-2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104</v>
      </c>
      <c r="E308">
        <v>21834.332455799999</v>
      </c>
      <c r="F308">
        <v>270</v>
      </c>
      <c r="G308">
        <v>-37.640303823440803</v>
      </c>
      <c r="H308">
        <v>-7.80293567086634</v>
      </c>
      <c r="I308">
        <v>-29.749347151218</v>
      </c>
      <c r="J308">
        <v>-5.3108821967987696</v>
      </c>
      <c r="K308">
        <v>277.60486857925298</v>
      </c>
      <c r="L308">
        <v>294.11707871944498</v>
      </c>
      <c r="M308">
        <v>38.608667204221703</v>
      </c>
      <c r="N308">
        <v>1.45464522972929</v>
      </c>
      <c r="O308">
        <v>32.3333333333333</v>
      </c>
      <c r="P308">
        <v>7.2066706372841001</v>
      </c>
      <c r="Q308">
        <v>-0.13067341645927699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197</v>
      </c>
      <c r="E309">
        <v>21710.908835710001</v>
      </c>
      <c r="F309">
        <v>586.1</v>
      </c>
      <c r="G309">
        <v>-11.5712965017428</v>
      </c>
      <c r="H309">
        <v>-1.0668004656794401</v>
      </c>
      <c r="I309">
        <v>7.2606344384964601</v>
      </c>
      <c r="J309">
        <v>-1.0509721180770299</v>
      </c>
      <c r="K309">
        <v>535.66850883558902</v>
      </c>
      <c r="L309">
        <v>489.739489541696</v>
      </c>
      <c r="M309">
        <v>54.639146718257599</v>
      </c>
      <c r="N309">
        <v>0.57783917421921005</v>
      </c>
      <c r="O309">
        <v>3.2247056816242901</v>
      </c>
      <c r="P309">
        <v>44.075712881022604</v>
      </c>
      <c r="Q309">
        <v>8.4600087604662005E-2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59</v>
      </c>
      <c r="E310">
        <v>21553.775191799999</v>
      </c>
      <c r="F310">
        <v>161.44</v>
      </c>
      <c r="G310">
        <v>96.714484203410095</v>
      </c>
      <c r="H310">
        <v>-0.61946661074055598</v>
      </c>
      <c r="I310">
        <v>7.0162240658271298</v>
      </c>
      <c r="J310">
        <v>5.5532338784770499</v>
      </c>
      <c r="K310">
        <v>146.86242177268301</v>
      </c>
      <c r="L310">
        <v>125.420777007835</v>
      </c>
      <c r="M310">
        <v>67.532441738697102</v>
      </c>
      <c r="N310">
        <v>1.4409188791257499</v>
      </c>
      <c r="O310">
        <v>6.0455896927651098</v>
      </c>
      <c r="P310">
        <v>124.222222222222</v>
      </c>
      <c r="Q310">
        <v>7.5412521375865002E-2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43</v>
      </c>
      <c r="E311">
        <v>21357.659129</v>
      </c>
      <c r="F311">
        <v>4258.8</v>
      </c>
      <c r="G311">
        <v>123.90359807906999</v>
      </c>
      <c r="H311">
        <v>1.4729900713817801</v>
      </c>
      <c r="I311">
        <v>92.569663919743803</v>
      </c>
      <c r="J311">
        <v>-5.4612624316891303</v>
      </c>
      <c r="K311">
        <v>3797.0260670999401</v>
      </c>
      <c r="L311">
        <v>2941.7716243641598</v>
      </c>
      <c r="M311">
        <v>46.527569223988202</v>
      </c>
      <c r="N311">
        <v>1.0996940065121401</v>
      </c>
      <c r="O311">
        <v>5.4287592749130997</v>
      </c>
      <c r="P311">
        <v>162.888888888888</v>
      </c>
      <c r="Q311">
        <v>0.139130293681968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49</v>
      </c>
      <c r="E312">
        <v>21075.837912089999</v>
      </c>
      <c r="F312">
        <v>1374.4</v>
      </c>
      <c r="G312">
        <v>-16.8759479471851</v>
      </c>
      <c r="H312">
        <v>-9.3517255298183599</v>
      </c>
      <c r="I312">
        <v>-24.737130255750301</v>
      </c>
      <c r="J312">
        <v>-12.7066522451463</v>
      </c>
      <c r="K312">
        <v>1422.75826435247</v>
      </c>
      <c r="L312">
        <v>1436.8136172153199</v>
      </c>
      <c r="M312">
        <v>22.523450497957501</v>
      </c>
      <c r="N312">
        <v>1.0889497735201801</v>
      </c>
      <c r="O312">
        <v>30.675203725261898</v>
      </c>
      <c r="P312">
        <v>15.486093605579301</v>
      </c>
      <c r="Q312">
        <v>4.6408410839707002E-2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140</v>
      </c>
      <c r="E313">
        <v>20927.121929609999</v>
      </c>
      <c r="F313">
        <v>1908.7</v>
      </c>
      <c r="G313">
        <v>236.05929892072899</v>
      </c>
      <c r="H313">
        <v>-5.4449977636823403</v>
      </c>
      <c r="I313">
        <v>80.991075355718607</v>
      </c>
      <c r="J313">
        <v>-7.66472870002106</v>
      </c>
      <c r="K313">
        <v>1847.35638695748</v>
      </c>
      <c r="L313">
        <v>1381.47203066218</v>
      </c>
      <c r="M313">
        <v>41.520943005549398</v>
      </c>
      <c r="N313">
        <v>0.71978715464348397</v>
      </c>
      <c r="O313">
        <v>13.2081214162517</v>
      </c>
      <c r="P313">
        <v>266.54019679586997</v>
      </c>
      <c r="Q313">
        <v>0.13576173334689901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62</v>
      </c>
      <c r="E314">
        <v>20899.43518095</v>
      </c>
      <c r="F314">
        <v>1198.95</v>
      </c>
      <c r="G314">
        <v>47.053468601700899</v>
      </c>
      <c r="H314">
        <v>7.6891692559623301</v>
      </c>
      <c r="I314">
        <v>35.555863085224097</v>
      </c>
      <c r="J314">
        <v>-5.9290594796576404</v>
      </c>
      <c r="K314">
        <v>1079.2220301505999</v>
      </c>
      <c r="L314">
        <v>935.36017639466604</v>
      </c>
      <c r="M314">
        <v>54.722369840951004</v>
      </c>
      <c r="N314">
        <v>1.18957922364397</v>
      </c>
      <c r="O314">
        <v>5.0460819884065202</v>
      </c>
      <c r="P314">
        <v>79.537286612758294</v>
      </c>
      <c r="Q314">
        <v>-4.4443044691449003E-2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391</v>
      </c>
      <c r="E315">
        <v>20799.102893399999</v>
      </c>
      <c r="F315">
        <v>922.9</v>
      </c>
      <c r="G315">
        <v>-28.9861334789647</v>
      </c>
      <c r="H315">
        <v>7.8589416763735596</v>
      </c>
      <c r="I315">
        <v>-12.161945763999199</v>
      </c>
      <c r="J315">
        <v>2.4547829685368501</v>
      </c>
      <c r="K315">
        <v>865.38827810893702</v>
      </c>
      <c r="L315">
        <v>900.71316862051196</v>
      </c>
      <c r="M315">
        <v>72.351142572886602</v>
      </c>
      <c r="N315">
        <v>1.25609078063261</v>
      </c>
      <c r="O315">
        <v>23.518257666052602</v>
      </c>
      <c r="P315">
        <v>25.291881618245899</v>
      </c>
      <c r="Q315">
        <v>-8.8782319439421997E-2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62</v>
      </c>
      <c r="E316">
        <v>20768.515878576</v>
      </c>
      <c r="F316">
        <v>158.31</v>
      </c>
      <c r="G316">
        <v>49.993385453903699</v>
      </c>
      <c r="H316">
        <v>-2.9354614514641399</v>
      </c>
      <c r="I316">
        <v>3.30964460822385</v>
      </c>
      <c r="J316">
        <v>-1.40016585732271</v>
      </c>
      <c r="K316">
        <v>149.72048210281099</v>
      </c>
      <c r="L316">
        <v>133.08847183751999</v>
      </c>
      <c r="M316">
        <v>57.6661813117924</v>
      </c>
      <c r="N316">
        <v>0.73039563541223995</v>
      </c>
      <c r="O316">
        <v>5.2997283810245701</v>
      </c>
      <c r="P316">
        <v>80.925714285714207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62</v>
      </c>
      <c r="E317">
        <v>20717.089174860001</v>
      </c>
      <c r="F317">
        <v>4602.3</v>
      </c>
      <c r="G317">
        <v>-4.4315711249708603</v>
      </c>
      <c r="H317">
        <v>-12.1078581014475</v>
      </c>
      <c r="I317">
        <v>-3.1070119635123898</v>
      </c>
      <c r="J317">
        <v>-4.2534445109839396</v>
      </c>
      <c r="K317">
        <v>4570.25256174675</v>
      </c>
      <c r="L317">
        <v>4327.7670448725603</v>
      </c>
      <c r="M317">
        <v>26.3297605361712</v>
      </c>
      <c r="N317">
        <v>1.4340641759366799</v>
      </c>
      <c r="O317">
        <v>9.0356995415335604</v>
      </c>
      <c r="P317">
        <v>22.012195121951201</v>
      </c>
      <c r="Q317">
        <v>-0.147304783690303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148</v>
      </c>
      <c r="E318">
        <v>20689.672148549998</v>
      </c>
      <c r="F318">
        <v>904.65</v>
      </c>
      <c r="G318">
        <v>225.27141338554</v>
      </c>
      <c r="H318">
        <v>13.162739877824</v>
      </c>
      <c r="I318">
        <v>113.05408336390801</v>
      </c>
      <c r="J318">
        <v>-5.8320674674043502</v>
      </c>
      <c r="K318">
        <v>805.50122800170595</v>
      </c>
      <c r="L318">
        <v>599.83777827839594</v>
      </c>
      <c r="M318">
        <v>52.243595137481698</v>
      </c>
      <c r="N318">
        <v>1.3603545133678701</v>
      </c>
      <c r="O318">
        <v>5.5712153871662897</v>
      </c>
      <c r="P318">
        <v>249.48812053312699</v>
      </c>
      <c r="Q318">
        <v>0.17850348472069399</v>
      </c>
    </row>
    <row r="319" spans="1:17" hidden="1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745</v>
      </c>
      <c r="E319">
        <v>20663.1699882299</v>
      </c>
      <c r="F319">
        <v>1899.2</v>
      </c>
      <c r="G319">
        <v>9.0163298389370095</v>
      </c>
      <c r="H319">
        <v>26.076504674169001</v>
      </c>
      <c r="I319">
        <v>24.0970657950351</v>
      </c>
      <c r="J319">
        <v>12.9735936968201</v>
      </c>
      <c r="M319">
        <v>89.161038430516996</v>
      </c>
      <c r="O319">
        <v>1.77969671440605</v>
      </c>
      <c r="P319">
        <v>54.199650874842597</v>
      </c>
    </row>
    <row r="320" spans="1:17" hidden="1" x14ac:dyDescent="0.3">
      <c r="A320" t="s">
        <v>746</v>
      </c>
      <c r="B320" t="s">
        <v>747</v>
      </c>
      <c r="C320" t="str">
        <f>IFERROR(VLOOKUP(Table1[[#This Row],[Ticker]],[1]!Table1[[Symbol]:[Industry]],2,FALSE),"-")</f>
        <v>-</v>
      </c>
      <c r="D320" t="s">
        <v>568</v>
      </c>
      <c r="E320">
        <v>20594.689219779899</v>
      </c>
      <c r="F320">
        <v>833.85</v>
      </c>
      <c r="G320">
        <v>-33.705820851740498</v>
      </c>
      <c r="H320">
        <v>-4.5460702806381903</v>
      </c>
      <c r="I320">
        <v>-18.651048493349101</v>
      </c>
      <c r="J320">
        <v>-2.46245235822798</v>
      </c>
      <c r="K320">
        <v>826.78599656437598</v>
      </c>
      <c r="L320">
        <v>855.20515504190598</v>
      </c>
      <c r="M320">
        <v>51.3493221011706</v>
      </c>
      <c r="N320">
        <v>1.1903055839252099</v>
      </c>
      <c r="O320">
        <v>16.8075793008334</v>
      </c>
      <c r="P320">
        <v>9.9703264094955504</v>
      </c>
      <c r="Q320">
        <v>-0.16787410519264201</v>
      </c>
    </row>
    <row r="321" spans="1:17" hidden="1" x14ac:dyDescent="0.3">
      <c r="A321" t="s">
        <v>748</v>
      </c>
      <c r="B321" t="s">
        <v>749</v>
      </c>
      <c r="C321" t="str">
        <f>IFERROR(VLOOKUP(Table1[[#This Row],[Ticker]],[1]!Table1[[Symbol]:[Industry]],2,FALSE),"-")</f>
        <v>-</v>
      </c>
      <c r="E321">
        <v>20512.718488074999</v>
      </c>
      <c r="F321">
        <v>2068</v>
      </c>
      <c r="G321">
        <v>785.219855445196</v>
      </c>
      <c r="H321">
        <v>-28.6825417549299</v>
      </c>
      <c r="I321">
        <v>360.30075017696402</v>
      </c>
      <c r="J321">
        <v>-4.4039161673393501</v>
      </c>
      <c r="K321">
        <v>2073.2598756515199</v>
      </c>
      <c r="L321">
        <v>1339.1951301183601</v>
      </c>
      <c r="M321">
        <v>42.056940944622198</v>
      </c>
      <c r="N321">
        <v>0.48895770823961199</v>
      </c>
      <c r="O321">
        <v>46.8931334622823</v>
      </c>
      <c r="P321">
        <v>860.96654275092897</v>
      </c>
      <c r="Q321">
        <v>0.32587045134678899</v>
      </c>
    </row>
    <row r="322" spans="1:17" x14ac:dyDescent="0.3">
      <c r="A322" t="s">
        <v>750</v>
      </c>
      <c r="B322" t="s">
        <v>751</v>
      </c>
      <c r="C322" t="str">
        <f>IFERROR(VLOOKUP(Table1[[#This Row],[Ticker]],[1]!Table1[[Symbol]:[Industry]],2,FALSE),"-")</f>
        <v>-</v>
      </c>
      <c r="D322" t="s">
        <v>62</v>
      </c>
      <c r="E322">
        <v>20467.0224624</v>
      </c>
      <c r="F322">
        <v>824.1</v>
      </c>
      <c r="G322">
        <v>44.853720669420497</v>
      </c>
      <c r="H322">
        <v>23.1028969278447</v>
      </c>
      <c r="I322">
        <v>3.45036622954767</v>
      </c>
      <c r="J322">
        <v>10.1184087856492</v>
      </c>
      <c r="K322">
        <v>683.81031787582594</v>
      </c>
      <c r="L322">
        <v>635.23781474929604</v>
      </c>
      <c r="M322">
        <v>80.625191750987796</v>
      </c>
      <c r="N322">
        <v>2.91212947449096</v>
      </c>
      <c r="O322">
        <v>0.50964688751364795</v>
      </c>
      <c r="P322">
        <v>72.532188841201702</v>
      </c>
      <c r="Q322">
        <v>3.3753281492833999E-2</v>
      </c>
    </row>
    <row r="323" spans="1:17" x14ac:dyDescent="0.3">
      <c r="A323" t="s">
        <v>752</v>
      </c>
      <c r="B323" t="s">
        <v>753</v>
      </c>
      <c r="C323" t="str">
        <f>IFERROR(VLOOKUP(Table1[[#This Row],[Ticker]],[1]!Table1[[Symbol]:[Industry]],2,FALSE),"-")</f>
        <v>-</v>
      </c>
      <c r="D323" t="s">
        <v>477</v>
      </c>
      <c r="E323">
        <v>20383.475492879999</v>
      </c>
      <c r="F323">
        <v>800.25</v>
      </c>
      <c r="G323">
        <v>15.817194325571499</v>
      </c>
      <c r="H323">
        <v>-0.219715730854111</v>
      </c>
      <c r="I323">
        <v>-9.0486236118207106</v>
      </c>
      <c r="J323">
        <v>-1.2613011016592199</v>
      </c>
      <c r="K323">
        <v>770.551073197714</v>
      </c>
      <c r="L323">
        <v>725.43702635106399</v>
      </c>
      <c r="M323">
        <v>48.031231464272203</v>
      </c>
      <c r="N323">
        <v>2.3204116751767301</v>
      </c>
      <c r="O323">
        <v>14.17681974383</v>
      </c>
      <c r="P323">
        <v>43.157423971377398</v>
      </c>
      <c r="Q323">
        <v>1.6718993477561998E-2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Row],[Ticker]],[1]!Table1[[Symbol]:[Industry]],2,FALSE),"-")</f>
        <v>-</v>
      </c>
      <c r="D324" t="s">
        <v>378</v>
      </c>
      <c r="E324">
        <v>20305.058411959999</v>
      </c>
      <c r="F324">
        <v>523.15</v>
      </c>
      <c r="G324">
        <v>65.093173078600401</v>
      </c>
      <c r="H324">
        <v>19.9018990654621</v>
      </c>
      <c r="I324">
        <v>26.664375568048801</v>
      </c>
      <c r="J324">
        <v>-3.7721805626728599</v>
      </c>
      <c r="K324">
        <v>432.770113022614</v>
      </c>
      <c r="L324">
        <v>370.76107718693902</v>
      </c>
      <c r="M324">
        <v>60.187434751817698</v>
      </c>
      <c r="N324">
        <v>3.15566556443473</v>
      </c>
      <c r="O324">
        <v>9.7868680110866997</v>
      </c>
      <c r="P324">
        <v>109.218156368726</v>
      </c>
      <c r="Q324">
        <v>4.1053063213240003E-2</v>
      </c>
    </row>
    <row r="325" spans="1:17" x14ac:dyDescent="0.3">
      <c r="A325" t="s">
        <v>756</v>
      </c>
      <c r="B325" t="s">
        <v>757</v>
      </c>
      <c r="C325" t="str">
        <f>IFERROR(VLOOKUP(Table1[[#This Row],[Ticker]],[1]!Table1[[Symbol]:[Industry]],2,FALSE),"-")</f>
        <v>-</v>
      </c>
      <c r="D325" t="s">
        <v>230</v>
      </c>
      <c r="E325">
        <v>20210.3056067</v>
      </c>
      <c r="F325">
        <v>1418.95</v>
      </c>
      <c r="G325">
        <v>230.91416157800199</v>
      </c>
      <c r="H325">
        <v>-0.71294995052891097</v>
      </c>
      <c r="I325">
        <v>103.083394632345</v>
      </c>
      <c r="J325">
        <v>-1.0782337843273</v>
      </c>
      <c r="K325">
        <v>1210.5833495997999</v>
      </c>
      <c r="L325">
        <v>878.78219480709799</v>
      </c>
      <c r="M325">
        <v>65.174042257231804</v>
      </c>
      <c r="N325">
        <v>0.87271349793555097</v>
      </c>
      <c r="O325">
        <v>2.1882377814581102</v>
      </c>
      <c r="P325">
        <v>266.36973922024202</v>
      </c>
      <c r="Q325">
        <v>0.17181570816292899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Row],[Ticker]],[1]!Table1[[Symbol]:[Industry]],2,FALSE),"-")</f>
        <v>-</v>
      </c>
      <c r="D326" t="s">
        <v>302</v>
      </c>
      <c r="E326">
        <v>20195.724126599998</v>
      </c>
      <c r="F326">
        <v>1843.05</v>
      </c>
      <c r="G326">
        <v>-4.2252801984035901</v>
      </c>
      <c r="H326">
        <v>-2.50874506849128</v>
      </c>
      <c r="I326">
        <v>-30.847608494771599</v>
      </c>
      <c r="J326">
        <v>-4.24083154113716</v>
      </c>
      <c r="K326">
        <v>1857.98688372791</v>
      </c>
      <c r="L326">
        <v>1834.0776635859299</v>
      </c>
      <c r="M326">
        <v>43.421977838782396</v>
      </c>
      <c r="N326">
        <v>0.87200060191893802</v>
      </c>
      <c r="O326">
        <v>33.417433059331003</v>
      </c>
      <c r="P326">
        <v>32.393506213633998</v>
      </c>
      <c r="Q326">
        <v>6.8344192703645001E-2</v>
      </c>
    </row>
    <row r="327" spans="1:17" hidden="1" x14ac:dyDescent="0.3">
      <c r="A327" t="s">
        <v>760</v>
      </c>
      <c r="B327" t="s">
        <v>761</v>
      </c>
      <c r="C327" t="str">
        <f>IFERROR(VLOOKUP(Table1[[#This Row],[Ticker]],[1]!Table1[[Symbol]:[Industry]],2,FALSE),"-")</f>
        <v>-</v>
      </c>
      <c r="D327" t="s">
        <v>140</v>
      </c>
      <c r="E327">
        <v>20173.740000000002</v>
      </c>
      <c r="F327">
        <v>142.91</v>
      </c>
      <c r="G327">
        <v>6.9635535644011304</v>
      </c>
      <c r="H327">
        <v>2.71333821741002</v>
      </c>
      <c r="I327">
        <v>-5.7631893527767097</v>
      </c>
      <c r="J327">
        <v>-0.73427986403220502</v>
      </c>
      <c r="K327">
        <v>132.844523082226</v>
      </c>
      <c r="L327">
        <v>127.45662583243001</v>
      </c>
      <c r="M327">
        <v>53.328059728626101</v>
      </c>
      <c r="N327">
        <v>0.89059950647836095</v>
      </c>
      <c r="O327">
        <v>0.419844657476731</v>
      </c>
      <c r="P327">
        <v>33.623188405797102</v>
      </c>
    </row>
    <row r="328" spans="1:17" hidden="1" x14ac:dyDescent="0.3">
      <c r="A328" t="s">
        <v>762</v>
      </c>
      <c r="B328" t="s">
        <v>763</v>
      </c>
      <c r="C328" t="str">
        <f>IFERROR(VLOOKUP(Table1[[#This Row],[Ticker]],[1]!Table1[[Symbol]:[Industry]],2,FALSE),"-")</f>
        <v>-</v>
      </c>
      <c r="D328" t="s">
        <v>140</v>
      </c>
      <c r="E328">
        <v>20155.501969815999</v>
      </c>
      <c r="F328">
        <v>333.37</v>
      </c>
      <c r="G328">
        <v>-15.664939438334899</v>
      </c>
      <c r="H328">
        <v>-10.236516433752699</v>
      </c>
      <c r="I328">
        <v>-7.4695050657933901</v>
      </c>
      <c r="J328">
        <v>-5.0519358315611402</v>
      </c>
      <c r="K328">
        <v>341.85371020190502</v>
      </c>
      <c r="L328">
        <v>334.473657014369</v>
      </c>
      <c r="M328">
        <v>42.778347382377802</v>
      </c>
      <c r="N328">
        <v>2.3106995456165902</v>
      </c>
      <c r="O328">
        <v>9.48795632480428</v>
      </c>
      <c r="P328">
        <v>12.624999999999901</v>
      </c>
      <c r="Q328">
        <v>-0.10379904096142301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Row],[Ticker]],[1]!Table1[[Symbol]:[Industry]],2,FALSE),"-")</f>
        <v>-</v>
      </c>
      <c r="D329" t="s">
        <v>375</v>
      </c>
      <c r="E329">
        <v>20123.904753225001</v>
      </c>
      <c r="F329">
        <v>332.6</v>
      </c>
      <c r="G329">
        <v>62.1552814013777</v>
      </c>
      <c r="H329">
        <v>-5.3965590803094496</v>
      </c>
      <c r="I329">
        <v>46.790116280897898</v>
      </c>
      <c r="J329">
        <v>-4.9442984492003399</v>
      </c>
      <c r="K329">
        <v>307.70195648038799</v>
      </c>
      <c r="L329">
        <v>251.985420645175</v>
      </c>
      <c r="M329">
        <v>40.503326545884903</v>
      </c>
      <c r="N329">
        <v>0.56424540612114304</v>
      </c>
      <c r="O329">
        <v>7.0054119061936104</v>
      </c>
      <c r="P329">
        <v>95.589532490444</v>
      </c>
      <c r="Q329">
        <v>5.0349277673957998E-2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Row],[Ticker]],[1]!Table1[[Symbol]:[Industry]],2,FALSE),"-")</f>
        <v>-</v>
      </c>
      <c r="D330" t="s">
        <v>545</v>
      </c>
      <c r="E330">
        <v>19973.75675502</v>
      </c>
      <c r="F330">
        <v>3900.95</v>
      </c>
      <c r="G330">
        <v>132.90987491346701</v>
      </c>
      <c r="H330">
        <v>-1.81449511704096</v>
      </c>
      <c r="I330">
        <v>12.127359475972399</v>
      </c>
      <c r="J330">
        <v>1.7476608317990801</v>
      </c>
      <c r="K330">
        <v>3773.3381426451001</v>
      </c>
      <c r="L330">
        <v>3230.6865404724199</v>
      </c>
      <c r="M330">
        <v>60.378837652342597</v>
      </c>
      <c r="N330">
        <v>0.52395058639124104</v>
      </c>
      <c r="O330">
        <v>9.4605160281469907</v>
      </c>
      <c r="P330">
        <v>164.11306702775801</v>
      </c>
      <c r="Q330">
        <v>9.4671667294508002E-2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Row],[Ticker]],[1]!Table1[[Symbol]:[Industry]],2,FALSE),"-")</f>
        <v>-</v>
      </c>
      <c r="D331" t="s">
        <v>46</v>
      </c>
      <c r="E331">
        <v>19868.20527726</v>
      </c>
      <c r="F331">
        <v>321.05</v>
      </c>
      <c r="G331">
        <v>137.94192879733399</v>
      </c>
      <c r="H331">
        <v>-2.1441717295395901</v>
      </c>
      <c r="I331">
        <v>81.812580784803302</v>
      </c>
      <c r="J331">
        <v>-3.7656848611684102</v>
      </c>
      <c r="K331">
        <v>291.676849739658</v>
      </c>
      <c r="L331">
        <v>227.04124163377401</v>
      </c>
      <c r="M331">
        <v>47.863175241832202</v>
      </c>
      <c r="N331">
        <v>0.72936595097086798</v>
      </c>
      <c r="O331">
        <v>5.1549602865597199</v>
      </c>
      <c r="P331">
        <v>166.985446985447</v>
      </c>
      <c r="Q331">
        <v>0.13575191627611599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Row],[Ticker]],[1]!Table1[[Symbol]:[Industry]],2,FALSE),"-")</f>
        <v>-</v>
      </c>
      <c r="D332" t="s">
        <v>526</v>
      </c>
      <c r="E332">
        <v>19865.613442038</v>
      </c>
      <c r="F332">
        <v>166.88</v>
      </c>
      <c r="G332">
        <v>-36.871444192646798</v>
      </c>
      <c r="H332">
        <v>-0.97451403701831596</v>
      </c>
      <c r="I332">
        <v>-23.922367707824598</v>
      </c>
      <c r="J332">
        <v>-6.1649958042568898</v>
      </c>
      <c r="K332">
        <v>164.215965816439</v>
      </c>
      <c r="L332">
        <v>170.14244661363</v>
      </c>
      <c r="M332">
        <v>39.593977791647703</v>
      </c>
      <c r="N332">
        <v>0.80734251568425397</v>
      </c>
      <c r="O332">
        <v>36.325503355704697</v>
      </c>
      <c r="P332">
        <v>17.314586994727499</v>
      </c>
      <c r="Q332">
        <v>1.9534809128321999E-2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278</v>
      </c>
      <c r="E333">
        <v>19842.784145424001</v>
      </c>
      <c r="F333">
        <v>216.98</v>
      </c>
      <c r="G333">
        <v>51.266489833248301</v>
      </c>
      <c r="H333">
        <v>-5.64728488673558</v>
      </c>
      <c r="I333">
        <v>2.2349171088060298</v>
      </c>
      <c r="J333">
        <v>-6.5285350775173701</v>
      </c>
      <c r="K333">
        <v>200.14897408992499</v>
      </c>
      <c r="L333">
        <v>180.667225710846</v>
      </c>
      <c r="M333">
        <v>42.871247789075802</v>
      </c>
      <c r="N333">
        <v>1.2386067546752799</v>
      </c>
      <c r="O333">
        <v>6.18490183427045</v>
      </c>
      <c r="P333">
        <v>79.768019884009902</v>
      </c>
      <c r="Q333">
        <v>1.463661935797E-3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80</v>
      </c>
      <c r="E334">
        <v>19764.676125099999</v>
      </c>
      <c r="F334">
        <v>857.25</v>
      </c>
      <c r="G334">
        <v>-34.846541663241801</v>
      </c>
      <c r="H334">
        <v>2.7600819148890099</v>
      </c>
      <c r="I334">
        <v>-26.440105446374201</v>
      </c>
      <c r="J334">
        <v>-2.95072557363383</v>
      </c>
      <c r="K334">
        <v>822.01275971951998</v>
      </c>
      <c r="L334">
        <v>858.17842288998997</v>
      </c>
      <c r="M334">
        <v>46.267421652636102</v>
      </c>
      <c r="N334">
        <v>1.56674359310523</v>
      </c>
      <c r="O334">
        <v>23.441236512102599</v>
      </c>
      <c r="P334">
        <v>22.464285714285701</v>
      </c>
      <c r="Q334">
        <v>-9.0530996802480002E-2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148</v>
      </c>
      <c r="E335">
        <v>19724.26245165</v>
      </c>
      <c r="F335">
        <v>609.70000000000005</v>
      </c>
      <c r="G335">
        <v>26.2109359775231</v>
      </c>
      <c r="H335">
        <v>-6.0586329286098302</v>
      </c>
      <c r="I335">
        <v>34.162485268102301</v>
      </c>
      <c r="J335">
        <v>1.0594660596226499</v>
      </c>
      <c r="K335">
        <v>568.54604218456097</v>
      </c>
      <c r="L335">
        <v>483.617474030994</v>
      </c>
      <c r="M335">
        <v>67.891772192775093</v>
      </c>
      <c r="N335">
        <v>1.09926365324946</v>
      </c>
      <c r="O335">
        <v>10.890601935377999</v>
      </c>
      <c r="P335">
        <v>95.4166666666666</v>
      </c>
      <c r="Q335">
        <v>0.158041202236679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542</v>
      </c>
      <c r="E336">
        <v>19674.70029728</v>
      </c>
      <c r="F336">
        <v>1900.05</v>
      </c>
      <c r="G336">
        <v>-22.343052532362702</v>
      </c>
      <c r="H336">
        <v>0.56550283772421195</v>
      </c>
      <c r="I336">
        <v>-2.7059010723394201</v>
      </c>
      <c r="J336">
        <v>-3.6376748978241502</v>
      </c>
      <c r="K336">
        <v>1759.31784640256</v>
      </c>
      <c r="L336">
        <v>1729.98476861481</v>
      </c>
      <c r="M336">
        <v>52.519668927229603</v>
      </c>
      <c r="N336">
        <v>0.82307970032655597</v>
      </c>
      <c r="O336">
        <v>4.47093497539539</v>
      </c>
      <c r="P336">
        <v>29.9446040213376</v>
      </c>
      <c r="Q336">
        <v>-6.8748727256074005E-2</v>
      </c>
    </row>
    <row r="337" spans="1:17" hidden="1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507</v>
      </c>
      <c r="E337">
        <v>19634.977164439999</v>
      </c>
      <c r="F337">
        <v>1760.55</v>
      </c>
      <c r="G337">
        <v>21.8600376818356</v>
      </c>
      <c r="H337">
        <v>-6.9298220242470503</v>
      </c>
      <c r="I337">
        <v>0.58074637528112605</v>
      </c>
      <c r="J337">
        <v>-3.14873368777848</v>
      </c>
      <c r="K337">
        <v>1698.83125389931</v>
      </c>
      <c r="M337">
        <v>46.003279720249203</v>
      </c>
      <c r="N337">
        <v>0.68396082112742596</v>
      </c>
      <c r="O337">
        <v>8.0315810400159098</v>
      </c>
      <c r="P337">
        <v>54.868930330752903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391</v>
      </c>
      <c r="E338">
        <v>19545.409870176001</v>
      </c>
      <c r="F338">
        <v>120.13</v>
      </c>
      <c r="G338">
        <v>-15.8046770950614</v>
      </c>
      <c r="H338">
        <v>-1.9388240028997901</v>
      </c>
      <c r="I338">
        <v>-15.231239132166399</v>
      </c>
      <c r="J338">
        <v>-2.65824392005183</v>
      </c>
      <c r="K338">
        <v>117.781844797608</v>
      </c>
      <c r="L338">
        <v>115.404846892504</v>
      </c>
      <c r="M338">
        <v>66.452822364038596</v>
      </c>
      <c r="N338">
        <v>1.1383158148647901</v>
      </c>
      <c r="O338">
        <v>14.043119953383799</v>
      </c>
      <c r="P338">
        <v>15.732177263969101</v>
      </c>
      <c r="Q338">
        <v>0.106209675151376</v>
      </c>
    </row>
    <row r="339" spans="1:17" hidden="1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140</v>
      </c>
      <c r="E339">
        <v>19484.617520970001</v>
      </c>
      <c r="F339">
        <v>1421.05</v>
      </c>
      <c r="G339">
        <v>184.394846966091</v>
      </c>
      <c r="H339">
        <v>4.9011276100161504E-3</v>
      </c>
      <c r="I339">
        <v>43.753431623599901</v>
      </c>
      <c r="J339">
        <v>-3.8207255147677199</v>
      </c>
      <c r="K339">
        <v>1312.9409115275701</v>
      </c>
      <c r="M339">
        <v>59.8685842710956</v>
      </c>
      <c r="N339">
        <v>1.3088948444922099</v>
      </c>
      <c r="O339">
        <v>4.7676014214841098</v>
      </c>
      <c r="P339">
        <v>220.056306306306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568</v>
      </c>
      <c r="E340">
        <v>19455.8563675</v>
      </c>
      <c r="F340">
        <v>1496.15</v>
      </c>
      <c r="G340">
        <v>-34.770919148423502</v>
      </c>
      <c r="H340">
        <v>3.1833627986190498</v>
      </c>
      <c r="I340">
        <v>-19.815388812493602</v>
      </c>
      <c r="J340">
        <v>1.4511585842778201</v>
      </c>
      <c r="K340">
        <v>1416.36286101577</v>
      </c>
      <c r="L340">
        <v>1474.16234661618</v>
      </c>
      <c r="M340">
        <v>74.4740958075609</v>
      </c>
      <c r="N340">
        <v>1.10809933357916</v>
      </c>
      <c r="O340">
        <v>18.400561441031901</v>
      </c>
      <c r="P340">
        <v>17.8999211977935</v>
      </c>
      <c r="Q340">
        <v>-9.0817092603307004E-2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278</v>
      </c>
      <c r="E341">
        <v>19454.366582279999</v>
      </c>
      <c r="F341">
        <v>396.85</v>
      </c>
      <c r="G341">
        <v>177.186554616124</v>
      </c>
      <c r="H341">
        <v>7.7086204637340803</v>
      </c>
      <c r="I341">
        <v>8.7971927047586593</v>
      </c>
      <c r="J341">
        <v>-1.55205379190515</v>
      </c>
      <c r="K341">
        <v>361.23636944103202</v>
      </c>
      <c r="L341">
        <v>310.24123301878802</v>
      </c>
      <c r="M341">
        <v>65.4209134683868</v>
      </c>
      <c r="N341">
        <v>1.8787958146579899</v>
      </c>
      <c r="O341">
        <v>5.4554617613707901</v>
      </c>
      <c r="P341">
        <v>216.21513944223099</v>
      </c>
      <c r="Q341">
        <v>0.18246570058461001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480</v>
      </c>
      <c r="E342">
        <v>19451.65225268</v>
      </c>
      <c r="F342">
        <v>3043.35</v>
      </c>
      <c r="G342">
        <v>52.2035160042212</v>
      </c>
      <c r="H342">
        <v>22.299591426368501</v>
      </c>
      <c r="I342">
        <v>64.048364113228601</v>
      </c>
      <c r="J342">
        <v>13.157902655524399</v>
      </c>
      <c r="K342">
        <v>2365.2774124792199</v>
      </c>
      <c r="L342">
        <v>1978.4467308344999</v>
      </c>
      <c r="M342">
        <v>76.253649115288994</v>
      </c>
      <c r="N342">
        <v>2.0188931707063502</v>
      </c>
      <c r="O342">
        <v>3.5043619695401298</v>
      </c>
      <c r="P342">
        <v>104.581204624899</v>
      </c>
      <c r="Q342">
        <v>0.202395260954746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613</v>
      </c>
      <c r="E343">
        <v>19162.4703446399</v>
      </c>
      <c r="F343">
        <v>38.909999999999997</v>
      </c>
      <c r="G343">
        <v>-8.6816177456153092</v>
      </c>
      <c r="H343">
        <v>-5.38566879193578</v>
      </c>
      <c r="I343">
        <v>-4.4954463252817902</v>
      </c>
      <c r="J343">
        <v>-3.6801983582981199</v>
      </c>
      <c r="K343">
        <v>38.595880922496903</v>
      </c>
      <c r="L343">
        <v>38.6221530435011</v>
      </c>
      <c r="M343">
        <v>44.906528291398097</v>
      </c>
      <c r="N343">
        <v>0.86762811460634703</v>
      </c>
      <c r="O343">
        <v>35.954767411976299</v>
      </c>
      <c r="P343">
        <v>23.132911392404999</v>
      </c>
      <c r="Q343">
        <v>7.3567167260364996E-2</v>
      </c>
    </row>
    <row r="344" spans="1:17" hidden="1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129</v>
      </c>
      <c r="E344">
        <v>19134.950973014998</v>
      </c>
      <c r="F344">
        <v>13995.8</v>
      </c>
      <c r="G344">
        <v>182.61746553717001</v>
      </c>
      <c r="H344">
        <v>52.171713012455101</v>
      </c>
      <c r="I344">
        <v>101.100401706733</v>
      </c>
      <c r="J344">
        <v>-2.1357052143850998E-3</v>
      </c>
      <c r="K344">
        <v>10479.6895301571</v>
      </c>
      <c r="L344">
        <v>7697.00314644435</v>
      </c>
      <c r="M344">
        <v>62.680783101853798</v>
      </c>
      <c r="N344">
        <v>0.90446641515496295</v>
      </c>
      <c r="O344">
        <v>8.8898098000828902</v>
      </c>
      <c r="P344">
        <v>272.724367509986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227</v>
      </c>
      <c r="E345">
        <v>19098.79409064</v>
      </c>
      <c r="F345">
        <v>1169.45</v>
      </c>
      <c r="G345">
        <v>85.7699793500053</v>
      </c>
      <c r="H345">
        <v>-9.9427568879183497</v>
      </c>
      <c r="I345">
        <v>52.344440694084597</v>
      </c>
      <c r="J345">
        <v>-0.85720850020704997</v>
      </c>
      <c r="K345">
        <v>1169.99203658391</v>
      </c>
      <c r="L345">
        <v>951.61479698122696</v>
      </c>
      <c r="M345">
        <v>45.683184062258498</v>
      </c>
      <c r="N345">
        <v>2.25063281835163</v>
      </c>
      <c r="O345">
        <v>14.8061054341784</v>
      </c>
      <c r="P345">
        <v>117.24874605238701</v>
      </c>
      <c r="Q345">
        <v>0.117084010154601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162</v>
      </c>
      <c r="E346">
        <v>19076.785152249999</v>
      </c>
      <c r="F346">
        <v>6589.05</v>
      </c>
      <c r="G346">
        <v>-30.452284304755199</v>
      </c>
      <c r="H346">
        <v>7.0047799597055604</v>
      </c>
      <c r="I346">
        <v>-19.043328432411901</v>
      </c>
      <c r="J346">
        <v>-1.2444457311574799</v>
      </c>
      <c r="K346">
        <v>6119.9900834779501</v>
      </c>
      <c r="L346">
        <v>6383.8671564618598</v>
      </c>
      <c r="M346">
        <v>67.482110546965799</v>
      </c>
      <c r="N346">
        <v>0.79964520598813005</v>
      </c>
      <c r="O346">
        <v>15.1895948581358</v>
      </c>
      <c r="P346">
        <v>27.328328357343601</v>
      </c>
      <c r="Q346">
        <v>-0.14180151202237101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21</v>
      </c>
      <c r="E347">
        <v>19054.883880629899</v>
      </c>
      <c r="F347">
        <v>717.6</v>
      </c>
      <c r="G347">
        <v>76.629876119308193</v>
      </c>
      <c r="H347">
        <v>6.0126025920516604</v>
      </c>
      <c r="I347">
        <v>-8.7810725457180308</v>
      </c>
      <c r="J347">
        <v>-1.26962443350353</v>
      </c>
      <c r="K347">
        <v>670.14991237506194</v>
      </c>
      <c r="L347">
        <v>641.45088892139097</v>
      </c>
      <c r="M347">
        <v>63.403031651324497</v>
      </c>
      <c r="N347">
        <v>1.3637532167890201</v>
      </c>
      <c r="O347">
        <v>20.1017279821627</v>
      </c>
      <c r="P347">
        <v>108.84749708963901</v>
      </c>
      <c r="Q347">
        <v>4.4374624905747999E-2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381</v>
      </c>
      <c r="E348">
        <v>18914.6039484299</v>
      </c>
      <c r="F348">
        <v>8138.15</v>
      </c>
      <c r="G348">
        <v>-13.7332542465246</v>
      </c>
      <c r="H348">
        <v>2.13003342288946</v>
      </c>
      <c r="I348">
        <v>-1.56534015867144E-2</v>
      </c>
      <c r="J348">
        <v>0.59957098982326296</v>
      </c>
      <c r="K348">
        <v>7295.4705087401298</v>
      </c>
      <c r="L348">
        <v>6828.0681780320801</v>
      </c>
      <c r="M348">
        <v>67.525659417886502</v>
      </c>
      <c r="N348">
        <v>0.36267856339872301</v>
      </c>
      <c r="O348">
        <v>2.1976739185195702</v>
      </c>
      <c r="P348">
        <v>48.3277439580067</v>
      </c>
      <c r="Q348">
        <v>-4.5970267509550002E-3</v>
      </c>
    </row>
    <row r="349" spans="1:17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806</v>
      </c>
      <c r="E349">
        <v>18825.831184139999</v>
      </c>
      <c r="F349">
        <v>1364.15</v>
      </c>
      <c r="G349">
        <v>1.0411001662766399</v>
      </c>
      <c r="H349">
        <v>9.3756083006025293</v>
      </c>
      <c r="I349">
        <v>-7.6154862509558603</v>
      </c>
      <c r="J349">
        <v>4.1562239116996498</v>
      </c>
      <c r="K349">
        <v>1202.9427258708699</v>
      </c>
      <c r="L349">
        <v>1141.32813997532</v>
      </c>
      <c r="M349">
        <v>67.111625036257493</v>
      </c>
      <c r="N349">
        <v>2.236410805357</v>
      </c>
      <c r="O349">
        <v>2.1881757871201799</v>
      </c>
      <c r="P349">
        <v>38.050903202954999</v>
      </c>
      <c r="Q349">
        <v>2.3979511436458E-2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-</v>
      </c>
      <c r="D350" t="s">
        <v>218</v>
      </c>
      <c r="E350">
        <v>18745.522162199999</v>
      </c>
      <c r="F350">
        <v>434</v>
      </c>
      <c r="G350">
        <v>25.731884068936999</v>
      </c>
      <c r="H350">
        <v>5.9778467069865204</v>
      </c>
      <c r="I350">
        <v>37.983815542750897</v>
      </c>
      <c r="J350">
        <v>-0.74011446788157698</v>
      </c>
      <c r="K350">
        <v>382.15446503482298</v>
      </c>
      <c r="L350">
        <v>331.96020752428802</v>
      </c>
      <c r="M350">
        <v>71.300029008635903</v>
      </c>
      <c r="N350">
        <v>0.85402163157996902</v>
      </c>
      <c r="O350">
        <v>1.3824884792626699</v>
      </c>
      <c r="P350">
        <v>57.104072398189999</v>
      </c>
      <c r="Q350">
        <v>2.6909401180859001E-2</v>
      </c>
    </row>
    <row r="351" spans="1:17" hidden="1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40</v>
      </c>
      <c r="E351">
        <v>18685.881388530001</v>
      </c>
      <c r="F351">
        <v>890.65</v>
      </c>
      <c r="G351">
        <v>-13.3220447848429</v>
      </c>
      <c r="H351">
        <v>-7.3905654676346799</v>
      </c>
      <c r="I351">
        <v>0.85407264607835298</v>
      </c>
      <c r="J351">
        <v>-4.8811789880445602</v>
      </c>
      <c r="K351">
        <v>876.54802873406095</v>
      </c>
      <c r="M351">
        <v>47.024861331580503</v>
      </c>
      <c r="N351">
        <v>1.3996610076290401</v>
      </c>
      <c r="O351">
        <v>8.2131027900971194</v>
      </c>
      <c r="P351">
        <v>25.2320022497187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129</v>
      </c>
      <c r="E352">
        <v>18611.901674979999</v>
      </c>
      <c r="F352">
        <v>715.1</v>
      </c>
      <c r="G352">
        <v>72.121380755134297</v>
      </c>
      <c r="H352">
        <v>-0.32257611044838302</v>
      </c>
      <c r="I352">
        <v>0.45129075762167198</v>
      </c>
      <c r="J352">
        <v>-0.44395030432822302</v>
      </c>
      <c r="K352">
        <v>636.151197308684</v>
      </c>
      <c r="L352">
        <v>572.04842857574101</v>
      </c>
      <c r="M352">
        <v>60.281406859533597</v>
      </c>
      <c r="N352">
        <v>1.38619232986682</v>
      </c>
      <c r="O352">
        <v>3.17438120542581</v>
      </c>
      <c r="P352">
        <v>108.30177687154</v>
      </c>
      <c r="Q352">
        <v>4.6558388353836001E-2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815</v>
      </c>
      <c r="E353">
        <v>18527.761908935001</v>
      </c>
      <c r="F353">
        <v>1983.95</v>
      </c>
      <c r="G353">
        <v>47.152181392920603</v>
      </c>
      <c r="H353">
        <v>-1.5358922127974199</v>
      </c>
      <c r="I353">
        <v>24.042371965578401</v>
      </c>
      <c r="J353">
        <v>-8.7683390978047306</v>
      </c>
      <c r="K353">
        <v>1804.7642895830299</v>
      </c>
      <c r="L353">
        <v>1561.74816847225</v>
      </c>
      <c r="M353">
        <v>47.3671156489022</v>
      </c>
      <c r="N353">
        <v>2.53916965244284</v>
      </c>
      <c r="O353">
        <v>5.7385518788275904</v>
      </c>
      <c r="P353">
        <v>84.553488372093</v>
      </c>
      <c r="Q353">
        <v>5.1753513278040002E-2</v>
      </c>
    </row>
    <row r="354" spans="1:17" x14ac:dyDescent="0.3">
      <c r="A354" t="s">
        <v>816</v>
      </c>
      <c r="B354" t="s">
        <v>817</v>
      </c>
      <c r="C354" t="str">
        <f>IFERROR(VLOOKUP(Table1[[#This Row],[Ticker]],[1]!Table1[[Symbol]:[Industry]],2,FALSE),"-")</f>
        <v>-</v>
      </c>
      <c r="D354" t="s">
        <v>148</v>
      </c>
      <c r="E354">
        <v>18495.621457023899</v>
      </c>
      <c r="F354">
        <v>143.37</v>
      </c>
      <c r="G354">
        <v>229.43054952570699</v>
      </c>
      <c r="H354">
        <v>-14.801245115923299</v>
      </c>
      <c r="I354">
        <v>-1.5826588561502499</v>
      </c>
      <c r="J354">
        <v>-1.8052989515265301</v>
      </c>
      <c r="K354">
        <v>143.711939481619</v>
      </c>
      <c r="L354">
        <v>115.225000144749</v>
      </c>
      <c r="M354">
        <v>45.817656920066298</v>
      </c>
      <c r="N354">
        <v>0.94525851505444103</v>
      </c>
      <c r="O354">
        <v>23.456790123456699</v>
      </c>
      <c r="P354">
        <v>273.72434017595299</v>
      </c>
      <c r="Q354">
        <v>0.16366179789070101</v>
      </c>
    </row>
    <row r="355" spans="1:17" x14ac:dyDescent="0.3">
      <c r="A355" t="s">
        <v>818</v>
      </c>
      <c r="B355" t="s">
        <v>819</v>
      </c>
      <c r="C355" t="str">
        <f>IFERROR(VLOOKUP(Table1[[#This Row],[Ticker]],[1]!Table1[[Symbol]:[Industry]],2,FALSE),"-")</f>
        <v>-</v>
      </c>
      <c r="D355" t="s">
        <v>642</v>
      </c>
      <c r="E355">
        <v>18482.0373225</v>
      </c>
      <c r="F355">
        <v>4532.5</v>
      </c>
      <c r="G355">
        <v>158.26382878889001</v>
      </c>
      <c r="H355">
        <v>-11.681362037280699</v>
      </c>
      <c r="I355">
        <v>48.401440639903001</v>
      </c>
      <c r="J355">
        <v>-1.1612907654040501</v>
      </c>
      <c r="K355">
        <v>4062.2303559837001</v>
      </c>
      <c r="L355">
        <v>3204.2800954253498</v>
      </c>
      <c r="M355">
        <v>53.081530204958199</v>
      </c>
      <c r="N355">
        <v>1.41823439098076</v>
      </c>
      <c r="O355">
        <v>6.9983452840595497</v>
      </c>
      <c r="P355">
        <v>198.387096774193</v>
      </c>
      <c r="Q355">
        <v>0.13681742240237199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613</v>
      </c>
      <c r="E356">
        <v>18396.78463934</v>
      </c>
      <c r="F356">
        <v>614.29999999999995</v>
      </c>
      <c r="G356">
        <v>109.702370775883</v>
      </c>
      <c r="H356">
        <v>-9.8104753752654403</v>
      </c>
      <c r="I356">
        <v>9.5340629037811606</v>
      </c>
      <c r="J356">
        <v>-9.8572140392383005</v>
      </c>
      <c r="K356">
        <v>612.114583876241</v>
      </c>
      <c r="L356">
        <v>537.76774313933902</v>
      </c>
      <c r="M356">
        <v>34.025193963869903</v>
      </c>
      <c r="N356">
        <v>1.2139578522983001</v>
      </c>
      <c r="O356">
        <v>27.340061859026498</v>
      </c>
      <c r="P356">
        <v>186.72112018669699</v>
      </c>
      <c r="Q356">
        <v>0.120836735130003</v>
      </c>
    </row>
    <row r="357" spans="1:17" hidden="1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267</v>
      </c>
      <c r="E357">
        <v>18212.226897335</v>
      </c>
      <c r="F357">
        <v>636.5</v>
      </c>
      <c r="G357">
        <v>43.271138494460899</v>
      </c>
      <c r="H357">
        <v>12.873270268448801</v>
      </c>
      <c r="I357">
        <v>23.202983089495898</v>
      </c>
      <c r="J357">
        <v>-6.2030295452234299</v>
      </c>
      <c r="K357">
        <v>581.33148101507697</v>
      </c>
      <c r="L357">
        <v>504.21503117672302</v>
      </c>
      <c r="M357">
        <v>47.940623170390303</v>
      </c>
      <c r="N357">
        <v>0.96966274133488395</v>
      </c>
      <c r="O357">
        <v>10.274941084053401</v>
      </c>
      <c r="P357">
        <v>73.907103825136602</v>
      </c>
      <c r="Q357">
        <v>-5.1819897892851997E-2</v>
      </c>
    </row>
    <row r="358" spans="1:17" hidden="1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230</v>
      </c>
      <c r="E358">
        <v>18184.602599999998</v>
      </c>
      <c r="F358">
        <v>16766.45</v>
      </c>
      <c r="G358">
        <v>-1.1550350309922699</v>
      </c>
      <c r="H358">
        <v>-1.76666000792797</v>
      </c>
      <c r="I358">
        <v>11.2262664669166</v>
      </c>
      <c r="J358">
        <v>2.5874408429165801</v>
      </c>
      <c r="K358">
        <v>16291.5744753668</v>
      </c>
      <c r="L358">
        <v>14917.698930725899</v>
      </c>
      <c r="M358">
        <v>61.887978597986198</v>
      </c>
      <c r="N358">
        <v>0.93845067309817298</v>
      </c>
      <c r="O358">
        <v>6.1295026675294899</v>
      </c>
      <c r="P358">
        <v>31.787884266209701</v>
      </c>
      <c r="Q358">
        <v>0.103416989041996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119</v>
      </c>
      <c r="E359">
        <v>17917.348800799999</v>
      </c>
      <c r="F359">
        <v>717.85</v>
      </c>
      <c r="G359">
        <v>50.466893105342102</v>
      </c>
      <c r="H359">
        <v>11.812393890638599</v>
      </c>
      <c r="I359">
        <v>20.425756603777</v>
      </c>
      <c r="J359">
        <v>-3.0424976002514299</v>
      </c>
      <c r="K359">
        <v>626.60095804520199</v>
      </c>
      <c r="L359">
        <v>543.80857014572905</v>
      </c>
      <c r="M359">
        <v>60.403632544414201</v>
      </c>
      <c r="N359">
        <v>0.89786458501805799</v>
      </c>
      <c r="O359">
        <v>4.0607369227554297</v>
      </c>
      <c r="P359">
        <v>77.994049094966499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391</v>
      </c>
      <c r="E360">
        <v>17772.129181274999</v>
      </c>
      <c r="F360">
        <v>3653.9</v>
      </c>
      <c r="G360">
        <v>34.1525497816437</v>
      </c>
      <c r="H360">
        <v>-6.6565664331548797</v>
      </c>
      <c r="I360">
        <v>27.0087553922843</v>
      </c>
      <c r="J360">
        <v>-0.43154848539477603</v>
      </c>
      <c r="K360">
        <v>3413.1665063534701</v>
      </c>
      <c r="L360">
        <v>2992.8929954049099</v>
      </c>
      <c r="M360">
        <v>54.414193666868499</v>
      </c>
      <c r="N360">
        <v>0.74539925604796597</v>
      </c>
      <c r="O360">
        <v>5.03845206491693</v>
      </c>
      <c r="P360">
        <v>64.578969889421799</v>
      </c>
      <c r="Q360">
        <v>-8.5271942775029998E-3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49</v>
      </c>
      <c r="E361">
        <v>17753.533137412</v>
      </c>
      <c r="F361">
        <v>212.78</v>
      </c>
      <c r="G361">
        <v>-12.9658928086914</v>
      </c>
      <c r="H361">
        <v>-6.9702373639853201</v>
      </c>
      <c r="I361">
        <v>-1.11624678512666</v>
      </c>
      <c r="J361">
        <v>-4.6639059584302096</v>
      </c>
      <c r="K361">
        <v>218.95857316112199</v>
      </c>
      <c r="L361">
        <v>212.24405056326501</v>
      </c>
      <c r="M361">
        <v>45.758484057756696</v>
      </c>
      <c r="N361">
        <v>0.78339075941441105</v>
      </c>
      <c r="O361">
        <v>35.938528057148197</v>
      </c>
      <c r="P361">
        <v>16.257341893183899</v>
      </c>
      <c r="Q361">
        <v>3.5024207185917998E-2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542</v>
      </c>
      <c r="E362">
        <v>17722.346744999999</v>
      </c>
      <c r="F362">
        <v>3621</v>
      </c>
      <c r="G362">
        <v>-44.698165283303901</v>
      </c>
      <c r="H362">
        <v>2.77719716359766</v>
      </c>
      <c r="I362">
        <v>-17.084485167351399</v>
      </c>
      <c r="J362">
        <v>-5.2492971410546501</v>
      </c>
      <c r="K362">
        <v>3424.2650224906101</v>
      </c>
      <c r="L362">
        <v>3544.2161115201502</v>
      </c>
      <c r="M362">
        <v>51.824825525004897</v>
      </c>
      <c r="N362">
        <v>1.0754407466006899</v>
      </c>
      <c r="O362">
        <v>30.4681027340513</v>
      </c>
      <c r="P362">
        <v>25.906222291764401</v>
      </c>
      <c r="Q362">
        <v>-6.3394577654398002E-2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836</v>
      </c>
      <c r="E363">
        <v>17695.508429450001</v>
      </c>
      <c r="F363">
        <v>1460.5</v>
      </c>
      <c r="G363">
        <v>170.268272629573</v>
      </c>
      <c r="H363">
        <v>-5.9663954978276097</v>
      </c>
      <c r="I363">
        <v>61.7039876872375</v>
      </c>
      <c r="J363">
        <v>-1.7208430441149101</v>
      </c>
      <c r="K363">
        <v>1440.07670158837</v>
      </c>
      <c r="L363">
        <v>1151.3596660029</v>
      </c>
      <c r="M363">
        <v>52.648021027370397</v>
      </c>
      <c r="N363">
        <v>1.04510517358981</v>
      </c>
      <c r="O363">
        <v>16.056145155768501</v>
      </c>
      <c r="P363">
        <v>202.81982168774601</v>
      </c>
      <c r="Q363">
        <v>0.18961815204628199</v>
      </c>
    </row>
    <row r="364" spans="1:17" x14ac:dyDescent="0.3">
      <c r="A364" t="s">
        <v>837</v>
      </c>
      <c r="B364" t="s">
        <v>838</v>
      </c>
      <c r="C364" t="str">
        <f>IFERROR(VLOOKUP(Table1[[#This Row],[Ticker]],[1]!Table1[[Symbol]:[Industry]],2,FALSE),"-")</f>
        <v>-</v>
      </c>
      <c r="D364" t="s">
        <v>49</v>
      </c>
      <c r="E364">
        <v>17597.378015909999</v>
      </c>
      <c r="F364">
        <v>211.74</v>
      </c>
      <c r="G364">
        <v>38.689071909557001</v>
      </c>
      <c r="H364">
        <v>13.175003197167101</v>
      </c>
      <c r="I364">
        <v>12.6192823302767</v>
      </c>
      <c r="J364">
        <v>8.3047336753173298</v>
      </c>
      <c r="K364">
        <v>186.09315731186399</v>
      </c>
      <c r="L364">
        <v>170.35563640309999</v>
      </c>
      <c r="M364">
        <v>76.179477820022797</v>
      </c>
      <c r="N364">
        <v>1.2816533524970699</v>
      </c>
      <c r="O364">
        <v>1.3648814583923501</v>
      </c>
      <c r="P364">
        <v>72.707993474714499</v>
      </c>
      <c r="Q364">
        <v>-3.2513046944700002E-3</v>
      </c>
    </row>
    <row r="365" spans="1:17" hidden="1" x14ac:dyDescent="0.3">
      <c r="A365" t="s">
        <v>839</v>
      </c>
      <c r="B365" t="s">
        <v>840</v>
      </c>
      <c r="C365" t="str">
        <f>IFERROR(VLOOKUP(Table1[[#This Row],[Ticker]],[1]!Table1[[Symbol]:[Industry]],2,FALSE),"-")</f>
        <v>-</v>
      </c>
      <c r="D365" t="s">
        <v>391</v>
      </c>
      <c r="E365">
        <v>17539.4235939299</v>
      </c>
      <c r="F365">
        <v>4969.55</v>
      </c>
      <c r="G365">
        <v>64.526132446274403</v>
      </c>
      <c r="H365">
        <v>-9.5571872361694208</v>
      </c>
      <c r="I365">
        <v>26.491293862772501</v>
      </c>
      <c r="J365">
        <v>-4.9730303659463697</v>
      </c>
      <c r="K365">
        <v>4925.5689873866904</v>
      </c>
      <c r="M365">
        <v>44.919779765811299</v>
      </c>
      <c r="N365">
        <v>0.83997862926229006</v>
      </c>
      <c r="O365">
        <v>10.6740046885532</v>
      </c>
      <c r="P365">
        <v>136.645238095238</v>
      </c>
    </row>
    <row r="366" spans="1:17" x14ac:dyDescent="0.3">
      <c r="A366" t="s">
        <v>841</v>
      </c>
      <c r="B366" t="s">
        <v>842</v>
      </c>
      <c r="C366" t="str">
        <f>IFERROR(VLOOKUP(Table1[[#This Row],[Ticker]],[1]!Table1[[Symbol]:[Industry]],2,FALSE),"-")</f>
        <v>-</v>
      </c>
      <c r="D366" t="s">
        <v>286</v>
      </c>
      <c r="E366">
        <v>17521.085270784999</v>
      </c>
      <c r="F366">
        <v>861.35</v>
      </c>
      <c r="G366">
        <v>71.635640348655002</v>
      </c>
      <c r="H366">
        <v>-6.7933065276439502</v>
      </c>
      <c r="I366">
        <v>14.2893756098831</v>
      </c>
      <c r="J366">
        <v>-7.6848867123942002</v>
      </c>
      <c r="K366">
        <v>814.83879130244395</v>
      </c>
      <c r="L366">
        <v>725.09204613014094</v>
      </c>
      <c r="M366">
        <v>41.417170201964403</v>
      </c>
      <c r="N366">
        <v>0.79706328200489895</v>
      </c>
      <c r="O366">
        <v>11.220758112265599</v>
      </c>
      <c r="P366">
        <v>100.081300813008</v>
      </c>
      <c r="Q366">
        <v>0.17558225497142499</v>
      </c>
    </row>
    <row r="367" spans="1:17" x14ac:dyDescent="0.3">
      <c r="A367" t="s">
        <v>843</v>
      </c>
      <c r="B367" t="s">
        <v>844</v>
      </c>
      <c r="C367" t="str">
        <f>IFERROR(VLOOKUP(Table1[[#This Row],[Ticker]],[1]!Table1[[Symbol]:[Industry]],2,FALSE),"-")</f>
        <v>-</v>
      </c>
      <c r="D367" t="s">
        <v>452</v>
      </c>
      <c r="E367">
        <v>17488.977222500002</v>
      </c>
      <c r="F367">
        <v>1218.5999999999999</v>
      </c>
      <c r="G367">
        <v>39.975046549216998</v>
      </c>
      <c r="H367">
        <v>4.8757965240900898</v>
      </c>
      <c r="I367">
        <v>14.334233516896999</v>
      </c>
      <c r="J367">
        <v>2.2500288755456599</v>
      </c>
      <c r="K367">
        <v>1102.76853906971</v>
      </c>
      <c r="L367">
        <v>964.39998813891498</v>
      </c>
      <c r="M367">
        <v>68.161642098900003</v>
      </c>
      <c r="N367">
        <v>0.83305262421717896</v>
      </c>
      <c r="O367">
        <v>2.9870343016576499</v>
      </c>
      <c r="P367">
        <v>69.709630248589903</v>
      </c>
      <c r="Q367">
        <v>0.12781659111695501</v>
      </c>
    </row>
    <row r="368" spans="1:17" hidden="1" x14ac:dyDescent="0.3">
      <c r="A368" t="s">
        <v>845</v>
      </c>
      <c r="B368" t="s">
        <v>846</v>
      </c>
      <c r="C368" t="str">
        <f>IFERROR(VLOOKUP(Table1[[#This Row],[Ticker]],[1]!Table1[[Symbol]:[Industry]],2,FALSE),"-")</f>
        <v>-</v>
      </c>
      <c r="D368" t="s">
        <v>49</v>
      </c>
      <c r="E368">
        <v>17433.943891874998</v>
      </c>
      <c r="F368">
        <v>418.85</v>
      </c>
      <c r="G368">
        <v>1.1043209742037099</v>
      </c>
      <c r="H368">
        <v>10.3046653889821</v>
      </c>
      <c r="I368">
        <v>16.183781314200999</v>
      </c>
      <c r="J368">
        <v>1.3888432618539399</v>
      </c>
      <c r="M368">
        <v>64.3900523551589</v>
      </c>
      <c r="O368">
        <v>3.2469857944371401</v>
      </c>
      <c r="P368">
        <v>43.441780821917803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375</v>
      </c>
      <c r="E369">
        <v>17304.919126179899</v>
      </c>
      <c r="F369">
        <v>545.70000000000005</v>
      </c>
      <c r="G369">
        <v>77.011138174423195</v>
      </c>
      <c r="H369">
        <v>-9.4725775519932895</v>
      </c>
      <c r="I369">
        <v>18.314493606663799</v>
      </c>
      <c r="J369">
        <v>-7.4079619024861501</v>
      </c>
      <c r="K369">
        <v>538.43338088024905</v>
      </c>
      <c r="L369">
        <v>462.20675240636302</v>
      </c>
      <c r="M369">
        <v>42.0401233362632</v>
      </c>
      <c r="N369">
        <v>0.74247851377308105</v>
      </c>
      <c r="O369">
        <v>9.5840205240974807</v>
      </c>
      <c r="P369">
        <v>112.293328146275</v>
      </c>
      <c r="Q369">
        <v>0.13869161435817401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275</v>
      </c>
      <c r="E370">
        <v>17255.300802344998</v>
      </c>
      <c r="F370">
        <v>350.6</v>
      </c>
      <c r="G370">
        <v>-3.6012358247095801</v>
      </c>
      <c r="H370">
        <v>-11.572044013994899</v>
      </c>
      <c r="I370">
        <v>-24.159434754183799</v>
      </c>
      <c r="J370">
        <v>-10.365984812342701</v>
      </c>
      <c r="K370">
        <v>370.082341860376</v>
      </c>
      <c r="L370">
        <v>375.03485596355398</v>
      </c>
      <c r="M370">
        <v>37.0912119633104</v>
      </c>
      <c r="N370">
        <v>1.4358287776909999</v>
      </c>
      <c r="O370">
        <v>59.1557330290929</v>
      </c>
      <c r="P370">
        <v>24.746486390322001</v>
      </c>
      <c r="Q370">
        <v>0.107970011549443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62</v>
      </c>
      <c r="E371">
        <v>17230.723449839999</v>
      </c>
      <c r="F371">
        <v>923.5</v>
      </c>
      <c r="G371">
        <v>22.085891365531701</v>
      </c>
      <c r="H371">
        <v>-12.407796238072899</v>
      </c>
      <c r="I371">
        <v>9.6247441679533594</v>
      </c>
      <c r="J371">
        <v>-1.6352756609780099</v>
      </c>
      <c r="K371">
        <v>923.76025172451602</v>
      </c>
      <c r="L371">
        <v>877.55681355583499</v>
      </c>
      <c r="M371">
        <v>42.613441285665502</v>
      </c>
      <c r="N371">
        <v>2.0869859205310601</v>
      </c>
      <c r="O371">
        <v>18.4623714131023</v>
      </c>
      <c r="P371">
        <v>48.5562615619721</v>
      </c>
      <c r="Q371">
        <v>-7.4498192980296002E-2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855</v>
      </c>
      <c r="E372">
        <v>16964.018651449998</v>
      </c>
      <c r="F372">
        <v>753.4</v>
      </c>
      <c r="G372">
        <v>-13.199060215124099</v>
      </c>
      <c r="H372">
        <v>7.92455809692808</v>
      </c>
      <c r="I372">
        <v>-16.588627215105198</v>
      </c>
      <c r="J372">
        <v>5.8336958935410399</v>
      </c>
      <c r="K372">
        <v>687.376998842685</v>
      </c>
      <c r="L372">
        <v>674.84074333086198</v>
      </c>
      <c r="M372">
        <v>81.802025594929404</v>
      </c>
      <c r="N372">
        <v>1.2030715473275</v>
      </c>
      <c r="O372">
        <v>12.755508362091801</v>
      </c>
      <c r="P372">
        <v>26.835016835016798</v>
      </c>
      <c r="Q372">
        <v>5.8111590363622997E-2</v>
      </c>
    </row>
    <row r="373" spans="1:17" x14ac:dyDescent="0.3">
      <c r="A373" t="s">
        <v>856</v>
      </c>
      <c r="B373" t="s">
        <v>857</v>
      </c>
      <c r="C373" t="str">
        <f>IFERROR(VLOOKUP(Table1[[#This Row],[Ticker]],[1]!Table1[[Symbol]:[Industry]],2,FALSE),"-")</f>
        <v>-</v>
      </c>
      <c r="D373" t="s">
        <v>21</v>
      </c>
      <c r="E373">
        <v>16940.1181779</v>
      </c>
      <c r="F373">
        <v>754.95</v>
      </c>
      <c r="G373">
        <v>69.179963453415695</v>
      </c>
      <c r="H373">
        <v>12.9304825655153</v>
      </c>
      <c r="I373">
        <v>13.380649282554099</v>
      </c>
      <c r="J373">
        <v>-3.0256271092517002</v>
      </c>
      <c r="K373">
        <v>656.93356266884302</v>
      </c>
      <c r="L373">
        <v>567.43271572233596</v>
      </c>
      <c r="M373">
        <v>72.641148493853805</v>
      </c>
      <c r="N373">
        <v>0.65691563851536705</v>
      </c>
      <c r="O373">
        <v>1.86105040068877</v>
      </c>
      <c r="P373">
        <v>98.097612175281995</v>
      </c>
      <c r="Q373">
        <v>7.6471593092363996E-2</v>
      </c>
    </row>
    <row r="374" spans="1:17" x14ac:dyDescent="0.3">
      <c r="A374" t="s">
        <v>858</v>
      </c>
      <c r="B374" t="s">
        <v>859</v>
      </c>
      <c r="C374" t="str">
        <f>IFERROR(VLOOKUP(Table1[[#This Row],[Ticker]],[1]!Table1[[Symbol]:[Industry]],2,FALSE),"-")</f>
        <v>-</v>
      </c>
      <c r="D374" t="s">
        <v>230</v>
      </c>
      <c r="E374">
        <v>16849.382963309999</v>
      </c>
      <c r="F374">
        <v>2234.6</v>
      </c>
      <c r="G374">
        <v>244.07666790215799</v>
      </c>
      <c r="H374">
        <v>12.140492947879901</v>
      </c>
      <c r="I374">
        <v>137.39172179142</v>
      </c>
      <c r="J374">
        <v>-3.8830735861925798</v>
      </c>
      <c r="K374">
        <v>1750.86165881487</v>
      </c>
      <c r="L374">
        <v>1221.1715260569099</v>
      </c>
      <c r="M374">
        <v>57.110511608370203</v>
      </c>
      <c r="N374">
        <v>0.68544491391015305</v>
      </c>
      <c r="O374">
        <v>2.7253199677794702</v>
      </c>
      <c r="P374">
        <v>273.30437687938502</v>
      </c>
      <c r="Q374">
        <v>0.14226468727423899</v>
      </c>
    </row>
    <row r="375" spans="1:17" x14ac:dyDescent="0.3">
      <c r="A375" t="s">
        <v>860</v>
      </c>
      <c r="B375" t="s">
        <v>861</v>
      </c>
      <c r="C375" t="str">
        <f>IFERROR(VLOOKUP(Table1[[#This Row],[Ticker]],[1]!Table1[[Symbol]:[Industry]],2,FALSE),"-")</f>
        <v>-</v>
      </c>
      <c r="D375" t="s">
        <v>46</v>
      </c>
      <c r="E375">
        <v>16824.37118505</v>
      </c>
      <c r="F375">
        <v>1722.7</v>
      </c>
      <c r="G375">
        <v>8.5016259843636099</v>
      </c>
      <c r="H375">
        <v>-1.2737181361391501</v>
      </c>
      <c r="I375">
        <v>41.055057312690302</v>
      </c>
      <c r="J375">
        <v>-3.3384850830093402</v>
      </c>
      <c r="K375">
        <v>1571.10754656372</v>
      </c>
      <c r="L375">
        <v>1354.7605573528599</v>
      </c>
      <c r="M375">
        <v>54.982469435914801</v>
      </c>
      <c r="N375">
        <v>0.66786185382059304</v>
      </c>
      <c r="O375">
        <v>7.9700470192140198</v>
      </c>
      <c r="P375">
        <v>68.076491536172497</v>
      </c>
      <c r="Q375">
        <v>-3.4143214825121997E-2</v>
      </c>
    </row>
    <row r="376" spans="1:17" x14ac:dyDescent="0.3">
      <c r="A376" t="s">
        <v>862</v>
      </c>
      <c r="B376" t="s">
        <v>863</v>
      </c>
      <c r="C376" t="str">
        <f>IFERROR(VLOOKUP(Table1[[#This Row],[Ticker]],[1]!Table1[[Symbol]:[Industry]],2,FALSE),"-")</f>
        <v>-</v>
      </c>
      <c r="D376" t="s">
        <v>72</v>
      </c>
      <c r="E376">
        <v>16803.028455660002</v>
      </c>
      <c r="F376">
        <v>3043.15</v>
      </c>
      <c r="G376">
        <v>35.082412647947002</v>
      </c>
      <c r="H376">
        <v>-8.4025600403151497</v>
      </c>
      <c r="I376">
        <v>54.355375244700497</v>
      </c>
      <c r="J376">
        <v>-8.4722620444418195E-2</v>
      </c>
      <c r="K376">
        <v>2843.3497465867299</v>
      </c>
      <c r="L376">
        <v>2402.41817121964</v>
      </c>
      <c r="M376">
        <v>60.439872561991599</v>
      </c>
      <c r="N376">
        <v>1.1682049196112201</v>
      </c>
      <c r="O376">
        <v>13.1689203621247</v>
      </c>
      <c r="P376">
        <v>75.397694524495606</v>
      </c>
      <c r="Q376">
        <v>0.16139429667723901</v>
      </c>
    </row>
    <row r="377" spans="1:17" x14ac:dyDescent="0.3">
      <c r="A377" t="s">
        <v>864</v>
      </c>
      <c r="B377" t="s">
        <v>865</v>
      </c>
      <c r="C377" t="str">
        <f>IFERROR(VLOOKUP(Table1[[#This Row],[Ticker]],[1]!Table1[[Symbol]:[Industry]],2,FALSE),"-")</f>
        <v>-</v>
      </c>
      <c r="D377" t="s">
        <v>866</v>
      </c>
      <c r="E377">
        <v>16747.171860882001</v>
      </c>
      <c r="F377">
        <v>222.75</v>
      </c>
      <c r="G377">
        <v>-9.5074652602713297</v>
      </c>
      <c r="H377">
        <v>-1.0446502136714</v>
      </c>
      <c r="I377">
        <v>16.333359615699202</v>
      </c>
      <c r="J377">
        <v>-3.5488907593304102</v>
      </c>
      <c r="K377">
        <v>211.92746440571301</v>
      </c>
      <c r="L377">
        <v>194.89559959356899</v>
      </c>
      <c r="M377">
        <v>50.103693118756397</v>
      </c>
      <c r="N377">
        <v>0.75944878472845401</v>
      </c>
      <c r="O377">
        <v>6.64421997755331</v>
      </c>
      <c r="P377">
        <v>63.546255506607899</v>
      </c>
      <c r="Q377">
        <v>1.7655756996718001E-2</v>
      </c>
    </row>
    <row r="378" spans="1:17" x14ac:dyDescent="0.3">
      <c r="A378" t="s">
        <v>867</v>
      </c>
      <c r="B378" t="s">
        <v>868</v>
      </c>
      <c r="C378" t="str">
        <f>IFERROR(VLOOKUP(Table1[[#This Row],[Ticker]],[1]!Table1[[Symbol]:[Industry]],2,FALSE),"-")</f>
        <v>-</v>
      </c>
      <c r="D378" t="s">
        <v>177</v>
      </c>
      <c r="E378">
        <v>16731.688355279999</v>
      </c>
      <c r="F378">
        <v>303.05</v>
      </c>
      <c r="G378">
        <v>-21.945978715815102</v>
      </c>
      <c r="H378">
        <v>-6.9159360986994001</v>
      </c>
      <c r="I378">
        <v>-16.278815151114699</v>
      </c>
      <c r="J378">
        <v>-5.1613952922011297</v>
      </c>
      <c r="K378">
        <v>305.32630476873999</v>
      </c>
      <c r="L378">
        <v>311.69078080399601</v>
      </c>
      <c r="M378">
        <v>43.602389878091699</v>
      </c>
      <c r="N378">
        <v>0.46090378660500098</v>
      </c>
      <c r="O378">
        <v>34.218775779574301</v>
      </c>
      <c r="P378">
        <v>19.076620825147302</v>
      </c>
      <c r="Q378">
        <v>-6.0316267210502997E-2</v>
      </c>
    </row>
    <row r="379" spans="1:17" x14ac:dyDescent="0.3">
      <c r="A379" t="s">
        <v>869</v>
      </c>
      <c r="B379" t="s">
        <v>870</v>
      </c>
      <c r="C379" t="str">
        <f>IFERROR(VLOOKUP(Table1[[#This Row],[Ticker]],[1]!Table1[[Symbol]:[Industry]],2,FALSE),"-")</f>
        <v>-</v>
      </c>
      <c r="D379" t="s">
        <v>46</v>
      </c>
      <c r="E379">
        <v>16716.462221270001</v>
      </c>
      <c r="F379">
        <v>1545.7</v>
      </c>
      <c r="G379">
        <v>293.44045198457599</v>
      </c>
      <c r="H379">
        <v>-3.4454968392944498</v>
      </c>
      <c r="I379">
        <v>79.042114016605296</v>
      </c>
      <c r="J379">
        <v>5.3851678730475099</v>
      </c>
      <c r="K379">
        <v>1242.07580712052</v>
      </c>
      <c r="L379">
        <v>881.58558519722601</v>
      </c>
      <c r="M379">
        <v>67.138672759747706</v>
      </c>
      <c r="N379">
        <v>0.27838512366307699</v>
      </c>
      <c r="O379">
        <v>3.4482758620689702</v>
      </c>
      <c r="P379">
        <v>330.49714524439401</v>
      </c>
      <c r="Q379">
        <v>0.16022993690212101</v>
      </c>
    </row>
    <row r="380" spans="1:17" x14ac:dyDescent="0.3">
      <c r="A380" t="s">
        <v>871</v>
      </c>
      <c r="B380" t="s">
        <v>872</v>
      </c>
      <c r="C380" t="str">
        <f>IFERROR(VLOOKUP(Table1[[#This Row],[Ticker]],[1]!Table1[[Symbol]:[Industry]],2,FALSE),"-")</f>
        <v>-</v>
      </c>
      <c r="D380" t="s">
        <v>275</v>
      </c>
      <c r="E380">
        <v>16680.591783345</v>
      </c>
      <c r="F380">
        <v>2133.5500000000002</v>
      </c>
      <c r="G380">
        <v>-4.1507265551005599</v>
      </c>
      <c r="H380">
        <v>5.1477602408830503</v>
      </c>
      <c r="I380">
        <v>-1.9921381335766399</v>
      </c>
      <c r="J380">
        <v>-0.75891903608195699</v>
      </c>
      <c r="K380">
        <v>1997.6082503200901</v>
      </c>
      <c r="L380">
        <v>1957.70943100673</v>
      </c>
      <c r="M380">
        <v>61.937030725191697</v>
      </c>
      <c r="N380">
        <v>1.3096771480643801</v>
      </c>
      <c r="O380">
        <v>10.4450329263434</v>
      </c>
      <c r="P380">
        <v>24.043604651162799</v>
      </c>
      <c r="Q380">
        <v>6.4496188819299E-2</v>
      </c>
    </row>
    <row r="381" spans="1:17" x14ac:dyDescent="0.3">
      <c r="A381" t="s">
        <v>873</v>
      </c>
      <c r="B381" t="s">
        <v>874</v>
      </c>
      <c r="C381" t="str">
        <f>IFERROR(VLOOKUP(Table1[[#This Row],[Ticker]],[1]!Table1[[Symbol]:[Industry]],2,FALSE),"-")</f>
        <v>-</v>
      </c>
      <c r="D381" t="s">
        <v>342</v>
      </c>
      <c r="E381">
        <v>16642.02833574</v>
      </c>
      <c r="F381">
        <v>709.5</v>
      </c>
      <c r="G381">
        <v>118.61679490373</v>
      </c>
      <c r="H381">
        <v>-10.2569469298284</v>
      </c>
      <c r="I381">
        <v>48.306904589244198</v>
      </c>
      <c r="J381">
        <v>-6.5930919985477701</v>
      </c>
      <c r="K381">
        <v>702.58283493454803</v>
      </c>
      <c r="L381">
        <v>551.91484240054297</v>
      </c>
      <c r="M381">
        <v>38.677149942032003</v>
      </c>
      <c r="N381">
        <v>0.35050784086960601</v>
      </c>
      <c r="O381">
        <v>16.701902748414302</v>
      </c>
      <c r="P381">
        <v>180.434782608695</v>
      </c>
      <c r="Q381">
        <v>8.0854468372652005E-2</v>
      </c>
    </row>
    <row r="382" spans="1:17" x14ac:dyDescent="0.3">
      <c r="A382" t="s">
        <v>875</v>
      </c>
      <c r="B382" t="s">
        <v>876</v>
      </c>
      <c r="C382" t="str">
        <f>IFERROR(VLOOKUP(Table1[[#This Row],[Ticker]],[1]!Table1[[Symbol]:[Industry]],2,FALSE),"-")</f>
        <v>-</v>
      </c>
      <c r="D382" t="s">
        <v>24</v>
      </c>
      <c r="E382">
        <v>16635.121979526</v>
      </c>
      <c r="F382">
        <v>207.05</v>
      </c>
      <c r="G382">
        <v>36.053903469539399</v>
      </c>
      <c r="H382">
        <v>-3.1312601988795801</v>
      </c>
      <c r="I382">
        <v>10.271298725769499</v>
      </c>
      <c r="J382">
        <v>-3.9499316105664599</v>
      </c>
      <c r="K382">
        <v>199.406488980951</v>
      </c>
      <c r="L382">
        <v>174.038517706227</v>
      </c>
      <c r="M382">
        <v>51.834848348787403</v>
      </c>
      <c r="N382">
        <v>0.83031740646797503</v>
      </c>
      <c r="O382">
        <v>6.20623037913548</v>
      </c>
      <c r="P382">
        <v>79.1089965397924</v>
      </c>
      <c r="Q382">
        <v>0.15298789015986899</v>
      </c>
    </row>
    <row r="383" spans="1:17" x14ac:dyDescent="0.3">
      <c r="A383" t="s">
        <v>877</v>
      </c>
      <c r="B383" t="s">
        <v>878</v>
      </c>
      <c r="C383" t="str">
        <f>IFERROR(VLOOKUP(Table1[[#This Row],[Ticker]],[1]!Table1[[Symbol]:[Industry]],2,FALSE),"-")</f>
        <v>-</v>
      </c>
      <c r="D383" t="s">
        <v>662</v>
      </c>
      <c r="E383">
        <v>16616.875486050001</v>
      </c>
      <c r="F383">
        <v>691.75</v>
      </c>
      <c r="G383">
        <v>59.995416365508298</v>
      </c>
      <c r="H383">
        <v>-12.3678296133212</v>
      </c>
      <c r="I383">
        <v>26.5041778684847</v>
      </c>
      <c r="J383">
        <v>-4.9342596683444802</v>
      </c>
      <c r="K383">
        <v>686.83336236603395</v>
      </c>
      <c r="L383">
        <v>612.11530403235304</v>
      </c>
      <c r="M383">
        <v>48.905981265131899</v>
      </c>
      <c r="N383">
        <v>1.0703201950923</v>
      </c>
      <c r="O383">
        <v>19.4000722804481</v>
      </c>
      <c r="P383">
        <v>89.624451754385902</v>
      </c>
      <c r="Q383">
        <v>8.9880852753827997E-2</v>
      </c>
    </row>
    <row r="384" spans="1:17" x14ac:dyDescent="0.3">
      <c r="A384" t="s">
        <v>879</v>
      </c>
      <c r="B384" t="s">
        <v>880</v>
      </c>
      <c r="C384" t="str">
        <f>IFERROR(VLOOKUP(Table1[[#This Row],[Ticker]],[1]!Table1[[Symbol]:[Industry]],2,FALSE),"-")</f>
        <v>-</v>
      </c>
      <c r="D384" t="s">
        <v>129</v>
      </c>
      <c r="E384">
        <v>16616.535169499999</v>
      </c>
      <c r="F384">
        <v>57.66</v>
      </c>
      <c r="G384">
        <v>5.4687161783317997</v>
      </c>
      <c r="H384">
        <v>-16.853114646551699</v>
      </c>
      <c r="I384">
        <v>1.44530614869841</v>
      </c>
      <c r="J384">
        <v>-5.0304627258291896</v>
      </c>
      <c r="K384">
        <v>60.0580310013451</v>
      </c>
      <c r="L384">
        <v>55.615787517869101</v>
      </c>
      <c r="M384">
        <v>31.9936834822165</v>
      </c>
      <c r="N384">
        <v>0.40266256635624598</v>
      </c>
      <c r="O384">
        <v>27.818244883801601</v>
      </c>
      <c r="P384">
        <v>47.279693486589998</v>
      </c>
    </row>
    <row r="385" spans="1:17" x14ac:dyDescent="0.3">
      <c r="A385" t="s">
        <v>881</v>
      </c>
      <c r="B385" t="s">
        <v>882</v>
      </c>
      <c r="C385" t="str">
        <f>IFERROR(VLOOKUP(Table1[[#This Row],[Ticker]],[1]!Table1[[Symbol]:[Industry]],2,FALSE),"-")</f>
        <v>-</v>
      </c>
      <c r="D385" t="s">
        <v>477</v>
      </c>
      <c r="E385">
        <v>16463.647162994999</v>
      </c>
      <c r="F385">
        <v>344.25</v>
      </c>
      <c r="G385">
        <v>13.356946305692301</v>
      </c>
      <c r="H385">
        <v>-1.12795352283721</v>
      </c>
      <c r="I385">
        <v>-6.66577484571937</v>
      </c>
      <c r="J385">
        <v>-4.00879410266921</v>
      </c>
      <c r="K385">
        <v>326.21661550297802</v>
      </c>
      <c r="L385">
        <v>317.48448240611901</v>
      </c>
      <c r="M385">
        <v>47.354684279585598</v>
      </c>
      <c r="N385">
        <v>0.58797027511341104</v>
      </c>
      <c r="O385">
        <v>13.8707334785766</v>
      </c>
      <c r="P385">
        <v>40.739983646770199</v>
      </c>
      <c r="Q385">
        <v>-4.2089766853100001E-2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Row],[Ticker]],[1]!Table1[[Symbol]:[Industry]],2,FALSE),"-")</f>
        <v>-</v>
      </c>
      <c r="D386" t="s">
        <v>21</v>
      </c>
      <c r="E386">
        <v>16443.59644062</v>
      </c>
      <c r="F386">
        <v>621.5</v>
      </c>
      <c r="G386">
        <v>-1.7147045675889301</v>
      </c>
      <c r="H386">
        <v>4.9370036158408697</v>
      </c>
      <c r="I386">
        <v>-24.9791910235909</v>
      </c>
      <c r="J386">
        <v>-4.5205315362422196</v>
      </c>
      <c r="K386">
        <v>596.237823013259</v>
      </c>
      <c r="L386">
        <v>626.56899619784599</v>
      </c>
      <c r="M386">
        <v>60.931994670974603</v>
      </c>
      <c r="N386">
        <v>0.93272086795881903</v>
      </c>
      <c r="O386">
        <v>39.9839098954143</v>
      </c>
      <c r="P386">
        <v>32.346678023849996</v>
      </c>
      <c r="Q386">
        <v>7.2847423992181998E-2</v>
      </c>
    </row>
    <row r="387" spans="1:17" x14ac:dyDescent="0.3">
      <c r="A387" t="s">
        <v>885</v>
      </c>
      <c r="B387" t="s">
        <v>886</v>
      </c>
      <c r="C387" t="str">
        <f>IFERROR(VLOOKUP(Table1[[#This Row],[Ticker]],[1]!Table1[[Symbol]:[Industry]],2,FALSE),"-")</f>
        <v>-</v>
      </c>
      <c r="D387" t="s">
        <v>230</v>
      </c>
      <c r="E387">
        <v>16348.200091479999</v>
      </c>
      <c r="F387">
        <v>4854.3</v>
      </c>
      <c r="G387">
        <v>101.482099945721</v>
      </c>
      <c r="H387">
        <v>-10.1438030274953</v>
      </c>
      <c r="I387">
        <v>29.199510441429702</v>
      </c>
      <c r="J387">
        <v>-6.9281388262744796</v>
      </c>
      <c r="K387">
        <v>4556.9786958897903</v>
      </c>
      <c r="L387">
        <v>3814.08212432858</v>
      </c>
      <c r="M387">
        <v>49.864195088707298</v>
      </c>
      <c r="N387">
        <v>0.85966240643806602</v>
      </c>
      <c r="O387">
        <v>6.9155182003584503</v>
      </c>
      <c r="P387">
        <v>141.10561998658901</v>
      </c>
      <c r="Q387">
        <v>0.176493996249173</v>
      </c>
    </row>
    <row r="388" spans="1:17" x14ac:dyDescent="0.3">
      <c r="A388" t="s">
        <v>887</v>
      </c>
      <c r="B388" t="s">
        <v>888</v>
      </c>
      <c r="C388" t="str">
        <f>IFERROR(VLOOKUP(Table1[[#This Row],[Ticker]],[1]!Table1[[Symbol]:[Industry]],2,FALSE),"-")</f>
        <v>-</v>
      </c>
      <c r="D388" t="s">
        <v>267</v>
      </c>
      <c r="E388">
        <v>16345.871043145</v>
      </c>
      <c r="F388">
        <v>3920.7</v>
      </c>
      <c r="G388">
        <v>326.42950829486603</v>
      </c>
      <c r="H388">
        <v>-15.4483305104637</v>
      </c>
      <c r="I388">
        <v>41.758559094883203</v>
      </c>
      <c r="J388">
        <v>-0.98403582856008798</v>
      </c>
      <c r="K388">
        <v>3916.60846842202</v>
      </c>
      <c r="L388">
        <v>3137.0029130366602</v>
      </c>
      <c r="M388">
        <v>46.462296150003702</v>
      </c>
      <c r="N388">
        <v>0.50841511628304503</v>
      </c>
      <c r="O388">
        <v>9.6730175733925101</v>
      </c>
      <c r="P388">
        <v>353.784722222222</v>
      </c>
      <c r="Q388">
        <v>0.29115592756735198</v>
      </c>
    </row>
    <row r="389" spans="1:17" x14ac:dyDescent="0.3">
      <c r="A389" t="s">
        <v>889</v>
      </c>
      <c r="B389" t="s">
        <v>890</v>
      </c>
      <c r="C389" t="str">
        <f>IFERROR(VLOOKUP(Table1[[#This Row],[Ticker]],[1]!Table1[[Symbol]:[Industry]],2,FALSE),"-")</f>
        <v>-</v>
      </c>
      <c r="D389" t="s">
        <v>620</v>
      </c>
      <c r="E389">
        <v>16316.330153804</v>
      </c>
      <c r="F389">
        <v>114.54</v>
      </c>
      <c r="G389">
        <v>42.052465762081297</v>
      </c>
      <c r="H389">
        <v>-1.59726872574002</v>
      </c>
      <c r="I389">
        <v>24.517781344177699</v>
      </c>
      <c r="J389">
        <v>-4.5039492484735</v>
      </c>
      <c r="K389">
        <v>105.76917940250701</v>
      </c>
      <c r="L389">
        <v>92.249404310248806</v>
      </c>
      <c r="M389">
        <v>49.294882591872202</v>
      </c>
      <c r="N389">
        <v>2.11896462407993</v>
      </c>
      <c r="O389">
        <v>13.933996856993099</v>
      </c>
      <c r="P389">
        <v>86.243902439024396</v>
      </c>
      <c r="Q389">
        <v>3.3843872496636E-2</v>
      </c>
    </row>
    <row r="390" spans="1:17" x14ac:dyDescent="0.3">
      <c r="A390" t="s">
        <v>891</v>
      </c>
      <c r="B390" t="s">
        <v>892</v>
      </c>
      <c r="C390" t="str">
        <f>IFERROR(VLOOKUP(Table1[[#This Row],[Ticker]],[1]!Table1[[Symbol]:[Industry]],2,FALSE),"-")</f>
        <v>-</v>
      </c>
      <c r="D390" t="s">
        <v>197</v>
      </c>
      <c r="E390">
        <v>16311.334370099999</v>
      </c>
      <c r="F390">
        <v>687.5</v>
      </c>
      <c r="G390">
        <v>9.2628477363781396</v>
      </c>
      <c r="H390">
        <v>5.2239466392994096</v>
      </c>
      <c r="I390">
        <v>9.7146045226132998</v>
      </c>
      <c r="J390">
        <v>-5.0991150889223604</v>
      </c>
      <c r="K390">
        <v>621.79329324457001</v>
      </c>
      <c r="L390">
        <v>576.44033793822496</v>
      </c>
      <c r="M390">
        <v>57.405194230181202</v>
      </c>
      <c r="N390">
        <v>1.7009889175480799</v>
      </c>
      <c r="O390">
        <v>5.0181818181818096</v>
      </c>
      <c r="P390">
        <v>40.593047034764801</v>
      </c>
      <c r="Q390">
        <v>5.7878612537071002E-2</v>
      </c>
    </row>
    <row r="391" spans="1:17" x14ac:dyDescent="0.3">
      <c r="A391" t="s">
        <v>893</v>
      </c>
      <c r="B391" t="s">
        <v>894</v>
      </c>
      <c r="C391" t="str">
        <f>IFERROR(VLOOKUP(Table1[[#This Row],[Ticker]],[1]!Table1[[Symbol]:[Industry]],2,FALSE),"-")</f>
        <v>-</v>
      </c>
      <c r="D391" t="s">
        <v>62</v>
      </c>
      <c r="E391">
        <v>16205.573080620001</v>
      </c>
      <c r="F391">
        <v>1528</v>
      </c>
      <c r="G391">
        <v>36.362629859050699</v>
      </c>
      <c r="H391">
        <v>-2.5471466262187299</v>
      </c>
      <c r="I391">
        <v>-7.6672390826147403</v>
      </c>
      <c r="J391">
        <v>-1.9870711589480501</v>
      </c>
      <c r="K391">
        <v>1504.9638765704301</v>
      </c>
      <c r="L391">
        <v>1366.93919706051</v>
      </c>
      <c r="M391">
        <v>56.802357659109298</v>
      </c>
      <c r="N391">
        <v>0.37837077837225802</v>
      </c>
      <c r="O391">
        <v>12.892670157068</v>
      </c>
      <c r="P391">
        <v>69.768346202988695</v>
      </c>
    </row>
    <row r="392" spans="1:17" x14ac:dyDescent="0.3">
      <c r="A392" t="s">
        <v>895</v>
      </c>
      <c r="B392" t="s">
        <v>896</v>
      </c>
      <c r="C392" t="str">
        <f>IFERROR(VLOOKUP(Table1[[#This Row],[Ticker]],[1]!Table1[[Symbol]:[Industry]],2,FALSE),"-")</f>
        <v>-</v>
      </c>
      <c r="D392" t="s">
        <v>126</v>
      </c>
      <c r="E392">
        <v>16094.4936920579</v>
      </c>
      <c r="F392">
        <v>60.93</v>
      </c>
      <c r="G392">
        <v>377.42739386428201</v>
      </c>
      <c r="H392">
        <v>-7.1814559837254199</v>
      </c>
      <c r="I392">
        <v>99.151093605846995</v>
      </c>
      <c r="J392">
        <v>-1.2703281686985799</v>
      </c>
      <c r="K392">
        <v>56.873701958022998</v>
      </c>
      <c r="L392">
        <v>42.072336706412599</v>
      </c>
      <c r="M392">
        <v>50.394029763957803</v>
      </c>
      <c r="N392">
        <v>0.91257349635358598</v>
      </c>
      <c r="O392">
        <v>17.840144428032101</v>
      </c>
      <c r="P392">
        <v>425.258620689655</v>
      </c>
      <c r="Q392">
        <v>0.12426492416441499</v>
      </c>
    </row>
    <row r="393" spans="1:17" x14ac:dyDescent="0.3">
      <c r="A393" t="s">
        <v>897</v>
      </c>
      <c r="B393" t="s">
        <v>898</v>
      </c>
      <c r="C393" t="str">
        <f>IFERROR(VLOOKUP(Table1[[#This Row],[Ticker]],[1]!Table1[[Symbol]:[Industry]],2,FALSE),"-")</f>
        <v>-</v>
      </c>
      <c r="D393" t="s">
        <v>642</v>
      </c>
      <c r="E393">
        <v>16075.493635999999</v>
      </c>
      <c r="F393">
        <v>912.1</v>
      </c>
      <c r="G393">
        <v>81.647043832220504</v>
      </c>
      <c r="H393">
        <v>21.322163231835798</v>
      </c>
      <c r="I393">
        <v>17.205577042785201</v>
      </c>
      <c r="J393">
        <v>-2.8225794797577102</v>
      </c>
      <c r="K393">
        <v>769.337736992705</v>
      </c>
      <c r="L393">
        <v>690.40542503764595</v>
      </c>
      <c r="M393">
        <v>69.825426231835294</v>
      </c>
      <c r="N393">
        <v>2.5319080641702301</v>
      </c>
      <c r="O393">
        <v>6.2273873478785102</v>
      </c>
      <c r="P393">
        <v>109.29325378614</v>
      </c>
      <c r="Q393">
        <v>0.20969367157069899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-</v>
      </c>
      <c r="D394" t="s">
        <v>151</v>
      </c>
      <c r="E394">
        <v>16071.413188410001</v>
      </c>
      <c r="F394">
        <v>2684.8</v>
      </c>
      <c r="G394">
        <v>-28.657781011822401</v>
      </c>
      <c r="H394">
        <v>1.2536365627977</v>
      </c>
      <c r="I394">
        <v>-12.436622168409601</v>
      </c>
      <c r="J394">
        <v>-1.7027986446913199</v>
      </c>
      <c r="K394">
        <v>2608.60750779707</v>
      </c>
      <c r="L394">
        <v>2652.4187337790199</v>
      </c>
      <c r="M394">
        <v>67.932738747093595</v>
      </c>
      <c r="N394">
        <v>0.88102877603142704</v>
      </c>
      <c r="O394">
        <v>24.2383045292014</v>
      </c>
      <c r="P394">
        <v>20.394618834080699</v>
      </c>
      <c r="Q394">
        <v>-8.9065221575876E-2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903</v>
      </c>
      <c r="E395">
        <v>16054.111930950001</v>
      </c>
      <c r="F395">
        <v>189.34</v>
      </c>
      <c r="G395">
        <v>23.616550993358999</v>
      </c>
      <c r="H395">
        <v>8.5516847591967498</v>
      </c>
      <c r="I395">
        <v>1.7500262823659101</v>
      </c>
      <c r="J395">
        <v>-2.5530563464015898</v>
      </c>
      <c r="K395">
        <v>164.39725652903201</v>
      </c>
      <c r="L395">
        <v>150.90732583127999</v>
      </c>
      <c r="M395">
        <v>63.479200382579997</v>
      </c>
      <c r="N395">
        <v>1.23265466587709</v>
      </c>
      <c r="O395">
        <v>0.348579275377636</v>
      </c>
      <c r="P395">
        <v>59.109243697478902</v>
      </c>
      <c r="Q395">
        <v>1.9457188372676001E-2</v>
      </c>
    </row>
    <row r="396" spans="1:17" x14ac:dyDescent="0.3">
      <c r="A396" t="s">
        <v>904</v>
      </c>
      <c r="B396" t="s">
        <v>905</v>
      </c>
      <c r="C396" t="str">
        <f>IFERROR(VLOOKUP(Table1[[#This Row],[Ticker]],[1]!Table1[[Symbol]:[Industry]],2,FALSE),"-")</f>
        <v>-</v>
      </c>
      <c r="D396" t="s">
        <v>24</v>
      </c>
      <c r="E396">
        <v>15944.026178915999</v>
      </c>
      <c r="F396">
        <v>264.60000000000002</v>
      </c>
      <c r="G396">
        <v>17.6365179747981</v>
      </c>
      <c r="H396">
        <v>-4.5415959931162799</v>
      </c>
      <c r="I396">
        <v>-17.979761556873701</v>
      </c>
      <c r="J396">
        <v>-1.00872468398402</v>
      </c>
      <c r="K396">
        <v>255.04211083033499</v>
      </c>
      <c r="L396">
        <v>244.17637849914101</v>
      </c>
      <c r="M396">
        <v>58.675682100247101</v>
      </c>
      <c r="N396">
        <v>0.91205479299305103</v>
      </c>
      <c r="O396">
        <v>13.6432350718064</v>
      </c>
      <c r="P396">
        <v>46.349557522123902</v>
      </c>
      <c r="Q396">
        <v>1.5339955195650999E-2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40</v>
      </c>
      <c r="E397">
        <v>15848.72507504</v>
      </c>
      <c r="F397">
        <v>451.2</v>
      </c>
      <c r="G397">
        <v>76.482730396244705</v>
      </c>
      <c r="H397">
        <v>-2.18334313131415</v>
      </c>
      <c r="I397">
        <v>-17.449090759539398</v>
      </c>
      <c r="J397">
        <v>-4.98296215920446</v>
      </c>
      <c r="K397">
        <v>435.03322309877501</v>
      </c>
      <c r="L397">
        <v>412.78255326806197</v>
      </c>
      <c r="M397">
        <v>50.468609403862303</v>
      </c>
      <c r="N397">
        <v>0.74102544730651398</v>
      </c>
      <c r="O397">
        <v>22.7836879432624</v>
      </c>
      <c r="P397">
        <v>109.909281228192</v>
      </c>
      <c r="Q397">
        <v>9.4387745456260996E-2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177</v>
      </c>
      <c r="E398">
        <v>15773.82336882</v>
      </c>
      <c r="F398">
        <v>1746.8</v>
      </c>
      <c r="G398">
        <v>36.551572588307799</v>
      </c>
      <c r="H398">
        <v>12.6891094780497</v>
      </c>
      <c r="I398">
        <v>34.172889379334798</v>
      </c>
      <c r="J398">
        <v>5.2809467391488996</v>
      </c>
      <c r="K398">
        <v>1420.24706557584</v>
      </c>
      <c r="L398">
        <v>1294.0314270480301</v>
      </c>
      <c r="M398">
        <v>83.786707453234598</v>
      </c>
      <c r="N398">
        <v>2.0252280526362698</v>
      </c>
      <c r="O398">
        <v>0.55816349896955497</v>
      </c>
      <c r="P398">
        <v>79.980423471227596</v>
      </c>
      <c r="Q398">
        <v>3.28382037642E-3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62</v>
      </c>
      <c r="E399">
        <v>15626.875</v>
      </c>
      <c r="F399">
        <v>6393.4</v>
      </c>
      <c r="G399">
        <v>42.738181128726197</v>
      </c>
      <c r="H399">
        <v>-7.8496578143360098</v>
      </c>
      <c r="I399">
        <v>2.2973707701663399</v>
      </c>
      <c r="J399">
        <v>-3.7230054858580699</v>
      </c>
      <c r="K399">
        <v>5994.2103435898398</v>
      </c>
      <c r="L399">
        <v>5323.2228084219596</v>
      </c>
      <c r="M399">
        <v>43.399987629474097</v>
      </c>
      <c r="N399">
        <v>0.54818217261385405</v>
      </c>
      <c r="O399">
        <v>12.9438170613445</v>
      </c>
      <c r="P399">
        <v>72.885710036370497</v>
      </c>
      <c r="Q399">
        <v>3.8193868185158998E-2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162</v>
      </c>
      <c r="E400">
        <v>15533.12121741</v>
      </c>
      <c r="F400">
        <v>1005.7</v>
      </c>
      <c r="G400">
        <v>-13.2061101699479</v>
      </c>
      <c r="H400">
        <v>-6.7385704652247096</v>
      </c>
      <c r="I400">
        <v>-13.2071899309733</v>
      </c>
      <c r="J400">
        <v>-4.2696433430230503</v>
      </c>
      <c r="K400">
        <v>985.04736158280502</v>
      </c>
      <c r="L400">
        <v>964.64471885042894</v>
      </c>
      <c r="M400">
        <v>50.951325937995897</v>
      </c>
      <c r="N400">
        <v>0.98182342000091105</v>
      </c>
      <c r="O400">
        <v>16.834045938152499</v>
      </c>
      <c r="P400">
        <v>21.7112428899915</v>
      </c>
      <c r="Q400">
        <v>-1.5019829673805E-2</v>
      </c>
    </row>
    <row r="401" spans="1:17" hidden="1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705</v>
      </c>
      <c r="E401">
        <v>15502.9956089399</v>
      </c>
      <c r="F401">
        <v>862.84</v>
      </c>
      <c r="G401">
        <v>-1.6437943609527601</v>
      </c>
      <c r="H401">
        <v>-4.7022202773560897</v>
      </c>
      <c r="I401">
        <v>1.0131800223795</v>
      </c>
      <c r="J401">
        <v>0.15225233336056501</v>
      </c>
      <c r="K401">
        <v>817.24954877273603</v>
      </c>
      <c r="L401">
        <v>770.19094502969494</v>
      </c>
      <c r="M401">
        <v>63.673105172010501</v>
      </c>
      <c r="N401">
        <v>0.372054056492514</v>
      </c>
      <c r="O401">
        <v>2.9159519725557401</v>
      </c>
      <c r="P401">
        <v>28.204213842084901</v>
      </c>
      <c r="Q401">
        <v>-2.790653939747E-3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129</v>
      </c>
      <c r="E402">
        <v>15494.071722089901</v>
      </c>
      <c r="F402">
        <v>916.8</v>
      </c>
      <c r="G402">
        <v>1066.4845572943</v>
      </c>
      <c r="H402">
        <v>-9.9433289127345805</v>
      </c>
      <c r="I402">
        <v>9.6554201112781204</v>
      </c>
      <c r="J402">
        <v>-6.2187170238807497</v>
      </c>
      <c r="K402">
        <v>925.745700377449</v>
      </c>
      <c r="L402">
        <v>797.29004513289203</v>
      </c>
      <c r="M402">
        <v>38.9974640085644</v>
      </c>
      <c r="N402">
        <v>0.57711096014375995</v>
      </c>
      <c r="O402">
        <v>43.324607329842898</v>
      </c>
      <c r="P402">
        <v>1122.4000000000001</v>
      </c>
      <c r="Q402">
        <v>0.222618661195676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347</v>
      </c>
      <c r="E403">
        <v>15235.462814925</v>
      </c>
      <c r="F403">
        <v>4488.3999999999996</v>
      </c>
      <c r="G403">
        <v>72.732459432265699</v>
      </c>
      <c r="H403">
        <v>15.039241683424899</v>
      </c>
      <c r="I403">
        <v>31.992596682713401</v>
      </c>
      <c r="J403">
        <v>11.445789667451599</v>
      </c>
      <c r="K403">
        <v>3909.9994400887899</v>
      </c>
      <c r="L403">
        <v>3499.31112356634</v>
      </c>
      <c r="M403">
        <v>84.416730706094498</v>
      </c>
      <c r="N403">
        <v>1.9430494907509599</v>
      </c>
      <c r="O403">
        <v>2.8027805008466302</v>
      </c>
      <c r="P403">
        <v>106.743436204514</v>
      </c>
      <c r="Q403">
        <v>2.386189715025E-2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542</v>
      </c>
      <c r="E404">
        <v>15200.411692239901</v>
      </c>
      <c r="F404">
        <v>1477.85</v>
      </c>
      <c r="G404">
        <v>-20.078546245975399</v>
      </c>
      <c r="H404">
        <v>1.28625015030405</v>
      </c>
      <c r="I404">
        <v>-18.075909220040099</v>
      </c>
      <c r="J404">
        <v>-3.24279001228826</v>
      </c>
      <c r="K404">
        <v>1370.3393717450999</v>
      </c>
      <c r="L404">
        <v>1388.8178891862101</v>
      </c>
      <c r="M404">
        <v>59.750371992054802</v>
      </c>
      <c r="N404">
        <v>1.76887774810944</v>
      </c>
      <c r="O404">
        <v>9.7540345772575208</v>
      </c>
      <c r="P404">
        <v>18.8938053097345</v>
      </c>
      <c r="Q404">
        <v>-6.3165979077956E-2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27</v>
      </c>
      <c r="E405">
        <v>15195.653221970901</v>
      </c>
      <c r="F405">
        <v>77.94</v>
      </c>
      <c r="G405">
        <v>-16.0647194437114</v>
      </c>
      <c r="H405">
        <v>-5.7910388184205903</v>
      </c>
      <c r="I405">
        <v>-25.678831694085002</v>
      </c>
      <c r="J405">
        <v>-2.8327870773113202</v>
      </c>
      <c r="K405">
        <v>78.1529865852727</v>
      </c>
      <c r="L405">
        <v>82.856606411762897</v>
      </c>
      <c r="M405">
        <v>49.169186152821098</v>
      </c>
      <c r="N405">
        <v>1.1503337716754001</v>
      </c>
      <c r="O405">
        <v>39.979471388247298</v>
      </c>
      <c r="P405">
        <v>19.815526518062999</v>
      </c>
      <c r="Q405">
        <v>5.0915358441424002E-2</v>
      </c>
    </row>
    <row r="406" spans="1:17" x14ac:dyDescent="0.3">
      <c r="A406" t="s">
        <v>924</v>
      </c>
      <c r="B406" t="s">
        <v>925</v>
      </c>
      <c r="C406" t="str">
        <f>IFERROR(VLOOKUP(Table1[[#This Row],[Ticker]],[1]!Table1[[Symbol]:[Industry]],2,FALSE),"-")</f>
        <v>-</v>
      </c>
      <c r="D406" t="s">
        <v>542</v>
      </c>
      <c r="E406">
        <v>14992.881563879901</v>
      </c>
      <c r="F406">
        <v>5117.5</v>
      </c>
      <c r="G406">
        <v>-21.3794794216886</v>
      </c>
      <c r="H406">
        <v>2.1239871098716199</v>
      </c>
      <c r="I406">
        <v>-7.8278899398918096</v>
      </c>
      <c r="J406">
        <v>0.62568213326386202</v>
      </c>
      <c r="K406">
        <v>4564.8964223967996</v>
      </c>
      <c r="L406">
        <v>4524.34612229083</v>
      </c>
      <c r="M406">
        <v>76.733350538228393</v>
      </c>
      <c r="N406">
        <v>1.8607746067908</v>
      </c>
      <c r="O406">
        <v>1.59257449926721</v>
      </c>
      <c r="P406">
        <v>27.269335986073099</v>
      </c>
      <c r="Q406">
        <v>3.0112708909554999E-2</v>
      </c>
    </row>
    <row r="407" spans="1:17" x14ac:dyDescent="0.3">
      <c r="A407" t="s">
        <v>926</v>
      </c>
      <c r="B407" t="s">
        <v>927</v>
      </c>
      <c r="C407" t="str">
        <f>IFERROR(VLOOKUP(Table1[[#This Row],[Ticker]],[1]!Table1[[Symbol]:[Industry]],2,FALSE),"-")</f>
        <v>-</v>
      </c>
      <c r="D407" t="s">
        <v>62</v>
      </c>
      <c r="E407">
        <v>14969.9043</v>
      </c>
      <c r="F407">
        <v>6551.85</v>
      </c>
      <c r="G407">
        <v>26.263288918030799</v>
      </c>
      <c r="H407">
        <v>13.4944658027401</v>
      </c>
      <c r="I407">
        <v>17.9896899382776</v>
      </c>
      <c r="J407">
        <v>-9.0958286334563301</v>
      </c>
      <c r="K407">
        <v>5962.4197927185396</v>
      </c>
      <c r="L407">
        <v>5267.0142880831499</v>
      </c>
      <c r="M407">
        <v>46.563785542684897</v>
      </c>
      <c r="N407">
        <v>0.48995977220085102</v>
      </c>
      <c r="O407">
        <v>15.0758945946564</v>
      </c>
      <c r="P407">
        <v>52.924323722627697</v>
      </c>
      <c r="Q407">
        <v>9.6096834757539995E-3</v>
      </c>
    </row>
    <row r="408" spans="1:17" x14ac:dyDescent="0.3">
      <c r="A408" t="s">
        <v>928</v>
      </c>
      <c r="B408" t="s">
        <v>929</v>
      </c>
      <c r="C408" t="str">
        <f>IFERROR(VLOOKUP(Table1[[#This Row],[Ticker]],[1]!Table1[[Symbol]:[Industry]],2,FALSE),"-")</f>
        <v>-</v>
      </c>
      <c r="D408" t="s">
        <v>930</v>
      </c>
      <c r="E408">
        <v>14939.68284585</v>
      </c>
      <c r="F408">
        <v>472.15</v>
      </c>
      <c r="G408">
        <v>240.51564606451899</v>
      </c>
      <c r="H408">
        <v>0.83658520396542702</v>
      </c>
      <c r="I408">
        <v>22.782243828781102</v>
      </c>
      <c r="J408">
        <v>-5.7191454440251697</v>
      </c>
      <c r="K408">
        <v>418.25763269709398</v>
      </c>
      <c r="L408">
        <v>344.62462707594398</v>
      </c>
      <c r="M408">
        <v>61.014782328727598</v>
      </c>
      <c r="N408">
        <v>2.2614191456527202</v>
      </c>
      <c r="O408">
        <v>8.6519114688128695</v>
      </c>
      <c r="P408">
        <v>271.18710691823799</v>
      </c>
      <c r="Q408">
        <v>0.10381552206137901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148</v>
      </c>
      <c r="E409">
        <v>14833.95737265</v>
      </c>
      <c r="F409">
        <v>1328.15</v>
      </c>
      <c r="G409">
        <v>87.620765218424395</v>
      </c>
      <c r="H409">
        <v>8.1126431679697593</v>
      </c>
      <c r="I409">
        <v>30.732091670928</v>
      </c>
      <c r="J409">
        <v>-2.2516066959035101</v>
      </c>
      <c r="K409">
        <v>1175.36229283732</v>
      </c>
      <c r="L409">
        <v>985.024658639314</v>
      </c>
      <c r="M409">
        <v>68.322091229215999</v>
      </c>
      <c r="N409">
        <v>0.65557139857818503</v>
      </c>
      <c r="O409">
        <v>3.9039265143244202</v>
      </c>
      <c r="P409">
        <v>126.125819358134</v>
      </c>
      <c r="Q409">
        <v>0.21503725270372001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613</v>
      </c>
      <c r="E410">
        <v>14782.705379988</v>
      </c>
      <c r="F410">
        <v>154.88</v>
      </c>
      <c r="G410">
        <v>38.800971283820999</v>
      </c>
      <c r="H410">
        <v>3.08262585181861</v>
      </c>
      <c r="I410">
        <v>-4.6152451609178904</v>
      </c>
      <c r="J410">
        <v>3.9261091511139701</v>
      </c>
      <c r="K410">
        <v>144.93744900089899</v>
      </c>
      <c r="L410">
        <v>139.129094711509</v>
      </c>
      <c r="M410">
        <v>74.249926293132802</v>
      </c>
      <c r="N410">
        <v>1.5888999272897</v>
      </c>
      <c r="O410">
        <v>10.5694731404958</v>
      </c>
      <c r="P410">
        <v>67.437837837837804</v>
      </c>
      <c r="Q410">
        <v>2.5070209000562001E-2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140</v>
      </c>
      <c r="E411">
        <v>14691.04565641</v>
      </c>
      <c r="F411">
        <v>443.65</v>
      </c>
      <c r="G411">
        <v>113.126543443733</v>
      </c>
      <c r="H411">
        <v>0.58585246643920996</v>
      </c>
      <c r="I411">
        <v>37.748835207645399</v>
      </c>
      <c r="J411">
        <v>-4.1458619758651203</v>
      </c>
      <c r="K411">
        <v>394.06714853851298</v>
      </c>
      <c r="L411">
        <v>318.57054546959398</v>
      </c>
      <c r="M411">
        <v>52.2592698803819</v>
      </c>
      <c r="N411">
        <v>0.69156199133630902</v>
      </c>
      <c r="O411">
        <v>2.1075171869717</v>
      </c>
      <c r="P411">
        <v>152.79202279202201</v>
      </c>
      <c r="Q411">
        <v>0.20194627245916999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Row],[Ticker]],[1]!Table1[[Symbol]:[Industry]],2,FALSE),"-")</f>
        <v>-</v>
      </c>
      <c r="D412" t="s">
        <v>477</v>
      </c>
      <c r="E412">
        <v>14665.37873355</v>
      </c>
      <c r="F412">
        <v>1855.05</v>
      </c>
      <c r="G412">
        <v>-4.5542478368196999</v>
      </c>
      <c r="H412">
        <v>5.2820336521135296</v>
      </c>
      <c r="I412">
        <v>7.8697052838665797</v>
      </c>
      <c r="J412">
        <v>-5.3385336243422898</v>
      </c>
      <c r="K412">
        <v>1700.50203170698</v>
      </c>
      <c r="L412">
        <v>1595.41896349989</v>
      </c>
      <c r="M412">
        <v>54.408103671186602</v>
      </c>
      <c r="N412">
        <v>0.71476123387671897</v>
      </c>
      <c r="O412">
        <v>6.6790652543058098</v>
      </c>
      <c r="P412">
        <v>41.931905126243201</v>
      </c>
      <c r="Q412">
        <v>-9.0883200133627995E-2</v>
      </c>
    </row>
    <row r="413" spans="1:17" x14ac:dyDescent="0.3">
      <c r="A413" t="s">
        <v>939</v>
      </c>
      <c r="B413" t="s">
        <v>940</v>
      </c>
      <c r="C413" t="str">
        <f>IFERROR(VLOOKUP(Table1[[#This Row],[Ticker]],[1]!Table1[[Symbol]:[Industry]],2,FALSE),"-")</f>
        <v>-</v>
      </c>
      <c r="D413" t="s">
        <v>302</v>
      </c>
      <c r="E413">
        <v>14657.627836170001</v>
      </c>
      <c r="F413">
        <v>1084.5</v>
      </c>
      <c r="G413">
        <v>48.810113575494803</v>
      </c>
      <c r="H413">
        <v>8.3524469811878301</v>
      </c>
      <c r="I413">
        <v>19.860020940623599</v>
      </c>
      <c r="J413">
        <v>-0.27610691536802301</v>
      </c>
      <c r="K413">
        <v>999.85384017905801</v>
      </c>
      <c r="L413">
        <v>892.97528398533302</v>
      </c>
      <c r="M413">
        <v>61.858709471941602</v>
      </c>
      <c r="N413">
        <v>1.1188033471029</v>
      </c>
      <c r="O413">
        <v>10.5578607653296</v>
      </c>
      <c r="P413">
        <v>89.597902097902093</v>
      </c>
      <c r="Q413">
        <v>2.210226078172E-2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Row],[Ticker]],[1]!Table1[[Symbol]:[Industry]],2,FALSE),"-")</f>
        <v>-</v>
      </c>
      <c r="D414" t="s">
        <v>18</v>
      </c>
      <c r="E414">
        <v>14624.588594000001</v>
      </c>
      <c r="F414">
        <v>981.7</v>
      </c>
      <c r="G414">
        <v>118.68151683059401</v>
      </c>
      <c r="H414">
        <v>-3.11998629571444</v>
      </c>
      <c r="I414">
        <v>28.444166451745701</v>
      </c>
      <c r="J414">
        <v>-0.77258424353384703</v>
      </c>
      <c r="K414">
        <v>944.15153772762903</v>
      </c>
      <c r="L414">
        <v>792.15423089950002</v>
      </c>
      <c r="M414">
        <v>61.816266851375097</v>
      </c>
      <c r="N414">
        <v>0.475342817025661</v>
      </c>
      <c r="O414">
        <v>14.342467148823401</v>
      </c>
      <c r="P414">
        <v>182.17878700776001</v>
      </c>
      <c r="Q414">
        <v>0.16731837253526799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Row],[Ticker]],[1]!Table1[[Symbol]:[Industry]],2,FALSE),"-")</f>
        <v>-</v>
      </c>
      <c r="D415" t="s">
        <v>21</v>
      </c>
      <c r="E415">
        <v>14623.84262326</v>
      </c>
      <c r="F415">
        <v>2663.8</v>
      </c>
      <c r="G415">
        <v>167.01536899827099</v>
      </c>
      <c r="H415">
        <v>-1.6131815722455101</v>
      </c>
      <c r="I415">
        <v>114.220933580196</v>
      </c>
      <c r="J415">
        <v>-3.8411153722593197E-2</v>
      </c>
      <c r="K415">
        <v>2242.1546596901599</v>
      </c>
      <c r="L415">
        <v>1525.22701397592</v>
      </c>
      <c r="M415">
        <v>61.073707680383002</v>
      </c>
      <c r="N415">
        <v>0.93943270659258504</v>
      </c>
      <c r="O415">
        <v>4.0599894887003396</v>
      </c>
      <c r="P415">
        <v>260.655293799079</v>
      </c>
    </row>
    <row r="416" spans="1:17" x14ac:dyDescent="0.3">
      <c r="A416" t="s">
        <v>945</v>
      </c>
      <c r="B416" t="s">
        <v>946</v>
      </c>
      <c r="C416" t="str">
        <f>IFERROR(VLOOKUP(Table1[[#This Row],[Ticker]],[1]!Table1[[Symbol]:[Industry]],2,FALSE),"-")</f>
        <v>-</v>
      </c>
      <c r="D416" t="s">
        <v>218</v>
      </c>
      <c r="E416">
        <v>14604.215130725001</v>
      </c>
      <c r="F416">
        <v>1840.65</v>
      </c>
      <c r="G416">
        <v>60.2231328143273</v>
      </c>
      <c r="H416">
        <v>-8.3961061037967202</v>
      </c>
      <c r="I416">
        <v>23.064173052144401</v>
      </c>
      <c r="J416">
        <v>-1.3928832311574799</v>
      </c>
      <c r="K416">
        <v>1761.4290223083501</v>
      </c>
      <c r="L416">
        <v>1565.21864555805</v>
      </c>
      <c r="M416">
        <v>52.179308189099302</v>
      </c>
      <c r="N416">
        <v>1.3964686221645199</v>
      </c>
      <c r="O416">
        <v>20.715508108548502</v>
      </c>
      <c r="P416">
        <v>92.104576527683506</v>
      </c>
      <c r="Q416">
        <v>0.17545958231374301</v>
      </c>
    </row>
    <row r="417" spans="1:17" x14ac:dyDescent="0.3">
      <c r="A417" t="s">
        <v>947</v>
      </c>
      <c r="B417" t="s">
        <v>948</v>
      </c>
      <c r="C417" t="str">
        <f>IFERROR(VLOOKUP(Table1[[#This Row],[Ticker]],[1]!Table1[[Symbol]:[Industry]],2,FALSE),"-")</f>
        <v>-</v>
      </c>
      <c r="D417" t="s">
        <v>623</v>
      </c>
      <c r="E417">
        <v>14579.724276179901</v>
      </c>
      <c r="F417">
        <v>152.93</v>
      </c>
      <c r="G417">
        <v>-40.919073803320401</v>
      </c>
      <c r="H417">
        <v>-9.2020188103140299</v>
      </c>
      <c r="I417">
        <v>-57.302117869453703</v>
      </c>
      <c r="J417">
        <v>-3.9984422111730602</v>
      </c>
      <c r="K417">
        <v>152.35898638375599</v>
      </c>
      <c r="L417">
        <v>185.53254276742101</v>
      </c>
      <c r="M417">
        <v>44.666857696426</v>
      </c>
      <c r="N417">
        <v>1.2903427783163699</v>
      </c>
      <c r="O417">
        <v>95.972013339436302</v>
      </c>
      <c r="P417">
        <v>21.856573705179201</v>
      </c>
      <c r="Q417">
        <v>-4.2069475365542001E-2</v>
      </c>
    </row>
    <row r="418" spans="1:17" x14ac:dyDescent="0.3">
      <c r="A418" t="s">
        <v>949</v>
      </c>
      <c r="B418" t="s">
        <v>950</v>
      </c>
      <c r="C418" t="str">
        <f>IFERROR(VLOOKUP(Table1[[#This Row],[Ticker]],[1]!Table1[[Symbol]:[Industry]],2,FALSE),"-")</f>
        <v>-</v>
      </c>
      <c r="D418" t="s">
        <v>129</v>
      </c>
      <c r="E418">
        <v>14465.9061730799</v>
      </c>
      <c r="F418">
        <v>1090.8</v>
      </c>
      <c r="G418">
        <v>83.677200444905296</v>
      </c>
      <c r="H418">
        <v>-1.19784910225967</v>
      </c>
      <c r="I418">
        <v>29.6780843166413</v>
      </c>
      <c r="J418">
        <v>-8.6465168239085006</v>
      </c>
      <c r="K418">
        <v>973.29188945596002</v>
      </c>
      <c r="L418">
        <v>783.44384505684502</v>
      </c>
      <c r="M418">
        <v>47.451276271748597</v>
      </c>
      <c r="N418">
        <v>0.99352316404946495</v>
      </c>
      <c r="O418">
        <v>7.6732673267326801</v>
      </c>
      <c r="P418">
        <v>114.91478672052</v>
      </c>
      <c r="Q418">
        <v>0.10798121844161</v>
      </c>
    </row>
    <row r="419" spans="1:17" x14ac:dyDescent="0.3">
      <c r="A419" t="s">
        <v>951</v>
      </c>
      <c r="B419" t="s">
        <v>952</v>
      </c>
      <c r="C419" t="str">
        <f>IFERROR(VLOOKUP(Table1[[#This Row],[Ticker]],[1]!Table1[[Symbol]:[Industry]],2,FALSE),"-")</f>
        <v>-</v>
      </c>
      <c r="D419" t="s">
        <v>953</v>
      </c>
      <c r="E419">
        <v>14461.904966639901</v>
      </c>
      <c r="F419">
        <v>213.94</v>
      </c>
      <c r="G419">
        <v>39.029007311371203</v>
      </c>
      <c r="H419">
        <v>4.55356615467743</v>
      </c>
      <c r="I419">
        <v>4.59719974532387</v>
      </c>
      <c r="J419">
        <v>-3.7135817280251102E-2</v>
      </c>
      <c r="K419">
        <v>200.161059610244</v>
      </c>
      <c r="L419">
        <v>185.21168670762799</v>
      </c>
      <c r="M419">
        <v>62.258065495231499</v>
      </c>
      <c r="N419">
        <v>1.2923848231508099</v>
      </c>
      <c r="O419">
        <v>6.9926147517995698</v>
      </c>
      <c r="P419">
        <v>71.839357429718802</v>
      </c>
      <c r="Q419">
        <v>-2.1707594247383E-2</v>
      </c>
    </row>
    <row r="420" spans="1:17" x14ac:dyDescent="0.3">
      <c r="A420" t="s">
        <v>954</v>
      </c>
      <c r="B420" t="s">
        <v>955</v>
      </c>
      <c r="C420" t="str">
        <f>IFERROR(VLOOKUP(Table1[[#This Row],[Ticker]],[1]!Table1[[Symbol]:[Industry]],2,FALSE),"-")</f>
        <v>-</v>
      </c>
      <c r="D420" t="s">
        <v>230</v>
      </c>
      <c r="E420">
        <v>14440.308080000001</v>
      </c>
      <c r="F420">
        <v>4638.95</v>
      </c>
      <c r="G420">
        <v>39.319607020619699</v>
      </c>
      <c r="H420">
        <v>-5.4382739243362499</v>
      </c>
      <c r="I420">
        <v>38.782966978737399</v>
      </c>
      <c r="J420">
        <v>-7.5742451451328501</v>
      </c>
      <c r="K420">
        <v>4397.2777782459898</v>
      </c>
      <c r="L420">
        <v>3665.1588682486599</v>
      </c>
      <c r="M420">
        <v>43.847937168354399</v>
      </c>
      <c r="N420">
        <v>0.75855820618998504</v>
      </c>
      <c r="O420">
        <v>7.7830112417680697</v>
      </c>
      <c r="P420">
        <v>70.6719891098397</v>
      </c>
      <c r="Q420">
        <v>0.18959426519301001</v>
      </c>
    </row>
    <row r="421" spans="1:17" x14ac:dyDescent="0.3">
      <c r="A421" t="s">
        <v>956</v>
      </c>
      <c r="B421" t="s">
        <v>957</v>
      </c>
      <c r="C421" t="str">
        <f>IFERROR(VLOOKUP(Table1[[#This Row],[Ticker]],[1]!Table1[[Symbol]:[Industry]],2,FALSE),"-")</f>
        <v>-</v>
      </c>
      <c r="D421" t="s">
        <v>953</v>
      </c>
      <c r="E421">
        <v>14421.4661044</v>
      </c>
      <c r="F421">
        <v>372.45</v>
      </c>
      <c r="G421">
        <v>49.924291764218999</v>
      </c>
      <c r="H421">
        <v>0.70952443013673605</v>
      </c>
      <c r="I421">
        <v>3.1211522212560099</v>
      </c>
      <c r="J421">
        <v>-3.5309459604829101</v>
      </c>
      <c r="K421">
        <v>338.86774673773402</v>
      </c>
      <c r="L421">
        <v>313.60619343531698</v>
      </c>
      <c r="M421">
        <v>51.004633110253103</v>
      </c>
      <c r="N421">
        <v>1.3625776626992301</v>
      </c>
      <c r="O421">
        <v>15.4383138676332</v>
      </c>
      <c r="P421">
        <v>84.701214976444305</v>
      </c>
      <c r="Q421">
        <v>0.208449825945907</v>
      </c>
    </row>
    <row r="422" spans="1:17" x14ac:dyDescent="0.3">
      <c r="A422" t="s">
        <v>958</v>
      </c>
      <c r="B422" t="s">
        <v>959</v>
      </c>
      <c r="C422" t="str">
        <f>IFERROR(VLOOKUP(Table1[[#This Row],[Ticker]],[1]!Table1[[Symbol]:[Industry]],2,FALSE),"-")</f>
        <v>-</v>
      </c>
      <c r="D422" t="s">
        <v>129</v>
      </c>
      <c r="E422">
        <v>14392.696663089901</v>
      </c>
      <c r="F422">
        <v>558.6</v>
      </c>
      <c r="G422">
        <v>80.796977523053201</v>
      </c>
      <c r="H422">
        <v>-9.8909206321475107</v>
      </c>
      <c r="I422">
        <v>-13.089705756209799</v>
      </c>
      <c r="J422">
        <v>3.13037167410363</v>
      </c>
      <c r="K422">
        <v>555.08120638532398</v>
      </c>
      <c r="L422">
        <v>503.887702674455</v>
      </c>
      <c r="M422">
        <v>54.661055701362599</v>
      </c>
      <c r="N422">
        <v>1.8039763205168</v>
      </c>
      <c r="O422">
        <v>13.122090941639801</v>
      </c>
      <c r="P422">
        <v>113.20610687022899</v>
      </c>
      <c r="Q422">
        <v>0.12512350082596799</v>
      </c>
    </row>
    <row r="423" spans="1:17" x14ac:dyDescent="0.3">
      <c r="A423" t="s">
        <v>960</v>
      </c>
      <c r="B423" t="s">
        <v>961</v>
      </c>
      <c r="C423" t="str">
        <f>IFERROR(VLOOKUP(Table1[[#This Row],[Ticker]],[1]!Table1[[Symbol]:[Industry]],2,FALSE),"-")</f>
        <v>-</v>
      </c>
      <c r="D423" t="s">
        <v>542</v>
      </c>
      <c r="E423">
        <v>14387.983283129999</v>
      </c>
      <c r="F423">
        <v>775.1</v>
      </c>
      <c r="G423">
        <v>52.701503959074202</v>
      </c>
      <c r="H423">
        <v>8.8551243510362596</v>
      </c>
      <c r="I423">
        <v>28.3288672527163</v>
      </c>
      <c r="J423">
        <v>-5.5708637568066299</v>
      </c>
      <c r="K423">
        <v>711.56535999618495</v>
      </c>
      <c r="L423">
        <v>619.877433737194</v>
      </c>
      <c r="M423">
        <v>55.631645566478802</v>
      </c>
      <c r="N423">
        <v>1.5610721500289</v>
      </c>
      <c r="O423">
        <v>5.8960134176235099</v>
      </c>
      <c r="P423">
        <v>89.511002444987696</v>
      </c>
      <c r="Q423">
        <v>8.7069052722174994E-2</v>
      </c>
    </row>
    <row r="424" spans="1:17" x14ac:dyDescent="0.3">
      <c r="A424" t="s">
        <v>962</v>
      </c>
      <c r="B424" t="s">
        <v>963</v>
      </c>
      <c r="C424" t="str">
        <f>IFERROR(VLOOKUP(Table1[[#This Row],[Ticker]],[1]!Table1[[Symbol]:[Industry]],2,FALSE),"-")</f>
        <v>-</v>
      </c>
      <c r="D424" t="s">
        <v>249</v>
      </c>
      <c r="E424">
        <v>14132.298344999999</v>
      </c>
      <c r="F424">
        <v>2083.25</v>
      </c>
      <c r="G424">
        <v>81.252072125866803</v>
      </c>
      <c r="H424">
        <v>29.780949780817899</v>
      </c>
      <c r="I424">
        <v>26.397241506019199</v>
      </c>
      <c r="J424">
        <v>16.450536469370899</v>
      </c>
      <c r="K424">
        <v>1663.34687347823</v>
      </c>
      <c r="L424">
        <v>1502.7768007560901</v>
      </c>
      <c r="M424">
        <v>75.228125029013697</v>
      </c>
      <c r="N424">
        <v>4.2422885942524502</v>
      </c>
      <c r="O424">
        <v>4.0537621504860004</v>
      </c>
      <c r="P424">
        <v>114.75697129013901</v>
      </c>
      <c r="Q424">
        <v>2.6459279880193001E-2</v>
      </c>
    </row>
    <row r="425" spans="1:17" x14ac:dyDescent="0.3">
      <c r="A425" t="s">
        <v>964</v>
      </c>
      <c r="B425" t="s">
        <v>965</v>
      </c>
      <c r="C425" t="str">
        <f>IFERROR(VLOOKUP(Table1[[#This Row],[Ticker]],[1]!Table1[[Symbol]:[Industry]],2,FALSE),"-")</f>
        <v>-</v>
      </c>
      <c r="D425" t="s">
        <v>46</v>
      </c>
      <c r="E425">
        <v>14098.270884332</v>
      </c>
      <c r="F425">
        <v>256.25</v>
      </c>
      <c r="G425">
        <v>97.913750655624298</v>
      </c>
      <c r="H425">
        <v>-10.106180046988801</v>
      </c>
      <c r="I425">
        <v>30.0380167192559</v>
      </c>
      <c r="J425">
        <v>-4.1218632221382299</v>
      </c>
      <c r="K425">
        <v>244.124161524725</v>
      </c>
      <c r="L425">
        <v>202.67752410941</v>
      </c>
      <c r="M425">
        <v>48.253057528251802</v>
      </c>
      <c r="N425">
        <v>0.73583431213708606</v>
      </c>
      <c r="O425">
        <v>13.131707317073101</v>
      </c>
      <c r="P425">
        <v>127.07133362870999</v>
      </c>
      <c r="Q425">
        <v>0.11428542680232601</v>
      </c>
    </row>
    <row r="426" spans="1:17" hidden="1" x14ac:dyDescent="0.3">
      <c r="A426" t="s">
        <v>966</v>
      </c>
      <c r="B426" t="s">
        <v>967</v>
      </c>
      <c r="C426" t="str">
        <f>IFERROR(VLOOKUP(Table1[[#This Row],[Ticker]],[1]!Table1[[Symbol]:[Industry]],2,FALSE),"-")</f>
        <v>-</v>
      </c>
      <c r="D426" t="s">
        <v>184</v>
      </c>
      <c r="E426">
        <v>14034.908335745</v>
      </c>
      <c r="F426">
        <v>441.2</v>
      </c>
      <c r="G426">
        <v>5.1679421970475703</v>
      </c>
      <c r="H426">
        <v>-10.3740661442564</v>
      </c>
      <c r="I426">
        <v>-7.5905179592267098</v>
      </c>
      <c r="J426">
        <v>-5.98680043659723</v>
      </c>
      <c r="K426">
        <v>429.739378320154</v>
      </c>
      <c r="M426">
        <v>44.390551598801501</v>
      </c>
      <c r="N426">
        <v>1.4790455903983799</v>
      </c>
      <c r="O426">
        <v>15.820489573889301</v>
      </c>
      <c r="P426">
        <v>72.142021069059695</v>
      </c>
    </row>
    <row r="427" spans="1:17" x14ac:dyDescent="0.3">
      <c r="A427" t="s">
        <v>968</v>
      </c>
      <c r="B427" t="s">
        <v>969</v>
      </c>
      <c r="C427" t="str">
        <f>IFERROR(VLOOKUP(Table1[[#This Row],[Ticker]],[1]!Table1[[Symbol]:[Industry]],2,FALSE),"-")</f>
        <v>-</v>
      </c>
      <c r="D427" t="s">
        <v>970</v>
      </c>
      <c r="E427">
        <v>14007.22014981</v>
      </c>
      <c r="F427">
        <v>1497.8</v>
      </c>
      <c r="G427">
        <v>-17.184564763657502</v>
      </c>
      <c r="H427">
        <v>1.2205337071300699</v>
      </c>
      <c r="I427">
        <v>-20.745175677001299</v>
      </c>
      <c r="J427">
        <v>-2.8217936542975299</v>
      </c>
      <c r="K427">
        <v>1381.17249788152</v>
      </c>
      <c r="L427">
        <v>1462.3857451075801</v>
      </c>
      <c r="M427">
        <v>56.485968323433099</v>
      </c>
      <c r="N427">
        <v>1.38504127934664</v>
      </c>
      <c r="O427">
        <v>25.213646681799901</v>
      </c>
      <c r="P427">
        <v>24.3813320046503</v>
      </c>
      <c r="Q427">
        <v>-3.7622313283260003E-2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62</v>
      </c>
      <c r="E428">
        <v>13926.596693760001</v>
      </c>
      <c r="F428">
        <v>1050.1500000000001</v>
      </c>
      <c r="G428">
        <v>26.394677222936899</v>
      </c>
      <c r="H428">
        <v>4.7601039516757497</v>
      </c>
      <c r="I428">
        <v>4.9838343341801599</v>
      </c>
      <c r="J428">
        <v>-4.4080515349428202</v>
      </c>
      <c r="K428">
        <v>954.69623215111199</v>
      </c>
      <c r="L428">
        <v>880.003691071194</v>
      </c>
      <c r="M428">
        <v>54.1215032436955</v>
      </c>
      <c r="N428">
        <v>0.67880882906929196</v>
      </c>
      <c r="O428">
        <v>1.59501023663286</v>
      </c>
      <c r="P428">
        <v>53.789265578091801</v>
      </c>
      <c r="Q428">
        <v>-1.4720436898958E-2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-</v>
      </c>
      <c r="D429" t="s">
        <v>613</v>
      </c>
      <c r="E429">
        <v>13891.957392</v>
      </c>
      <c r="F429">
        <v>491.25</v>
      </c>
      <c r="G429">
        <v>7.2647597675719497</v>
      </c>
      <c r="H429">
        <v>-1.5666490176838701</v>
      </c>
      <c r="I429">
        <v>14.0794600411073</v>
      </c>
      <c r="J429">
        <v>-1.3071892547463699</v>
      </c>
      <c r="K429">
        <v>461.28214363652597</v>
      </c>
      <c r="L429">
        <v>422.70290712984399</v>
      </c>
      <c r="M429">
        <v>56.148963815441299</v>
      </c>
      <c r="N429">
        <v>0.77702784456145602</v>
      </c>
      <c r="O429">
        <v>2.7379134860050902</v>
      </c>
      <c r="P429">
        <v>46.904904306220097</v>
      </c>
      <c r="Q429">
        <v>4.3804925484933997E-2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-</v>
      </c>
      <c r="D430" t="s">
        <v>613</v>
      </c>
      <c r="E430">
        <v>13862.951199592</v>
      </c>
      <c r="F430">
        <v>29.35</v>
      </c>
      <c r="G430">
        <v>50.743354452970003</v>
      </c>
      <c r="H430">
        <v>-1.51025582795859</v>
      </c>
      <c r="I430">
        <v>25.559273236961701</v>
      </c>
      <c r="J430">
        <v>-3.54970906390021</v>
      </c>
      <c r="K430">
        <v>27.302289776394598</v>
      </c>
      <c r="L430">
        <v>25.1232217797746</v>
      </c>
      <c r="M430">
        <v>52.470683245132101</v>
      </c>
      <c r="N430">
        <v>2.577030173851</v>
      </c>
      <c r="O430">
        <v>33.0494037478705</v>
      </c>
      <c r="P430">
        <v>101.718213058419</v>
      </c>
      <c r="Q430">
        <v>-3.1932496637959999E-3</v>
      </c>
    </row>
    <row r="431" spans="1:17" x14ac:dyDescent="0.3">
      <c r="A431" t="s">
        <v>977</v>
      </c>
      <c r="B431" t="s">
        <v>978</v>
      </c>
      <c r="C431" t="str">
        <f>IFERROR(VLOOKUP(Table1[[#This Row],[Ticker]],[1]!Table1[[Symbol]:[Industry]],2,FALSE),"-")</f>
        <v>-</v>
      </c>
      <c r="D431" t="s">
        <v>459</v>
      </c>
      <c r="E431">
        <v>13862.51924946</v>
      </c>
      <c r="F431">
        <v>501.05</v>
      </c>
      <c r="G431">
        <v>200.40362443929101</v>
      </c>
      <c r="H431">
        <v>-9.8383988050455002</v>
      </c>
      <c r="I431">
        <v>4.0333022433527201</v>
      </c>
      <c r="J431">
        <v>-3.8475799767196102</v>
      </c>
      <c r="K431">
        <v>496.66503809920403</v>
      </c>
      <c r="L431">
        <v>424.33665829106701</v>
      </c>
      <c r="M431">
        <v>52.072257909783801</v>
      </c>
      <c r="N431">
        <v>1.1274910105151901</v>
      </c>
      <c r="O431">
        <v>22.143498652828999</v>
      </c>
      <c r="P431">
        <v>231.71135385633801</v>
      </c>
      <c r="Q431">
        <v>0.209740061258753</v>
      </c>
    </row>
    <row r="432" spans="1:17" x14ac:dyDescent="0.3">
      <c r="A432" t="s">
        <v>979</v>
      </c>
      <c r="B432" t="s">
        <v>980</v>
      </c>
      <c r="C432" t="str">
        <f>IFERROR(VLOOKUP(Table1[[#This Row],[Ticker]],[1]!Table1[[Symbol]:[Industry]],2,FALSE),"-")</f>
        <v>-</v>
      </c>
      <c r="D432" t="s">
        <v>302</v>
      </c>
      <c r="E432">
        <v>13583.055323825</v>
      </c>
      <c r="F432">
        <v>1004.95</v>
      </c>
      <c r="G432">
        <v>176.38248068911099</v>
      </c>
      <c r="H432">
        <v>-4.8161098148938697</v>
      </c>
      <c r="I432">
        <v>15.444526127394001</v>
      </c>
      <c r="J432">
        <v>-7.1235321516677903</v>
      </c>
      <c r="K432">
        <v>916.66321477117594</v>
      </c>
      <c r="L432">
        <v>751.54833145113798</v>
      </c>
      <c r="M432">
        <v>55.866842548769</v>
      </c>
      <c r="N432">
        <v>0.97126916769815597</v>
      </c>
      <c r="O432">
        <v>5.2888203393203401</v>
      </c>
      <c r="P432">
        <v>232.18742252706301</v>
      </c>
      <c r="Q432">
        <v>0.103509743176186</v>
      </c>
    </row>
    <row r="433" spans="1:17" x14ac:dyDescent="0.3">
      <c r="A433" t="s">
        <v>981</v>
      </c>
      <c r="B433" t="s">
        <v>982</v>
      </c>
      <c r="C433" t="str">
        <f>IFERROR(VLOOKUP(Table1[[#This Row],[Ticker]],[1]!Table1[[Symbol]:[Industry]],2,FALSE),"-")</f>
        <v>-</v>
      </c>
      <c r="D433" t="s">
        <v>983</v>
      </c>
      <c r="E433">
        <v>13557.906012625001</v>
      </c>
      <c r="F433">
        <v>768.75</v>
      </c>
      <c r="G433">
        <v>41.714599670790598</v>
      </c>
      <c r="H433">
        <v>4.8942666239188499</v>
      </c>
      <c r="I433">
        <v>26.1897379176221</v>
      </c>
      <c r="J433">
        <v>-5.0198134251340099</v>
      </c>
      <c r="K433">
        <v>688.60038301545399</v>
      </c>
      <c r="L433">
        <v>604.02965842828496</v>
      </c>
      <c r="M433">
        <v>58.530612569698398</v>
      </c>
      <c r="N433">
        <v>2.2037223134508901</v>
      </c>
      <c r="O433">
        <v>8.3577235772357596</v>
      </c>
      <c r="P433">
        <v>69.945838399469395</v>
      </c>
      <c r="Q433">
        <v>4.9845229425404002E-2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98</v>
      </c>
      <c r="E434">
        <v>13432.77930092</v>
      </c>
      <c r="F434">
        <v>19.88</v>
      </c>
      <c r="G434">
        <v>187.35776413824499</v>
      </c>
      <c r="H434">
        <v>-9.0679117825899702</v>
      </c>
      <c r="I434">
        <v>23.827306346934101</v>
      </c>
      <c r="J434">
        <v>-0.61553136005560105</v>
      </c>
      <c r="K434">
        <v>18.949786049168999</v>
      </c>
      <c r="L434">
        <v>15.908632995655701</v>
      </c>
      <c r="M434">
        <v>54.205829519618099</v>
      </c>
      <c r="N434">
        <v>1.1759972001048</v>
      </c>
      <c r="O434">
        <v>20.724346076458701</v>
      </c>
      <c r="P434">
        <v>236.94915254237199</v>
      </c>
      <c r="Q434">
        <v>0.10453895045450901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46</v>
      </c>
      <c r="E435">
        <v>13393.54065712</v>
      </c>
      <c r="F435">
        <v>742.75</v>
      </c>
      <c r="G435">
        <v>71.712588017745006</v>
      </c>
      <c r="H435">
        <v>27.617855315376701</v>
      </c>
      <c r="I435">
        <v>22.503758886718401</v>
      </c>
      <c r="J435">
        <v>4.0411445466202798</v>
      </c>
      <c r="K435">
        <v>596.12133239252</v>
      </c>
      <c r="L435">
        <v>533.67458967051402</v>
      </c>
      <c r="M435">
        <v>78.507390071307597</v>
      </c>
      <c r="N435">
        <v>1.2832908952322</v>
      </c>
      <c r="O435">
        <v>1.6358128576236799</v>
      </c>
      <c r="P435">
        <v>102.96488591337599</v>
      </c>
      <c r="Q435">
        <v>6.0102896751522999E-2</v>
      </c>
    </row>
    <row r="436" spans="1:17" hidden="1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662</v>
      </c>
      <c r="E436">
        <v>13287.40669962</v>
      </c>
      <c r="F436">
        <v>553.70000000000005</v>
      </c>
      <c r="G436">
        <v>-28.3317742753378</v>
      </c>
      <c r="H436">
        <v>-2.7151913323085402</v>
      </c>
      <c r="I436">
        <v>-13.5710269418664</v>
      </c>
      <c r="J436">
        <v>-3.2538053988648801</v>
      </c>
      <c r="M436">
        <v>45.474978733466699</v>
      </c>
      <c r="O436">
        <v>19.198121726566701</v>
      </c>
      <c r="P436">
        <v>17.783450329716999</v>
      </c>
    </row>
    <row r="437" spans="1:17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230</v>
      </c>
      <c r="E437">
        <v>13219.690597364999</v>
      </c>
      <c r="F437">
        <v>5576</v>
      </c>
      <c r="G437">
        <v>14.248907230031</v>
      </c>
      <c r="H437">
        <v>21.884814897805999</v>
      </c>
      <c r="I437">
        <v>-6.5201672314691503</v>
      </c>
      <c r="J437">
        <v>11.652107474492199</v>
      </c>
      <c r="K437">
        <v>4636.0544258668497</v>
      </c>
      <c r="L437">
        <v>4455.8824713295598</v>
      </c>
      <c r="M437">
        <v>89.208983957663904</v>
      </c>
      <c r="N437">
        <v>3.5344065518166401</v>
      </c>
      <c r="O437">
        <v>2.0444763271162101</v>
      </c>
      <c r="P437">
        <v>47.433270316362801</v>
      </c>
      <c r="Q437">
        <v>0.12834319184637499</v>
      </c>
    </row>
    <row r="438" spans="1:17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80</v>
      </c>
      <c r="E438">
        <v>13157.2383575899</v>
      </c>
      <c r="F438">
        <v>642.65</v>
      </c>
      <c r="G438">
        <v>-23.414159994099599</v>
      </c>
      <c r="H438">
        <v>-19.2517723021957</v>
      </c>
      <c r="I438">
        <v>-30.866368004179101</v>
      </c>
      <c r="J438">
        <v>-8.2336746512758303</v>
      </c>
      <c r="K438">
        <v>653.90214514107299</v>
      </c>
      <c r="L438">
        <v>664.58647423662796</v>
      </c>
      <c r="M438">
        <v>35.839036012613597</v>
      </c>
      <c r="N438">
        <v>0.74802529997745004</v>
      </c>
      <c r="O438">
        <v>28.219092818797101</v>
      </c>
      <c r="P438">
        <v>27.446703024293502</v>
      </c>
      <c r="Q438">
        <v>5.5356904449002001E-2</v>
      </c>
    </row>
    <row r="439" spans="1:17" x14ac:dyDescent="0.3">
      <c r="A439" t="s">
        <v>994</v>
      </c>
      <c r="B439" t="s">
        <v>995</v>
      </c>
      <c r="C439" t="str">
        <f>IFERROR(VLOOKUP(Table1[[#This Row],[Ticker]],[1]!Table1[[Symbol]:[Industry]],2,FALSE),"-")</f>
        <v>-</v>
      </c>
      <c r="D439" t="s">
        <v>526</v>
      </c>
      <c r="E439">
        <v>13050.562727625</v>
      </c>
      <c r="F439">
        <v>826.35</v>
      </c>
      <c r="G439">
        <v>-27.925334347033001</v>
      </c>
      <c r="H439">
        <v>-7.0738655811134299</v>
      </c>
      <c r="I439">
        <v>-10.07955193564</v>
      </c>
      <c r="J439">
        <v>0.42390598452878597</v>
      </c>
      <c r="K439">
        <v>828.84479593189599</v>
      </c>
      <c r="L439">
        <v>824.24872191458303</v>
      </c>
      <c r="M439">
        <v>53.399607641595999</v>
      </c>
      <c r="N439">
        <v>1.3953831935738601</v>
      </c>
      <c r="O439">
        <v>24.033399891087299</v>
      </c>
      <c r="P439">
        <v>16.559700966217601</v>
      </c>
      <c r="Q439">
        <v>3.3917213834810001E-2</v>
      </c>
    </row>
    <row r="440" spans="1:17" x14ac:dyDescent="0.3">
      <c r="A440" t="s">
        <v>996</v>
      </c>
      <c r="B440" t="s">
        <v>997</v>
      </c>
      <c r="C440" t="str">
        <f>IFERROR(VLOOKUP(Table1[[#This Row],[Ticker]],[1]!Table1[[Symbol]:[Industry]],2,FALSE),"-")</f>
        <v>-</v>
      </c>
      <c r="D440" t="s">
        <v>998</v>
      </c>
      <c r="E440">
        <v>12983.364260639901</v>
      </c>
      <c r="F440">
        <v>750.75</v>
      </c>
      <c r="G440">
        <v>32.9382033553551</v>
      </c>
      <c r="H440">
        <v>20.8298154901372</v>
      </c>
      <c r="I440">
        <v>23.759649636462601</v>
      </c>
      <c r="J440">
        <v>6.43272160755218</v>
      </c>
      <c r="K440">
        <v>584.54198632143402</v>
      </c>
      <c r="L440">
        <v>534.44490260442603</v>
      </c>
      <c r="M440">
        <v>77.093208702341599</v>
      </c>
      <c r="N440">
        <v>2.9380510090040399</v>
      </c>
      <c r="O440">
        <v>1.8714618714618501</v>
      </c>
      <c r="P440">
        <v>68.197602778088907</v>
      </c>
      <c r="Q440">
        <v>-6.1520677272497999E-2</v>
      </c>
    </row>
    <row r="441" spans="1:17" x14ac:dyDescent="0.3">
      <c r="A441" t="s">
        <v>999</v>
      </c>
      <c r="B441" t="s">
        <v>1000</v>
      </c>
      <c r="C441" t="str">
        <f>IFERROR(VLOOKUP(Table1[[#This Row],[Ticker]],[1]!Table1[[Symbol]:[Industry]],2,FALSE),"-")</f>
        <v>-</v>
      </c>
      <c r="D441" t="s">
        <v>80</v>
      </c>
      <c r="E441">
        <v>12966.554134664901</v>
      </c>
      <c r="F441">
        <v>371.5</v>
      </c>
      <c r="G441">
        <v>-20.049234065532701</v>
      </c>
      <c r="H441">
        <v>6.0317766909302701</v>
      </c>
      <c r="I441">
        <v>-12.463489346579101</v>
      </c>
      <c r="J441">
        <v>2.1387269993900602</v>
      </c>
      <c r="K441">
        <v>337.45097635083101</v>
      </c>
      <c r="L441">
        <v>340.83487357996501</v>
      </c>
      <c r="M441">
        <v>69.069758760426495</v>
      </c>
      <c r="N441">
        <v>1.4991072292186201</v>
      </c>
      <c r="O441">
        <v>7.1332436069986498</v>
      </c>
      <c r="P441">
        <v>27.5317542052866</v>
      </c>
      <c r="Q441">
        <v>-0.103697401489767</v>
      </c>
    </row>
    <row r="442" spans="1:17" hidden="1" x14ac:dyDescent="0.3">
      <c r="A442" t="s">
        <v>1001</v>
      </c>
      <c r="B442" t="s">
        <v>1002</v>
      </c>
      <c r="C442" t="str">
        <f>IFERROR(VLOOKUP(Table1[[#This Row],[Ticker]],[1]!Table1[[Symbol]:[Industry]],2,FALSE),"-")</f>
        <v>-</v>
      </c>
      <c r="D442" t="s">
        <v>542</v>
      </c>
      <c r="E442">
        <v>12912.50063156</v>
      </c>
      <c r="F442">
        <v>2862.3</v>
      </c>
      <c r="G442">
        <v>-7.4594909719384397</v>
      </c>
      <c r="H442">
        <v>3.1367250986895399</v>
      </c>
      <c r="I442">
        <v>-0.60712827783321499</v>
      </c>
      <c r="J442">
        <v>-5.5465669041035701</v>
      </c>
      <c r="K442">
        <v>2675.2584833946498</v>
      </c>
      <c r="L442">
        <v>2570.0653940199099</v>
      </c>
      <c r="M442">
        <v>54.149564018743497</v>
      </c>
      <c r="N442">
        <v>1.1722853581049399</v>
      </c>
      <c r="O442">
        <v>6.8371589281347003</v>
      </c>
      <c r="P442">
        <v>26.259373621526201</v>
      </c>
      <c r="Q442">
        <v>-4.0695196855745998E-2</v>
      </c>
    </row>
    <row r="443" spans="1:17" hidden="1" x14ac:dyDescent="0.3">
      <c r="A443" t="s">
        <v>1003</v>
      </c>
      <c r="B443" t="s">
        <v>1004</v>
      </c>
      <c r="C443" t="str">
        <f>IFERROR(VLOOKUP(Table1[[#This Row],[Ticker]],[1]!Table1[[Symbol]:[Industry]],2,FALSE),"-")</f>
        <v>-</v>
      </c>
      <c r="D443" t="s">
        <v>1005</v>
      </c>
      <c r="E443">
        <v>12906.893384999599</v>
      </c>
      <c r="F443">
        <v>100</v>
      </c>
      <c r="G443">
        <v>-25.713102003486298</v>
      </c>
      <c r="I443">
        <v>-10.952354670015</v>
      </c>
      <c r="M443">
        <v>50</v>
      </c>
      <c r="N443">
        <v>1.8823529411764699</v>
      </c>
      <c r="O443">
        <v>0</v>
      </c>
      <c r="P443">
        <v>0</v>
      </c>
    </row>
    <row r="444" spans="1:17" hidden="1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391</v>
      </c>
      <c r="E444">
        <v>12807.169765500001</v>
      </c>
      <c r="F444">
        <v>1140.45</v>
      </c>
      <c r="G444">
        <v>214.096336734045</v>
      </c>
      <c r="H444">
        <v>27.762567070957701</v>
      </c>
      <c r="I444">
        <v>3.5046906932928699</v>
      </c>
      <c r="J444">
        <v>-0.97792747263812096</v>
      </c>
      <c r="K444">
        <v>961.17657693122305</v>
      </c>
      <c r="L444">
        <v>784.02499583012604</v>
      </c>
      <c r="M444">
        <v>42.733290448262601</v>
      </c>
      <c r="N444">
        <v>1.12408149516002</v>
      </c>
      <c r="O444">
        <v>3.46792932614319</v>
      </c>
      <c r="P444">
        <v>273.61179361179302</v>
      </c>
      <c r="Q444">
        <v>0.21837596722927899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267</v>
      </c>
      <c r="E445">
        <v>12734.334485249999</v>
      </c>
      <c r="F445">
        <v>1029.75</v>
      </c>
      <c r="G445">
        <v>6.3679151839137802</v>
      </c>
      <c r="H445">
        <v>0.69813733417003898</v>
      </c>
      <c r="I445">
        <v>7.4505428808645604</v>
      </c>
      <c r="J445">
        <v>-4.3983979370398396</v>
      </c>
      <c r="K445">
        <v>953.79091790055804</v>
      </c>
      <c r="L445">
        <v>877.80953018918001</v>
      </c>
      <c r="M445">
        <v>50.884281009268904</v>
      </c>
      <c r="N445">
        <v>1.0656202328739</v>
      </c>
      <c r="O445">
        <v>3.7144938091769801</v>
      </c>
      <c r="P445">
        <v>40.830142231947399</v>
      </c>
      <c r="Q445">
        <v>-1.3130290563486E-2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302</v>
      </c>
      <c r="E446">
        <v>12660.7404176</v>
      </c>
      <c r="F446">
        <v>970.35</v>
      </c>
      <c r="G446">
        <v>-30.526408514452399</v>
      </c>
      <c r="H446">
        <v>-6.0432886400547003</v>
      </c>
      <c r="I446">
        <v>-22.766777353706502</v>
      </c>
      <c r="J446">
        <v>-2.4069180799644099</v>
      </c>
      <c r="K446">
        <v>926.89309007212501</v>
      </c>
      <c r="L446">
        <v>946.00922401781304</v>
      </c>
      <c r="M446">
        <v>52.155611327612696</v>
      </c>
      <c r="N446">
        <v>0.60078067080641995</v>
      </c>
      <c r="O446">
        <v>35.822126036996899</v>
      </c>
      <c r="P446">
        <v>24.0777443897449</v>
      </c>
      <c r="Q446">
        <v>4.4989764174400001E-3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275</v>
      </c>
      <c r="E447">
        <v>12645.587674895</v>
      </c>
      <c r="F447">
        <v>1256.3499999999999</v>
      </c>
      <c r="G447">
        <v>5.7310054941608097</v>
      </c>
      <c r="H447">
        <v>-13.387935844549499</v>
      </c>
      <c r="I447">
        <v>-7.9981630777836203</v>
      </c>
      <c r="J447">
        <v>-6.8726654644652401</v>
      </c>
      <c r="K447">
        <v>1296.27402867144</v>
      </c>
      <c r="L447">
        <v>1202.3582922855401</v>
      </c>
      <c r="M447">
        <v>29.904764835939702</v>
      </c>
      <c r="N447">
        <v>0.54502370013308499</v>
      </c>
      <c r="O447">
        <v>31.253233573446799</v>
      </c>
      <c r="P447">
        <v>33.476759628153999</v>
      </c>
      <c r="Q447">
        <v>0.12974093809821799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24</v>
      </c>
      <c r="E448">
        <v>12595.325011794001</v>
      </c>
      <c r="F448">
        <v>117.27</v>
      </c>
      <c r="G448">
        <v>64.359537221695206</v>
      </c>
      <c r="H448">
        <v>-21.868656661547099</v>
      </c>
      <c r="I448">
        <v>-16.948346653982899</v>
      </c>
      <c r="J448">
        <v>-7.80120276758133</v>
      </c>
      <c r="K448">
        <v>124.94442111166499</v>
      </c>
      <c r="L448">
        <v>118.247497599824</v>
      </c>
      <c r="M448">
        <v>24.371209401497801</v>
      </c>
      <c r="N448">
        <v>0.68362885083897695</v>
      </c>
      <c r="O448">
        <v>30.041783917455401</v>
      </c>
      <c r="P448">
        <v>94.155629139072801</v>
      </c>
      <c r="Q448">
        <v>0.10191966094216701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101</v>
      </c>
      <c r="E449">
        <v>12495.81</v>
      </c>
      <c r="F449">
        <v>394.85</v>
      </c>
      <c r="G449">
        <v>110.35640069273801</v>
      </c>
      <c r="H449">
        <v>-9.5375072156999305</v>
      </c>
      <c r="I449">
        <v>-19.710298055341401</v>
      </c>
      <c r="J449">
        <v>-4.0276004073038196</v>
      </c>
      <c r="K449">
        <v>397.033382286885</v>
      </c>
      <c r="L449">
        <v>367.50134361693802</v>
      </c>
      <c r="M449">
        <v>45.973652331945303</v>
      </c>
      <c r="N449">
        <v>0.71414803038741603</v>
      </c>
      <c r="O449">
        <v>28.1499303532987</v>
      </c>
      <c r="P449">
        <v>140.615478366849</v>
      </c>
      <c r="Q449">
        <v>0.14751136921740099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302</v>
      </c>
      <c r="E450">
        <v>12443.31577825</v>
      </c>
      <c r="F450">
        <v>2332.5</v>
      </c>
      <c r="G450">
        <v>70.701944701890994</v>
      </c>
      <c r="H450">
        <v>9.5101024018071794</v>
      </c>
      <c r="I450">
        <v>9.9777573167124594</v>
      </c>
      <c r="J450">
        <v>-9.1731689244445995</v>
      </c>
      <c r="K450">
        <v>2055.6701553600601</v>
      </c>
      <c r="L450">
        <v>1889.0221392795399</v>
      </c>
      <c r="M450">
        <v>59.721403298220601</v>
      </c>
      <c r="N450">
        <v>3.9809348060776002</v>
      </c>
      <c r="O450">
        <v>17.807073954983899</v>
      </c>
      <c r="P450">
        <v>98.3418367346938</v>
      </c>
      <c r="Q450">
        <v>4.5601851344353003E-2</v>
      </c>
    </row>
    <row r="451" spans="1:17" hidden="1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1022</v>
      </c>
      <c r="E451">
        <v>12381.40988872</v>
      </c>
      <c r="F451">
        <v>2118.5500000000002</v>
      </c>
      <c r="G451">
        <v>33.104438813224903</v>
      </c>
      <c r="H451">
        <v>-0.251157855888407</v>
      </c>
      <c r="I451">
        <v>54.779476668481401</v>
      </c>
      <c r="J451">
        <v>-1.24103747908562</v>
      </c>
      <c r="K451">
        <v>1866.2766844421501</v>
      </c>
      <c r="M451">
        <v>68.186442895094302</v>
      </c>
      <c r="N451">
        <v>0.937423010165918</v>
      </c>
      <c r="O451">
        <v>0.75287342758016895</v>
      </c>
      <c r="P451">
        <v>72.858191906005203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24</v>
      </c>
      <c r="E452">
        <v>12375.146172032</v>
      </c>
      <c r="F452">
        <v>166.07</v>
      </c>
      <c r="G452">
        <v>4.4748384820265397</v>
      </c>
      <c r="H452">
        <v>7.1357792632063202</v>
      </c>
      <c r="I452">
        <v>-1.8751789721496901</v>
      </c>
      <c r="J452">
        <v>1.23822398264931</v>
      </c>
      <c r="K452">
        <v>153.15636294097999</v>
      </c>
      <c r="L452">
        <v>146.032932708982</v>
      </c>
      <c r="M452">
        <v>72.530811271729206</v>
      </c>
      <c r="N452">
        <v>1.79348595146622</v>
      </c>
      <c r="O452">
        <v>3.4623953754440802</v>
      </c>
      <c r="P452">
        <v>38.334027488546397</v>
      </c>
      <c r="Q452">
        <v>-4.2507263381533003E-2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46</v>
      </c>
      <c r="E453">
        <v>12351.078098925</v>
      </c>
      <c r="F453">
        <v>479.65</v>
      </c>
      <c r="G453">
        <v>19.909716992113601</v>
      </c>
      <c r="H453">
        <v>-18.4846551128567</v>
      </c>
      <c r="I453">
        <v>26.168857451196999</v>
      </c>
      <c r="J453">
        <v>-3.9564394047157503E-2</v>
      </c>
      <c r="K453">
        <v>473.55891900555201</v>
      </c>
      <c r="L453">
        <v>416.08211516370699</v>
      </c>
      <c r="M453">
        <v>48.019435759559201</v>
      </c>
      <c r="N453">
        <v>0.63039689229537899</v>
      </c>
      <c r="O453">
        <v>19.837381423954898</v>
      </c>
      <c r="P453">
        <v>54.6759109964527</v>
      </c>
      <c r="Q453">
        <v>3.6179498952153999E-2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-</v>
      </c>
      <c r="D454" t="s">
        <v>80</v>
      </c>
      <c r="E454">
        <v>12298.138942635</v>
      </c>
      <c r="F454">
        <v>1605.95</v>
      </c>
      <c r="G454">
        <v>4.0804083209973996</v>
      </c>
      <c r="H454">
        <v>1.3389576173557001</v>
      </c>
      <c r="I454">
        <v>-3.8640340618731401</v>
      </c>
      <c r="J454">
        <v>1.2313820955083099</v>
      </c>
      <c r="K454">
        <v>1508.27553732308</v>
      </c>
      <c r="L454">
        <v>1422.2463707566701</v>
      </c>
      <c r="M454">
        <v>67.463729587981206</v>
      </c>
      <c r="N454">
        <v>1.19279147899534</v>
      </c>
      <c r="O454">
        <v>12.2077275133098</v>
      </c>
      <c r="P454">
        <v>51.426146810617098</v>
      </c>
      <c r="Q454">
        <v>4.5756916369539997E-3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542</v>
      </c>
      <c r="E455">
        <v>12227.099932884999</v>
      </c>
      <c r="F455">
        <v>927</v>
      </c>
      <c r="G455">
        <v>-39.392280971572902</v>
      </c>
      <c r="H455">
        <v>6.9555740023296702</v>
      </c>
      <c r="I455">
        <v>-5.9039099989288601</v>
      </c>
      <c r="J455">
        <v>3.29891722755811</v>
      </c>
      <c r="K455">
        <v>848.163693780279</v>
      </c>
      <c r="L455">
        <v>866.89870604383896</v>
      </c>
      <c r="M455">
        <v>74.781504394684802</v>
      </c>
      <c r="N455">
        <v>2.2693679686686501</v>
      </c>
      <c r="O455">
        <v>19.741100323624501</v>
      </c>
      <c r="P455">
        <v>21.725428402599899</v>
      </c>
      <c r="Q455">
        <v>-1.7406471014188001E-2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21</v>
      </c>
      <c r="E456">
        <v>12206.73723698</v>
      </c>
      <c r="F456">
        <v>833.35</v>
      </c>
      <c r="G456">
        <v>-41.084036962835903</v>
      </c>
      <c r="H456">
        <v>-4.5915780104126798</v>
      </c>
      <c r="I456">
        <v>-18.7319153406286</v>
      </c>
      <c r="J456">
        <v>-13.095842462263199</v>
      </c>
      <c r="K456">
        <v>836.213015592131</v>
      </c>
      <c r="L456">
        <v>848.95734191839801</v>
      </c>
      <c r="M456">
        <v>34.0890392237431</v>
      </c>
      <c r="N456">
        <v>3.2964849924164001</v>
      </c>
      <c r="O456">
        <v>22.397552048959</v>
      </c>
      <c r="P456">
        <v>12.462887989203701</v>
      </c>
      <c r="Q456">
        <v>-0.10557425474084001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477</v>
      </c>
      <c r="E457">
        <v>12186.265520000001</v>
      </c>
      <c r="F457">
        <v>923.45</v>
      </c>
      <c r="G457">
        <v>-6.8872300785072502</v>
      </c>
      <c r="H457">
        <v>16.540948293044799</v>
      </c>
      <c r="I457">
        <v>7.91107691706181</v>
      </c>
      <c r="J457">
        <v>4.3980383016892297</v>
      </c>
      <c r="K457">
        <v>805.35841275528503</v>
      </c>
      <c r="L457">
        <v>765.39730373012299</v>
      </c>
      <c r="M457">
        <v>81.704670121111107</v>
      </c>
      <c r="N457">
        <v>1.7452537489344</v>
      </c>
      <c r="O457">
        <v>1.5756131896691601</v>
      </c>
      <c r="P457">
        <v>35.801470588235297</v>
      </c>
      <c r="Q457">
        <v>5.0173749341418002E-2</v>
      </c>
    </row>
    <row r="458" spans="1:17" hidden="1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347</v>
      </c>
      <c r="E458">
        <v>12176.089978745</v>
      </c>
      <c r="F458">
        <v>1058.8499999999999</v>
      </c>
      <c r="G458">
        <v>-29.591889882274199</v>
      </c>
      <c r="H458">
        <v>7.6170613546542798</v>
      </c>
      <c r="I458">
        <v>-4.2887100643940101</v>
      </c>
      <c r="J458">
        <v>-1.6612515517681601</v>
      </c>
      <c r="K458">
        <v>991.13360727777899</v>
      </c>
      <c r="L458">
        <v>997.46625973172104</v>
      </c>
      <c r="M458">
        <v>65.847362958056195</v>
      </c>
      <c r="N458">
        <v>0.53351651840148995</v>
      </c>
      <c r="O458">
        <v>11.186057332096301</v>
      </c>
      <c r="P458">
        <v>29.1044321160763</v>
      </c>
      <c r="Q458">
        <v>-2.1674488173396001E-2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662</v>
      </c>
      <c r="E459">
        <v>11994.746061419901</v>
      </c>
      <c r="F459">
        <v>734.3</v>
      </c>
      <c r="G459">
        <v>73.645609962675394</v>
      </c>
      <c r="H459">
        <v>-6.8030016372473803</v>
      </c>
      <c r="I459">
        <v>41.092370456809597</v>
      </c>
      <c r="J459">
        <v>-3.0687715244983802</v>
      </c>
      <c r="K459">
        <v>702.50419986664303</v>
      </c>
      <c r="L459">
        <v>596.72893701906105</v>
      </c>
      <c r="M459">
        <v>48.465196356251099</v>
      </c>
      <c r="N459">
        <v>0.52258257660974405</v>
      </c>
      <c r="O459">
        <v>11.9433474056924</v>
      </c>
      <c r="P459">
        <v>109.47083155042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62</v>
      </c>
      <c r="E460">
        <v>11943.930324479999</v>
      </c>
      <c r="F460">
        <v>494.65</v>
      </c>
      <c r="G460">
        <v>40.099722372873899</v>
      </c>
      <c r="H460">
        <v>9.4883796081384908</v>
      </c>
      <c r="I460">
        <v>9.1666351308591594</v>
      </c>
      <c r="J460">
        <v>-2.7295482109145701</v>
      </c>
      <c r="K460">
        <v>451.70841487219201</v>
      </c>
      <c r="L460">
        <v>408.87223141662002</v>
      </c>
      <c r="M460">
        <v>63.843516507310603</v>
      </c>
      <c r="N460">
        <v>1.7593345539349601</v>
      </c>
      <c r="O460">
        <v>2.5674719498635499</v>
      </c>
      <c r="P460">
        <v>71.932568647897099</v>
      </c>
      <c r="Q460">
        <v>1.3026968327163E-2</v>
      </c>
    </row>
    <row r="461" spans="1:17" hidden="1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1043</v>
      </c>
      <c r="E461">
        <v>11939.938425</v>
      </c>
      <c r="F461">
        <v>1385.25</v>
      </c>
      <c r="G461">
        <v>21.741549839696699</v>
      </c>
      <c r="H461">
        <v>-5.7001599043391602</v>
      </c>
      <c r="I461">
        <v>46.749148062225402</v>
      </c>
      <c r="J461">
        <v>-1.1462126164128501</v>
      </c>
      <c r="K461">
        <v>1291.13852661027</v>
      </c>
      <c r="M461">
        <v>53.028050532893801</v>
      </c>
      <c r="N461">
        <v>0.603338855095091</v>
      </c>
      <c r="O461">
        <v>6.3345966432051899</v>
      </c>
      <c r="P461">
        <v>72.821408520990502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67</v>
      </c>
      <c r="E462">
        <v>11844</v>
      </c>
      <c r="F462">
        <v>78.27</v>
      </c>
      <c r="G462">
        <v>121.605509983895</v>
      </c>
      <c r="H462">
        <v>0.80094067642639999</v>
      </c>
      <c r="I462">
        <v>19.064256625666001</v>
      </c>
      <c r="J462">
        <v>-4.6306411627475299</v>
      </c>
      <c r="K462">
        <v>75.569066161449001</v>
      </c>
      <c r="L462">
        <v>66.836709685667799</v>
      </c>
      <c r="M462">
        <v>49.411062052739702</v>
      </c>
      <c r="N462">
        <v>2.3421882721685998</v>
      </c>
      <c r="O462">
        <v>30.190366679442899</v>
      </c>
      <c r="P462">
        <v>150.06389776357801</v>
      </c>
      <c r="Q462">
        <v>3.1731539360680003E-2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129</v>
      </c>
      <c r="E463">
        <v>11819.41885785</v>
      </c>
      <c r="F463">
        <v>402.2</v>
      </c>
      <c r="G463">
        <v>22.9107512075228</v>
      </c>
      <c r="H463">
        <v>-2.3567886724387699</v>
      </c>
      <c r="I463">
        <v>27.070980951124199</v>
      </c>
      <c r="J463">
        <v>-6.4841579836327297</v>
      </c>
      <c r="K463">
        <v>364.11159467054102</v>
      </c>
      <c r="L463">
        <v>328.06946149751599</v>
      </c>
      <c r="M463">
        <v>52.109556093416103</v>
      </c>
      <c r="N463">
        <v>1.3838466769795299</v>
      </c>
      <c r="O463">
        <v>5.4077573346593599</v>
      </c>
      <c r="P463">
        <v>59.098101265822699</v>
      </c>
      <c r="Q463">
        <v>0.20272857347926901</v>
      </c>
    </row>
    <row r="464" spans="1:17" hidden="1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56</v>
      </c>
      <c r="E464">
        <v>11813.04593348</v>
      </c>
      <c r="F464">
        <v>8915.7000000000007</v>
      </c>
      <c r="G464">
        <v>201.50521558930899</v>
      </c>
      <c r="H464">
        <v>-7.4097246692137002</v>
      </c>
      <c r="I464">
        <v>131.045908182164</v>
      </c>
      <c r="J464">
        <v>-1.61579614744912</v>
      </c>
      <c r="K464">
        <v>8622.5954205725393</v>
      </c>
      <c r="L464">
        <v>6282.4952277439597</v>
      </c>
      <c r="M464">
        <v>50.136151519391099</v>
      </c>
      <c r="N464">
        <v>0.34936166781079397</v>
      </c>
      <c r="O464">
        <v>15.2781049160469</v>
      </c>
      <c r="P464">
        <v>271.47202199908298</v>
      </c>
      <c r="Q464">
        <v>0.17326981253536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140</v>
      </c>
      <c r="E465">
        <v>11749.58119287</v>
      </c>
      <c r="F465">
        <v>520.20000000000005</v>
      </c>
      <c r="G465">
        <v>424.763088472704</v>
      </c>
      <c r="H465">
        <v>9.5359950190104001</v>
      </c>
      <c r="I465">
        <v>166.63569228836201</v>
      </c>
      <c r="J465">
        <v>10.591079880790399</v>
      </c>
      <c r="K465">
        <v>403.99732452573102</v>
      </c>
      <c r="L465">
        <v>276.35718585589302</v>
      </c>
      <c r="M465">
        <v>78.994252653616201</v>
      </c>
      <c r="N465">
        <v>0.32511511279823102</v>
      </c>
      <c r="O465">
        <v>0</v>
      </c>
      <c r="P465">
        <v>462.98701298701297</v>
      </c>
      <c r="Q465">
        <v>0.151836050528001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381</v>
      </c>
      <c r="E466">
        <v>11731.148066850001</v>
      </c>
      <c r="F466">
        <v>257.05</v>
      </c>
      <c r="G466">
        <v>126.667850377466</v>
      </c>
      <c r="H466">
        <v>-10.2397687606753</v>
      </c>
      <c r="I466">
        <v>45.881080351339399</v>
      </c>
      <c r="J466">
        <v>-5.4495676535971898</v>
      </c>
      <c r="K466">
        <v>243.354923383695</v>
      </c>
      <c r="L466">
        <v>199.43096652654</v>
      </c>
      <c r="M466">
        <v>41.879051226618301</v>
      </c>
      <c r="N466">
        <v>1.28151221157932</v>
      </c>
      <c r="O466">
        <v>13.1102898268819</v>
      </c>
      <c r="P466">
        <v>165.54752066115699</v>
      </c>
      <c r="Q466">
        <v>0.102006888341378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62</v>
      </c>
      <c r="E467">
        <v>11713.995769575</v>
      </c>
      <c r="F467">
        <v>732.6</v>
      </c>
      <c r="G467">
        <v>56.680739565920099</v>
      </c>
      <c r="H467">
        <v>-1.9375202527100599</v>
      </c>
      <c r="I467">
        <v>15.325332135121499</v>
      </c>
      <c r="J467">
        <v>0.19937454230170401</v>
      </c>
      <c r="K467">
        <v>701.42305215367799</v>
      </c>
      <c r="L467">
        <v>585.58691480408004</v>
      </c>
      <c r="M467">
        <v>54.870538997009902</v>
      </c>
      <c r="N467">
        <v>0.54967486485222805</v>
      </c>
      <c r="O467">
        <v>5.78760578760577</v>
      </c>
      <c r="P467">
        <v>129.83529411764701</v>
      </c>
      <c r="Q467">
        <v>-3.4206671160281997E-2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953</v>
      </c>
      <c r="E468">
        <v>11662.78131031</v>
      </c>
      <c r="F468">
        <v>2444.85</v>
      </c>
      <c r="G468">
        <v>23.266427758961498</v>
      </c>
      <c r="H468">
        <v>1.89564841740101</v>
      </c>
      <c r="I468">
        <v>-15.224168918531999</v>
      </c>
      <c r="J468">
        <v>-1.92126220642251</v>
      </c>
      <c r="K468">
        <v>2356.3428142999801</v>
      </c>
      <c r="L468">
        <v>2269.0332824882298</v>
      </c>
      <c r="M468">
        <v>63.735837676166099</v>
      </c>
      <c r="N468">
        <v>1.23325831114023</v>
      </c>
      <c r="O468">
        <v>15.671718101314999</v>
      </c>
      <c r="P468">
        <v>54.541719342604303</v>
      </c>
      <c r="Q468">
        <v>4.2107872161607003E-2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903</v>
      </c>
      <c r="E469">
        <v>11656.072265364</v>
      </c>
      <c r="F469">
        <v>82.53</v>
      </c>
      <c r="G469">
        <v>71.583548714216903</v>
      </c>
      <c r="H469">
        <v>5.7042993062543799</v>
      </c>
      <c r="I469">
        <v>-2.9994442710614702</v>
      </c>
      <c r="J469">
        <v>1.7618538628279301</v>
      </c>
      <c r="K469">
        <v>77.3561653443371</v>
      </c>
      <c r="L469">
        <v>71.204703299914797</v>
      </c>
      <c r="M469">
        <v>61.851125836061897</v>
      </c>
      <c r="N469">
        <v>2.08775081573466</v>
      </c>
      <c r="O469">
        <v>14.927905004240801</v>
      </c>
      <c r="P469">
        <v>110.80459770114901</v>
      </c>
      <c r="Q469">
        <v>5.0405954088667999E-2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59</v>
      </c>
      <c r="E470">
        <v>11621.097004638001</v>
      </c>
      <c r="F470">
        <v>28.99</v>
      </c>
      <c r="G470">
        <v>67.486897996513605</v>
      </c>
      <c r="H470">
        <v>6.1610510354139203</v>
      </c>
      <c r="I470">
        <v>10.091486666101799</v>
      </c>
      <c r="J470">
        <v>-5.2429357521658897</v>
      </c>
      <c r="K470">
        <v>27.628778435208702</v>
      </c>
      <c r="L470">
        <v>24.473303819745801</v>
      </c>
      <c r="M470">
        <v>48.165624797879403</v>
      </c>
      <c r="N470">
        <v>1.11130750507312</v>
      </c>
      <c r="O470">
        <v>18.834080717488799</v>
      </c>
      <c r="P470">
        <v>105.602836879432</v>
      </c>
      <c r="Q470">
        <v>5.9732445910478001E-2</v>
      </c>
    </row>
    <row r="471" spans="1:17" hidden="1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86</v>
      </c>
      <c r="E471">
        <v>11516.9498752</v>
      </c>
      <c r="F471">
        <v>95.76</v>
      </c>
      <c r="G471">
        <v>-42.618546129560798</v>
      </c>
      <c r="H471">
        <v>-7.0470567252385701</v>
      </c>
      <c r="I471">
        <v>-13.9605588632693</v>
      </c>
      <c r="J471">
        <v>-2.5699665644908198</v>
      </c>
      <c r="K471">
        <v>96.495874795068403</v>
      </c>
      <c r="L471">
        <v>100.419506560982</v>
      </c>
      <c r="M471">
        <v>13.715137464591701</v>
      </c>
      <c r="N471">
        <v>0.92842145445959701</v>
      </c>
      <c r="O471">
        <v>24.582289055973199</v>
      </c>
      <c r="P471">
        <v>5.3465346534653504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46</v>
      </c>
      <c r="E472">
        <v>11491.947858185</v>
      </c>
      <c r="F472">
        <v>1726.95</v>
      </c>
      <c r="G472">
        <v>74.558323267938903</v>
      </c>
      <c r="H472">
        <v>4.1143076373343499</v>
      </c>
      <c r="I472">
        <v>92.601393561950999</v>
      </c>
      <c r="J472">
        <v>-1.1446792081689801</v>
      </c>
      <c r="K472">
        <v>1488.0659924379299</v>
      </c>
      <c r="L472">
        <v>1128.0139336485199</v>
      </c>
      <c r="M472">
        <v>58.350297170868799</v>
      </c>
      <c r="N472">
        <v>0.44990581448184902</v>
      </c>
      <c r="O472">
        <v>8.2775992356466599</v>
      </c>
      <c r="P472">
        <v>114.501304185815</v>
      </c>
      <c r="Q472">
        <v>0.157458990631303</v>
      </c>
    </row>
    <row r="473" spans="1:17" hidden="1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1068</v>
      </c>
      <c r="E473">
        <v>11487.8143354899</v>
      </c>
      <c r="F473">
        <v>1248.5</v>
      </c>
      <c r="G473">
        <v>-4.6857446111697199</v>
      </c>
      <c r="H473">
        <v>-7.9843700470301607E-2</v>
      </c>
      <c r="I473">
        <v>10.2965527787564</v>
      </c>
      <c r="J473">
        <v>-1.2790641382867101</v>
      </c>
      <c r="K473">
        <v>1101.7892180464401</v>
      </c>
      <c r="M473">
        <v>71.859011855479494</v>
      </c>
      <c r="N473">
        <v>0.44493185885063002</v>
      </c>
      <c r="O473">
        <v>1.7220664797757299</v>
      </c>
      <c r="P473">
        <v>53.529267092966002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21</v>
      </c>
      <c r="E474">
        <v>11448.86092488</v>
      </c>
      <c r="F474">
        <v>1835.95</v>
      </c>
      <c r="G474">
        <v>-12.1757124302625</v>
      </c>
      <c r="H474">
        <v>14.6462595010359</v>
      </c>
      <c r="I474">
        <v>-0.93287901458432398</v>
      </c>
      <c r="J474">
        <v>17.466001463928301</v>
      </c>
      <c r="K474">
        <v>1563.65415527301</v>
      </c>
      <c r="L474">
        <v>1544.4869763562899</v>
      </c>
      <c r="M474">
        <v>69.466302218032297</v>
      </c>
      <c r="N474">
        <v>4.2185872923916703</v>
      </c>
      <c r="O474">
        <v>5.1226885263759803</v>
      </c>
      <c r="P474">
        <v>32.459146495436599</v>
      </c>
      <c r="Q474">
        <v>-6.5390794099562E-2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388</v>
      </c>
      <c r="E475">
        <v>11414.40921102</v>
      </c>
      <c r="F475">
        <v>2837.3</v>
      </c>
      <c r="G475">
        <v>11.252704806194799</v>
      </c>
      <c r="H475">
        <v>10.7570950025203</v>
      </c>
      <c r="I475">
        <v>5.76093204327168</v>
      </c>
      <c r="J475">
        <v>8.6141975102102695</v>
      </c>
      <c r="K475">
        <v>2509.00916874941</v>
      </c>
      <c r="L475">
        <v>2412.37393896195</v>
      </c>
      <c r="M475">
        <v>85.883461449526095</v>
      </c>
      <c r="N475">
        <v>2.0409270299668298</v>
      </c>
      <c r="O475">
        <v>5.6796954851442996</v>
      </c>
      <c r="P475">
        <v>40.106661399437002</v>
      </c>
      <c r="Q475">
        <v>6.4233189126194995E-2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286</v>
      </c>
      <c r="E476">
        <v>11414.360061328</v>
      </c>
      <c r="F476">
        <v>144.88</v>
      </c>
      <c r="G476">
        <v>28.953564663180199</v>
      </c>
      <c r="H476">
        <v>-5.5825193151489403</v>
      </c>
      <c r="I476">
        <v>11.1032476888729</v>
      </c>
      <c r="J476">
        <v>-4.4186060202731303</v>
      </c>
      <c r="K476">
        <v>143.33704174469699</v>
      </c>
      <c r="L476">
        <v>129.99745201462599</v>
      </c>
      <c r="M476">
        <v>46.454084446501</v>
      </c>
      <c r="N476">
        <v>1.0778798788995501</v>
      </c>
      <c r="O476">
        <v>9.0557702926559802</v>
      </c>
      <c r="P476">
        <v>61.156840934371502</v>
      </c>
      <c r="Q476">
        <v>0.13322188290466599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119</v>
      </c>
      <c r="E477">
        <v>11364.7009184</v>
      </c>
      <c r="F477">
        <v>1866.05</v>
      </c>
      <c r="G477">
        <v>0.40572124777177898</v>
      </c>
      <c r="H477">
        <v>-5.4867492299793499</v>
      </c>
      <c r="I477">
        <v>5.59737059516454E-2</v>
      </c>
      <c r="J477">
        <v>-6.29446432934244</v>
      </c>
      <c r="K477">
        <v>1759.8308412277099</v>
      </c>
      <c r="L477">
        <v>1641.7831909013801</v>
      </c>
      <c r="M477">
        <v>35.484055198217298</v>
      </c>
      <c r="N477">
        <v>0.62426026914384003</v>
      </c>
      <c r="O477">
        <v>5.7206398542375601</v>
      </c>
      <c r="P477">
        <v>30.946282586575901</v>
      </c>
      <c r="Q477">
        <v>-0.115772430839862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197</v>
      </c>
      <c r="E478">
        <v>11326.423055539901</v>
      </c>
      <c r="F478">
        <v>496.45</v>
      </c>
      <c r="G478">
        <v>43.279409909379503</v>
      </c>
      <c r="H478">
        <v>6.0297036291332597</v>
      </c>
      <c r="I478">
        <v>17.912019113242501</v>
      </c>
      <c r="J478">
        <v>-1.749742868836E-2</v>
      </c>
      <c r="K478">
        <v>443.242157375864</v>
      </c>
      <c r="L478">
        <v>392.338125985251</v>
      </c>
      <c r="M478">
        <v>60.385898817058603</v>
      </c>
      <c r="N478">
        <v>1.69102936450205</v>
      </c>
      <c r="O478">
        <v>0.90643569342330199</v>
      </c>
      <c r="P478">
        <v>78.900900900900893</v>
      </c>
      <c r="Q478">
        <v>0.13534495093537699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716</v>
      </c>
      <c r="E479">
        <v>11293.325541050001</v>
      </c>
      <c r="F479">
        <v>8740.15</v>
      </c>
      <c r="G479">
        <v>-11.2370150042783</v>
      </c>
      <c r="H479">
        <v>15.153919451135099</v>
      </c>
      <c r="I479">
        <v>-0.49162506034926001</v>
      </c>
      <c r="J479">
        <v>-6.6132756072202001</v>
      </c>
      <c r="K479">
        <v>7706.4553676981704</v>
      </c>
      <c r="L479">
        <v>7594.4557992903301</v>
      </c>
      <c r="M479">
        <v>65.1791606656586</v>
      </c>
      <c r="N479">
        <v>2.63039372463387</v>
      </c>
      <c r="O479">
        <v>11.439735015989401</v>
      </c>
      <c r="P479">
        <v>32.603319577618599</v>
      </c>
      <c r="Q479">
        <v>5.6469521047655999E-2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745</v>
      </c>
      <c r="E480">
        <v>11231.262444402</v>
      </c>
      <c r="F480">
        <v>246.72</v>
      </c>
      <c r="G480">
        <v>183.63033233994699</v>
      </c>
      <c r="H480">
        <v>5.2279709808433799</v>
      </c>
      <c r="I480">
        <v>67.249162123050994</v>
      </c>
      <c r="J480">
        <v>0.44726868781905499</v>
      </c>
      <c r="K480">
        <v>213.75847793579399</v>
      </c>
      <c r="L480">
        <v>169.93555926207799</v>
      </c>
      <c r="M480">
        <v>67.784687002640894</v>
      </c>
      <c r="N480">
        <v>1.4234189722102899</v>
      </c>
      <c r="O480">
        <v>1.22405966277561</v>
      </c>
      <c r="P480">
        <v>232.05921938088801</v>
      </c>
      <c r="Q480">
        <v>0.13682172350948699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342</v>
      </c>
      <c r="E481">
        <v>11219.941636365</v>
      </c>
      <c r="F481">
        <v>1869.95</v>
      </c>
      <c r="G481">
        <v>150.30165814411501</v>
      </c>
      <c r="H481">
        <v>13.8000475895245</v>
      </c>
      <c r="I481">
        <v>162.69219058497799</v>
      </c>
      <c r="J481">
        <v>-2.0580504644176298</v>
      </c>
      <c r="K481">
        <v>1576.30872717638</v>
      </c>
      <c r="M481">
        <v>65.035462586392498</v>
      </c>
      <c r="N481">
        <v>1.1544591256683601</v>
      </c>
      <c r="O481">
        <v>11.2329206663279</v>
      </c>
      <c r="P481">
        <v>191.08810709838099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388</v>
      </c>
      <c r="E482">
        <v>11204.597956275</v>
      </c>
      <c r="F482">
        <v>445.8</v>
      </c>
      <c r="G482">
        <v>63.645436654117603</v>
      </c>
      <c r="H482">
        <v>-3.31368677051851</v>
      </c>
      <c r="I482">
        <v>2.3962341934479601</v>
      </c>
      <c r="J482">
        <v>6.1458237961427997</v>
      </c>
      <c r="K482">
        <v>409.83151843366102</v>
      </c>
      <c r="L482">
        <v>383.34714741239202</v>
      </c>
      <c r="M482">
        <v>72.636362442860005</v>
      </c>
      <c r="N482">
        <v>2.42456250379036</v>
      </c>
      <c r="O482">
        <v>24.259757738896301</v>
      </c>
      <c r="P482">
        <v>95.740944017563095</v>
      </c>
      <c r="Q482">
        <v>0.10504636322561201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62</v>
      </c>
      <c r="E483">
        <v>11193.276188960001</v>
      </c>
      <c r="F483">
        <v>1452.35</v>
      </c>
      <c r="G483">
        <v>54.042106007887703</v>
      </c>
      <c r="H483">
        <v>5.98290965146498</v>
      </c>
      <c r="I483">
        <v>-3.84294798097784</v>
      </c>
      <c r="J483">
        <v>0.71249778254305196</v>
      </c>
      <c r="K483">
        <v>1368.3928115675501</v>
      </c>
      <c r="L483">
        <v>1265.97558552546</v>
      </c>
      <c r="M483">
        <v>67.193553420448197</v>
      </c>
      <c r="N483">
        <v>1.3147214703192001</v>
      </c>
      <c r="O483">
        <v>11.4779495300719</v>
      </c>
      <c r="P483">
        <v>85.473469127131096</v>
      </c>
      <c r="Q483">
        <v>7.0193918568339994E-2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148</v>
      </c>
      <c r="E484">
        <v>11132.6765056</v>
      </c>
      <c r="F484">
        <v>11975.95</v>
      </c>
      <c r="G484">
        <v>167.053068487275</v>
      </c>
      <c r="H484">
        <v>-13.394234785582199</v>
      </c>
      <c r="I484">
        <v>67.302302282109295</v>
      </c>
      <c r="J484">
        <v>-5.5355722039192496</v>
      </c>
      <c r="K484">
        <v>10646.3958584421</v>
      </c>
      <c r="L484">
        <v>8180.1384298223702</v>
      </c>
      <c r="M484">
        <v>48.9384457406086</v>
      </c>
      <c r="N484">
        <v>1.1483925710664</v>
      </c>
      <c r="O484">
        <v>4.3758532726004997</v>
      </c>
      <c r="P484">
        <v>207.31203489864001</v>
      </c>
      <c r="Q484">
        <v>0.21025278894589899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24</v>
      </c>
      <c r="E485">
        <v>11038.070859171999</v>
      </c>
      <c r="F485">
        <v>96.31</v>
      </c>
      <c r="G485">
        <v>-19.669145959530301</v>
      </c>
      <c r="H485">
        <v>-5.0626624387579602</v>
      </c>
      <c r="I485">
        <v>-21.444919725777101</v>
      </c>
      <c r="J485">
        <v>-8.2663073971776608</v>
      </c>
      <c r="K485">
        <v>98.251597713353505</v>
      </c>
      <c r="L485">
        <v>95.598565434545606</v>
      </c>
      <c r="M485">
        <v>36.4521951922329</v>
      </c>
      <c r="N485">
        <v>1.51929334149399</v>
      </c>
      <c r="O485">
        <v>20.963555186377299</v>
      </c>
      <c r="P485">
        <v>17.308160779537101</v>
      </c>
      <c r="Q485">
        <v>3.3937846654166999E-2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218</v>
      </c>
      <c r="E486">
        <v>10968.38584716</v>
      </c>
      <c r="F486">
        <v>573.29999999999995</v>
      </c>
      <c r="G486">
        <v>17.469000233733901</v>
      </c>
      <c r="H486">
        <v>-10.0573709151284</v>
      </c>
      <c r="I486">
        <v>-7.0371833812711699</v>
      </c>
      <c r="J486">
        <v>-6.6518773417754398</v>
      </c>
      <c r="K486">
        <v>588.86703978689798</v>
      </c>
      <c r="L486">
        <v>552.81030410113499</v>
      </c>
      <c r="M486">
        <v>34.941433538172802</v>
      </c>
      <c r="N486">
        <v>0.62292778718715303</v>
      </c>
      <c r="O486">
        <v>23.739752311180801</v>
      </c>
      <c r="P486">
        <v>45.9149910918808</v>
      </c>
      <c r="Q486">
        <v>-5.4658320215623002E-2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542</v>
      </c>
      <c r="E487">
        <v>10925.67891776</v>
      </c>
      <c r="F487">
        <v>2162</v>
      </c>
      <c r="G487">
        <v>-46.295039966703499</v>
      </c>
      <c r="H487">
        <v>3.0792569588724299</v>
      </c>
      <c r="I487">
        <v>-30.918297624463701</v>
      </c>
      <c r="J487">
        <v>-0.86007563579934698</v>
      </c>
      <c r="K487">
        <v>2036.88065969127</v>
      </c>
      <c r="L487">
        <v>2176.8611876391001</v>
      </c>
      <c r="M487">
        <v>71.295231613165598</v>
      </c>
      <c r="N487">
        <v>1.3171762289478699</v>
      </c>
      <c r="O487">
        <v>27.243293246993499</v>
      </c>
      <c r="P487">
        <v>19.579646017699101</v>
      </c>
      <c r="Q487">
        <v>-0.13938353186105501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347</v>
      </c>
      <c r="E488">
        <v>10906.1510936</v>
      </c>
      <c r="F488">
        <v>825.3</v>
      </c>
      <c r="G488">
        <v>-15.7578074148428</v>
      </c>
      <c r="H488">
        <v>7.9445133014620399</v>
      </c>
      <c r="I488">
        <v>-0.45563489494475101</v>
      </c>
      <c r="J488">
        <v>-2.8916965222967299</v>
      </c>
      <c r="K488">
        <v>734.55246307176606</v>
      </c>
      <c r="L488">
        <v>743.12314767221801</v>
      </c>
      <c r="M488">
        <v>72.318514151703397</v>
      </c>
      <c r="N488">
        <v>1.1328448674015399</v>
      </c>
      <c r="O488">
        <v>1.16321337695384</v>
      </c>
      <c r="P488">
        <v>27.5283937263385</v>
      </c>
      <c r="Q488">
        <v>-9.8419499182754E-2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230</v>
      </c>
      <c r="E489">
        <v>10898.18091214</v>
      </c>
      <c r="F489">
        <v>1633.6</v>
      </c>
      <c r="G489">
        <v>43.400442784198297</v>
      </c>
      <c r="H489">
        <v>1.05830533461635</v>
      </c>
      <c r="I489">
        <v>26.065888148185799</v>
      </c>
      <c r="J489">
        <v>-1.87854379901473</v>
      </c>
      <c r="K489">
        <v>1532.97130430316</v>
      </c>
      <c r="L489">
        <v>1262.0769881593301</v>
      </c>
      <c r="M489">
        <v>56.600486616274502</v>
      </c>
      <c r="N489">
        <v>0.81218519267202305</v>
      </c>
      <c r="O489">
        <v>6.0204456415279202</v>
      </c>
      <c r="P489">
        <v>94.0834026375192</v>
      </c>
      <c r="Q489">
        <v>0.127402161782737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98</v>
      </c>
      <c r="E490">
        <v>10880.106504879999</v>
      </c>
      <c r="F490">
        <v>1782.8</v>
      </c>
      <c r="G490">
        <v>181.228478752527</v>
      </c>
      <c r="H490">
        <v>-12.6769280474296</v>
      </c>
      <c r="I490">
        <v>76.277218948972504</v>
      </c>
      <c r="J490">
        <v>7.0402879874701604E-2</v>
      </c>
      <c r="K490">
        <v>1781.52176011187</v>
      </c>
      <c r="L490">
        <v>1354.2557096380599</v>
      </c>
      <c r="M490">
        <v>56.085239424375303</v>
      </c>
      <c r="N490">
        <v>0.41341713613722703</v>
      </c>
      <c r="O490">
        <v>18.305474534440201</v>
      </c>
      <c r="P490">
        <v>258.47184986595101</v>
      </c>
      <c r="Q490">
        <v>0.29499765229142999</v>
      </c>
    </row>
    <row r="491" spans="1:17" hidden="1" x14ac:dyDescent="0.3">
      <c r="A491" t="s">
        <v>1103</v>
      </c>
      <c r="B491" t="s">
        <v>1104</v>
      </c>
      <c r="C491" t="str">
        <f>IFERROR(VLOOKUP(Table1[[#This Row],[Ticker]],[1]!Table1[[Symbol]:[Industry]],2,FALSE),"-")</f>
        <v>-</v>
      </c>
      <c r="D491" t="s">
        <v>148</v>
      </c>
      <c r="E491">
        <v>10848.743655344901</v>
      </c>
      <c r="F491">
        <v>758.9</v>
      </c>
      <c r="G491">
        <v>625.35072778374695</v>
      </c>
      <c r="H491">
        <v>-8.7209730070797704</v>
      </c>
      <c r="I491">
        <v>207.77927069747699</v>
      </c>
      <c r="J491">
        <v>-7.0230833103967898</v>
      </c>
      <c r="K491">
        <v>664.09207329259402</v>
      </c>
      <c r="L491">
        <v>421.83621731647202</v>
      </c>
      <c r="M491">
        <v>40.080619356773099</v>
      </c>
      <c r="N491">
        <v>1.25387167416918</v>
      </c>
      <c r="O491">
        <v>11.4376070628541</v>
      </c>
      <c r="P491">
        <v>898.55263157894694</v>
      </c>
      <c r="Q491">
        <v>0.24482589695783399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Row],[Ticker]],[1]!Table1[[Symbol]:[Industry]],2,FALSE),"-")</f>
        <v>-</v>
      </c>
      <c r="D492" t="s">
        <v>129</v>
      </c>
      <c r="E492">
        <v>10827.409607559999</v>
      </c>
      <c r="F492">
        <v>754.2</v>
      </c>
      <c r="G492">
        <v>114.976330986204</v>
      </c>
      <c r="H492">
        <v>41.740543696520596</v>
      </c>
      <c r="I492">
        <v>57.8102320384208</v>
      </c>
      <c r="J492">
        <v>-2.4598235796829502</v>
      </c>
      <c r="K492">
        <v>597.64309819108405</v>
      </c>
      <c r="L492">
        <v>486.590404253624</v>
      </c>
      <c r="M492">
        <v>75.414418758209607</v>
      </c>
      <c r="N492">
        <v>0.834882757155614</v>
      </c>
      <c r="O492">
        <v>3.0230708035003899</v>
      </c>
      <c r="P492">
        <v>147.076167076167</v>
      </c>
      <c r="Q492">
        <v>0.168719562360511</v>
      </c>
    </row>
    <row r="493" spans="1:17" hidden="1" x14ac:dyDescent="0.3">
      <c r="A493" t="s">
        <v>1107</v>
      </c>
      <c r="B493" t="s">
        <v>1108</v>
      </c>
      <c r="C493" t="str">
        <f>IFERROR(VLOOKUP(Table1[[#This Row],[Ticker]],[1]!Table1[[Symbol]:[Industry]],2,FALSE),"-")</f>
        <v>-</v>
      </c>
      <c r="D493" t="s">
        <v>705</v>
      </c>
      <c r="E493">
        <v>10739.054693185</v>
      </c>
      <c r="F493">
        <v>111.34</v>
      </c>
      <c r="G493">
        <v>40.169250937690002</v>
      </c>
      <c r="H493">
        <v>-9.4277679103204797</v>
      </c>
      <c r="I493">
        <v>10.558067680743401</v>
      </c>
      <c r="J493">
        <v>-1.0650914050229801</v>
      </c>
      <c r="K493">
        <v>107.99905258104501</v>
      </c>
      <c r="L493">
        <v>95.033104809696994</v>
      </c>
      <c r="M493">
        <v>54.041415573722702</v>
      </c>
      <c r="N493">
        <v>0.72544367332389204</v>
      </c>
      <c r="O493">
        <v>9.25094305730196</v>
      </c>
      <c r="P493">
        <v>70.897927858787398</v>
      </c>
      <c r="Q493">
        <v>2.1133606920337E-2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Row],[Ticker]],[1]!Table1[[Symbol]:[Industry]],2,FALSE),"-")</f>
        <v>-</v>
      </c>
      <c r="D494" t="s">
        <v>375</v>
      </c>
      <c r="E494">
        <v>10721.793546303999</v>
      </c>
      <c r="F494">
        <v>188.52</v>
      </c>
      <c r="G494">
        <v>183.92742087233</v>
      </c>
      <c r="H494">
        <v>-6.3185652824447596</v>
      </c>
      <c r="I494">
        <v>57.293963937749297</v>
      </c>
      <c r="J494">
        <v>-5.0484309839664698</v>
      </c>
      <c r="K494">
        <v>172.48461199041699</v>
      </c>
      <c r="L494">
        <v>142.76843139746001</v>
      </c>
      <c r="M494">
        <v>51.706080581669802</v>
      </c>
      <c r="N494">
        <v>0.89568838630231795</v>
      </c>
      <c r="O494">
        <v>10.333121154254099</v>
      </c>
      <c r="P494">
        <v>248.14404432132901</v>
      </c>
      <c r="Q494">
        <v>0.15549980535108701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Row],[Ticker]],[1]!Table1[[Symbol]:[Industry]],2,FALSE),"-")</f>
        <v>-</v>
      </c>
      <c r="D495" t="s">
        <v>1113</v>
      </c>
      <c r="E495">
        <v>10681.725086549999</v>
      </c>
      <c r="F495">
        <v>554</v>
      </c>
      <c r="G495">
        <v>21.230734808988899</v>
      </c>
      <c r="H495">
        <v>-6.5407448165009499E-2</v>
      </c>
      <c r="I495">
        <v>38.8786121994913</v>
      </c>
      <c r="J495">
        <v>-2.4055521500763901</v>
      </c>
      <c r="K495">
        <v>494.58498901677302</v>
      </c>
      <c r="L495">
        <v>416.29294649769901</v>
      </c>
      <c r="M495">
        <v>62.519573493692199</v>
      </c>
      <c r="N495">
        <v>0.80428453121125598</v>
      </c>
      <c r="O495">
        <v>4.9458483754512601</v>
      </c>
      <c r="P495">
        <v>78.940568475452096</v>
      </c>
      <c r="Q495">
        <v>5.3154910474425998E-2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378</v>
      </c>
      <c r="E496">
        <v>10658.062403899999</v>
      </c>
      <c r="F496">
        <v>197</v>
      </c>
      <c r="G496">
        <v>53.785759044349597</v>
      </c>
      <c r="H496">
        <v>14.168360573857999</v>
      </c>
      <c r="I496">
        <v>6.7650041587868701</v>
      </c>
      <c r="J496">
        <v>-7.0134432138607199</v>
      </c>
      <c r="K496">
        <v>165.611254565351</v>
      </c>
      <c r="L496">
        <v>146.93996110238299</v>
      </c>
      <c r="M496">
        <v>58.384108160401098</v>
      </c>
      <c r="N496">
        <v>3.45523634563486</v>
      </c>
      <c r="O496">
        <v>15.5837563451776</v>
      </c>
      <c r="P496">
        <v>87.173396674584296</v>
      </c>
      <c r="Q496">
        <v>7.6002062082230995E-2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62</v>
      </c>
      <c r="E497">
        <v>10648.223882660001</v>
      </c>
      <c r="F497">
        <v>887.4</v>
      </c>
      <c r="G497">
        <v>28.955887543551899</v>
      </c>
      <c r="H497">
        <v>-2.9401859258921599</v>
      </c>
      <c r="I497">
        <v>24.487205769545302</v>
      </c>
      <c r="J497">
        <v>1.60367698563493</v>
      </c>
      <c r="K497">
        <v>834.53717028722701</v>
      </c>
      <c r="L497">
        <v>752.79706416671695</v>
      </c>
      <c r="M497">
        <v>64.548284981371395</v>
      </c>
      <c r="N497">
        <v>0.62951842941315095</v>
      </c>
      <c r="O497">
        <v>2.0960108181203601</v>
      </c>
      <c r="P497">
        <v>57.256778309409803</v>
      </c>
      <c r="Q497">
        <v>-2.8382717509522998E-2</v>
      </c>
    </row>
    <row r="498" spans="1:17" hidden="1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705</v>
      </c>
      <c r="E498">
        <v>10625.948094249999</v>
      </c>
      <c r="F498">
        <v>539.28</v>
      </c>
      <c r="G498">
        <v>-8.5573801667561202</v>
      </c>
      <c r="H498">
        <v>-2.4005966074926999</v>
      </c>
      <c r="I498">
        <v>-1.26456864337006</v>
      </c>
      <c r="J498">
        <v>-0.141010585340793</v>
      </c>
      <c r="K498">
        <v>508.78463132582601</v>
      </c>
      <c r="L498">
        <v>480.93394078772201</v>
      </c>
      <c r="M498">
        <v>77.9215973242584</v>
      </c>
      <c r="N498">
        <v>0.93887719718468399</v>
      </c>
      <c r="O498">
        <v>0.84742619789348606</v>
      </c>
      <c r="P498">
        <v>25.384794233899001</v>
      </c>
      <c r="Q498">
        <v>-1.3416788414562999E-2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-</v>
      </c>
      <c r="D499" t="s">
        <v>143</v>
      </c>
      <c r="E499">
        <v>10598.703711</v>
      </c>
      <c r="F499">
        <v>781.25</v>
      </c>
      <c r="G499">
        <v>32.634574416479097</v>
      </c>
      <c r="H499">
        <v>-2.5785051472606</v>
      </c>
      <c r="I499">
        <v>50.9647437755808</v>
      </c>
      <c r="J499">
        <v>-4.8234686338954704</v>
      </c>
      <c r="K499">
        <v>737.39466076788699</v>
      </c>
      <c r="L499">
        <v>600.33475701139901</v>
      </c>
      <c r="M499">
        <v>48.154270311572098</v>
      </c>
      <c r="N499">
        <v>1.4451861628843801</v>
      </c>
      <c r="O499">
        <v>3.6863999999999999</v>
      </c>
      <c r="P499">
        <v>90.0620362486315</v>
      </c>
    </row>
    <row r="500" spans="1:17" x14ac:dyDescent="0.3">
      <c r="A500" t="s">
        <v>1122</v>
      </c>
      <c r="B500" t="s">
        <v>1123</v>
      </c>
      <c r="C500" t="str">
        <f>IFERROR(VLOOKUP(Table1[[#This Row],[Ticker]],[1]!Table1[[Symbol]:[Industry]],2,FALSE),"-")</f>
        <v>-</v>
      </c>
      <c r="D500" t="s">
        <v>62</v>
      </c>
      <c r="E500">
        <v>10532.50826576</v>
      </c>
      <c r="F500">
        <v>823.9</v>
      </c>
      <c r="G500">
        <v>221.630911487238</v>
      </c>
      <c r="H500">
        <v>17.768451853773598</v>
      </c>
      <c r="I500">
        <v>64.457481395558702</v>
      </c>
      <c r="J500">
        <v>15.8620696905007</v>
      </c>
      <c r="K500">
        <v>579.25140499415602</v>
      </c>
      <c r="L500">
        <v>466.577491775407</v>
      </c>
      <c r="M500">
        <v>89.241062735100599</v>
      </c>
      <c r="N500">
        <v>2.81728409526839</v>
      </c>
      <c r="O500">
        <v>0</v>
      </c>
      <c r="P500">
        <v>286.35404454865102</v>
      </c>
      <c r="Q500">
        <v>2.3166911746508999E-2</v>
      </c>
    </row>
    <row r="501" spans="1:17" x14ac:dyDescent="0.3">
      <c r="A501" t="s">
        <v>1124</v>
      </c>
      <c r="B501" t="s">
        <v>1125</v>
      </c>
      <c r="C501" t="str">
        <f>IFERROR(VLOOKUP(Table1[[#This Row],[Ticker]],[1]!Table1[[Symbol]:[Industry]],2,FALSE),"-")</f>
        <v>-</v>
      </c>
      <c r="D501" t="s">
        <v>378</v>
      </c>
      <c r="E501">
        <v>10440.13552715</v>
      </c>
      <c r="F501">
        <v>724.15</v>
      </c>
      <c r="G501">
        <v>-5.1410082067127103</v>
      </c>
      <c r="H501">
        <v>2.6702919397051699</v>
      </c>
      <c r="I501">
        <v>-19.743840279940098</v>
      </c>
      <c r="J501">
        <v>-1.1097337519536601</v>
      </c>
      <c r="K501">
        <v>679.89253745824794</v>
      </c>
      <c r="L501">
        <v>667.68476811217204</v>
      </c>
      <c r="M501">
        <v>56.482097793457299</v>
      </c>
      <c r="N501">
        <v>3.1915254507328701</v>
      </c>
      <c r="O501">
        <v>12.531933991576301</v>
      </c>
      <c r="P501">
        <v>36.118421052631497</v>
      </c>
      <c r="Q501">
        <v>5.6293398519019003E-2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Row],[Ticker]],[1]!Table1[[Symbol]:[Industry]],2,FALSE),"-")</f>
        <v>-</v>
      </c>
      <c r="D502" t="s">
        <v>983</v>
      </c>
      <c r="E502">
        <v>10438.113846791999</v>
      </c>
      <c r="F502">
        <v>49.12</v>
      </c>
      <c r="G502">
        <v>-12.109394008121299</v>
      </c>
      <c r="H502">
        <v>12.1058427739106</v>
      </c>
      <c r="I502">
        <v>-7.3236626868926704</v>
      </c>
      <c r="J502">
        <v>-6.2165115193396598</v>
      </c>
      <c r="K502">
        <v>45.443797188857303</v>
      </c>
      <c r="L502">
        <v>45.970709942706499</v>
      </c>
      <c r="M502">
        <v>54.272281821723404</v>
      </c>
      <c r="N502">
        <v>2.74453830544897</v>
      </c>
      <c r="O502">
        <v>16.551302931596101</v>
      </c>
      <c r="P502">
        <v>34.391244870041</v>
      </c>
      <c r="Q502">
        <v>7.3721305512749998E-3</v>
      </c>
    </row>
    <row r="503" spans="1:17" x14ac:dyDescent="0.3">
      <c r="A503" t="s">
        <v>1128</v>
      </c>
      <c r="B503" t="s">
        <v>1129</v>
      </c>
      <c r="C503" t="str">
        <f>IFERROR(VLOOKUP(Table1[[#This Row],[Ticker]],[1]!Table1[[Symbol]:[Industry]],2,FALSE),"-")</f>
        <v>-</v>
      </c>
      <c r="D503" t="s">
        <v>80</v>
      </c>
      <c r="E503">
        <v>10401.44548407</v>
      </c>
      <c r="F503">
        <v>896.9</v>
      </c>
      <c r="G503">
        <v>1.2575590074715599</v>
      </c>
      <c r="H503">
        <v>2.8761180681562899</v>
      </c>
      <c r="I503">
        <v>-11.8254758017568</v>
      </c>
      <c r="J503">
        <v>3.9492487676384198</v>
      </c>
      <c r="K503">
        <v>825.89782094575503</v>
      </c>
      <c r="L503">
        <v>809.01093538047803</v>
      </c>
      <c r="M503">
        <v>74.2153139976962</v>
      </c>
      <c r="N503">
        <v>2.0636766719514599</v>
      </c>
      <c r="O503">
        <v>11.484000445980501</v>
      </c>
      <c r="P503">
        <v>47.710803689064498</v>
      </c>
      <c r="Q503">
        <v>2.4848043544669001E-2</v>
      </c>
    </row>
    <row r="504" spans="1:17" x14ac:dyDescent="0.3">
      <c r="A504" t="s">
        <v>1130</v>
      </c>
      <c r="B504" t="s">
        <v>1131</v>
      </c>
      <c r="C504" t="str">
        <f>IFERROR(VLOOKUP(Table1[[#This Row],[Ticker]],[1]!Table1[[Symbol]:[Industry]],2,FALSE),"-")</f>
        <v>-</v>
      </c>
      <c r="D504" t="s">
        <v>21</v>
      </c>
      <c r="E504">
        <v>10326.670315560001</v>
      </c>
      <c r="F504">
        <v>507.75</v>
      </c>
      <c r="G504">
        <v>9.3895920482607593</v>
      </c>
      <c r="H504">
        <v>-4.5525743592770898</v>
      </c>
      <c r="I504">
        <v>0.53079386440147402</v>
      </c>
      <c r="J504">
        <v>-5.5233837147164797</v>
      </c>
      <c r="K504">
        <v>495.944258914518</v>
      </c>
      <c r="L504">
        <v>469.550260341279</v>
      </c>
      <c r="M504">
        <v>48.955457675925999</v>
      </c>
      <c r="N504">
        <v>0.46031315704834203</v>
      </c>
      <c r="O504">
        <v>11.6888232397833</v>
      </c>
      <c r="P504">
        <v>45.071428571428498</v>
      </c>
      <c r="Q504">
        <v>-7.8595832885566999E-2</v>
      </c>
    </row>
    <row r="505" spans="1:17" hidden="1" x14ac:dyDescent="0.3">
      <c r="A505" t="s">
        <v>1132</v>
      </c>
      <c r="B505" t="s">
        <v>1133</v>
      </c>
      <c r="C505" t="str">
        <f>IFERROR(VLOOKUP(Table1[[#This Row],[Ticker]],[1]!Table1[[Symbol]:[Industry]],2,FALSE),"-")</f>
        <v>-</v>
      </c>
      <c r="D505" t="s">
        <v>114</v>
      </c>
      <c r="E505">
        <v>10244.8540694</v>
      </c>
      <c r="F505">
        <v>8887.65</v>
      </c>
      <c r="G505">
        <v>36.227632249487797</v>
      </c>
      <c r="H505">
        <v>6.9092908696837103</v>
      </c>
      <c r="I505">
        <v>10.3716414804446</v>
      </c>
      <c r="J505">
        <v>4.8439462707582202</v>
      </c>
      <c r="K505">
        <v>7971.3491940866697</v>
      </c>
      <c r="L505">
        <v>7392.9702713327697</v>
      </c>
      <c r="M505">
        <v>78.370858076920797</v>
      </c>
      <c r="N505">
        <v>2.40692233660064</v>
      </c>
      <c r="O505">
        <v>4.0207478917374004</v>
      </c>
      <c r="P505">
        <v>63.936437082672299</v>
      </c>
      <c r="Q505">
        <v>0.105417617473907</v>
      </c>
    </row>
    <row r="506" spans="1:17" hidden="1" x14ac:dyDescent="0.3">
      <c r="A506" t="s">
        <v>1134</v>
      </c>
      <c r="B506" t="s">
        <v>1135</v>
      </c>
      <c r="C506" t="str">
        <f>IFERROR(VLOOKUP(Table1[[#This Row],[Ticker]],[1]!Table1[[Symbol]:[Industry]],2,FALSE),"-")</f>
        <v>-</v>
      </c>
      <c r="D506" t="s">
        <v>230</v>
      </c>
      <c r="E506">
        <v>10217.2496328</v>
      </c>
      <c r="F506">
        <v>5166.3</v>
      </c>
      <c r="G506">
        <v>80.058042275120499</v>
      </c>
      <c r="H506">
        <v>-17.1732689254471</v>
      </c>
      <c r="I506">
        <v>32.528079689970497</v>
      </c>
      <c r="J506">
        <v>-9.2625591570834001</v>
      </c>
      <c r="K506">
        <v>4869.1855384609198</v>
      </c>
      <c r="L506">
        <v>3876.4298199105701</v>
      </c>
      <c r="M506">
        <v>29.653164825065101</v>
      </c>
      <c r="N506">
        <v>0.54332780161289396</v>
      </c>
      <c r="O506">
        <v>11.1695023517798</v>
      </c>
      <c r="P506">
        <v>119.842553191489</v>
      </c>
      <c r="Q506">
        <v>0.15923203536521199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Row],[Ticker]],[1]!Table1[[Symbol]:[Industry]],2,FALSE),"-")</f>
        <v>-</v>
      </c>
      <c r="D507" t="s">
        <v>275</v>
      </c>
      <c r="E507">
        <v>10133.31397083</v>
      </c>
      <c r="F507">
        <v>2054.65</v>
      </c>
      <c r="G507">
        <v>13.736158577849601</v>
      </c>
      <c r="H507">
        <v>-4.2105460709785101</v>
      </c>
      <c r="I507">
        <v>11.7462807842861</v>
      </c>
      <c r="J507">
        <v>0.80579496727592903</v>
      </c>
      <c r="K507">
        <v>1897.7439374727501</v>
      </c>
      <c r="L507">
        <v>1713.32965107325</v>
      </c>
      <c r="M507">
        <v>61.947143217612897</v>
      </c>
      <c r="N507">
        <v>0.44526085402604099</v>
      </c>
      <c r="O507">
        <v>0.64731219429099396</v>
      </c>
      <c r="P507">
        <v>58.537808641975303</v>
      </c>
      <c r="Q507">
        <v>-7.9981744065166005E-2</v>
      </c>
    </row>
    <row r="508" spans="1:17" x14ac:dyDescent="0.3">
      <c r="A508" t="s">
        <v>1138</v>
      </c>
      <c r="B508" t="s">
        <v>1139</v>
      </c>
      <c r="C508" t="str">
        <f>IFERROR(VLOOKUP(Table1[[#This Row],[Ticker]],[1]!Table1[[Symbol]:[Industry]],2,FALSE),"-")</f>
        <v>-</v>
      </c>
      <c r="D508" t="s">
        <v>83</v>
      </c>
      <c r="E508">
        <v>10114.046357110001</v>
      </c>
      <c r="F508">
        <v>212.71</v>
      </c>
      <c r="G508">
        <v>48.417065822956502</v>
      </c>
      <c r="H508">
        <v>-1.9900614561208601</v>
      </c>
      <c r="I508">
        <v>23.164921496441401</v>
      </c>
      <c r="J508">
        <v>0.117584522643395</v>
      </c>
      <c r="K508">
        <v>202.58923873401099</v>
      </c>
      <c r="L508">
        <v>177.45276160415401</v>
      </c>
      <c r="M508">
        <v>62.330629988927797</v>
      </c>
      <c r="N508">
        <v>1.2824859158484401</v>
      </c>
      <c r="O508">
        <v>5.94236284142728</v>
      </c>
      <c r="P508">
        <v>84.084811769796602</v>
      </c>
      <c r="Q508">
        <v>4.9857295504188E-2</v>
      </c>
    </row>
    <row r="509" spans="1:17" x14ac:dyDescent="0.3">
      <c r="A509" t="s">
        <v>1140</v>
      </c>
      <c r="B509" t="s">
        <v>1141</v>
      </c>
      <c r="C509" t="str">
        <f>IFERROR(VLOOKUP(Table1[[#This Row],[Ticker]],[1]!Table1[[Symbol]:[Industry]],2,FALSE),"-")</f>
        <v>-</v>
      </c>
      <c r="D509" t="s">
        <v>1142</v>
      </c>
      <c r="E509">
        <v>10059.291405784999</v>
      </c>
      <c r="F509">
        <v>488.45</v>
      </c>
      <c r="G509">
        <v>171.1903588344</v>
      </c>
      <c r="H509">
        <v>-13.5030400119833</v>
      </c>
      <c r="I509">
        <v>44.853067977512801</v>
      </c>
      <c r="J509">
        <v>-8.4232710391681298</v>
      </c>
      <c r="K509">
        <v>467.68697726697701</v>
      </c>
      <c r="L509">
        <v>350.49156057768801</v>
      </c>
      <c r="M509">
        <v>38.543707399102303</v>
      </c>
      <c r="N509">
        <v>0.71024430067201505</v>
      </c>
      <c r="O509">
        <v>15.8767529941652</v>
      </c>
      <c r="P509">
        <v>197.92619701128299</v>
      </c>
      <c r="Q509">
        <v>8.6069497629103001E-2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1145</v>
      </c>
      <c r="E510">
        <v>10043.756864679999</v>
      </c>
      <c r="F510">
        <v>1476.75</v>
      </c>
      <c r="G510">
        <v>118.358338380174</v>
      </c>
      <c r="H510">
        <v>26.193203089899299</v>
      </c>
      <c r="I510">
        <v>25.423874724637901</v>
      </c>
      <c r="J510">
        <v>-4.1912543524785599</v>
      </c>
      <c r="K510">
        <v>1181.94495575631</v>
      </c>
      <c r="L510">
        <v>982.454348566362</v>
      </c>
      <c r="M510">
        <v>69.3019782987529</v>
      </c>
      <c r="N510">
        <v>2.15331630598808</v>
      </c>
      <c r="O510">
        <v>10.716099542915099</v>
      </c>
      <c r="P510">
        <v>148.172422485505</v>
      </c>
      <c r="Q510">
        <v>0.25360901966096899</v>
      </c>
    </row>
    <row r="511" spans="1:17" x14ac:dyDescent="0.3">
      <c r="A511" t="s">
        <v>1146</v>
      </c>
      <c r="B511" t="s">
        <v>1147</v>
      </c>
      <c r="C511" t="str">
        <f>IFERROR(VLOOKUP(Table1[[#This Row],[Ticker]],[1]!Table1[[Symbol]:[Industry]],2,FALSE),"-")</f>
        <v>-</v>
      </c>
      <c r="D511" t="s">
        <v>140</v>
      </c>
      <c r="E511">
        <v>10018.150460055</v>
      </c>
      <c r="F511">
        <v>203.13</v>
      </c>
      <c r="G511">
        <v>142.01386950082099</v>
      </c>
      <c r="H511">
        <v>-18.7879592321747</v>
      </c>
      <c r="I511">
        <v>-1.8013605808156801</v>
      </c>
      <c r="J511">
        <v>-8.9894725698177194</v>
      </c>
      <c r="K511">
        <v>203.67444484718899</v>
      </c>
      <c r="L511">
        <v>195.680407302937</v>
      </c>
      <c r="M511">
        <v>35.628718047093201</v>
      </c>
      <c r="N511">
        <v>0.71007582467272301</v>
      </c>
      <c r="O511">
        <v>40.255009107468098</v>
      </c>
      <c r="P511">
        <v>193.752711496746</v>
      </c>
      <c r="Q511">
        <v>0.15260065238831499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526</v>
      </c>
      <c r="E512">
        <v>9992.5596930600004</v>
      </c>
      <c r="F512">
        <v>1571.1</v>
      </c>
      <c r="G512">
        <v>-10.828719481055799</v>
      </c>
      <c r="H512">
        <v>-8.4976629006364393E-2</v>
      </c>
      <c r="I512">
        <v>0.53247768762199499</v>
      </c>
      <c r="J512">
        <v>-3.48467504784626</v>
      </c>
      <c r="K512">
        <v>1485.5191000940199</v>
      </c>
      <c r="L512">
        <v>1435.61239152035</v>
      </c>
      <c r="M512">
        <v>66.475240068847697</v>
      </c>
      <c r="N512">
        <v>1.44987166292491</v>
      </c>
      <c r="O512">
        <v>6.9314493030360804</v>
      </c>
      <c r="P512">
        <v>29.521846661170599</v>
      </c>
      <c r="Q512">
        <v>1.5489086771741999E-2</v>
      </c>
    </row>
    <row r="513" spans="1:17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D513" t="s">
        <v>1152</v>
      </c>
      <c r="E513">
        <v>9946.3501882050004</v>
      </c>
      <c r="F513">
        <v>936.25</v>
      </c>
      <c r="G513">
        <v>-47.220593423926601</v>
      </c>
      <c r="H513">
        <v>-5.6211268601953002</v>
      </c>
      <c r="I513">
        <v>-35.8450585326759</v>
      </c>
      <c r="J513">
        <v>-6.41839176134122</v>
      </c>
      <c r="K513">
        <v>931.30263934493701</v>
      </c>
      <c r="L513">
        <v>1029.9457683953201</v>
      </c>
      <c r="M513">
        <v>41.660850782354899</v>
      </c>
      <c r="N513">
        <v>0.83912555715150206</v>
      </c>
      <c r="O513">
        <v>46.323097463284299</v>
      </c>
      <c r="P513">
        <v>9.6311475409835907</v>
      </c>
      <c r="Q513">
        <v>-8.5543240439797996E-2</v>
      </c>
    </row>
    <row r="514" spans="1:17" x14ac:dyDescent="0.3">
      <c r="A514" t="s">
        <v>1153</v>
      </c>
      <c r="B514" t="s">
        <v>1154</v>
      </c>
      <c r="C514" t="str">
        <f>IFERROR(VLOOKUP(Table1[[#This Row],[Ticker]],[1]!Table1[[Symbol]:[Industry]],2,FALSE),"-")</f>
        <v>-</v>
      </c>
      <c r="D514" t="s">
        <v>197</v>
      </c>
      <c r="E514">
        <v>9945.6307080000006</v>
      </c>
      <c r="F514">
        <v>671.15</v>
      </c>
      <c r="G514">
        <v>74.050001342678797</v>
      </c>
      <c r="H514">
        <v>8.7491863403528303</v>
      </c>
      <c r="I514">
        <v>8.9815266738019606</v>
      </c>
      <c r="J514">
        <v>-3.2337552865055001</v>
      </c>
      <c r="K514">
        <v>590.84573413748501</v>
      </c>
      <c r="L514">
        <v>516.16835322856002</v>
      </c>
      <c r="M514">
        <v>50.3245909143956</v>
      </c>
      <c r="N514">
        <v>0.79104278092241198</v>
      </c>
      <c r="O514">
        <v>5.4607762795202097</v>
      </c>
      <c r="P514">
        <v>109.73437499999901</v>
      </c>
      <c r="Q514">
        <v>4.4711303592318001E-2</v>
      </c>
    </row>
    <row r="515" spans="1:17" x14ac:dyDescent="0.3">
      <c r="A515" t="s">
        <v>1155</v>
      </c>
      <c r="B515" t="s">
        <v>1156</v>
      </c>
      <c r="C515" t="str">
        <f>IFERROR(VLOOKUP(Table1[[#This Row],[Ticker]],[1]!Table1[[Symbol]:[Industry]],2,FALSE),"-")</f>
        <v>-</v>
      </c>
      <c r="D515" t="s">
        <v>480</v>
      </c>
      <c r="E515">
        <v>9940.2212296199996</v>
      </c>
      <c r="F515">
        <v>2100.0500000000002</v>
      </c>
      <c r="G515">
        <v>12.602052324663999</v>
      </c>
      <c r="H515">
        <v>-3.3349923698822801</v>
      </c>
      <c r="I515">
        <v>0.21728086107202599</v>
      </c>
      <c r="J515">
        <v>-7.35011047736519</v>
      </c>
      <c r="K515">
        <v>2029.3799465764</v>
      </c>
      <c r="L515">
        <v>1909.4885490397601</v>
      </c>
      <c r="M515">
        <v>46.3661544956447</v>
      </c>
      <c r="N515">
        <v>1.41377840051538</v>
      </c>
      <c r="O515">
        <v>10.235470584033701</v>
      </c>
      <c r="P515">
        <v>53.173720391677698</v>
      </c>
      <c r="Q515">
        <v>0.20013552823069999</v>
      </c>
    </row>
    <row r="516" spans="1:17" x14ac:dyDescent="0.3">
      <c r="A516" t="s">
        <v>1157</v>
      </c>
      <c r="B516" t="s">
        <v>1158</v>
      </c>
      <c r="C516" t="str">
        <f>IFERROR(VLOOKUP(Table1[[#This Row],[Ticker]],[1]!Table1[[Symbol]:[Industry]],2,FALSE),"-")</f>
        <v>-</v>
      </c>
      <c r="D516" t="s">
        <v>477</v>
      </c>
      <c r="E516">
        <v>9825.125927903</v>
      </c>
      <c r="F516">
        <v>169.42</v>
      </c>
      <c r="G516">
        <v>23.7784301465637</v>
      </c>
      <c r="H516">
        <v>-4.8770556917645598</v>
      </c>
      <c r="I516">
        <v>-22.959941037895501</v>
      </c>
      <c r="J516">
        <v>-7.68446983804618</v>
      </c>
      <c r="K516">
        <v>168.026740663948</v>
      </c>
      <c r="L516">
        <v>164.76233549479099</v>
      </c>
      <c r="M516">
        <v>40.792278350569902</v>
      </c>
      <c r="N516">
        <v>1.3264314674306601</v>
      </c>
      <c r="O516">
        <v>23.5375860448315</v>
      </c>
      <c r="P516">
        <v>59.583218677899303</v>
      </c>
      <c r="Q516">
        <v>-4.7894877504985001E-2</v>
      </c>
    </row>
    <row r="517" spans="1:17" x14ac:dyDescent="0.3">
      <c r="A517" t="s">
        <v>1159</v>
      </c>
      <c r="B517" t="s">
        <v>1160</v>
      </c>
      <c r="C517" t="str">
        <f>IFERROR(VLOOKUP(Table1[[#This Row],[Ticker]],[1]!Table1[[Symbol]:[Industry]],2,FALSE),"-")</f>
        <v>-</v>
      </c>
      <c r="D517" t="s">
        <v>132</v>
      </c>
      <c r="E517">
        <v>9814.7872577500002</v>
      </c>
      <c r="F517">
        <v>1290.45</v>
      </c>
      <c r="G517">
        <v>180.90532997374001</v>
      </c>
      <c r="H517">
        <v>9.8932189594594799</v>
      </c>
      <c r="I517">
        <v>52.406085737605601</v>
      </c>
      <c r="J517">
        <v>0.13782091731412299</v>
      </c>
      <c r="K517">
        <v>1033.39229321627</v>
      </c>
      <c r="L517">
        <v>852.22682710897402</v>
      </c>
      <c r="M517">
        <v>61.792115314190802</v>
      </c>
      <c r="N517">
        <v>1.4987948301693199</v>
      </c>
      <c r="O517">
        <v>0.16273393002439401</v>
      </c>
      <c r="P517">
        <v>213.672824501701</v>
      </c>
      <c r="Q517">
        <v>0.19865469739634001</v>
      </c>
    </row>
    <row r="518" spans="1:17" x14ac:dyDescent="0.3">
      <c r="A518" t="s">
        <v>1161</v>
      </c>
      <c r="B518" t="s">
        <v>1162</v>
      </c>
      <c r="C518" t="str">
        <f>IFERROR(VLOOKUP(Table1[[#This Row],[Ticker]],[1]!Table1[[Symbol]:[Industry]],2,FALSE),"-")</f>
        <v>-</v>
      </c>
      <c r="D518" t="s">
        <v>46</v>
      </c>
      <c r="E518">
        <v>9806.6505020000004</v>
      </c>
      <c r="F518">
        <v>345.35</v>
      </c>
      <c r="G518">
        <v>14.0032100532512</v>
      </c>
      <c r="H518">
        <v>-2.7760021071002301</v>
      </c>
      <c r="I518">
        <v>22.956136993420401</v>
      </c>
      <c r="J518">
        <v>-2.85806180258606</v>
      </c>
      <c r="K518">
        <v>315.93084838056501</v>
      </c>
      <c r="L518">
        <v>280.711910275668</v>
      </c>
      <c r="M518">
        <v>47.893378082801398</v>
      </c>
      <c r="N518">
        <v>0.87112659942210602</v>
      </c>
      <c r="O518">
        <v>17.851455045605899</v>
      </c>
      <c r="P518">
        <v>45.871172122492098</v>
      </c>
      <c r="Q518">
        <v>1.5490525818135E-2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542</v>
      </c>
      <c r="E519">
        <v>9730.5566863999993</v>
      </c>
      <c r="F519">
        <v>2785.45</v>
      </c>
      <c r="G519">
        <v>-21.1369551454729</v>
      </c>
      <c r="H519">
        <v>2.8858151058938102</v>
      </c>
      <c r="I519">
        <v>-10.5468323572762</v>
      </c>
      <c r="J519">
        <v>0.213237668986582</v>
      </c>
      <c r="K519">
        <v>2601.4315603731202</v>
      </c>
      <c r="L519">
        <v>2604.8646266395699</v>
      </c>
      <c r="M519">
        <v>68.966537919073403</v>
      </c>
      <c r="N519">
        <v>1.01779860878554</v>
      </c>
      <c r="O519">
        <v>6.7691037354825996</v>
      </c>
      <c r="P519">
        <v>23.963061860258101</v>
      </c>
      <c r="Q519">
        <v>-9.0825101335778993E-2</v>
      </c>
    </row>
    <row r="520" spans="1:17" hidden="1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140</v>
      </c>
      <c r="E520">
        <v>9717.1900299270001</v>
      </c>
      <c r="F520">
        <v>267.43</v>
      </c>
      <c r="G520">
        <v>-25.218126752248899</v>
      </c>
      <c r="H520">
        <v>-5.8920250953071198</v>
      </c>
      <c r="I520">
        <v>0.66283731662937395</v>
      </c>
      <c r="J520">
        <v>-3.4063625465947398</v>
      </c>
      <c r="K520">
        <v>259.975130035196</v>
      </c>
      <c r="L520">
        <v>256.26168476612497</v>
      </c>
      <c r="M520">
        <v>22.227502817667499</v>
      </c>
      <c r="N520">
        <v>0.98623216894397803</v>
      </c>
      <c r="O520">
        <v>1.46954343192611</v>
      </c>
      <c r="P520">
        <v>15.2218871176217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480</v>
      </c>
      <c r="E521">
        <v>9681.6356903699998</v>
      </c>
      <c r="F521">
        <v>378.4</v>
      </c>
      <c r="G521">
        <v>143.23650764874901</v>
      </c>
      <c r="H521">
        <v>-11.460109173108</v>
      </c>
      <c r="I521">
        <v>38.7311896337824</v>
      </c>
      <c r="J521">
        <v>-1.1030715873218599</v>
      </c>
      <c r="K521">
        <v>352.82414355545399</v>
      </c>
      <c r="L521">
        <v>281.06600022340302</v>
      </c>
      <c r="M521">
        <v>52.227706070761499</v>
      </c>
      <c r="N521">
        <v>1.06261668883515</v>
      </c>
      <c r="O521">
        <v>4.0169133192389204</v>
      </c>
      <c r="P521">
        <v>203.569995988768</v>
      </c>
      <c r="Q521">
        <v>0.16274977843814001</v>
      </c>
    </row>
    <row r="522" spans="1:17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278</v>
      </c>
      <c r="E522">
        <v>9670.9693770840004</v>
      </c>
      <c r="F522">
        <v>257.39999999999998</v>
      </c>
      <c r="G522">
        <v>30.292949433729898</v>
      </c>
      <c r="H522">
        <v>-2.38340721241403E-2</v>
      </c>
      <c r="I522">
        <v>-10.248129317902301</v>
      </c>
      <c r="J522">
        <v>-5.82185300101224</v>
      </c>
      <c r="K522">
        <v>256.39163163306398</v>
      </c>
      <c r="L522">
        <v>243.394030655074</v>
      </c>
      <c r="M522">
        <v>49.773203895503201</v>
      </c>
      <c r="N522">
        <v>1.3650788265412599</v>
      </c>
      <c r="O522">
        <v>33.449883449883401</v>
      </c>
      <c r="P522">
        <v>70.181818181818102</v>
      </c>
      <c r="Q522">
        <v>6.8614313242317995E-2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378</v>
      </c>
      <c r="E523">
        <v>9659.0953272000006</v>
      </c>
      <c r="F523">
        <v>245.74</v>
      </c>
      <c r="G523">
        <v>24.332727510720702</v>
      </c>
      <c r="H523">
        <v>3.6170197242593298</v>
      </c>
      <c r="I523">
        <v>-21.1843181403346</v>
      </c>
      <c r="J523">
        <v>-2.5937790318662901</v>
      </c>
      <c r="K523">
        <v>230.69446246092599</v>
      </c>
      <c r="L523">
        <v>218.288308537745</v>
      </c>
      <c r="M523">
        <v>57.400899824026503</v>
      </c>
      <c r="N523">
        <v>2.5610971954156598</v>
      </c>
      <c r="O523">
        <v>31.1345324326523</v>
      </c>
      <c r="P523">
        <v>68.142319534724606</v>
      </c>
      <c r="Q523">
        <v>6.5253108311654998E-2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62</v>
      </c>
      <c r="E524">
        <v>9603.0436176099993</v>
      </c>
      <c r="F524">
        <v>7717.65</v>
      </c>
      <c r="G524">
        <v>147.11961437232799</v>
      </c>
      <c r="H524">
        <v>12.69048821741</v>
      </c>
      <c r="I524">
        <v>35.144700729365901</v>
      </c>
      <c r="J524">
        <v>10.9037621634796</v>
      </c>
      <c r="K524">
        <v>6673.1671291075399</v>
      </c>
      <c r="L524">
        <v>5733.8289752412302</v>
      </c>
      <c r="M524">
        <v>80.700783661467099</v>
      </c>
      <c r="N524">
        <v>1.1560647544359199</v>
      </c>
      <c r="O524">
        <v>4.6821247400439203</v>
      </c>
      <c r="P524">
        <v>177.005491547324</v>
      </c>
      <c r="Q524">
        <v>0.10378114773714001</v>
      </c>
    </row>
    <row r="525" spans="1:17" hidden="1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86</v>
      </c>
      <c r="E525">
        <v>9591.9028099999996</v>
      </c>
      <c r="F525">
        <v>135.94</v>
      </c>
      <c r="G525">
        <v>-26.414036582925601</v>
      </c>
      <c r="H525">
        <v>-6.2500071056623296</v>
      </c>
      <c r="I525">
        <v>-6.9590866161594702</v>
      </c>
      <c r="J525">
        <v>-2.9929437682869202</v>
      </c>
      <c r="K525">
        <v>134.93121919640299</v>
      </c>
      <c r="L525">
        <v>134.62279787399899</v>
      </c>
      <c r="M525">
        <v>19.599037825510401</v>
      </c>
      <c r="N525">
        <v>0.65132731890519202</v>
      </c>
      <c r="O525">
        <v>2.5452405473002702</v>
      </c>
      <c r="P525">
        <v>7.8888888888888697</v>
      </c>
      <c r="Q525">
        <v>-1.3388827299693999E-2</v>
      </c>
    </row>
    <row r="526" spans="1:17" hidden="1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E526">
        <v>9588.0970032200003</v>
      </c>
      <c r="F526">
        <v>719.25</v>
      </c>
      <c r="G526">
        <v>30.675276871122101</v>
      </c>
      <c r="H526">
        <v>-10.194672345970201</v>
      </c>
      <c r="I526">
        <v>19.915549260115899</v>
      </c>
      <c r="J526">
        <v>-7.09134890383433</v>
      </c>
      <c r="K526">
        <v>664.51663667904404</v>
      </c>
      <c r="L526">
        <v>576.47626231680795</v>
      </c>
      <c r="M526">
        <v>39.042482764887303</v>
      </c>
      <c r="N526">
        <v>1.35341788004644</v>
      </c>
      <c r="O526">
        <v>2.80152937087243</v>
      </c>
      <c r="P526">
        <v>79.8125</v>
      </c>
      <c r="Q526">
        <v>8.2100182370430999E-2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59</v>
      </c>
      <c r="E527">
        <v>9569.5286425199993</v>
      </c>
      <c r="F527">
        <v>17.55</v>
      </c>
      <c r="G527">
        <v>207.494445166324</v>
      </c>
      <c r="H527">
        <v>-18.4111953646795</v>
      </c>
      <c r="I527">
        <v>79.808514895202293</v>
      </c>
      <c r="J527">
        <v>-5.3749166099040799</v>
      </c>
      <c r="K527">
        <v>15.301831755783301</v>
      </c>
      <c r="L527">
        <v>10.8412859864253</v>
      </c>
      <c r="M527">
        <v>51.310004575442299</v>
      </c>
      <c r="N527">
        <v>0.90374180383995995</v>
      </c>
      <c r="O527">
        <v>20.227920227920201</v>
      </c>
      <c r="P527">
        <v>308.13953488371999</v>
      </c>
      <c r="Q527">
        <v>6.0844609000966998E-2</v>
      </c>
    </row>
    <row r="528" spans="1:17" hidden="1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391</v>
      </c>
      <c r="E528">
        <v>9487.5034790000009</v>
      </c>
      <c r="F528">
        <v>8497.9500000000007</v>
      </c>
      <c r="G528">
        <v>43.265253834480198</v>
      </c>
      <c r="H528">
        <v>-3.4193081617535102</v>
      </c>
      <c r="I528">
        <v>0.50786410703699203</v>
      </c>
      <c r="J528">
        <v>-2.1946685296301802</v>
      </c>
      <c r="K528">
        <v>8418.2174689451804</v>
      </c>
      <c r="L528">
        <v>7730.6389444727101</v>
      </c>
      <c r="M528">
        <v>44.662559577375397</v>
      </c>
      <c r="N528">
        <v>2.0182329453191601</v>
      </c>
      <c r="O528">
        <v>22.252425584994</v>
      </c>
      <c r="P528">
        <v>86.399429699495499</v>
      </c>
      <c r="Q528">
        <v>0.16456882139189699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109</v>
      </c>
      <c r="E529">
        <v>9458.6969812499992</v>
      </c>
      <c r="F529">
        <v>2994.6</v>
      </c>
      <c r="G529">
        <v>-7.0089128428746204</v>
      </c>
      <c r="H529">
        <v>10.83208821741</v>
      </c>
      <c r="I529">
        <v>-5.8528565476692096</v>
      </c>
      <c r="J529">
        <v>4.3145842483700001</v>
      </c>
      <c r="K529">
        <v>2637.1201523221398</v>
      </c>
      <c r="L529">
        <v>2659.8818511407599</v>
      </c>
      <c r="M529">
        <v>75.8506266227796</v>
      </c>
      <c r="N529">
        <v>2.7191578822681102</v>
      </c>
      <c r="O529">
        <v>16.8770453482935</v>
      </c>
      <c r="P529">
        <v>27.4840357598978</v>
      </c>
      <c r="Q529">
        <v>1.9099381169508E-2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286</v>
      </c>
      <c r="E530">
        <v>9419.63842664</v>
      </c>
      <c r="F530">
        <v>429.05</v>
      </c>
      <c r="G530">
        <v>-18.851333634868599</v>
      </c>
      <c r="H530">
        <v>-11.954454132623599</v>
      </c>
      <c r="I530">
        <v>-4.0905863013973498</v>
      </c>
      <c r="J530">
        <v>-9.12463080531119</v>
      </c>
      <c r="K530">
        <v>447.72106275978803</v>
      </c>
      <c r="M530">
        <v>36.557051068440003</v>
      </c>
      <c r="N530">
        <v>0.70873013722791101</v>
      </c>
      <c r="O530">
        <v>25.451579070038399</v>
      </c>
      <c r="P530">
        <v>17.547945205479401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132</v>
      </c>
      <c r="E531">
        <v>9417.9087995850005</v>
      </c>
      <c r="F531">
        <v>324.2</v>
      </c>
      <c r="G531">
        <v>125.98836744740299</v>
      </c>
      <c r="H531">
        <v>-11.9605498193997</v>
      </c>
      <c r="I531">
        <v>27.891328413496701</v>
      </c>
      <c r="J531">
        <v>-1.4931478891379399</v>
      </c>
      <c r="K531">
        <v>301.54833600206001</v>
      </c>
      <c r="L531">
        <v>258.20736528966</v>
      </c>
      <c r="M531">
        <v>49.448304552409503</v>
      </c>
      <c r="N531">
        <v>0.83680260968781195</v>
      </c>
      <c r="O531">
        <v>6.0919185687846999</v>
      </c>
      <c r="P531">
        <v>162.19167003639299</v>
      </c>
      <c r="Q531">
        <v>0.13993861473535399</v>
      </c>
    </row>
    <row r="532" spans="1:17" hidden="1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140</v>
      </c>
      <c r="E532">
        <v>9398</v>
      </c>
      <c r="F532">
        <v>4725.2</v>
      </c>
      <c r="G532">
        <v>-26.841963830380202</v>
      </c>
      <c r="H532">
        <v>-5.9271455320518802</v>
      </c>
      <c r="I532">
        <v>-10.150238448494401</v>
      </c>
      <c r="J532">
        <v>-3.0368977814220299</v>
      </c>
      <c r="K532">
        <v>4758.0064791117202</v>
      </c>
      <c r="L532">
        <v>4857.0512444570604</v>
      </c>
      <c r="M532">
        <v>46.363691395275701</v>
      </c>
      <c r="N532">
        <v>1.22859559763143</v>
      </c>
      <c r="O532">
        <v>47.591636332853597</v>
      </c>
      <c r="P532">
        <v>21.720762493559999</v>
      </c>
      <c r="Q532">
        <v>0.122245187697909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230</v>
      </c>
      <c r="E533">
        <v>9351.8753708000004</v>
      </c>
      <c r="F533">
        <v>6108.8</v>
      </c>
      <c r="G533">
        <v>26.323794603964998</v>
      </c>
      <c r="H533">
        <v>3.9591350010357398</v>
      </c>
      <c r="I533">
        <v>-6.3496149439876302</v>
      </c>
      <c r="J533">
        <v>-3.9719583487187</v>
      </c>
      <c r="K533">
        <v>5719.8859973490999</v>
      </c>
      <c r="L533">
        <v>5348.4819016369001</v>
      </c>
      <c r="M533">
        <v>55.318554230268703</v>
      </c>
      <c r="N533">
        <v>1.35784987160007</v>
      </c>
      <c r="O533">
        <v>8.8593504452592899</v>
      </c>
      <c r="P533">
        <v>54.418604651162703</v>
      </c>
      <c r="Q533">
        <v>0.12281518939017699</v>
      </c>
    </row>
    <row r="534" spans="1:17" hidden="1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E534">
        <v>9330.536349</v>
      </c>
      <c r="F534">
        <v>500</v>
      </c>
      <c r="G534">
        <v>-36.268607862686601</v>
      </c>
      <c r="H534">
        <v>1.30746662306088</v>
      </c>
      <c r="I534">
        <v>-13.723380435693199</v>
      </c>
      <c r="J534">
        <v>9.9087156060518105</v>
      </c>
      <c r="K534">
        <v>451.96079790258301</v>
      </c>
      <c r="L534">
        <v>470.98359164776099</v>
      </c>
      <c r="M534">
        <v>76.681746694999305</v>
      </c>
      <c r="N534">
        <v>2.06896467743048</v>
      </c>
      <c r="O534">
        <v>17.599999999999898</v>
      </c>
      <c r="P534">
        <v>25.897016240715001</v>
      </c>
      <c r="Q534">
        <v>-1.1944443779830999E-2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132</v>
      </c>
      <c r="E535">
        <v>9276.8580632100002</v>
      </c>
      <c r="F535">
        <v>3907.85</v>
      </c>
      <c r="G535">
        <v>127.48399329887199</v>
      </c>
      <c r="H535">
        <v>24.392887033977999</v>
      </c>
      <c r="I535">
        <v>52.926283256681202</v>
      </c>
      <c r="J535">
        <v>8.9459686497202497</v>
      </c>
      <c r="K535">
        <v>2690.4160555784401</v>
      </c>
      <c r="L535">
        <v>2146.2369971899502</v>
      </c>
      <c r="M535">
        <v>86.9991995169609</v>
      </c>
      <c r="N535">
        <v>1.2124682311467301</v>
      </c>
      <c r="O535">
        <v>1.0478907839349001</v>
      </c>
      <c r="P535">
        <v>169.293319091754</v>
      </c>
      <c r="Q535">
        <v>0.21718968833527999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140</v>
      </c>
      <c r="E536">
        <v>9250.3084996100006</v>
      </c>
      <c r="F536">
        <v>603.1</v>
      </c>
      <c r="G536">
        <v>3.23707973694553</v>
      </c>
      <c r="H536">
        <v>-6.0093074465466199</v>
      </c>
      <c r="I536">
        <v>-0.31210517450962699</v>
      </c>
      <c r="J536">
        <v>-5.7378088432865697</v>
      </c>
      <c r="K536">
        <v>604.38645762683996</v>
      </c>
      <c r="L536">
        <v>565.880716426812</v>
      </c>
      <c r="M536">
        <v>35.6231873847535</v>
      </c>
      <c r="N536">
        <v>0.63804366370347998</v>
      </c>
      <c r="O536">
        <v>12.5518156193002</v>
      </c>
      <c r="P536">
        <v>29.671038486347001</v>
      </c>
      <c r="Q536">
        <v>0.12590667717665799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477</v>
      </c>
      <c r="E537">
        <v>9206.6970826500001</v>
      </c>
      <c r="F537">
        <v>1126.3</v>
      </c>
      <c r="G537">
        <v>17.04739369707</v>
      </c>
      <c r="H537">
        <v>17.932088217410001</v>
      </c>
      <c r="I537">
        <v>9.8499191541925999</v>
      </c>
      <c r="J537">
        <v>0.24154137201711401</v>
      </c>
      <c r="K537">
        <v>933.86040317947402</v>
      </c>
      <c r="L537">
        <v>897.15752532501597</v>
      </c>
      <c r="M537">
        <v>61.762511816899398</v>
      </c>
      <c r="N537">
        <v>1.1685284244304099</v>
      </c>
      <c r="O537">
        <v>6.0996182189469996</v>
      </c>
      <c r="P537">
        <v>46.083009079118</v>
      </c>
      <c r="Q537">
        <v>5.2845090062534003E-2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140</v>
      </c>
      <c r="E538">
        <v>9201.6045721219998</v>
      </c>
      <c r="F538">
        <v>148.91999999999999</v>
      </c>
      <c r="G538">
        <v>118.731342440958</v>
      </c>
      <c r="H538">
        <v>-2.2936250364722301</v>
      </c>
      <c r="I538">
        <v>58.660401594221803</v>
      </c>
      <c r="J538">
        <v>-8.6756004432120601</v>
      </c>
      <c r="K538">
        <v>135.41145035709499</v>
      </c>
      <c r="L538">
        <v>111.621182210334</v>
      </c>
      <c r="M538">
        <v>49.764342994076003</v>
      </c>
      <c r="N538">
        <v>1.37014905719149</v>
      </c>
      <c r="O538">
        <v>10.3679828095621</v>
      </c>
      <c r="P538">
        <v>149.44723618090401</v>
      </c>
      <c r="Q538">
        <v>2.3915478527738E-2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659</v>
      </c>
      <c r="E539">
        <v>9184.1480799599994</v>
      </c>
      <c r="F539">
        <v>534.85</v>
      </c>
      <c r="G539">
        <v>42.7914534473461</v>
      </c>
      <c r="H539">
        <v>32.499600123704198</v>
      </c>
      <c r="I539">
        <v>20.9790710823283</v>
      </c>
      <c r="J539">
        <v>-0.93188938925434095</v>
      </c>
      <c r="K539">
        <v>433.13826376406502</v>
      </c>
      <c r="L539">
        <v>390.978821979553</v>
      </c>
      <c r="M539">
        <v>70.518279375693993</v>
      </c>
      <c r="N539">
        <v>2.8571632927343802</v>
      </c>
      <c r="O539">
        <v>5.0761895858651904</v>
      </c>
      <c r="P539">
        <v>74.559399477806807</v>
      </c>
      <c r="Q539">
        <v>8.9808401713490998E-2</v>
      </c>
    </row>
    <row r="540" spans="1:17" hidden="1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218</v>
      </c>
      <c r="E540">
        <v>9172.4866276399898</v>
      </c>
      <c r="F540">
        <v>11529.35</v>
      </c>
      <c r="G540">
        <v>52.7247705496805</v>
      </c>
      <c r="H540">
        <v>-6.1380872211864697</v>
      </c>
      <c r="I540">
        <v>24.171203042013701</v>
      </c>
      <c r="J540">
        <v>-6.4816936410099597</v>
      </c>
      <c r="K540">
        <v>11104.4298567965</v>
      </c>
      <c r="L540">
        <v>9143.0626370465507</v>
      </c>
      <c r="M540">
        <v>42.916913058655098</v>
      </c>
      <c r="N540">
        <v>0.79942002960133296</v>
      </c>
      <c r="O540">
        <v>12.3042495890921</v>
      </c>
      <c r="P540">
        <v>95.744482173174802</v>
      </c>
      <c r="Q540">
        <v>0.124581581717705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286</v>
      </c>
      <c r="E541">
        <v>9168.1551328999994</v>
      </c>
      <c r="F541">
        <v>460.5</v>
      </c>
      <c r="G541">
        <v>26.9472659726449</v>
      </c>
      <c r="H541">
        <v>4.1953877160036201</v>
      </c>
      <c r="I541">
        <v>8.1938290298555891</v>
      </c>
      <c r="J541">
        <v>-7.4087776558622602</v>
      </c>
      <c r="K541">
        <v>425.48685289571</v>
      </c>
      <c r="L541">
        <v>396.72611607530501</v>
      </c>
      <c r="M541">
        <v>54.657764010731498</v>
      </c>
      <c r="N541">
        <v>2.2122259526636801</v>
      </c>
      <c r="O541">
        <v>9.6634093376764394</v>
      </c>
      <c r="P541">
        <v>56.1811090384941</v>
      </c>
      <c r="Q541">
        <v>0.103250311553384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836</v>
      </c>
      <c r="E542">
        <v>9154.4239949999992</v>
      </c>
      <c r="F542">
        <v>1219.8499999999999</v>
      </c>
      <c r="G542">
        <v>55.403287545207199</v>
      </c>
      <c r="H542">
        <v>7.2939124951852303</v>
      </c>
      <c r="I542">
        <v>11.960638427874001</v>
      </c>
      <c r="J542">
        <v>-2.4343971239529099</v>
      </c>
      <c r="K542">
        <v>1130.48380010349</v>
      </c>
      <c r="L542">
        <v>951.18589873238795</v>
      </c>
      <c r="M542">
        <v>55.075578616769299</v>
      </c>
      <c r="N542">
        <v>0.54628482638849896</v>
      </c>
      <c r="O542">
        <v>6.5622822478173601</v>
      </c>
      <c r="P542">
        <v>85.952743902438996</v>
      </c>
      <c r="Q542">
        <v>3.1053037043605E-2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80</v>
      </c>
      <c r="E543">
        <v>9097.6521297569998</v>
      </c>
      <c r="F543">
        <v>283</v>
      </c>
      <c r="G543">
        <v>8.6952451627455307</v>
      </c>
      <c r="H543">
        <v>32.793927188348498</v>
      </c>
      <c r="I543">
        <v>-2.6477239773246399</v>
      </c>
      <c r="J543">
        <v>25.709873319060801</v>
      </c>
      <c r="K543">
        <v>227.63771831775901</v>
      </c>
      <c r="L543">
        <v>226.47226600094299</v>
      </c>
      <c r="M543">
        <v>87.860511818342701</v>
      </c>
      <c r="N543">
        <v>4.0881330751394396</v>
      </c>
      <c r="O543">
        <v>8.7985865724381505</v>
      </c>
      <c r="P543">
        <v>64.0104317589104</v>
      </c>
      <c r="Q543">
        <v>3.1299302565607E-2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46</v>
      </c>
      <c r="E544">
        <v>9030.0143529600009</v>
      </c>
      <c r="F544">
        <v>563.4</v>
      </c>
      <c r="G544">
        <v>222.16643087911899</v>
      </c>
      <c r="H544">
        <v>20.687587062956201</v>
      </c>
      <c r="I544">
        <v>83.223071833517594</v>
      </c>
      <c r="J544">
        <v>8.3866002638857395</v>
      </c>
      <c r="K544">
        <v>428.50087355239202</v>
      </c>
      <c r="L544">
        <v>328.67502569758102</v>
      </c>
      <c r="M544">
        <v>80.774186200746797</v>
      </c>
      <c r="N544">
        <v>1.4484859374080099</v>
      </c>
      <c r="O544">
        <v>1.29570465033725</v>
      </c>
      <c r="P544">
        <v>251.02803738317701</v>
      </c>
      <c r="Q544">
        <v>0.20881596944164099</v>
      </c>
    </row>
    <row r="545" spans="1:17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930</v>
      </c>
      <c r="E545">
        <v>9012.6548844000008</v>
      </c>
      <c r="F545">
        <v>965.55</v>
      </c>
      <c r="G545">
        <v>129.606046932683</v>
      </c>
      <c r="H545">
        <v>-1.8178840633306299</v>
      </c>
      <c r="I545">
        <v>48.6163116661277</v>
      </c>
      <c r="J545">
        <v>-4.1187575834890904</v>
      </c>
      <c r="K545">
        <v>828.68578475986703</v>
      </c>
      <c r="L545">
        <v>640.82363319285696</v>
      </c>
      <c r="M545">
        <v>55.046597332462703</v>
      </c>
      <c r="N545">
        <v>1.2451291246791301</v>
      </c>
      <c r="O545">
        <v>9.6784216249805795</v>
      </c>
      <c r="P545">
        <v>182.696530522617</v>
      </c>
      <c r="Q545">
        <v>0.17125688863191399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1219</v>
      </c>
      <c r="E546">
        <v>8939.52236988</v>
      </c>
      <c r="F546">
        <v>634.85</v>
      </c>
      <c r="G546">
        <v>17.070113206323501</v>
      </c>
      <c r="H546">
        <v>-3.8794314534565202</v>
      </c>
      <c r="I546">
        <v>11.5228069003524</v>
      </c>
      <c r="J546">
        <v>-2.6855887148679898</v>
      </c>
      <c r="K546">
        <v>597.56442344508696</v>
      </c>
      <c r="L546">
        <v>536.69969655443902</v>
      </c>
      <c r="M546">
        <v>47.454253425154597</v>
      </c>
      <c r="N546">
        <v>0.43767680711559898</v>
      </c>
      <c r="O546">
        <v>5.5997479719618699</v>
      </c>
      <c r="P546">
        <v>59.630374654261999</v>
      </c>
      <c r="Q546">
        <v>-8.7262194529842005E-2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92</v>
      </c>
      <c r="E547">
        <v>8917.7194143449997</v>
      </c>
      <c r="F547">
        <v>1126.7</v>
      </c>
      <c r="G547">
        <v>153.536836313809</v>
      </c>
      <c r="H547">
        <v>20.732756368857601</v>
      </c>
      <c r="I547">
        <v>49.0902589663486</v>
      </c>
      <c r="J547">
        <v>8.2049176947684508</v>
      </c>
      <c r="K547">
        <v>948.25804220235796</v>
      </c>
      <c r="L547">
        <v>760.87873090020105</v>
      </c>
      <c r="M547">
        <v>90.676607997587297</v>
      </c>
      <c r="N547">
        <v>1.2068974341156899</v>
      </c>
      <c r="O547">
        <v>4.46436495961657</v>
      </c>
      <c r="P547">
        <v>214.32556841958399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480</v>
      </c>
      <c r="E548">
        <v>8904.2194208849996</v>
      </c>
      <c r="F548">
        <v>294.3</v>
      </c>
      <c r="G548">
        <v>-31.088061771751502</v>
      </c>
      <c r="H548">
        <v>-4.1023336713807996</v>
      </c>
      <c r="I548">
        <v>-7.70730994102012</v>
      </c>
      <c r="J548">
        <v>-0.83100409208463999</v>
      </c>
      <c r="K548">
        <v>271.07304907445399</v>
      </c>
      <c r="L548">
        <v>275.27304446945999</v>
      </c>
      <c r="M548">
        <v>60.983277450166199</v>
      </c>
      <c r="N548">
        <v>0.73104893806111404</v>
      </c>
      <c r="O548">
        <v>15.154604145429801</v>
      </c>
      <c r="P548">
        <v>38.169014084506998</v>
      </c>
      <c r="Q548">
        <v>-7.2660130535720999E-2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414</v>
      </c>
      <c r="E549">
        <v>8898.009437056</v>
      </c>
      <c r="F549">
        <v>262.2</v>
      </c>
      <c r="G549">
        <v>73.714815616650895</v>
      </c>
      <c r="H549">
        <v>14.7481091349284</v>
      </c>
      <c r="I549">
        <v>18.051335366885301</v>
      </c>
      <c r="J549">
        <v>-9.0842857790906901</v>
      </c>
      <c r="K549">
        <v>232.063127469454</v>
      </c>
      <c r="L549">
        <v>198.582897099327</v>
      </c>
      <c r="M549">
        <v>54.373544775849503</v>
      </c>
      <c r="N549">
        <v>0.77307646605298797</v>
      </c>
      <c r="O549">
        <v>4.8817696414950396</v>
      </c>
      <c r="P549">
        <v>111.36638452237</v>
      </c>
      <c r="Q549">
        <v>0.122886339100857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126</v>
      </c>
      <c r="E550">
        <v>8827.27785597</v>
      </c>
      <c r="F550">
        <v>83.89</v>
      </c>
      <c r="G550">
        <v>-34.606811331035097</v>
      </c>
      <c r="H550">
        <v>-8.5750888160827898</v>
      </c>
      <c r="I550">
        <v>-16.693927703722899</v>
      </c>
      <c r="J550">
        <v>-5.5362034654681</v>
      </c>
      <c r="K550">
        <v>84.207157780841499</v>
      </c>
      <c r="L550">
        <v>85.808677871445497</v>
      </c>
      <c r="M550">
        <v>30.417625957543901</v>
      </c>
      <c r="N550">
        <v>0.61823035420598205</v>
      </c>
      <c r="O550">
        <v>16.819644772916899</v>
      </c>
      <c r="P550">
        <v>15.870165745856299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347</v>
      </c>
      <c r="E551">
        <v>8826.5213490419992</v>
      </c>
      <c r="F551">
        <v>229.45</v>
      </c>
      <c r="G551">
        <v>147.62815840079401</v>
      </c>
      <c r="H551">
        <v>6.1371215260702598</v>
      </c>
      <c r="I551">
        <v>1.7994880818276999</v>
      </c>
      <c r="J551">
        <v>-2.25944986796992</v>
      </c>
      <c r="K551">
        <v>220.46863309130501</v>
      </c>
      <c r="L551">
        <v>193.30382154876</v>
      </c>
      <c r="M551">
        <v>49.4147531010533</v>
      </c>
      <c r="N551">
        <v>1.0060271562990899</v>
      </c>
      <c r="O551">
        <v>8.9561996077576804</v>
      </c>
      <c r="P551">
        <v>176.94628847314399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132</v>
      </c>
      <c r="E552">
        <v>8825.9785257000003</v>
      </c>
      <c r="F552">
        <v>491.2</v>
      </c>
      <c r="G552">
        <v>-15.2784170658249</v>
      </c>
      <c r="H552">
        <v>-6.6638713785495698</v>
      </c>
      <c r="I552">
        <v>-36.477333822467401</v>
      </c>
      <c r="J552">
        <v>-3.5220772773542199</v>
      </c>
      <c r="K552">
        <v>476.46075509872799</v>
      </c>
      <c r="L552">
        <v>493.93015505079501</v>
      </c>
      <c r="M552">
        <v>60.8144461395907</v>
      </c>
      <c r="N552">
        <v>1.5928929611128599</v>
      </c>
      <c r="O552">
        <v>43.566775244299599</v>
      </c>
      <c r="P552">
        <v>27.220927220927202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80</v>
      </c>
      <c r="E553">
        <v>8812.7670026399992</v>
      </c>
      <c r="F553">
        <v>176.95</v>
      </c>
      <c r="G553">
        <v>9.8152287775243501</v>
      </c>
      <c r="H553">
        <v>7.8894092942320801</v>
      </c>
      <c r="I553">
        <v>-14.966458277283801</v>
      </c>
      <c r="J553">
        <v>0.62290740488491403</v>
      </c>
      <c r="K553">
        <v>163.13019390986699</v>
      </c>
      <c r="L553">
        <v>158.86800868676099</v>
      </c>
      <c r="M553">
        <v>70.4511252763605</v>
      </c>
      <c r="N553">
        <v>2.1153850973517101</v>
      </c>
      <c r="O553">
        <v>12.461147216727801</v>
      </c>
      <c r="P553">
        <v>47.519799916631897</v>
      </c>
      <c r="Q553">
        <v>-5.607433163102E-3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1142</v>
      </c>
      <c r="E554">
        <v>8792.8259105699999</v>
      </c>
      <c r="F554">
        <v>555.04999999999995</v>
      </c>
      <c r="G554">
        <v>145.59209597598201</v>
      </c>
      <c r="H554">
        <v>-6.0251783313284504</v>
      </c>
      <c r="I554">
        <v>10.189109809269</v>
      </c>
      <c r="J554">
        <v>-8.9262884035712808</v>
      </c>
      <c r="K554">
        <v>526.59392985966997</v>
      </c>
      <c r="L554">
        <v>420.56037661761002</v>
      </c>
      <c r="M554">
        <v>39.979624313522002</v>
      </c>
      <c r="N554">
        <v>1.2990639280010501</v>
      </c>
      <c r="O554">
        <v>14.3680749482028</v>
      </c>
      <c r="P554">
        <v>182.69598064598199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302</v>
      </c>
      <c r="E555">
        <v>8789.4084682499997</v>
      </c>
      <c r="F555">
        <v>747.95</v>
      </c>
      <c r="G555">
        <v>41.109692688160699</v>
      </c>
      <c r="H555">
        <v>-2.44120305493488</v>
      </c>
      <c r="I555">
        <v>-6.25610606979106</v>
      </c>
      <c r="J555">
        <v>-4.5278513986555096</v>
      </c>
      <c r="K555">
        <v>729.43010670364697</v>
      </c>
      <c r="L555">
        <v>681.98656935302495</v>
      </c>
      <c r="M555">
        <v>51.6652309076037</v>
      </c>
      <c r="N555">
        <v>1.05320617945511</v>
      </c>
      <c r="O555">
        <v>23.230162444013601</v>
      </c>
      <c r="P555">
        <v>80.228915662650607</v>
      </c>
      <c r="Q555">
        <v>9.1122856190640006E-2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375</v>
      </c>
      <c r="E556">
        <v>8787.6709461600003</v>
      </c>
      <c r="F556">
        <v>657.25</v>
      </c>
      <c r="G556">
        <v>17.971971807339202</v>
      </c>
      <c r="H556">
        <v>-8.4661977546242699</v>
      </c>
      <c r="I556">
        <v>-38.838025067206097</v>
      </c>
      <c r="J556">
        <v>-6.7494069537852299</v>
      </c>
      <c r="K556">
        <v>739.80912762299602</v>
      </c>
      <c r="L556">
        <v>770.85615724171203</v>
      </c>
      <c r="M556">
        <v>34.6092124654892</v>
      </c>
      <c r="N556">
        <v>0.98790946802039104</v>
      </c>
      <c r="O556">
        <v>66.907569418029595</v>
      </c>
      <c r="P556">
        <v>47.896039603960403</v>
      </c>
      <c r="Q556">
        <v>0.154738955646294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151</v>
      </c>
      <c r="E557">
        <v>8740.8653853699998</v>
      </c>
      <c r="F557">
        <v>1052.3499999999999</v>
      </c>
      <c r="G557">
        <v>15.8822051234774</v>
      </c>
      <c r="H557">
        <v>0.73532907954226101</v>
      </c>
      <c r="I557">
        <v>19.863730854256101</v>
      </c>
      <c r="J557">
        <v>1.54150299676619</v>
      </c>
      <c r="K557">
        <v>987.60319372171602</v>
      </c>
      <c r="L557">
        <v>879.68818488683996</v>
      </c>
      <c r="M557">
        <v>53.797699049624498</v>
      </c>
      <c r="N557">
        <v>0.41403841468431302</v>
      </c>
      <c r="O557">
        <v>10.419537226208</v>
      </c>
      <c r="P557">
        <v>51.843301349108998</v>
      </c>
      <c r="Q557">
        <v>-3.0755924473371998E-2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62</v>
      </c>
      <c r="E558">
        <v>8721.51740789</v>
      </c>
      <c r="F558">
        <v>943.8</v>
      </c>
      <c r="G558">
        <v>76.102167617442603</v>
      </c>
      <c r="H558">
        <v>1.16798623828494</v>
      </c>
      <c r="I558">
        <v>33.304427905452997</v>
      </c>
      <c r="J558">
        <v>-2.07391298140882</v>
      </c>
      <c r="K558">
        <v>889.35909239873604</v>
      </c>
      <c r="L558">
        <v>727.48286851348701</v>
      </c>
      <c r="M558">
        <v>58.360252834862798</v>
      </c>
      <c r="N558">
        <v>0.85582398797353199</v>
      </c>
      <c r="O558">
        <v>5.3030303030303196</v>
      </c>
      <c r="P558">
        <v>129.02208201892699</v>
      </c>
      <c r="Q558">
        <v>-9.8919946371020008E-3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24</v>
      </c>
      <c r="E559">
        <v>8706.2219214199995</v>
      </c>
      <c r="F559">
        <v>44.45</v>
      </c>
      <c r="G559">
        <v>-11.073926745754401</v>
      </c>
      <c r="H559">
        <v>-19.165472758199702</v>
      </c>
      <c r="I559">
        <v>-32.9698985296641</v>
      </c>
      <c r="J559">
        <v>-6.1229968675211301</v>
      </c>
      <c r="K559">
        <v>49.797603900271497</v>
      </c>
      <c r="L559">
        <v>50.145839022183303</v>
      </c>
      <c r="M559">
        <v>32.786237407330503</v>
      </c>
      <c r="N559">
        <v>2.3104559340167299</v>
      </c>
      <c r="O559">
        <v>41.732283464566898</v>
      </c>
      <c r="P559">
        <v>16.819973718791001</v>
      </c>
      <c r="Q559">
        <v>2.4080522727580999E-2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983</v>
      </c>
      <c r="E560">
        <v>8669.4540226399895</v>
      </c>
      <c r="F560">
        <v>396.9</v>
      </c>
      <c r="G560">
        <v>15.7842241997221</v>
      </c>
      <c r="H560">
        <v>11.368093002099</v>
      </c>
      <c r="I560">
        <v>4.0577873178145598</v>
      </c>
      <c r="J560">
        <v>-3.3626187148266098</v>
      </c>
      <c r="K560">
        <v>362.54884360858199</v>
      </c>
      <c r="L560">
        <v>342.19732386021201</v>
      </c>
      <c r="M560">
        <v>59.157764664422899</v>
      </c>
      <c r="N560">
        <v>1.8769111079106899</v>
      </c>
      <c r="O560">
        <v>7.5837742504409196</v>
      </c>
      <c r="P560">
        <v>48.3738317757009</v>
      </c>
      <c r="Q560">
        <v>5.494072484609E-2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983</v>
      </c>
      <c r="E561">
        <v>8669.1650576499997</v>
      </c>
      <c r="F561">
        <v>434.2</v>
      </c>
      <c r="G561">
        <v>-12.591519082372001</v>
      </c>
      <c r="H561">
        <v>4.8039965746086501</v>
      </c>
      <c r="I561">
        <v>-6.1996405566254102</v>
      </c>
      <c r="J561">
        <v>-5.9356838996217096</v>
      </c>
      <c r="K561">
        <v>403.98925573482802</v>
      </c>
      <c r="L561">
        <v>395.45665515456102</v>
      </c>
      <c r="M561">
        <v>54.935725829293602</v>
      </c>
      <c r="N561">
        <v>1.59190314121215</v>
      </c>
      <c r="O561">
        <v>11.906955320128899</v>
      </c>
      <c r="P561">
        <v>26.404657933042198</v>
      </c>
      <c r="Q561">
        <v>-9.4583922535080005E-3</v>
      </c>
    </row>
    <row r="562" spans="1:17" hidden="1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705</v>
      </c>
      <c r="E562">
        <v>8642.3479203879997</v>
      </c>
      <c r="F562">
        <v>538.97</v>
      </c>
      <c r="G562">
        <v>-8.3661410379541401</v>
      </c>
      <c r="H562">
        <v>-0.96654726017283399</v>
      </c>
      <c r="I562">
        <v>-1.73414927161996</v>
      </c>
      <c r="J562">
        <v>0.73733794274730902</v>
      </c>
      <c r="K562">
        <v>508.96553917714402</v>
      </c>
      <c r="L562">
        <v>481.34897487986598</v>
      </c>
      <c r="M562">
        <v>73.886051750125603</v>
      </c>
      <c r="N562">
        <v>1.6180672478219</v>
      </c>
      <c r="O562">
        <v>1.6754179267862701</v>
      </c>
      <c r="P562">
        <v>25.595973248199801</v>
      </c>
      <c r="Q562">
        <v>-1.0545973830429E-2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129</v>
      </c>
      <c r="E563">
        <v>8637.8578309999994</v>
      </c>
      <c r="F563">
        <v>364.35</v>
      </c>
      <c r="G563">
        <v>468.26574258560998</v>
      </c>
      <c r="H563">
        <v>21.3625814909526</v>
      </c>
      <c r="I563">
        <v>92.8798131621528</v>
      </c>
      <c r="J563">
        <v>-3.4137122404282798</v>
      </c>
      <c r="K563">
        <v>296.90342088828498</v>
      </c>
      <c r="L563">
        <v>208.13149229387099</v>
      </c>
      <c r="M563">
        <v>75.929356007491194</v>
      </c>
      <c r="N563">
        <v>0.91062964909019595</v>
      </c>
      <c r="O563">
        <v>1.93495265541374</v>
      </c>
      <c r="P563">
        <v>514.41821247892005</v>
      </c>
      <c r="Q563">
        <v>0.13299124302637699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154</v>
      </c>
      <c r="E564">
        <v>8612.9565000000002</v>
      </c>
      <c r="F564">
        <v>460.4</v>
      </c>
      <c r="G564">
        <v>30.844135621960099</v>
      </c>
      <c r="H564">
        <v>-5.2632173627494101</v>
      </c>
      <c r="I564">
        <v>-0.119422556389617</v>
      </c>
      <c r="J564">
        <v>-2.5083794527514902</v>
      </c>
      <c r="K564">
        <v>442.01395949707302</v>
      </c>
      <c r="L564">
        <v>406.19696392709301</v>
      </c>
      <c r="M564">
        <v>54.401487296296601</v>
      </c>
      <c r="N564">
        <v>1.67519269483946</v>
      </c>
      <c r="O564">
        <v>18.918331885317102</v>
      </c>
      <c r="P564">
        <v>61.260945709281899</v>
      </c>
      <c r="Q564">
        <v>7.6463725724369005E-2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1258</v>
      </c>
      <c r="E565">
        <v>8607.4568430399995</v>
      </c>
      <c r="F565">
        <v>320.85000000000002</v>
      </c>
      <c r="G565">
        <v>68.918381163028599</v>
      </c>
      <c r="H565">
        <v>-5.1742712586827597</v>
      </c>
      <c r="I565">
        <v>-8.0663517840121504</v>
      </c>
      <c r="J565">
        <v>8.6837777579611405E-2</v>
      </c>
      <c r="K565">
        <v>307.80893475882198</v>
      </c>
      <c r="L565">
        <v>286.80731292052201</v>
      </c>
      <c r="M565">
        <v>59.643862098171901</v>
      </c>
      <c r="N565">
        <v>1.8587564687123601</v>
      </c>
      <c r="O565">
        <v>13.7447405329593</v>
      </c>
      <c r="P565">
        <v>109.637373407383</v>
      </c>
      <c r="Q565">
        <v>7.0977140079515999E-2</v>
      </c>
    </row>
    <row r="566" spans="1:17" x14ac:dyDescent="0.3">
      <c r="A566" t="s">
        <v>1259</v>
      </c>
      <c r="B566" t="s">
        <v>1260</v>
      </c>
      <c r="C566" t="str">
        <f>IFERROR(VLOOKUP(Table1[[#This Row],[Ticker]],[1]!Table1[[Symbol]:[Industry]],2,FALSE),"-")</f>
        <v>-</v>
      </c>
      <c r="D566" t="s">
        <v>21</v>
      </c>
      <c r="E566">
        <v>8550.0345364559998</v>
      </c>
      <c r="F566">
        <v>30.1</v>
      </c>
      <c r="G566">
        <v>65.075541529636595</v>
      </c>
      <c r="H566">
        <v>-7.0030819608719899</v>
      </c>
      <c r="I566">
        <v>25.555581837921402</v>
      </c>
      <c r="J566">
        <v>-5.1049297611259297</v>
      </c>
      <c r="K566">
        <v>31.911442063879999</v>
      </c>
      <c r="L566">
        <v>28.500518750883799</v>
      </c>
      <c r="M566">
        <v>41.6168838144795</v>
      </c>
      <c r="N566">
        <v>0.69699970371295294</v>
      </c>
      <c r="O566">
        <v>41.1960132890365</v>
      </c>
      <c r="P566">
        <v>119.70802919707999</v>
      </c>
      <c r="Q566">
        <v>1.1140487886946999E-2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Row],[Ticker]],[1]!Table1[[Symbol]:[Industry]],2,FALSE),"-")</f>
        <v>-</v>
      </c>
      <c r="D567" t="s">
        <v>378</v>
      </c>
      <c r="E567">
        <v>8548.8255090000002</v>
      </c>
      <c r="F567">
        <v>686.5</v>
      </c>
      <c r="G567">
        <v>-5.1569598000368897</v>
      </c>
      <c r="H567">
        <v>11.5206531416723</v>
      </c>
      <c r="I567">
        <v>-11.1413631026989</v>
      </c>
      <c r="J567">
        <v>-1.06383856289329</v>
      </c>
      <c r="K567">
        <v>600.73643920545305</v>
      </c>
      <c r="L567">
        <v>589.86883767493396</v>
      </c>
      <c r="M567">
        <v>58.813591692590698</v>
      </c>
      <c r="N567">
        <v>2.98838743743288</v>
      </c>
      <c r="O567">
        <v>9.2498179169701409</v>
      </c>
      <c r="P567">
        <v>52.5555555555555</v>
      </c>
      <c r="Q567">
        <v>4.6159229159888002E-2</v>
      </c>
    </row>
    <row r="568" spans="1:17" x14ac:dyDescent="0.3">
      <c r="A568" t="s">
        <v>1263</v>
      </c>
      <c r="B568" t="s">
        <v>1264</v>
      </c>
      <c r="C568" t="str">
        <f>IFERROR(VLOOKUP(Table1[[#This Row],[Ticker]],[1]!Table1[[Symbol]:[Industry]],2,FALSE),"-")</f>
        <v>-</v>
      </c>
      <c r="D568" t="s">
        <v>80</v>
      </c>
      <c r="E568">
        <v>8532.6527832869997</v>
      </c>
      <c r="F568">
        <v>211.62</v>
      </c>
      <c r="G568">
        <v>21.736234125094999</v>
      </c>
      <c r="H568">
        <v>-9.7821974968756802</v>
      </c>
      <c r="I568">
        <v>8.7760753158406892</v>
      </c>
      <c r="J568">
        <v>-3.8371005208771001</v>
      </c>
      <c r="K568">
        <v>217.073425907634</v>
      </c>
      <c r="L568">
        <v>194.92254839826299</v>
      </c>
      <c r="M568">
        <v>39.286600696640797</v>
      </c>
      <c r="N568">
        <v>0.85118398940248097</v>
      </c>
      <c r="O568">
        <v>20.971552783290701</v>
      </c>
      <c r="P568">
        <v>51.0492505353319</v>
      </c>
      <c r="Q568">
        <v>5.8313057152023999E-2</v>
      </c>
    </row>
    <row r="569" spans="1:17" hidden="1" x14ac:dyDescent="0.3">
      <c r="A569" t="s">
        <v>1265</v>
      </c>
      <c r="B569" t="s">
        <v>1266</v>
      </c>
      <c r="C569" t="str">
        <f>IFERROR(VLOOKUP(Table1[[#This Row],[Ticker]],[1]!Table1[[Symbol]:[Industry]],2,FALSE),"-")</f>
        <v>-</v>
      </c>
      <c r="D569" t="s">
        <v>275</v>
      </c>
      <c r="E569">
        <v>8511.7809760399996</v>
      </c>
      <c r="F569">
        <v>1278.2</v>
      </c>
      <c r="G569">
        <v>-5.3269470705925599</v>
      </c>
      <c r="H569">
        <v>3.8893531746749801</v>
      </c>
      <c r="I569">
        <v>4.6120411529586098</v>
      </c>
      <c r="J569">
        <v>-3.5799249152838</v>
      </c>
      <c r="K569">
        <v>1228.1748804022</v>
      </c>
      <c r="M569">
        <v>64.3456863071752</v>
      </c>
      <c r="N569">
        <v>1.69238883696301</v>
      </c>
      <c r="O569">
        <v>29.396808011265801</v>
      </c>
      <c r="P569">
        <v>30.842460845531701</v>
      </c>
    </row>
    <row r="570" spans="1:17" hidden="1" x14ac:dyDescent="0.3">
      <c r="A570" t="s">
        <v>1267</v>
      </c>
      <c r="B570" t="s">
        <v>1268</v>
      </c>
      <c r="C570" t="str">
        <f>IFERROR(VLOOKUP(Table1[[#This Row],[Ticker]],[1]!Table1[[Symbol]:[Industry]],2,FALSE),"-")</f>
        <v>-</v>
      </c>
      <c r="D570" t="s">
        <v>140</v>
      </c>
      <c r="E570">
        <v>8492.4479936999996</v>
      </c>
      <c r="F570">
        <v>673.55</v>
      </c>
      <c r="G570">
        <v>-10.103177813272699</v>
      </c>
      <c r="H570">
        <v>-10.277735134593399</v>
      </c>
      <c r="I570">
        <v>-4.8146301191168401</v>
      </c>
      <c r="J570">
        <v>-4.25751211178713</v>
      </c>
      <c r="K570">
        <v>683.83351196861804</v>
      </c>
      <c r="L570">
        <v>640.20573043142099</v>
      </c>
      <c r="M570">
        <v>39.168071403358603</v>
      </c>
      <c r="N570">
        <v>0.550761721910489</v>
      </c>
      <c r="O570">
        <v>11.3503080691856</v>
      </c>
      <c r="P570">
        <v>30.028957528957498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Row],[Ticker]],[1]!Table1[[Symbol]:[Industry]],2,FALSE),"-")</f>
        <v>-</v>
      </c>
      <c r="D571" t="s">
        <v>375</v>
      </c>
      <c r="E571">
        <v>8435.1457728999994</v>
      </c>
      <c r="F571">
        <v>539.5</v>
      </c>
      <c r="G571">
        <v>-5.6241142393039603</v>
      </c>
      <c r="H571">
        <v>4.0547709918320098</v>
      </c>
      <c r="I571">
        <v>-0.455682883020671</v>
      </c>
      <c r="J571">
        <v>-8.1536830057132192</v>
      </c>
      <c r="K571">
        <v>512.89899151690304</v>
      </c>
      <c r="L571">
        <v>481.76868903106998</v>
      </c>
      <c r="M571">
        <v>42.451799943608201</v>
      </c>
      <c r="N571">
        <v>2.38961088317062</v>
      </c>
      <c r="O571">
        <v>17.497683039851701</v>
      </c>
      <c r="P571">
        <v>33.9374379344587</v>
      </c>
      <c r="Q571">
        <v>-1.0329295263790001E-2</v>
      </c>
    </row>
    <row r="572" spans="1:17" hidden="1" x14ac:dyDescent="0.3">
      <c r="A572" t="s">
        <v>1271</v>
      </c>
      <c r="B572" t="s">
        <v>1272</v>
      </c>
      <c r="C572" t="str">
        <f>IFERROR(VLOOKUP(Table1[[#This Row],[Ticker]],[1]!Table1[[Symbol]:[Industry]],2,FALSE),"-")</f>
        <v>-</v>
      </c>
      <c r="D572" t="s">
        <v>197</v>
      </c>
      <c r="E572">
        <v>8419.4631102399999</v>
      </c>
      <c r="F572">
        <v>1894.4</v>
      </c>
      <c r="G572">
        <v>65.439436099549198</v>
      </c>
      <c r="H572">
        <v>-9.7783871974326892</v>
      </c>
      <c r="I572">
        <v>12.9618263870231</v>
      </c>
      <c r="J572">
        <v>-3.4067514209869398</v>
      </c>
      <c r="K572">
        <v>1932.2217445475601</v>
      </c>
      <c r="L572">
        <v>1613.07414302799</v>
      </c>
      <c r="M572">
        <v>41.032772069117001</v>
      </c>
      <c r="N572">
        <v>0.52685347251135395</v>
      </c>
      <c r="O572">
        <v>16.448479729729701</v>
      </c>
      <c r="P572">
        <v>100.147913365029</v>
      </c>
      <c r="Q572">
        <v>0.123520241199556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Row],[Ticker]],[1]!Table1[[Symbol]:[Industry]],2,FALSE),"-")</f>
        <v>-</v>
      </c>
      <c r="D573" t="s">
        <v>21</v>
      </c>
      <c r="E573">
        <v>8410.5340055100005</v>
      </c>
      <c r="F573">
        <v>2805.4</v>
      </c>
      <c r="G573">
        <v>19.8855900606647</v>
      </c>
      <c r="H573">
        <v>3.7514138134587198</v>
      </c>
      <c r="I573">
        <v>-10.2487865746743</v>
      </c>
      <c r="J573">
        <v>-3.31785969944537</v>
      </c>
      <c r="K573">
        <v>2632.4313219645901</v>
      </c>
      <c r="L573">
        <v>2539.6735884057398</v>
      </c>
      <c r="M573">
        <v>59.296256649166097</v>
      </c>
      <c r="N573">
        <v>1.01318879512284</v>
      </c>
      <c r="O573">
        <v>12.105225636272801</v>
      </c>
      <c r="P573">
        <v>47.683722889029198</v>
      </c>
      <c r="Q573">
        <v>-6.4011964264820004E-3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Row],[Ticker]],[1]!Table1[[Symbol]:[Industry]],2,FALSE),"-")</f>
        <v>-</v>
      </c>
      <c r="D574" t="s">
        <v>542</v>
      </c>
      <c r="E574">
        <v>8399.6077647999991</v>
      </c>
      <c r="F574">
        <v>769</v>
      </c>
      <c r="G574">
        <v>-49.115451197195299</v>
      </c>
      <c r="H574">
        <v>-7.7884102896651397</v>
      </c>
      <c r="I574">
        <v>-39.2507229683833</v>
      </c>
      <c r="J574">
        <v>-3.5411034084119799</v>
      </c>
      <c r="K574">
        <v>797.88221871193502</v>
      </c>
      <c r="L574">
        <v>874.072263263438</v>
      </c>
      <c r="M574">
        <v>32.312064543348598</v>
      </c>
      <c r="N574">
        <v>0.81094910545476795</v>
      </c>
      <c r="O574">
        <v>43.8621586475942</v>
      </c>
      <c r="P574">
        <v>6.7462520821765599</v>
      </c>
      <c r="Q574">
        <v>-4.1377259910325002E-2</v>
      </c>
    </row>
    <row r="575" spans="1:17" hidden="1" x14ac:dyDescent="0.3">
      <c r="A575" t="s">
        <v>1277</v>
      </c>
      <c r="B575" t="s">
        <v>1278</v>
      </c>
      <c r="C575" t="str">
        <f>IFERROR(VLOOKUP(Table1[[#This Row],[Ticker]],[1]!Table1[[Symbol]:[Industry]],2,FALSE),"-")</f>
        <v>-</v>
      </c>
      <c r="D575" t="s">
        <v>62</v>
      </c>
      <c r="E575">
        <v>8382.9369007299993</v>
      </c>
      <c r="F575">
        <v>5109</v>
      </c>
      <c r="G575">
        <v>-28.424517032145499</v>
      </c>
      <c r="H575">
        <v>-0.42792191836716498</v>
      </c>
      <c r="I575">
        <v>-8.0655221304683398</v>
      </c>
      <c r="J575">
        <v>-2.8368769218380399</v>
      </c>
      <c r="K575">
        <v>4916.46610978831</v>
      </c>
      <c r="L575">
        <v>4945.9402727345096</v>
      </c>
      <c r="M575">
        <v>64.169840245660694</v>
      </c>
      <c r="N575">
        <v>1.30064076055428</v>
      </c>
      <c r="O575">
        <v>10.449207281268301</v>
      </c>
      <c r="P575">
        <v>10.1896884536994</v>
      </c>
      <c r="Q575">
        <v>-9.4124650842327004E-2</v>
      </c>
    </row>
    <row r="576" spans="1:17" hidden="1" x14ac:dyDescent="0.3">
      <c r="A576" t="s">
        <v>1279</v>
      </c>
      <c r="B576" t="s">
        <v>1280</v>
      </c>
      <c r="C576" t="str">
        <f>IFERROR(VLOOKUP(Table1[[#This Row],[Ticker]],[1]!Table1[[Symbol]:[Industry]],2,FALSE),"-")</f>
        <v>-</v>
      </c>
      <c r="D576" t="s">
        <v>705</v>
      </c>
      <c r="E576">
        <v>8375.5088797930002</v>
      </c>
      <c r="F576">
        <v>254.17</v>
      </c>
      <c r="G576">
        <v>0.98082031789768798</v>
      </c>
      <c r="H576">
        <v>-3.7957192910666202</v>
      </c>
      <c r="I576">
        <v>0.95272171795660299</v>
      </c>
      <c r="J576">
        <v>0.29430675908482801</v>
      </c>
      <c r="K576">
        <v>241.52471044305301</v>
      </c>
      <c r="L576">
        <v>226.21901843741199</v>
      </c>
      <c r="M576">
        <v>59.785019392106697</v>
      </c>
      <c r="N576">
        <v>0.70259136577417503</v>
      </c>
      <c r="O576">
        <v>2.2229216666010898</v>
      </c>
      <c r="P576">
        <v>29.0858303707465</v>
      </c>
      <c r="Q576">
        <v>1.1816369177710001E-3</v>
      </c>
    </row>
    <row r="577" spans="1:17" hidden="1" x14ac:dyDescent="0.3">
      <c r="A577" t="s">
        <v>1281</v>
      </c>
      <c r="B577" t="s">
        <v>1282</v>
      </c>
      <c r="C577" t="str">
        <f>IFERROR(VLOOKUP(Table1[[#This Row],[Ticker]],[1]!Table1[[Symbol]:[Industry]],2,FALSE),"-")</f>
        <v>-</v>
      </c>
      <c r="D577" t="s">
        <v>1283</v>
      </c>
      <c r="E577">
        <v>8369.7008711939998</v>
      </c>
      <c r="F577">
        <v>1230.3900000000001</v>
      </c>
      <c r="K577">
        <v>1221.0284065276701</v>
      </c>
      <c r="L577">
        <v>1201.49851616978</v>
      </c>
      <c r="M577">
        <v>68.273684852772604</v>
      </c>
      <c r="N577">
        <v>1</v>
      </c>
      <c r="Q577">
        <v>-6.1080809493942997E-2</v>
      </c>
    </row>
    <row r="578" spans="1:17" x14ac:dyDescent="0.3">
      <c r="A578" t="s">
        <v>1284</v>
      </c>
      <c r="B578" t="s">
        <v>1285</v>
      </c>
      <c r="C578" t="str">
        <f>IFERROR(VLOOKUP(Table1[[#This Row],[Ticker]],[1]!Table1[[Symbol]:[Industry]],2,FALSE),"-")</f>
        <v>-</v>
      </c>
      <c r="D578" t="s">
        <v>535</v>
      </c>
      <c r="E578">
        <v>8368.4528029520006</v>
      </c>
      <c r="F578">
        <v>89.09</v>
      </c>
      <c r="G578">
        <v>-5.13084066293119</v>
      </c>
      <c r="H578">
        <v>2.0411224853227901</v>
      </c>
      <c r="I578">
        <v>-21.773175490835801</v>
      </c>
      <c r="J578">
        <v>2.69054394601969</v>
      </c>
      <c r="K578">
        <v>82.9100558066133</v>
      </c>
      <c r="L578">
        <v>84.752902265784101</v>
      </c>
      <c r="M578">
        <v>67.351086048647801</v>
      </c>
      <c r="N578">
        <v>1.1278569925473401</v>
      </c>
      <c r="O578">
        <v>28.914580761028098</v>
      </c>
      <c r="P578">
        <v>29.115942028985501</v>
      </c>
      <c r="Q578">
        <v>-3.6380711059796997E-2</v>
      </c>
    </row>
    <row r="579" spans="1:17" x14ac:dyDescent="0.3">
      <c r="A579" t="s">
        <v>1286</v>
      </c>
      <c r="B579" t="s">
        <v>1287</v>
      </c>
      <c r="C579" t="str">
        <f>IFERROR(VLOOKUP(Table1[[#This Row],[Ticker]],[1]!Table1[[Symbol]:[Industry]],2,FALSE),"-")</f>
        <v>-</v>
      </c>
      <c r="D579" t="s">
        <v>46</v>
      </c>
      <c r="E579">
        <v>8351.3391052000006</v>
      </c>
      <c r="F579">
        <v>1240.5999999999999</v>
      </c>
      <c r="G579">
        <v>78.218703200853199</v>
      </c>
      <c r="H579">
        <v>-9.0414925342804899</v>
      </c>
      <c r="I579">
        <v>47.045607632583</v>
      </c>
      <c r="J579">
        <v>1.0469796908206599</v>
      </c>
      <c r="K579">
        <v>1176.2659404855899</v>
      </c>
      <c r="L579">
        <v>981.38536112212398</v>
      </c>
      <c r="M579">
        <v>61.204708570534599</v>
      </c>
      <c r="N579">
        <v>1.01945485878093</v>
      </c>
      <c r="O579">
        <v>11.9619538932774</v>
      </c>
      <c r="P579">
        <v>104.97315159025101</v>
      </c>
      <c r="Q579">
        <v>0.11857804777638301</v>
      </c>
    </row>
    <row r="580" spans="1:17" x14ac:dyDescent="0.3">
      <c r="A580" t="s">
        <v>1288</v>
      </c>
      <c r="B580" t="s">
        <v>1289</v>
      </c>
      <c r="C580" t="str">
        <f>IFERROR(VLOOKUP(Table1[[#This Row],[Ticker]],[1]!Table1[[Symbol]:[Industry]],2,FALSE),"-")</f>
        <v>-</v>
      </c>
      <c r="D580" t="s">
        <v>218</v>
      </c>
      <c r="E580">
        <v>8349.5587905100001</v>
      </c>
      <c r="F580">
        <v>2217.65</v>
      </c>
      <c r="G580">
        <v>9.9976868099277407</v>
      </c>
      <c r="H580">
        <v>-14.3317149375968</v>
      </c>
      <c r="I580">
        <v>4.0829186985916701</v>
      </c>
      <c r="J580">
        <v>-7.4193982162163703</v>
      </c>
      <c r="K580">
        <v>2223.71723215765</v>
      </c>
      <c r="L580">
        <v>1948.6658222552001</v>
      </c>
      <c r="M580">
        <v>39.342488731365002</v>
      </c>
      <c r="N580">
        <v>0.37093418150882801</v>
      </c>
      <c r="O580">
        <v>23.689491127995801</v>
      </c>
      <c r="P580">
        <v>51.696422463916797</v>
      </c>
      <c r="Q580">
        <v>-2.4431606837349001E-2</v>
      </c>
    </row>
    <row r="581" spans="1:17" x14ac:dyDescent="0.3">
      <c r="A581" t="s">
        <v>1290</v>
      </c>
      <c r="B581" t="s">
        <v>1291</v>
      </c>
      <c r="C581" t="str">
        <f>IFERROR(VLOOKUP(Table1[[#This Row],[Ticker]],[1]!Table1[[Symbol]:[Industry]],2,FALSE),"-")</f>
        <v>-</v>
      </c>
      <c r="D581" t="s">
        <v>1113</v>
      </c>
      <c r="E581">
        <v>8337.8980053159994</v>
      </c>
      <c r="F581">
        <v>82.19</v>
      </c>
      <c r="G581">
        <v>7.3514141255458796</v>
      </c>
      <c r="H581">
        <v>-9.35012037154703</v>
      </c>
      <c r="I581">
        <v>-18.082298172839899</v>
      </c>
      <c r="J581">
        <v>-7.6432367800439902</v>
      </c>
      <c r="K581">
        <v>83.508570549164006</v>
      </c>
      <c r="L581">
        <v>85.234655853968704</v>
      </c>
      <c r="M581">
        <v>36.231400454994599</v>
      </c>
      <c r="N581">
        <v>1.2064971502185</v>
      </c>
      <c r="O581">
        <v>65.1052439469521</v>
      </c>
      <c r="P581">
        <v>43.814523184601903</v>
      </c>
      <c r="Q581">
        <v>3.9208449979474001E-2</v>
      </c>
    </row>
    <row r="582" spans="1:17" x14ac:dyDescent="0.3">
      <c r="A582" t="s">
        <v>1292</v>
      </c>
      <c r="B582" t="s">
        <v>1293</v>
      </c>
      <c r="C582" t="str">
        <f>IFERROR(VLOOKUP(Table1[[#This Row],[Ticker]],[1]!Table1[[Symbol]:[Industry]],2,FALSE),"-")</f>
        <v>-</v>
      </c>
      <c r="D582" t="s">
        <v>92</v>
      </c>
      <c r="E582">
        <v>8329.2834433899898</v>
      </c>
      <c r="F582">
        <v>285.75</v>
      </c>
      <c r="G582">
        <v>-73.105246240447002</v>
      </c>
      <c r="H582">
        <v>-12.641133539912101</v>
      </c>
      <c r="I582">
        <v>-35.2569904316044</v>
      </c>
      <c r="J582">
        <v>-4.0224098454681201</v>
      </c>
      <c r="K582">
        <v>293.717302797613</v>
      </c>
      <c r="L582">
        <v>362.05664970158</v>
      </c>
      <c r="M582">
        <v>38.664651172535798</v>
      </c>
      <c r="N582">
        <v>0.67012750423286505</v>
      </c>
      <c r="O582">
        <v>97.375328083989501</v>
      </c>
      <c r="P582">
        <v>9.4827586206896495</v>
      </c>
      <c r="Q582">
        <v>-0.101074405007955</v>
      </c>
    </row>
    <row r="583" spans="1:17" x14ac:dyDescent="0.3">
      <c r="A583" t="s">
        <v>1294</v>
      </c>
      <c r="B583" t="s">
        <v>1295</v>
      </c>
      <c r="C583" t="str">
        <f>IFERROR(VLOOKUP(Table1[[#This Row],[Ticker]],[1]!Table1[[Symbol]:[Industry]],2,FALSE),"-")</f>
        <v>-</v>
      </c>
      <c r="D583" t="s">
        <v>89</v>
      </c>
      <c r="E583">
        <v>8293.8319575999994</v>
      </c>
      <c r="F583">
        <v>760.95</v>
      </c>
      <c r="G583">
        <v>-33.011703359377101</v>
      </c>
      <c r="H583">
        <v>-5.6970361693919296</v>
      </c>
      <c r="I583">
        <v>0.30577823443704</v>
      </c>
      <c r="J583">
        <v>-2.3206305751149898</v>
      </c>
      <c r="K583">
        <v>741.89789041528104</v>
      </c>
      <c r="L583">
        <v>725.05368026173596</v>
      </c>
      <c r="M583">
        <v>56.710109247927001</v>
      </c>
      <c r="N583">
        <v>1.23169185982722</v>
      </c>
      <c r="O583">
        <v>16.761942308955899</v>
      </c>
      <c r="P583">
        <v>23.5308441558441</v>
      </c>
      <c r="Q583">
        <v>0.127541877160123</v>
      </c>
    </row>
    <row r="584" spans="1:17" x14ac:dyDescent="0.3">
      <c r="A584" t="s">
        <v>1296</v>
      </c>
      <c r="B584" t="s">
        <v>1297</v>
      </c>
      <c r="C584" t="str">
        <f>IFERROR(VLOOKUP(Table1[[#This Row],[Ticker]],[1]!Table1[[Symbol]:[Industry]],2,FALSE),"-")</f>
        <v>-</v>
      </c>
      <c r="D584" t="s">
        <v>278</v>
      </c>
      <c r="E584">
        <v>8255.2572261000005</v>
      </c>
      <c r="F584">
        <v>680.9</v>
      </c>
      <c r="G584">
        <v>-1.1877420108237999</v>
      </c>
      <c r="H584">
        <v>-0.92797841752571697</v>
      </c>
      <c r="I584">
        <v>-5.7453089345391497</v>
      </c>
      <c r="J584">
        <v>-5.4809056882009104</v>
      </c>
      <c r="K584">
        <v>649.60351077470204</v>
      </c>
      <c r="L584">
        <v>631.13601253815898</v>
      </c>
      <c r="M584">
        <v>52.423144156839697</v>
      </c>
      <c r="N584">
        <v>2.3393919747123499</v>
      </c>
      <c r="O584">
        <v>23.028344837714801</v>
      </c>
      <c r="P584">
        <v>37.792168369928099</v>
      </c>
    </row>
    <row r="585" spans="1:17" hidden="1" x14ac:dyDescent="0.3">
      <c r="A585" t="s">
        <v>1298</v>
      </c>
      <c r="B585" t="s">
        <v>1299</v>
      </c>
      <c r="C585" t="str">
        <f>IFERROR(VLOOKUP(Table1[[#This Row],[Ticker]],[1]!Table1[[Symbol]:[Industry]],2,FALSE),"-")</f>
        <v>-</v>
      </c>
      <c r="D585" t="s">
        <v>230</v>
      </c>
      <c r="E585">
        <v>8227.5581761199992</v>
      </c>
      <c r="F585">
        <v>67.430000000000007</v>
      </c>
      <c r="G585">
        <v>106.38395172268299</v>
      </c>
      <c r="H585">
        <v>12.5993386552383</v>
      </c>
      <c r="I585">
        <v>17.976899632088202</v>
      </c>
      <c r="J585">
        <v>12.238014183214499</v>
      </c>
      <c r="K585">
        <v>57.900614583932096</v>
      </c>
      <c r="L585">
        <v>52.049531495367603</v>
      </c>
      <c r="M585">
        <v>83.426526927068196</v>
      </c>
      <c r="N585">
        <v>2.0794903231055701</v>
      </c>
      <c r="O585">
        <v>8.8536259825003594</v>
      </c>
      <c r="P585">
        <v>152.07476635514001</v>
      </c>
      <c r="Q585">
        <v>6.2411342362336003E-2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Row],[Ticker]],[1]!Table1[[Symbol]:[Industry]],2,FALSE),"-")</f>
        <v>-</v>
      </c>
      <c r="D586" t="s">
        <v>542</v>
      </c>
      <c r="E586">
        <v>8197.4646258299999</v>
      </c>
      <c r="F586">
        <v>534.75</v>
      </c>
      <c r="G586">
        <v>-9.4435965305848399E-2</v>
      </c>
      <c r="H586">
        <v>-5.3326176649429096</v>
      </c>
      <c r="I586">
        <v>-6.02740617595048</v>
      </c>
      <c r="J586">
        <v>-5.6320504422831199</v>
      </c>
      <c r="K586">
        <v>515.67168853857902</v>
      </c>
      <c r="L586">
        <v>487.54647267043799</v>
      </c>
      <c r="M586">
        <v>46.345385011578898</v>
      </c>
      <c r="N586">
        <v>0.54647900049704901</v>
      </c>
      <c r="O586">
        <v>8.7798036465638294</v>
      </c>
      <c r="P586">
        <v>34.0225563909774</v>
      </c>
      <c r="Q586">
        <v>-3.8156690242699E-2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Row],[Ticker]],[1]!Table1[[Symbol]:[Industry]],2,FALSE),"-")</f>
        <v>-</v>
      </c>
      <c r="D587" t="s">
        <v>129</v>
      </c>
      <c r="E587">
        <v>8195.6835776600001</v>
      </c>
      <c r="F587">
        <v>231.83</v>
      </c>
      <c r="G587">
        <v>31.2044558684508</v>
      </c>
      <c r="H587">
        <v>-6.0559682429591302</v>
      </c>
      <c r="I587">
        <v>-19.9851190412137</v>
      </c>
      <c r="J587">
        <v>0.42942500150767499</v>
      </c>
      <c r="K587">
        <v>234.99141319888099</v>
      </c>
      <c r="L587">
        <v>220.22881271966901</v>
      </c>
      <c r="M587">
        <v>51.185860743457603</v>
      </c>
      <c r="N587">
        <v>0.55624778099559002</v>
      </c>
      <c r="O587">
        <v>22.481991114178399</v>
      </c>
      <c r="P587">
        <v>62.118881118881099</v>
      </c>
      <c r="Q587">
        <v>0.12504125425245499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Row],[Ticker]],[1]!Table1[[Symbol]:[Industry]],2,FALSE),"-")</f>
        <v>-</v>
      </c>
      <c r="D588" t="s">
        <v>140</v>
      </c>
      <c r="E588">
        <v>8192.2529825750007</v>
      </c>
      <c r="F588">
        <v>563.4</v>
      </c>
      <c r="G588">
        <v>72.998056188603996</v>
      </c>
      <c r="H588">
        <v>11.1917625671668</v>
      </c>
      <c r="I588">
        <v>14.848694788509</v>
      </c>
      <c r="J588">
        <v>-10.3759521803463</v>
      </c>
      <c r="K588">
        <v>505.18595286501898</v>
      </c>
      <c r="L588">
        <v>451.98108974053702</v>
      </c>
      <c r="M588">
        <v>47.817530304303297</v>
      </c>
      <c r="N588">
        <v>1.4688907446228201</v>
      </c>
      <c r="O588">
        <v>9.9396521121760593</v>
      </c>
      <c r="P588">
        <v>103.540462427745</v>
      </c>
      <c r="Q588">
        <v>5.3891148064869998E-2</v>
      </c>
    </row>
    <row r="589" spans="1:17" hidden="1" x14ac:dyDescent="0.3">
      <c r="A589" t="s">
        <v>1306</v>
      </c>
      <c r="B589" t="s">
        <v>1307</v>
      </c>
      <c r="C589" t="str">
        <f>IFERROR(VLOOKUP(Table1[[#This Row],[Ticker]],[1]!Table1[[Symbol]:[Industry]],2,FALSE),"-")</f>
        <v>-</v>
      </c>
      <c r="D589" t="s">
        <v>148</v>
      </c>
      <c r="E589">
        <v>8175.7239892600001</v>
      </c>
      <c r="F589">
        <v>7121.05</v>
      </c>
      <c r="G589">
        <v>205.68968449664101</v>
      </c>
      <c r="H589">
        <v>-16.5731791515725</v>
      </c>
      <c r="I589">
        <v>15.5417700824074</v>
      </c>
      <c r="J589">
        <v>-4.0795741176069802</v>
      </c>
      <c r="K589">
        <v>6872.5496315317196</v>
      </c>
      <c r="L589">
        <v>5424.60281585348</v>
      </c>
      <c r="M589">
        <v>34.731476120894001</v>
      </c>
      <c r="N589">
        <v>0.77414042333764599</v>
      </c>
      <c r="O589">
        <v>12.3289402545972</v>
      </c>
      <c r="P589">
        <v>239.09761904761899</v>
      </c>
      <c r="Q589">
        <v>0.216967057072634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151</v>
      </c>
      <c r="E590">
        <v>8150.4177735499998</v>
      </c>
      <c r="F590">
        <v>686.45</v>
      </c>
      <c r="G590">
        <v>-38.446946889021298</v>
      </c>
      <c r="H590">
        <v>-14.938313402569699</v>
      </c>
      <c r="I590">
        <v>-18.263993881465201</v>
      </c>
      <c r="J590">
        <v>-3.23561519741693</v>
      </c>
      <c r="K590">
        <v>695.05460468049796</v>
      </c>
      <c r="L590">
        <v>721.06615993003902</v>
      </c>
      <c r="M590">
        <v>31.971565620922298</v>
      </c>
      <c r="N590">
        <v>1.0317202859061401</v>
      </c>
      <c r="O590">
        <v>42.472139267244501</v>
      </c>
      <c r="P590">
        <v>14.6759104577347</v>
      </c>
      <c r="Q590">
        <v>-0.102059241987594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414</v>
      </c>
      <c r="E591">
        <v>8141.3576206500002</v>
      </c>
      <c r="F591">
        <v>619.5</v>
      </c>
      <c r="G591">
        <v>32.242169562008797</v>
      </c>
      <c r="H591">
        <v>7.2300989289631898</v>
      </c>
      <c r="I591">
        <v>30.680018443839501</v>
      </c>
      <c r="J591">
        <v>-6.0687227833963</v>
      </c>
      <c r="K591">
        <v>564.42250493195104</v>
      </c>
      <c r="L591">
        <v>499.25352736204297</v>
      </c>
      <c r="M591">
        <v>48.226488010996597</v>
      </c>
      <c r="N591">
        <v>1.50655817867355</v>
      </c>
      <c r="O591">
        <v>8.4745762711864394</v>
      </c>
      <c r="P591">
        <v>60.533817051049397</v>
      </c>
      <c r="Q591">
        <v>-3.0737178535503E-2</v>
      </c>
    </row>
    <row r="592" spans="1:17" hidden="1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347</v>
      </c>
      <c r="E592">
        <v>8101.7579299999998</v>
      </c>
      <c r="F592">
        <v>1210.45</v>
      </c>
      <c r="G592">
        <v>10.356982794626701</v>
      </c>
      <c r="H592">
        <v>-0.87666087875773102</v>
      </c>
      <c r="I592">
        <v>26.778771233153801</v>
      </c>
      <c r="J592">
        <v>-0.58724034303952699</v>
      </c>
      <c r="K592">
        <v>1086.84029658183</v>
      </c>
      <c r="L592">
        <v>971.57923403894301</v>
      </c>
      <c r="M592">
        <v>50.853875289863502</v>
      </c>
      <c r="N592">
        <v>0.58206526858015395</v>
      </c>
      <c r="O592">
        <v>6.5719360568383598</v>
      </c>
      <c r="P592">
        <v>47.615853658536601</v>
      </c>
      <c r="Q592">
        <v>-3.8414427268978001E-2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230</v>
      </c>
      <c r="E593">
        <v>8093.6417983199999</v>
      </c>
      <c r="F593">
        <v>71.94</v>
      </c>
      <c r="G593">
        <v>158.62858153529299</v>
      </c>
      <c r="H593">
        <v>-0.60660449483641499</v>
      </c>
      <c r="I593">
        <v>54.617265583149504</v>
      </c>
      <c r="J593">
        <v>-0.33842100509059803</v>
      </c>
      <c r="K593">
        <v>64.749564259590102</v>
      </c>
      <c r="L593">
        <v>52.323481276405403</v>
      </c>
      <c r="M593">
        <v>55.685127987788803</v>
      </c>
      <c r="N593">
        <v>1.0693661444825999</v>
      </c>
      <c r="O593">
        <v>5.9911036975257099</v>
      </c>
      <c r="P593">
        <v>216.900882404333</v>
      </c>
      <c r="Q593">
        <v>0.21967618776954301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119</v>
      </c>
      <c r="E594">
        <v>8087.6967623699902</v>
      </c>
      <c r="F594">
        <v>1383.75</v>
      </c>
      <c r="G594">
        <v>41.144178439540099</v>
      </c>
      <c r="H594">
        <v>0.76223250850160595</v>
      </c>
      <c r="I594">
        <v>11.9165851275342</v>
      </c>
      <c r="J594">
        <v>-7.4261423911989697</v>
      </c>
      <c r="K594">
        <v>1312.36142722516</v>
      </c>
      <c r="L594">
        <v>1140.27204638847</v>
      </c>
      <c r="M594">
        <v>42.012045906829897</v>
      </c>
      <c r="N594">
        <v>0.98392396841575702</v>
      </c>
      <c r="O594">
        <v>13.167118337850001</v>
      </c>
      <c r="P594">
        <v>75.937698664971293</v>
      </c>
      <c r="Q594">
        <v>0.12735571566521001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Row],[Ticker]],[1]!Table1[[Symbol]:[Industry]],2,FALSE),"-")</f>
        <v>-</v>
      </c>
      <c r="D595" t="s">
        <v>302</v>
      </c>
      <c r="E595">
        <v>8033.1328723050001</v>
      </c>
      <c r="F595">
        <v>509.25</v>
      </c>
      <c r="G595">
        <v>9.6927701899505792</v>
      </c>
      <c r="H595">
        <v>3.4943642030731099</v>
      </c>
      <c r="I595">
        <v>22.481419730613801</v>
      </c>
      <c r="J595">
        <v>1.22212911387298</v>
      </c>
      <c r="K595">
        <v>445.69408853832601</v>
      </c>
      <c r="L595">
        <v>398.492965623359</v>
      </c>
      <c r="M595">
        <v>72.629730218062306</v>
      </c>
      <c r="N595">
        <v>1.0160734363514701</v>
      </c>
      <c r="O595">
        <v>2.8964162984781399</v>
      </c>
      <c r="P595">
        <v>49.208907119835899</v>
      </c>
      <c r="Q595">
        <v>0.109632331315049</v>
      </c>
    </row>
    <row r="596" spans="1:17" x14ac:dyDescent="0.3">
      <c r="A596" t="s">
        <v>1320</v>
      </c>
      <c r="B596" t="s">
        <v>1321</v>
      </c>
      <c r="C596" t="str">
        <f>IFERROR(VLOOKUP(Table1[[#This Row],[Ticker]],[1]!Table1[[Symbol]:[Industry]],2,FALSE),"-")</f>
        <v>-</v>
      </c>
      <c r="D596" t="s">
        <v>46</v>
      </c>
      <c r="E596">
        <v>8005.4259410599998</v>
      </c>
      <c r="F596">
        <v>48.31</v>
      </c>
      <c r="G596">
        <v>114.102212810072</v>
      </c>
      <c r="H596">
        <v>14.204352848453199</v>
      </c>
      <c r="I596">
        <v>62.880614754036003</v>
      </c>
      <c r="J596">
        <v>-5.0622669188108098</v>
      </c>
      <c r="K596">
        <v>42.135371333141499</v>
      </c>
      <c r="L596">
        <v>34.508151238788599</v>
      </c>
      <c r="M596">
        <v>52.247318283633099</v>
      </c>
      <c r="N596">
        <v>1.3560565815918399</v>
      </c>
      <c r="O596">
        <v>10.5361208859449</v>
      </c>
      <c r="P596">
        <v>171.29188489629499</v>
      </c>
      <c r="Q596">
        <v>0.101095957093064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Row],[Ticker]],[1]!Table1[[Symbol]:[Industry]],2,FALSE),"-")</f>
        <v>-</v>
      </c>
      <c r="D597" t="s">
        <v>642</v>
      </c>
      <c r="E597">
        <v>7995.2481918000003</v>
      </c>
      <c r="F597">
        <v>250.79</v>
      </c>
      <c r="G597">
        <v>203.19314799651301</v>
      </c>
      <c r="H597">
        <v>11.161502781903099</v>
      </c>
      <c r="I597">
        <v>33.179829238030898</v>
      </c>
      <c r="J597">
        <v>13.8817730276263</v>
      </c>
      <c r="K597">
        <v>199.70219889456499</v>
      </c>
      <c r="L597">
        <v>167.263091648287</v>
      </c>
      <c r="M597">
        <v>82.687464749330005</v>
      </c>
      <c r="N597">
        <v>2.3329171398794801</v>
      </c>
      <c r="O597">
        <v>6.3399657083615697</v>
      </c>
      <c r="P597">
        <v>236.630872483221</v>
      </c>
      <c r="Q597">
        <v>0.16997609332272101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Row],[Ticker]],[1]!Table1[[Symbol]:[Industry]],2,FALSE),"-")</f>
        <v>-</v>
      </c>
      <c r="D598" t="s">
        <v>381</v>
      </c>
      <c r="E598">
        <v>7989.2131206000004</v>
      </c>
      <c r="F598">
        <v>181.56</v>
      </c>
      <c r="G598">
        <v>-35.1907139437848</v>
      </c>
      <c r="H598">
        <v>-3.3411327028528999</v>
      </c>
      <c r="I598">
        <v>-19.670303387963699</v>
      </c>
      <c r="J598">
        <v>-2.6077185963399399</v>
      </c>
      <c r="K598">
        <v>175.37040527703701</v>
      </c>
      <c r="L598">
        <v>191.460126951012</v>
      </c>
      <c r="M598">
        <v>57.2585453595673</v>
      </c>
      <c r="N598">
        <v>1.2453903940601201</v>
      </c>
      <c r="O598">
        <v>42.101784534038302</v>
      </c>
      <c r="P598">
        <v>25.2137931034482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Row],[Ticker]],[1]!Table1[[Symbol]:[Industry]],2,FALSE),"-")</f>
        <v>-</v>
      </c>
      <c r="D599" t="s">
        <v>267</v>
      </c>
      <c r="E599">
        <v>7978.7277787200001</v>
      </c>
      <c r="F599">
        <v>7430.4</v>
      </c>
      <c r="G599">
        <v>35.543191972784101</v>
      </c>
      <c r="H599">
        <v>-0.53435125510442905</v>
      </c>
      <c r="I599">
        <v>32.328464474202903</v>
      </c>
      <c r="J599">
        <v>4.03114454662028</v>
      </c>
      <c r="K599">
        <v>6763.3905043545401</v>
      </c>
      <c r="L599">
        <v>6006.2568431515001</v>
      </c>
      <c r="M599">
        <v>61.211282312599202</v>
      </c>
      <c r="N599">
        <v>3.07091951422812</v>
      </c>
      <c r="O599">
        <v>5.3106158484065498</v>
      </c>
      <c r="P599">
        <v>72.315113285869899</v>
      </c>
      <c r="Q599">
        <v>1.7606635694544001E-2</v>
      </c>
    </row>
    <row r="600" spans="1:17" x14ac:dyDescent="0.3">
      <c r="A600" t="s">
        <v>1328</v>
      </c>
      <c r="B600" t="s">
        <v>1329</v>
      </c>
      <c r="C600" t="str">
        <f>IFERROR(VLOOKUP(Table1[[#This Row],[Ticker]],[1]!Table1[[Symbol]:[Industry]],2,FALSE),"-")</f>
        <v>-</v>
      </c>
      <c r="D600" t="s">
        <v>1330</v>
      </c>
      <c r="E600">
        <v>7965.9719225199997</v>
      </c>
      <c r="F600">
        <v>1325.3</v>
      </c>
      <c r="G600">
        <v>146.97385003364599</v>
      </c>
      <c r="H600">
        <v>19.253587231216699</v>
      </c>
      <c r="I600">
        <v>96.595997064383198</v>
      </c>
      <c r="J600">
        <v>8.0262868326879104</v>
      </c>
      <c r="K600">
        <v>1034.5825588156699</v>
      </c>
      <c r="L600">
        <v>773.50087917949895</v>
      </c>
      <c r="M600">
        <v>71.0124751732193</v>
      </c>
      <c r="N600">
        <v>1.12296870486158</v>
      </c>
      <c r="O600">
        <v>3.1615483286802899</v>
      </c>
      <c r="P600">
        <v>204.351819956366</v>
      </c>
      <c r="Q600">
        <v>0.13707859563286201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D601" t="s">
        <v>140</v>
      </c>
      <c r="E601">
        <v>7927.1937108499997</v>
      </c>
      <c r="F601">
        <v>950.5</v>
      </c>
      <c r="G601">
        <v>122.63048841159799</v>
      </c>
      <c r="H601">
        <v>9.6765312973559894</v>
      </c>
      <c r="I601">
        <v>113.805271246277</v>
      </c>
      <c r="J601">
        <v>-3.5121407793094899</v>
      </c>
      <c r="K601">
        <v>871.71790849296599</v>
      </c>
      <c r="L601">
        <v>677.14647165901397</v>
      </c>
      <c r="M601">
        <v>51.3090925013746</v>
      </c>
      <c r="N601">
        <v>1.09553357888414</v>
      </c>
      <c r="O601">
        <v>12.572330352446</v>
      </c>
      <c r="P601">
        <v>162.71420674405701</v>
      </c>
      <c r="Q601">
        <v>0.19143398786069199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227</v>
      </c>
      <c r="E602">
        <v>7910.8541116420001</v>
      </c>
      <c r="F602">
        <v>188.93</v>
      </c>
      <c r="G602">
        <v>9.7398160058226004</v>
      </c>
      <c r="H602">
        <v>7.4067518303501796</v>
      </c>
      <c r="I602">
        <v>-21.7502772384758</v>
      </c>
      <c r="J602">
        <v>-9.1878325405046297</v>
      </c>
      <c r="K602">
        <v>193.71674263245501</v>
      </c>
      <c r="L602">
        <v>195.14800776908601</v>
      </c>
      <c r="M602">
        <v>50.588000530218601</v>
      </c>
      <c r="N602">
        <v>1.11121949332017</v>
      </c>
      <c r="O602">
        <v>63.023341978510501</v>
      </c>
      <c r="P602">
        <v>40.207792207792203</v>
      </c>
      <c r="Q602">
        <v>7.4500922359905006E-2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535</v>
      </c>
      <c r="E603">
        <v>7891.9168444819998</v>
      </c>
      <c r="F603">
        <v>255.89</v>
      </c>
      <c r="G603">
        <v>19.363733511596099</v>
      </c>
      <c r="H603">
        <v>6.0541317368045204</v>
      </c>
      <c r="I603">
        <v>6.6711801495666503</v>
      </c>
      <c r="J603">
        <v>-1.79610691536802</v>
      </c>
      <c r="K603">
        <v>224.91668156472701</v>
      </c>
      <c r="L603">
        <v>217.684085795263</v>
      </c>
      <c r="M603">
        <v>70.769994040542102</v>
      </c>
      <c r="N603">
        <v>2.7968845405847702</v>
      </c>
      <c r="O603">
        <v>9.6564930243464104</v>
      </c>
      <c r="P603">
        <v>57.180589680589598</v>
      </c>
      <c r="Q603">
        <v>4.0204617944401999E-2</v>
      </c>
    </row>
    <row r="604" spans="1:17" hidden="1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267</v>
      </c>
      <c r="E604">
        <v>7864.1636989999997</v>
      </c>
      <c r="F604">
        <v>1901.6</v>
      </c>
      <c r="G604">
        <v>68.393108985974294</v>
      </c>
      <c r="H604">
        <v>6.3303029829114097</v>
      </c>
      <c r="I604">
        <v>47.2901351360929</v>
      </c>
      <c r="J604">
        <v>1.8677623732381099</v>
      </c>
      <c r="K604">
        <v>1683.7987176178499</v>
      </c>
      <c r="L604">
        <v>1392.9764767655299</v>
      </c>
      <c r="M604">
        <v>63.639255860431398</v>
      </c>
      <c r="N604">
        <v>0.336597722598454</v>
      </c>
      <c r="O604">
        <v>2.8081615481699602</v>
      </c>
      <c r="P604">
        <v>95.970526098830305</v>
      </c>
      <c r="Q604">
        <v>0.16011835303493999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249</v>
      </c>
      <c r="E605">
        <v>7862.6152116000003</v>
      </c>
      <c r="F605">
        <v>593.5</v>
      </c>
      <c r="G605">
        <v>-36.495501763210001</v>
      </c>
      <c r="H605">
        <v>-4.8189713795106597</v>
      </c>
      <c r="I605">
        <v>-17.266482531104199</v>
      </c>
      <c r="J605">
        <v>-3.9782998978241602</v>
      </c>
      <c r="K605">
        <v>590.74338712754002</v>
      </c>
      <c r="L605">
        <v>603.28089981307096</v>
      </c>
      <c r="M605">
        <v>46.0590148294256</v>
      </c>
      <c r="N605">
        <v>0.96525292175987298</v>
      </c>
      <c r="O605">
        <v>26.284751474304901</v>
      </c>
      <c r="P605">
        <v>7.5960841189267603</v>
      </c>
      <c r="Q605">
        <v>2.2626017654541E-2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24</v>
      </c>
      <c r="E606">
        <v>7861.1755039999998</v>
      </c>
      <c r="F606">
        <v>223.78</v>
      </c>
      <c r="G606">
        <v>-9.22844261711092</v>
      </c>
      <c r="H606">
        <v>-5.0642687953404302</v>
      </c>
      <c r="I606">
        <v>-16.749029054355098</v>
      </c>
      <c r="J606">
        <v>-4.6444038260731801</v>
      </c>
      <c r="K606">
        <v>223.492600708135</v>
      </c>
      <c r="L606">
        <v>221.113833667184</v>
      </c>
      <c r="M606">
        <v>50.9338628828189</v>
      </c>
      <c r="N606">
        <v>1.05286732571368</v>
      </c>
      <c r="O606">
        <v>28.049870408436799</v>
      </c>
      <c r="P606">
        <v>20.929478519319101</v>
      </c>
      <c r="Q606">
        <v>0.123142850284581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46</v>
      </c>
      <c r="E607">
        <v>7816.2587489699999</v>
      </c>
      <c r="F607">
        <v>4920.1499999999996</v>
      </c>
      <c r="G607">
        <v>19.626037416397001</v>
      </c>
      <c r="H607">
        <v>-5.5547977857722399</v>
      </c>
      <c r="I607">
        <v>-1.12144892750709</v>
      </c>
      <c r="J607">
        <v>-2.9606670475826098</v>
      </c>
      <c r="K607">
        <v>4962.5392190140501</v>
      </c>
      <c r="L607">
        <v>4567.5976803738004</v>
      </c>
      <c r="M607">
        <v>46.036937162216397</v>
      </c>
      <c r="N607">
        <v>0.87191550444239596</v>
      </c>
      <c r="O607">
        <v>12.8014389805188</v>
      </c>
      <c r="P607">
        <v>49.548632218844901</v>
      </c>
      <c r="Q607">
        <v>0.19171206407708499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62</v>
      </c>
      <c r="E608">
        <v>7801.1744539319998</v>
      </c>
      <c r="F608">
        <v>241.23</v>
      </c>
      <c r="G608">
        <v>-8.4118620326621691</v>
      </c>
      <c r="H608">
        <v>5.6853715194738097</v>
      </c>
      <c r="I608">
        <v>-32.503574182210102</v>
      </c>
      <c r="J608">
        <v>-0.73425227877654198</v>
      </c>
      <c r="K608">
        <v>249.58597464315901</v>
      </c>
      <c r="L608">
        <v>278.14385736526299</v>
      </c>
      <c r="M608">
        <v>59.859704726135298</v>
      </c>
      <c r="N608">
        <v>0.91714916535970903</v>
      </c>
      <c r="O608">
        <v>95.995522944907293</v>
      </c>
      <c r="P608">
        <v>23.0137684854665</v>
      </c>
      <c r="Q608">
        <v>-8.2263569727940005E-3</v>
      </c>
    </row>
    <row r="609" spans="1:17" hidden="1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1349</v>
      </c>
      <c r="E609">
        <v>7757.7658793099999</v>
      </c>
      <c r="F609">
        <v>611.70000000000005</v>
      </c>
      <c r="G609">
        <v>13.8846709768567</v>
      </c>
      <c r="H609">
        <v>0.54136091250823204</v>
      </c>
      <c r="I609">
        <v>1.8137988925252799</v>
      </c>
      <c r="J609">
        <v>-4.3585067183286998</v>
      </c>
      <c r="K609">
        <v>588.19927580283695</v>
      </c>
      <c r="L609">
        <v>531.27808093300996</v>
      </c>
      <c r="M609">
        <v>51.776685270207402</v>
      </c>
      <c r="N609">
        <v>0.43089304089258601</v>
      </c>
      <c r="O609">
        <v>8.2229851234265094</v>
      </c>
      <c r="P609">
        <v>57.573415765069498</v>
      </c>
      <c r="Q609">
        <v>6.5784091462240998E-2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Row],[Ticker]],[1]!Table1[[Symbol]:[Industry]],2,FALSE),"-")</f>
        <v>-</v>
      </c>
      <c r="D610" t="s">
        <v>613</v>
      </c>
      <c r="E610">
        <v>7717.1873581</v>
      </c>
      <c r="F610">
        <v>446.9</v>
      </c>
      <c r="G610">
        <v>94.013460496513602</v>
      </c>
      <c r="H610">
        <v>5.4663842462908798</v>
      </c>
      <c r="I610">
        <v>38.337773941977503</v>
      </c>
      <c r="J610">
        <v>4.2229381778524999</v>
      </c>
      <c r="K610">
        <v>368.56197479664201</v>
      </c>
      <c r="L610">
        <v>314.76312038967501</v>
      </c>
      <c r="M610">
        <v>68.701204056944903</v>
      </c>
      <c r="N610">
        <v>2.0638039769003398</v>
      </c>
      <c r="O610">
        <v>0.81673752517341602</v>
      </c>
      <c r="P610">
        <v>124.516453152474</v>
      </c>
      <c r="Q610">
        <v>7.7428375106687E-2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Row],[Ticker]],[1]!Table1[[Symbol]:[Industry]],2,FALSE),"-")</f>
        <v>-</v>
      </c>
      <c r="D611" t="s">
        <v>535</v>
      </c>
      <c r="E611">
        <v>7710.982825</v>
      </c>
      <c r="F611">
        <v>392.1</v>
      </c>
      <c r="G611">
        <v>95.408075799458103</v>
      </c>
      <c r="H611">
        <v>-0.93454185942861201</v>
      </c>
      <c r="I611">
        <v>57.638422498640203</v>
      </c>
      <c r="J611">
        <v>-3.63021053296739E-2</v>
      </c>
      <c r="K611">
        <v>348.333364845679</v>
      </c>
      <c r="L611">
        <v>279.53632039403999</v>
      </c>
      <c r="M611">
        <v>83.067402010009502</v>
      </c>
      <c r="N611">
        <v>0.75770898973585699</v>
      </c>
      <c r="O611">
        <v>15.0726855394031</v>
      </c>
      <c r="P611">
        <v>136.02708803611699</v>
      </c>
      <c r="Q611">
        <v>0.33548803881015998</v>
      </c>
    </row>
    <row r="612" spans="1:17" x14ac:dyDescent="0.3">
      <c r="A612" t="s">
        <v>1354</v>
      </c>
      <c r="B612" t="s">
        <v>1355</v>
      </c>
      <c r="C612" t="str">
        <f>IFERROR(VLOOKUP(Table1[[#This Row],[Ticker]],[1]!Table1[[Symbol]:[Industry]],2,FALSE),"-")</f>
        <v>-</v>
      </c>
      <c r="D612" t="s">
        <v>378</v>
      </c>
      <c r="E612">
        <v>7684.0496431600004</v>
      </c>
      <c r="F612">
        <v>1645.6</v>
      </c>
      <c r="G612">
        <v>79.5625574539458</v>
      </c>
      <c r="H612">
        <v>23.283501214665201</v>
      </c>
      <c r="I612">
        <v>41.016985497136403</v>
      </c>
      <c r="J612">
        <v>2.4427250809107202</v>
      </c>
      <c r="K612">
        <v>1427.83794038162</v>
      </c>
      <c r="L612">
        <v>1150.57977820006</v>
      </c>
      <c r="M612">
        <v>68.866874003787302</v>
      </c>
      <c r="N612">
        <v>1.01735101868379</v>
      </c>
      <c r="O612">
        <v>5.31113271754983</v>
      </c>
      <c r="P612">
        <v>133.966019762564</v>
      </c>
      <c r="Q612">
        <v>3.4379239950359998E-2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Row],[Ticker]],[1]!Table1[[Symbol]:[Industry]],2,FALSE),"-")</f>
        <v>-</v>
      </c>
      <c r="D613" t="s">
        <v>275</v>
      </c>
      <c r="E613">
        <v>7683.5230304999995</v>
      </c>
      <c r="F613">
        <v>779.35</v>
      </c>
      <c r="G613">
        <v>38.066837333403001</v>
      </c>
      <c r="H613">
        <v>-15.9220467549017</v>
      </c>
      <c r="I613">
        <v>4.4214425172536496</v>
      </c>
      <c r="J613">
        <v>-6.47381271833697</v>
      </c>
      <c r="K613">
        <v>755.64985389128606</v>
      </c>
      <c r="L613">
        <v>652.64555069149003</v>
      </c>
      <c r="M613">
        <v>27.6937505356169</v>
      </c>
      <c r="N613">
        <v>0.37828176175041101</v>
      </c>
      <c r="O613">
        <v>12.914608327452299</v>
      </c>
      <c r="P613">
        <v>78.238993710691801</v>
      </c>
      <c r="Q613">
        <v>4.8786680271620001E-3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Row],[Ticker]],[1]!Table1[[Symbol]:[Industry]],2,FALSE),"-")</f>
        <v>-</v>
      </c>
      <c r="D614" t="s">
        <v>46</v>
      </c>
      <c r="E614">
        <v>7668.2441540949903</v>
      </c>
      <c r="F614">
        <v>524.25</v>
      </c>
      <c r="G614">
        <v>90.664785785292494</v>
      </c>
      <c r="H614">
        <v>17.253529488003799</v>
      </c>
      <c r="I614">
        <v>26.555842051296398</v>
      </c>
      <c r="J614">
        <v>-3.4497150931157301</v>
      </c>
      <c r="K614">
        <v>469.831810311379</v>
      </c>
      <c r="L614">
        <v>406.738253855408</v>
      </c>
      <c r="M614">
        <v>58.980863046031203</v>
      </c>
      <c r="N614">
        <v>1.66558247811216</v>
      </c>
      <c r="O614">
        <v>7.58226037195994</v>
      </c>
      <c r="P614">
        <v>121.857807871349</v>
      </c>
      <c r="Q614">
        <v>-2.6152788013759001E-2</v>
      </c>
    </row>
    <row r="615" spans="1:17" hidden="1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613</v>
      </c>
      <c r="E615">
        <v>7635.8265949349998</v>
      </c>
      <c r="F615">
        <v>3953.3</v>
      </c>
      <c r="G615">
        <v>0.44870450582403898</v>
      </c>
      <c r="H615">
        <v>1.9175092230630899</v>
      </c>
      <c r="I615">
        <v>6.9176195394991202</v>
      </c>
      <c r="J615">
        <v>-7.8494441856123398</v>
      </c>
      <c r="K615">
        <v>3665.69159163218</v>
      </c>
      <c r="L615">
        <v>3412.4567584740598</v>
      </c>
      <c r="M615">
        <v>40.1621378894272</v>
      </c>
      <c r="N615">
        <v>0.77620150370775098</v>
      </c>
      <c r="O615">
        <v>8.4865808312043001</v>
      </c>
      <c r="P615">
        <v>31.4699035583638</v>
      </c>
      <c r="Q615">
        <v>-3.3947886412604003E-2</v>
      </c>
    </row>
    <row r="616" spans="1:17" hidden="1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477</v>
      </c>
      <c r="E616">
        <v>7629.0109770700001</v>
      </c>
      <c r="F616">
        <v>729.85</v>
      </c>
      <c r="G616">
        <v>8.3056239006810397</v>
      </c>
      <c r="H616">
        <v>9.5796292010165693</v>
      </c>
      <c r="I616">
        <v>21.195028998281099</v>
      </c>
      <c r="J616">
        <v>-0.61834404003365795</v>
      </c>
      <c r="K616">
        <v>640.11765218369305</v>
      </c>
      <c r="M616">
        <v>60.232090492380799</v>
      </c>
      <c r="N616">
        <v>1.4602768060546001</v>
      </c>
      <c r="O616">
        <v>4.4050147290539003</v>
      </c>
      <c r="P616">
        <v>40.585572570548003</v>
      </c>
    </row>
    <row r="617" spans="1:17" hidden="1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230</v>
      </c>
      <c r="E617">
        <v>7589.7868207499996</v>
      </c>
      <c r="F617">
        <v>1339.55</v>
      </c>
      <c r="G617">
        <v>75.408393323616394</v>
      </c>
      <c r="H617">
        <v>0.79797603048515497</v>
      </c>
      <c r="I617">
        <v>111.08477445314</v>
      </c>
      <c r="J617">
        <v>-2.5162980190542599</v>
      </c>
      <c r="K617">
        <v>1157.7547401373699</v>
      </c>
      <c r="L617">
        <v>852.32576278131705</v>
      </c>
      <c r="M617">
        <v>57.225187931976201</v>
      </c>
      <c r="N617">
        <v>0.49649466528566599</v>
      </c>
      <c r="O617">
        <v>8.5999029524840491</v>
      </c>
      <c r="P617">
        <v>147.58340264300901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21</v>
      </c>
      <c r="E618">
        <v>7533.3340331999998</v>
      </c>
      <c r="F618">
        <v>1385.7</v>
      </c>
      <c r="G618">
        <v>169.70374189272701</v>
      </c>
      <c r="H618">
        <v>11.5265817961492</v>
      </c>
      <c r="I618">
        <v>13.9220454921946</v>
      </c>
      <c r="J618">
        <v>-7.1173954720969199</v>
      </c>
      <c r="K618">
        <v>1241.3563757674101</v>
      </c>
      <c r="L618">
        <v>1016.75035662876</v>
      </c>
      <c r="M618">
        <v>53.846787081300597</v>
      </c>
      <c r="N618">
        <v>1.6949990527898899</v>
      </c>
      <c r="O618">
        <v>9.6882442087031695</v>
      </c>
      <c r="P618">
        <v>210.85188716280601</v>
      </c>
      <c r="Q618">
        <v>0.242738365660778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62</v>
      </c>
      <c r="E619">
        <v>7522.6399312200001</v>
      </c>
      <c r="F619">
        <v>472</v>
      </c>
      <c r="G619">
        <v>26.890476909942599</v>
      </c>
      <c r="H619">
        <v>-1.3598358274309801</v>
      </c>
      <c r="I619">
        <v>8.7838198606800404</v>
      </c>
      <c r="J619">
        <v>-2.0409810572444398</v>
      </c>
      <c r="K619">
        <v>454.40838840713701</v>
      </c>
      <c r="L619">
        <v>420.15367626002302</v>
      </c>
      <c r="M619">
        <v>58.241954708319703</v>
      </c>
      <c r="N619">
        <v>1.2489170748280001</v>
      </c>
      <c r="O619">
        <v>3.8029661016949001</v>
      </c>
      <c r="P619">
        <v>53.971619637905697</v>
      </c>
      <c r="Q619">
        <v>-1.3416862683139999E-2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24</v>
      </c>
      <c r="E620">
        <v>7463.1040270200001</v>
      </c>
      <c r="F620">
        <v>473.4</v>
      </c>
      <c r="G620">
        <v>-17.830708684644101</v>
      </c>
      <c r="H620">
        <v>-5.1872373338221403</v>
      </c>
      <c r="I620">
        <v>-16.995819987073599</v>
      </c>
      <c r="J620">
        <v>-4.9998197033883196</v>
      </c>
      <c r="K620">
        <v>474.99780273585702</v>
      </c>
      <c r="L620">
        <v>486.55659512168501</v>
      </c>
      <c r="M620">
        <v>41.331378802676397</v>
      </c>
      <c r="N620">
        <v>1.62909321999459</v>
      </c>
      <c r="O620">
        <v>29.1402619349387</v>
      </c>
      <c r="P620">
        <v>17.658754815459101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375</v>
      </c>
      <c r="E621">
        <v>7455.1335569699904</v>
      </c>
      <c r="F621">
        <v>683.4</v>
      </c>
      <c r="G621">
        <v>-21.591953807901302</v>
      </c>
      <c r="H621">
        <v>1.8218742488997099</v>
      </c>
      <c r="I621">
        <v>-20.026330188907998</v>
      </c>
      <c r="J621">
        <v>-4.9104809990469303</v>
      </c>
      <c r="K621">
        <v>648.79446035868295</v>
      </c>
      <c r="L621">
        <v>643.32894081836002</v>
      </c>
      <c r="M621">
        <v>49.664117332531603</v>
      </c>
      <c r="N621">
        <v>1.1916159977710099</v>
      </c>
      <c r="O621">
        <v>13.5498975709686</v>
      </c>
      <c r="P621">
        <v>31.082765896230899</v>
      </c>
      <c r="Q621">
        <v>-6.7522953132182997E-2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542</v>
      </c>
      <c r="E622">
        <v>7418.3709550000003</v>
      </c>
      <c r="F622">
        <v>2372.0500000000002</v>
      </c>
      <c r="G622">
        <v>-22.872834479817399</v>
      </c>
      <c r="H622">
        <v>-0.35137212890425501</v>
      </c>
      <c r="I622">
        <v>-23.022119094606801</v>
      </c>
      <c r="J622">
        <v>-7.6046374167317596</v>
      </c>
      <c r="K622">
        <v>2230.52795613543</v>
      </c>
      <c r="L622">
        <v>2248.0462001064002</v>
      </c>
      <c r="M622">
        <v>52.243430697351499</v>
      </c>
      <c r="N622">
        <v>1.5962751978418701</v>
      </c>
      <c r="O622">
        <v>15.3011108534811</v>
      </c>
      <c r="P622">
        <v>21.0229591836734</v>
      </c>
      <c r="Q622">
        <v>-4.8656822112337003E-2</v>
      </c>
    </row>
    <row r="623" spans="1:17" hidden="1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230</v>
      </c>
      <c r="E623">
        <v>7342.263097</v>
      </c>
      <c r="F623">
        <v>3847.9</v>
      </c>
      <c r="G623">
        <v>524.16023020391106</v>
      </c>
      <c r="H623">
        <v>33.500930395350501</v>
      </c>
      <c r="I623">
        <v>262.884233302393</v>
      </c>
      <c r="J623">
        <v>5.2986608864895599</v>
      </c>
      <c r="K623">
        <v>2601.9594344602201</v>
      </c>
      <c r="L623">
        <v>1675.3147491883201</v>
      </c>
      <c r="M623">
        <v>84.556472122136299</v>
      </c>
      <c r="N623">
        <v>0.90202887649369001</v>
      </c>
      <c r="O623">
        <v>0</v>
      </c>
      <c r="P623">
        <v>567.400919261122</v>
      </c>
      <c r="Q623">
        <v>0.13333545647196801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324</v>
      </c>
      <c r="E624">
        <v>7316.1930878399899</v>
      </c>
      <c r="F624">
        <v>332.3</v>
      </c>
      <c r="G624">
        <v>150.934104001517</v>
      </c>
      <c r="H624">
        <v>5.69878986134146</v>
      </c>
      <c r="I624">
        <v>68.523745789072095</v>
      </c>
      <c r="J624">
        <v>-6.4771037493230699</v>
      </c>
      <c r="K624">
        <v>287.15824703874102</v>
      </c>
      <c r="L624">
        <v>222.285151159267</v>
      </c>
      <c r="M624">
        <v>59.705640423352698</v>
      </c>
      <c r="N624">
        <v>1.7366928202655301</v>
      </c>
      <c r="O624">
        <v>6.0036111947035797</v>
      </c>
      <c r="P624">
        <v>182.80851063829701</v>
      </c>
      <c r="Q624">
        <v>0.118818560122724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745</v>
      </c>
      <c r="E625">
        <v>7300.8073461599997</v>
      </c>
      <c r="F625">
        <v>41.43</v>
      </c>
      <c r="G625">
        <v>-27.627995620507601</v>
      </c>
      <c r="H625">
        <v>-11.253958294217799</v>
      </c>
      <c r="I625">
        <v>-9.1587428764032506</v>
      </c>
      <c r="J625">
        <v>-5.8184023536351797</v>
      </c>
      <c r="K625">
        <v>43.226614224788399</v>
      </c>
      <c r="L625">
        <v>43.991107824716103</v>
      </c>
      <c r="M625">
        <v>29.9626772934554</v>
      </c>
      <c r="N625">
        <v>0.61329960103190695</v>
      </c>
      <c r="O625">
        <v>30.3403330919623</v>
      </c>
      <c r="P625">
        <v>11.972972972972901</v>
      </c>
      <c r="Q625">
        <v>4.4974320538133002E-2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46</v>
      </c>
      <c r="E626">
        <v>7280.9629428600001</v>
      </c>
      <c r="F626">
        <v>194.95</v>
      </c>
      <c r="G626">
        <v>43.631231474585697</v>
      </c>
      <c r="H626">
        <v>-7.5146122902041901</v>
      </c>
      <c r="I626">
        <v>-21.669093850230201</v>
      </c>
      <c r="J626">
        <v>-5.0357015541388499</v>
      </c>
      <c r="K626">
        <v>200.23932586226701</v>
      </c>
      <c r="L626">
        <v>187.50993618915101</v>
      </c>
      <c r="M626">
        <v>42.271659206577901</v>
      </c>
      <c r="N626">
        <v>1.2263866162069901</v>
      </c>
      <c r="O626">
        <v>27.878943318799699</v>
      </c>
      <c r="P626">
        <v>80.258899676375293</v>
      </c>
      <c r="Q626">
        <v>0.165847983015148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613</v>
      </c>
      <c r="E627">
        <v>7257.6344665899996</v>
      </c>
      <c r="F627">
        <v>553.79999999999995</v>
      </c>
      <c r="G627">
        <v>34.448211549732697</v>
      </c>
      <c r="H627">
        <v>22.399209732525801</v>
      </c>
      <c r="I627">
        <v>-5.5870578663620796</v>
      </c>
      <c r="J627">
        <v>-0.57922582375008902</v>
      </c>
      <c r="K627">
        <v>488.26648894749599</v>
      </c>
      <c r="L627">
        <v>481.774264925941</v>
      </c>
      <c r="M627">
        <v>75.941962154039004</v>
      </c>
      <c r="N627">
        <v>1.34693175775913</v>
      </c>
      <c r="O627">
        <v>20.260021668472302</v>
      </c>
      <c r="P627">
        <v>75.280898876404393</v>
      </c>
      <c r="Q627">
        <v>9.5926139652021999E-2</v>
      </c>
    </row>
    <row r="628" spans="1:17" hidden="1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E628">
        <v>7254.5774591999998</v>
      </c>
      <c r="F628">
        <v>3474.35</v>
      </c>
      <c r="G628">
        <v>0.39919186581682398</v>
      </c>
      <c r="H628">
        <v>-21.331733390662801</v>
      </c>
      <c r="I628">
        <v>29.063362263973801</v>
      </c>
      <c r="J628">
        <v>-10.217215925051001</v>
      </c>
      <c r="K628">
        <v>3159.9231562227401</v>
      </c>
      <c r="L628">
        <v>2710.38805167993</v>
      </c>
      <c r="M628">
        <v>35.713273476626398</v>
      </c>
      <c r="N628">
        <v>0.80784657380090596</v>
      </c>
      <c r="O628">
        <v>11.9633888353217</v>
      </c>
      <c r="P628">
        <v>65.524059075750301</v>
      </c>
      <c r="Q628">
        <v>0.109304529912127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62</v>
      </c>
      <c r="E629">
        <v>7207.1162163839999</v>
      </c>
      <c r="F629">
        <v>163.77000000000001</v>
      </c>
      <c r="G629">
        <v>51.645388562551297</v>
      </c>
      <c r="H629">
        <v>-1.7085212559255101</v>
      </c>
      <c r="I629">
        <v>-9.0102444926107399</v>
      </c>
      <c r="J629">
        <v>-3.2107281125557301</v>
      </c>
      <c r="K629">
        <v>159.56893418035099</v>
      </c>
      <c r="L629">
        <v>145.01447397773899</v>
      </c>
      <c r="M629">
        <v>46.968731927718302</v>
      </c>
      <c r="N629">
        <v>0.48003336063941099</v>
      </c>
      <c r="O629">
        <v>13.268608414239401</v>
      </c>
      <c r="P629">
        <v>80.761589403973502</v>
      </c>
      <c r="Q629">
        <v>5.0318109638219997E-2</v>
      </c>
    </row>
    <row r="630" spans="1:17" hidden="1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197</v>
      </c>
      <c r="E630">
        <v>7149.376389</v>
      </c>
      <c r="F630">
        <v>377.65</v>
      </c>
      <c r="G630">
        <v>-3.91368246140319</v>
      </c>
      <c r="H630">
        <v>11.425798395485399</v>
      </c>
      <c r="I630">
        <v>21.208625207500202</v>
      </c>
      <c r="J630">
        <v>-0.12987342308524299</v>
      </c>
      <c r="K630">
        <v>324.37324964956099</v>
      </c>
      <c r="M630">
        <v>71.888499751898607</v>
      </c>
      <c r="N630">
        <v>1.4887580132406899</v>
      </c>
      <c r="O630">
        <v>0.62226929696809197</v>
      </c>
      <c r="P630">
        <v>57.288629737609298</v>
      </c>
    </row>
    <row r="631" spans="1:17" hidden="1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745</v>
      </c>
      <c r="E631">
        <v>7129.1525279999996</v>
      </c>
      <c r="F631">
        <v>825.25</v>
      </c>
      <c r="G631">
        <v>122.41604706108799</v>
      </c>
      <c r="H631">
        <v>14.969968117571501</v>
      </c>
      <c r="I631">
        <v>69.825301408845803</v>
      </c>
      <c r="J631">
        <v>7.0258832378807199</v>
      </c>
      <c r="K631">
        <v>720.92321031394999</v>
      </c>
      <c r="L631">
        <v>599.12004063370296</v>
      </c>
      <c r="M631">
        <v>60.465660079714503</v>
      </c>
      <c r="N631">
        <v>2.4020504159729801</v>
      </c>
      <c r="O631">
        <v>11.475310511966001</v>
      </c>
      <c r="P631">
        <v>154.23598274799701</v>
      </c>
      <c r="Q631">
        <v>6.2835384208647996E-2</v>
      </c>
    </row>
    <row r="632" spans="1:17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21</v>
      </c>
      <c r="E632">
        <v>7092.4086460149902</v>
      </c>
      <c r="F632">
        <v>897.85</v>
      </c>
      <c r="G632">
        <v>90.366696097703297</v>
      </c>
      <c r="H632">
        <v>4.01509729652805</v>
      </c>
      <c r="I632">
        <v>85.858254711835002</v>
      </c>
      <c r="J632">
        <v>-4.1514819595575103</v>
      </c>
      <c r="K632">
        <v>792.79458188269803</v>
      </c>
      <c r="L632">
        <v>621.68602537926904</v>
      </c>
      <c r="M632">
        <v>52.012984137787903</v>
      </c>
      <c r="N632">
        <v>0.73591303477421899</v>
      </c>
      <c r="O632">
        <v>2.0103580776298799</v>
      </c>
      <c r="P632">
        <v>121.691358024691</v>
      </c>
      <c r="Q632">
        <v>0.13964939916534699</v>
      </c>
    </row>
    <row r="633" spans="1:17" hidden="1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21</v>
      </c>
      <c r="E633">
        <v>7092.2191763199999</v>
      </c>
      <c r="F633">
        <v>606.54999999999995</v>
      </c>
      <c r="G633">
        <v>133.24594236511399</v>
      </c>
      <c r="H633">
        <v>-8.2874239777119296</v>
      </c>
      <c r="I633">
        <v>21.467686810172701</v>
      </c>
      <c r="J633">
        <v>-3.4646283411819301</v>
      </c>
      <c r="K633">
        <v>590.58689921411201</v>
      </c>
      <c r="L633">
        <v>502.47704666410198</v>
      </c>
      <c r="M633">
        <v>47.715771652149201</v>
      </c>
      <c r="N633">
        <v>0.70663814722289797</v>
      </c>
      <c r="O633">
        <v>10.7987799851619</v>
      </c>
      <c r="P633">
        <v>168.26625386996901</v>
      </c>
      <c r="Q633">
        <v>0.25840308435679099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197</v>
      </c>
      <c r="E634">
        <v>7073.2788057050002</v>
      </c>
      <c r="F634">
        <v>517.45000000000005</v>
      </c>
      <c r="G634">
        <v>-2.74351345250248</v>
      </c>
      <c r="H634">
        <v>4.5201179247057803</v>
      </c>
      <c r="I634">
        <v>15.1012385090349</v>
      </c>
      <c r="J634">
        <v>-2.9930116516463401</v>
      </c>
      <c r="K634">
        <v>461.42213517731199</v>
      </c>
      <c r="L634">
        <v>418.07860631871102</v>
      </c>
      <c r="M634">
        <v>64.526504485478796</v>
      </c>
      <c r="N634">
        <v>0.90669449359908805</v>
      </c>
      <c r="O634">
        <v>2.4253551067735901</v>
      </c>
      <c r="P634">
        <v>46.275618374558299</v>
      </c>
      <c r="Q634">
        <v>4.6331178280067997E-2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1402</v>
      </c>
      <c r="E635">
        <v>7062.3543524999995</v>
      </c>
      <c r="F635">
        <v>663.45</v>
      </c>
      <c r="G635">
        <v>31.224241950859099</v>
      </c>
      <c r="H635">
        <v>0.75866479398660502</v>
      </c>
      <c r="I635">
        <v>7.0572504527170796</v>
      </c>
      <c r="J635">
        <v>10.160425592371899</v>
      </c>
      <c r="K635">
        <v>530.72140985371698</v>
      </c>
      <c r="L635">
        <v>511.15549216761201</v>
      </c>
      <c r="M635">
        <v>74.449147019063204</v>
      </c>
      <c r="N635">
        <v>2.8106963111013101</v>
      </c>
      <c r="O635">
        <v>3.5420905870826802</v>
      </c>
      <c r="P635">
        <v>63.029856247696301</v>
      </c>
      <c r="Q635">
        <v>0.13541172545517499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623</v>
      </c>
      <c r="E636">
        <v>7059.7351388799998</v>
      </c>
      <c r="F636">
        <v>41.53</v>
      </c>
      <c r="G636">
        <v>-14.402941575678801</v>
      </c>
      <c r="H636">
        <v>-11.85403895022</v>
      </c>
      <c r="I636">
        <v>-31.163689924577898</v>
      </c>
      <c r="J636">
        <v>-7.3827071341597899</v>
      </c>
      <c r="K636">
        <v>44.099692655732298</v>
      </c>
      <c r="L636">
        <v>46.882463937237297</v>
      </c>
      <c r="M636">
        <v>32.468096810602503</v>
      </c>
      <c r="N636">
        <v>1.6155547529002601</v>
      </c>
      <c r="O636">
        <v>65.422586082350094</v>
      </c>
      <c r="P636">
        <v>11.7900403768506</v>
      </c>
      <c r="Q636">
        <v>-1.4750452044628E-2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24</v>
      </c>
      <c r="E637">
        <v>7047.6279859619999</v>
      </c>
      <c r="F637">
        <v>27.05</v>
      </c>
      <c r="G637">
        <v>17.9840810951051</v>
      </c>
      <c r="H637">
        <v>-10.3354162709203</v>
      </c>
      <c r="I637">
        <v>-1.2799658991527401</v>
      </c>
      <c r="J637">
        <v>-5.5801584110136</v>
      </c>
      <c r="K637">
        <v>27.777899205895402</v>
      </c>
      <c r="L637">
        <v>26.132199889931201</v>
      </c>
      <c r="M637">
        <v>37.676265855331501</v>
      </c>
      <c r="N637">
        <v>0.73400911462174601</v>
      </c>
      <c r="O637">
        <v>36.346488234326898</v>
      </c>
      <c r="P637">
        <v>51.010442999879601</v>
      </c>
      <c r="Q637">
        <v>7.2675162497588E-2</v>
      </c>
    </row>
    <row r="638" spans="1:17" hidden="1" x14ac:dyDescent="0.3">
      <c r="A638" t="s">
        <v>1407</v>
      </c>
      <c r="B638" t="s">
        <v>1408</v>
      </c>
      <c r="C638" t="str">
        <f>IFERROR(VLOOKUP(Table1[[#This Row],[Ticker]],[1]!Table1[[Symbol]:[Industry]],2,FALSE),"-")</f>
        <v>-</v>
      </c>
      <c r="D638" t="s">
        <v>381</v>
      </c>
      <c r="E638">
        <v>7040.3983130249999</v>
      </c>
      <c r="F638">
        <v>923.75</v>
      </c>
      <c r="G638">
        <v>0.75347371274827402</v>
      </c>
      <c r="H638">
        <v>-0.709088253178221</v>
      </c>
      <c r="I638">
        <v>0.101985315558421</v>
      </c>
      <c r="J638">
        <v>-4.3270241106363203</v>
      </c>
      <c r="K638">
        <v>890.15859930198906</v>
      </c>
      <c r="L638">
        <v>841.87533254014602</v>
      </c>
      <c r="M638">
        <v>45.388433237709599</v>
      </c>
      <c r="N638">
        <v>0.48774424779401498</v>
      </c>
      <c r="O638">
        <v>16.8606224627875</v>
      </c>
      <c r="P638">
        <v>28.655988857938699</v>
      </c>
      <c r="Q638">
        <v>7.1770269444809007E-2</v>
      </c>
    </row>
    <row r="639" spans="1:17" hidden="1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62</v>
      </c>
      <c r="E639">
        <v>7008.00317</v>
      </c>
      <c r="F639">
        <v>417.75</v>
      </c>
      <c r="G639">
        <v>-25.543774475668201</v>
      </c>
      <c r="H639">
        <v>-2.8501896105275399</v>
      </c>
      <c r="I639">
        <v>2.5050054603488898</v>
      </c>
      <c r="J639">
        <v>-4.9727543993930698</v>
      </c>
      <c r="K639">
        <v>387.950744966944</v>
      </c>
      <c r="M639">
        <v>52.471545526678597</v>
      </c>
      <c r="N639">
        <v>1.2318064075812301</v>
      </c>
      <c r="O639">
        <v>5.99640933572711</v>
      </c>
      <c r="P639">
        <v>30.751173708920199</v>
      </c>
    </row>
    <row r="640" spans="1:17" hidden="1" x14ac:dyDescent="0.3">
      <c r="A640" t="s">
        <v>1411</v>
      </c>
      <c r="B640" t="s">
        <v>1412</v>
      </c>
      <c r="C640" t="str">
        <f>IFERROR(VLOOKUP(Table1[[#This Row],[Ticker]],[1]!Table1[[Symbol]:[Industry]],2,FALSE),"-")</f>
        <v>-</v>
      </c>
      <c r="E640">
        <v>7000.7500571250002</v>
      </c>
      <c r="F640">
        <v>695.25</v>
      </c>
      <c r="G640">
        <v>63.068644567204899</v>
      </c>
      <c r="H640">
        <v>4.49042155074335</v>
      </c>
      <c r="I640">
        <v>77.897299003759201</v>
      </c>
      <c r="J640">
        <v>-10.460785977428101</v>
      </c>
      <c r="K640">
        <v>618.76653416982595</v>
      </c>
      <c r="M640">
        <v>44.817081153697899</v>
      </c>
      <c r="N640">
        <v>0.404208118959689</v>
      </c>
      <c r="O640">
        <v>9.4426465300251792</v>
      </c>
      <c r="P640">
        <v>90.479452054794507</v>
      </c>
    </row>
    <row r="641" spans="1:17" x14ac:dyDescent="0.3">
      <c r="A641" t="s">
        <v>1413</v>
      </c>
      <c r="B641" t="s">
        <v>1414</v>
      </c>
      <c r="C641" t="str">
        <f>IFERROR(VLOOKUP(Table1[[#This Row],[Ticker]],[1]!Table1[[Symbol]:[Industry]],2,FALSE),"-")</f>
        <v>-</v>
      </c>
      <c r="D641" t="s">
        <v>197</v>
      </c>
      <c r="E641">
        <v>6958.0863479999998</v>
      </c>
      <c r="F641">
        <v>1309.05</v>
      </c>
      <c r="G641">
        <v>21.965984331109599</v>
      </c>
      <c r="H641">
        <v>12.371522101134101</v>
      </c>
      <c r="I641">
        <v>14.0762986251138</v>
      </c>
      <c r="J641">
        <v>1.1409751155519801</v>
      </c>
      <c r="K641">
        <v>1127.3331953465499</v>
      </c>
      <c r="L641">
        <v>1008.1875386389599</v>
      </c>
      <c r="M641">
        <v>75.931945583671293</v>
      </c>
      <c r="N641">
        <v>1.79544519491601</v>
      </c>
      <c r="O641">
        <v>2.5591077498949599</v>
      </c>
      <c r="P641">
        <v>59.542961608775101</v>
      </c>
      <c r="Q641">
        <v>4.8632579700708001E-2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Row],[Ticker]],[1]!Table1[[Symbol]:[Industry]],2,FALSE),"-")</f>
        <v>-</v>
      </c>
      <c r="D642" t="s">
        <v>197</v>
      </c>
      <c r="E642">
        <v>6953.8031354000004</v>
      </c>
      <c r="F642">
        <v>480.75</v>
      </c>
      <c r="G642">
        <v>123.059824888789</v>
      </c>
      <c r="H642">
        <v>21.374645925024701</v>
      </c>
      <c r="I642">
        <v>8.3996810797366894</v>
      </c>
      <c r="J642">
        <v>12.2697967795098</v>
      </c>
      <c r="K642">
        <v>400.96262082102498</v>
      </c>
      <c r="L642">
        <v>352.47482414403498</v>
      </c>
      <c r="M642">
        <v>83.984661174437804</v>
      </c>
      <c r="N642">
        <v>2.2010589632816902</v>
      </c>
      <c r="O642">
        <v>7.5403016120644901</v>
      </c>
      <c r="P642">
        <v>150.97885669537899</v>
      </c>
      <c r="Q642">
        <v>0.152165618852248</v>
      </c>
    </row>
    <row r="643" spans="1:17" x14ac:dyDescent="0.3">
      <c r="A643" t="s">
        <v>1417</v>
      </c>
      <c r="B643" t="s">
        <v>1418</v>
      </c>
      <c r="C643" t="str">
        <f>IFERROR(VLOOKUP(Table1[[#This Row],[Ticker]],[1]!Table1[[Symbol]:[Industry]],2,FALSE),"-")</f>
        <v>-</v>
      </c>
      <c r="D643" t="s">
        <v>613</v>
      </c>
      <c r="E643">
        <v>6932.9928300000001</v>
      </c>
      <c r="F643">
        <v>344.2</v>
      </c>
      <c r="G643">
        <v>-14.4475451908146</v>
      </c>
      <c r="H643">
        <v>-6.8214635367216001</v>
      </c>
      <c r="I643">
        <v>-0.27711351245877203</v>
      </c>
      <c r="J643">
        <v>-4.4571464151665499</v>
      </c>
      <c r="K643">
        <v>345.93369361376801</v>
      </c>
      <c r="L643">
        <v>340.65330483741701</v>
      </c>
      <c r="M643">
        <v>41.389580544452599</v>
      </c>
      <c r="N643">
        <v>0.91479005774737598</v>
      </c>
      <c r="O643">
        <v>26.946542707728</v>
      </c>
      <c r="P643">
        <v>28.5527544351073</v>
      </c>
      <c r="Q643">
        <v>0.138520558792493</v>
      </c>
    </row>
    <row r="644" spans="1:17" hidden="1" x14ac:dyDescent="0.3">
      <c r="A644" t="s">
        <v>1419</v>
      </c>
      <c r="B644" t="s">
        <v>1420</v>
      </c>
      <c r="C644" t="str">
        <f>IFERROR(VLOOKUP(Table1[[#This Row],[Ticker]],[1]!Table1[[Symbol]:[Industry]],2,FALSE),"-")</f>
        <v>-</v>
      </c>
      <c r="E644">
        <v>6931.6396800000002</v>
      </c>
      <c r="F644">
        <v>3356.05</v>
      </c>
      <c r="G644">
        <v>2458.0997096574201</v>
      </c>
      <c r="H644">
        <v>37.995269045296702</v>
      </c>
      <c r="I644">
        <v>312.283662733352</v>
      </c>
      <c r="J644">
        <v>13.5133667688425</v>
      </c>
      <c r="K644">
        <v>2326.3114966430498</v>
      </c>
      <c r="L644">
        <v>1428.0813807679101</v>
      </c>
      <c r="M644">
        <v>84.884001595500493</v>
      </c>
      <c r="N644">
        <v>1.1617994185012801</v>
      </c>
      <c r="O644">
        <v>3.1271882123329502</v>
      </c>
      <c r="P644">
        <v>2546.7271293375302</v>
      </c>
    </row>
    <row r="645" spans="1:17" x14ac:dyDescent="0.3">
      <c r="A645" t="s">
        <v>1421</v>
      </c>
      <c r="B645" t="s">
        <v>1422</v>
      </c>
      <c r="C645" t="str">
        <f>IFERROR(VLOOKUP(Table1[[#This Row],[Ticker]],[1]!Table1[[Symbol]:[Industry]],2,FALSE),"-")</f>
        <v>-</v>
      </c>
      <c r="D645" t="s">
        <v>542</v>
      </c>
      <c r="E645">
        <v>6928.9493667679899</v>
      </c>
      <c r="F645">
        <v>259.7</v>
      </c>
      <c r="G645">
        <v>-26.345770715142798</v>
      </c>
      <c r="H645">
        <v>-4.1356735895714998</v>
      </c>
      <c r="I645">
        <v>-21.998766726873999</v>
      </c>
      <c r="J645">
        <v>-7.1862530030206102</v>
      </c>
      <c r="K645">
        <v>250.04487984065</v>
      </c>
      <c r="L645">
        <v>259.57835943879502</v>
      </c>
      <c r="M645">
        <v>44.272900467489997</v>
      </c>
      <c r="N645">
        <v>1.5224211353066299</v>
      </c>
      <c r="O645">
        <v>23.584905660377299</v>
      </c>
      <c r="P645">
        <v>18.045454545454501</v>
      </c>
      <c r="Q645">
        <v>-2.0065799314358999E-2</v>
      </c>
    </row>
    <row r="646" spans="1:17" hidden="1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D646" t="s">
        <v>983</v>
      </c>
      <c r="E646">
        <v>6891.4844039999998</v>
      </c>
      <c r="F646">
        <v>710.7</v>
      </c>
      <c r="G646">
        <v>924.75638156458797</v>
      </c>
      <c r="H646">
        <v>-17.215513258604702</v>
      </c>
      <c r="I646">
        <v>150.23838402899199</v>
      </c>
      <c r="J646">
        <v>-1.02829989782415</v>
      </c>
      <c r="K646">
        <v>690.59915871369401</v>
      </c>
      <c r="L646">
        <v>436.17472721236197</v>
      </c>
      <c r="M646">
        <v>39.070535935757398</v>
      </c>
      <c r="N646">
        <v>0.44430441252152902</v>
      </c>
      <c r="O646">
        <v>27.064865625439602</v>
      </c>
      <c r="P646">
        <v>995.91364687740895</v>
      </c>
      <c r="Q646">
        <v>0.23502947271131</v>
      </c>
    </row>
    <row r="647" spans="1:17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D647" t="s">
        <v>480</v>
      </c>
      <c r="E647">
        <v>6886.3810115050001</v>
      </c>
      <c r="F647">
        <v>483.65</v>
      </c>
      <c r="G647">
        <v>-46.652468667425403</v>
      </c>
      <c r="H647">
        <v>-9.6780914834232306</v>
      </c>
      <c r="I647">
        <v>-31.658969966350799</v>
      </c>
      <c r="J647">
        <v>-4.4967342412584896</v>
      </c>
      <c r="K647">
        <v>501.629840159335</v>
      </c>
      <c r="L647">
        <v>551.90422627525004</v>
      </c>
      <c r="M647">
        <v>52.782845705062201</v>
      </c>
      <c r="N647">
        <v>1.1553912688613599</v>
      </c>
      <c r="O647">
        <v>49.457252145146199</v>
      </c>
      <c r="P647">
        <v>12.870478413068801</v>
      </c>
      <c r="Q647">
        <v>-9.9663243039440005E-3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92</v>
      </c>
      <c r="E648">
        <v>6883.0437560949904</v>
      </c>
      <c r="F648">
        <v>2847.7</v>
      </c>
      <c r="G648">
        <v>71.228963662359703</v>
      </c>
      <c r="H648">
        <v>6.3050720883777602</v>
      </c>
      <c r="I648">
        <v>20.411239757515101</v>
      </c>
      <c r="J648">
        <v>-1.9197114198691301</v>
      </c>
      <c r="K648">
        <v>2543.1848499268999</v>
      </c>
      <c r="L648">
        <v>2230.31000264761</v>
      </c>
      <c r="M648">
        <v>70.991229807095195</v>
      </c>
      <c r="N648">
        <v>1.2906898481840701</v>
      </c>
      <c r="O648">
        <v>6.8932822979948796</v>
      </c>
      <c r="P648">
        <v>105.59526387986401</v>
      </c>
      <c r="Q648">
        <v>0.19132468879314701</v>
      </c>
    </row>
    <row r="649" spans="1:17" x14ac:dyDescent="0.3">
      <c r="A649" t="s">
        <v>1429</v>
      </c>
      <c r="B649" t="s">
        <v>1430</v>
      </c>
      <c r="C649" t="str">
        <f>IFERROR(VLOOKUP(Table1[[#This Row],[Ticker]],[1]!Table1[[Symbol]:[Industry]],2,FALSE),"-")</f>
        <v>-</v>
      </c>
      <c r="D649" t="s">
        <v>613</v>
      </c>
      <c r="E649">
        <v>6867.8111255000003</v>
      </c>
      <c r="F649">
        <v>514.25</v>
      </c>
      <c r="G649">
        <v>20.510634509858299</v>
      </c>
      <c r="H649">
        <v>6.9429253289880402</v>
      </c>
      <c r="I649">
        <v>14.032455148918</v>
      </c>
      <c r="J649">
        <v>-1.3982912368443099</v>
      </c>
      <c r="K649">
        <v>477.36711284567298</v>
      </c>
      <c r="L649">
        <v>433.14144970049</v>
      </c>
      <c r="M649">
        <v>60.541154509404599</v>
      </c>
      <c r="N649">
        <v>2.9729778977655799</v>
      </c>
      <c r="O649">
        <v>8.8575595527467108</v>
      </c>
      <c r="P649">
        <v>72.683008730691697</v>
      </c>
      <c r="Q649">
        <v>0.13644687096323699</v>
      </c>
    </row>
    <row r="650" spans="1:17" hidden="1" x14ac:dyDescent="0.3">
      <c r="A650" t="s">
        <v>1431</v>
      </c>
      <c r="B650" t="s">
        <v>1432</v>
      </c>
      <c r="C650" t="str">
        <f>IFERROR(VLOOKUP(Table1[[#This Row],[Ticker]],[1]!Table1[[Symbol]:[Industry]],2,FALSE),"-")</f>
        <v>-</v>
      </c>
      <c r="D650" t="s">
        <v>140</v>
      </c>
      <c r="E650">
        <v>6849.3550960800003</v>
      </c>
      <c r="F650">
        <v>478.45</v>
      </c>
      <c r="G650">
        <v>43.161655106564801</v>
      </c>
      <c r="H650">
        <v>22.8314452204852</v>
      </c>
      <c r="I650">
        <v>40.336182879391998</v>
      </c>
      <c r="J650">
        <v>-0.66785378555653396</v>
      </c>
      <c r="K650">
        <v>386.17250304893702</v>
      </c>
      <c r="M650">
        <v>63.530442398736199</v>
      </c>
      <c r="N650">
        <v>0.62568394867989696</v>
      </c>
      <c r="O650">
        <v>1.3585536628696699</v>
      </c>
      <c r="P650">
        <v>97.095777548918605</v>
      </c>
    </row>
    <row r="651" spans="1:17" x14ac:dyDescent="0.3">
      <c r="A651" t="s">
        <v>1433</v>
      </c>
      <c r="B651" t="s">
        <v>1434</v>
      </c>
      <c r="C651" t="str">
        <f>IFERROR(VLOOKUP(Table1[[#This Row],[Ticker]],[1]!Table1[[Symbol]:[Industry]],2,FALSE),"-")</f>
        <v>-</v>
      </c>
      <c r="D651" t="s">
        <v>613</v>
      </c>
      <c r="E651">
        <v>6814.9829679000004</v>
      </c>
      <c r="F651">
        <v>406.85</v>
      </c>
      <c r="G651">
        <v>113.399445748497</v>
      </c>
      <c r="H651">
        <v>22.653555608714299</v>
      </c>
      <c r="I651">
        <v>-11.0260375878585</v>
      </c>
      <c r="J651">
        <v>0.64596196192918798</v>
      </c>
      <c r="K651">
        <v>336.97850727561899</v>
      </c>
      <c r="L651">
        <v>302.252101829607</v>
      </c>
      <c r="M651">
        <v>65.273881994451003</v>
      </c>
      <c r="N651">
        <v>1.5087008831342701</v>
      </c>
      <c r="O651">
        <v>4.2153127688337104</v>
      </c>
      <c r="P651">
        <v>144.427756082907</v>
      </c>
      <c r="Q651">
        <v>8.3780463788703005E-2</v>
      </c>
    </row>
    <row r="652" spans="1:17" x14ac:dyDescent="0.3">
      <c r="A652" t="s">
        <v>1435</v>
      </c>
      <c r="B652" t="s">
        <v>1436</v>
      </c>
      <c r="C652" t="str">
        <f>IFERROR(VLOOKUP(Table1[[#This Row],[Ticker]],[1]!Table1[[Symbol]:[Industry]],2,FALSE),"-")</f>
        <v>-</v>
      </c>
      <c r="D652" t="s">
        <v>378</v>
      </c>
      <c r="E652">
        <v>6808.2903659760004</v>
      </c>
      <c r="F652">
        <v>84.92</v>
      </c>
      <c r="G652">
        <v>9.9668979965136106</v>
      </c>
      <c r="H652">
        <v>11.4569109124454</v>
      </c>
      <c r="I652">
        <v>8.7375678106051105</v>
      </c>
      <c r="J652">
        <v>-4.1807508782163003</v>
      </c>
      <c r="K652">
        <v>74.873020079963098</v>
      </c>
      <c r="L652">
        <v>70.720370500790693</v>
      </c>
      <c r="M652">
        <v>59.518603620507498</v>
      </c>
      <c r="N652">
        <v>3.36201290536455</v>
      </c>
      <c r="O652">
        <v>10.5746585021196</v>
      </c>
      <c r="P652">
        <v>44.7911338448423</v>
      </c>
      <c r="Q652">
        <v>7.3134060804705997E-2</v>
      </c>
    </row>
    <row r="653" spans="1:17" hidden="1" x14ac:dyDescent="0.3">
      <c r="A653" t="s">
        <v>1437</v>
      </c>
      <c r="B653" t="s">
        <v>1438</v>
      </c>
      <c r="C653" t="str">
        <f>IFERROR(VLOOKUP(Table1[[#This Row],[Ticker]],[1]!Table1[[Symbol]:[Industry]],2,FALSE),"-")</f>
        <v>-</v>
      </c>
      <c r="D653" t="s">
        <v>230</v>
      </c>
      <c r="E653">
        <v>6802.0643382400003</v>
      </c>
      <c r="F653">
        <v>2552.15</v>
      </c>
      <c r="G653">
        <v>-9.1613778655553393</v>
      </c>
      <c r="H653">
        <v>-1.72195341147291</v>
      </c>
      <c r="I653">
        <v>-10.110740192665499</v>
      </c>
      <c r="J653">
        <v>-2.3001147096677599</v>
      </c>
      <c r="K653">
        <v>2316.3244051134302</v>
      </c>
      <c r="L653">
        <v>2183.4878424092799</v>
      </c>
      <c r="M653">
        <v>52.905495949901599</v>
      </c>
      <c r="N653">
        <v>0.72247658718696295</v>
      </c>
      <c r="O653">
        <v>4.9076269028074302</v>
      </c>
      <c r="P653">
        <v>48.3808139534883</v>
      </c>
      <c r="Q653">
        <v>8.9503684241896003E-2</v>
      </c>
    </row>
    <row r="654" spans="1:17" x14ac:dyDescent="0.3">
      <c r="A654" t="s">
        <v>1439</v>
      </c>
      <c r="B654" t="s">
        <v>1440</v>
      </c>
      <c r="C654" t="str">
        <f>IFERROR(VLOOKUP(Table1[[#This Row],[Ticker]],[1]!Table1[[Symbol]:[Industry]],2,FALSE),"-")</f>
        <v>-</v>
      </c>
      <c r="D654" t="s">
        <v>129</v>
      </c>
      <c r="E654">
        <v>6772.4875821599999</v>
      </c>
      <c r="F654">
        <v>623.5</v>
      </c>
      <c r="G654">
        <v>32.469863296198099</v>
      </c>
      <c r="H654">
        <v>-2.2692540644691701</v>
      </c>
      <c r="I654">
        <v>-32.853776352234597</v>
      </c>
      <c r="J654">
        <v>-2.5506332311574802</v>
      </c>
      <c r="K654">
        <v>600.85467053118998</v>
      </c>
      <c r="L654">
        <v>567.06737285154998</v>
      </c>
      <c r="M654">
        <v>58.5595260395271</v>
      </c>
      <c r="N654">
        <v>0.85028871660051397</v>
      </c>
      <c r="O654">
        <v>34.987971130713703</v>
      </c>
      <c r="P654">
        <v>71.044509978739399</v>
      </c>
      <c r="Q654">
        <v>7.2261732887571997E-2</v>
      </c>
    </row>
    <row r="655" spans="1:17" hidden="1" x14ac:dyDescent="0.3">
      <c r="A655" t="s">
        <v>1441</v>
      </c>
      <c r="B655" t="s">
        <v>1442</v>
      </c>
      <c r="C655" t="str">
        <f>IFERROR(VLOOKUP(Table1[[#This Row],[Ticker]],[1]!Table1[[Symbol]:[Industry]],2,FALSE),"-")</f>
        <v>-</v>
      </c>
      <c r="D655" t="s">
        <v>1005</v>
      </c>
      <c r="E655">
        <v>6746.8437323999997</v>
      </c>
      <c r="F655">
        <v>131</v>
      </c>
      <c r="G655">
        <v>-11.3026216541413</v>
      </c>
      <c r="H655">
        <v>-4.2179471127305099</v>
      </c>
      <c r="I655">
        <v>-5.0081573388383296</v>
      </c>
      <c r="J655">
        <v>-2.4866332311574801</v>
      </c>
      <c r="K655">
        <v>118.559164208989</v>
      </c>
      <c r="M655">
        <v>1.05563603616817</v>
      </c>
      <c r="N655">
        <v>0.86486486486486402</v>
      </c>
      <c r="O655">
        <v>0</v>
      </c>
      <c r="P655">
        <v>14.410480349344899</v>
      </c>
    </row>
    <row r="656" spans="1:17" x14ac:dyDescent="0.3">
      <c r="A656" t="s">
        <v>1443</v>
      </c>
      <c r="B656" t="s">
        <v>1444</v>
      </c>
      <c r="C656" t="str">
        <f>IFERROR(VLOOKUP(Table1[[#This Row],[Ticker]],[1]!Table1[[Symbol]:[Industry]],2,FALSE),"-")</f>
        <v>-</v>
      </c>
      <c r="D656" t="s">
        <v>480</v>
      </c>
      <c r="E656">
        <v>6690.7866039749997</v>
      </c>
      <c r="F656">
        <v>964.55</v>
      </c>
      <c r="G656">
        <v>72.359483602418806</v>
      </c>
      <c r="H656">
        <v>0.99623352146795596</v>
      </c>
      <c r="I656">
        <v>7.59370321728293</v>
      </c>
      <c r="J656">
        <v>0.25107168687529302</v>
      </c>
      <c r="K656">
        <v>849.64264820084304</v>
      </c>
      <c r="L656">
        <v>790.16299414748903</v>
      </c>
      <c r="M656">
        <v>73.615223006862394</v>
      </c>
      <c r="N656">
        <v>1.6337010387003399</v>
      </c>
      <c r="O656">
        <v>6.0546368773003003</v>
      </c>
      <c r="P656">
        <v>100.947916666666</v>
      </c>
      <c r="Q656">
        <v>0.16552754267132999</v>
      </c>
    </row>
    <row r="657" spans="1:17" hidden="1" x14ac:dyDescent="0.3">
      <c r="A657" t="s">
        <v>1445</v>
      </c>
      <c r="B657" t="s">
        <v>1446</v>
      </c>
      <c r="C657" t="str">
        <f>IFERROR(VLOOKUP(Table1[[#This Row],[Ticker]],[1]!Table1[[Symbol]:[Industry]],2,FALSE),"-")</f>
        <v>-</v>
      </c>
      <c r="D657" t="s">
        <v>218</v>
      </c>
      <c r="E657">
        <v>6688.58017905</v>
      </c>
      <c r="F657">
        <v>1320.45</v>
      </c>
      <c r="G657">
        <v>5541.4542799707597</v>
      </c>
      <c r="H657">
        <v>33.226393359781397</v>
      </c>
      <c r="I657">
        <v>697.40393550445697</v>
      </c>
      <c r="J657">
        <v>7.9096547046338399</v>
      </c>
      <c r="K657">
        <v>960.94977652223497</v>
      </c>
      <c r="M657">
        <v>89.982634169021196</v>
      </c>
      <c r="N657">
        <v>2.71416912916209</v>
      </c>
      <c r="O657">
        <v>0</v>
      </c>
    </row>
    <row r="658" spans="1:17" x14ac:dyDescent="0.3">
      <c r="A658" t="s">
        <v>1447</v>
      </c>
      <c r="B658" t="s">
        <v>1448</v>
      </c>
      <c r="C658" t="str">
        <f>IFERROR(VLOOKUP(Table1[[#This Row],[Ticker]],[1]!Table1[[Symbol]:[Industry]],2,FALSE),"-")</f>
        <v>-</v>
      </c>
      <c r="D658" t="s">
        <v>620</v>
      </c>
      <c r="E658">
        <v>6675.3654439900001</v>
      </c>
      <c r="F658">
        <v>143.74</v>
      </c>
      <c r="G658">
        <v>-32.032320244528698</v>
      </c>
      <c r="H658">
        <v>-0.86155026203140705</v>
      </c>
      <c r="I658">
        <v>-14.1251401196613</v>
      </c>
      <c r="J658">
        <v>-3.7131844577086999</v>
      </c>
      <c r="K658">
        <v>132.30241265284101</v>
      </c>
      <c r="L658">
        <v>139.06230478470499</v>
      </c>
      <c r="M658">
        <v>53.437354792157798</v>
      </c>
      <c r="N658">
        <v>0.76134530460651495</v>
      </c>
      <c r="O658">
        <v>24.5651871434534</v>
      </c>
      <c r="P658">
        <v>31.269406392693998</v>
      </c>
      <c r="Q658">
        <v>-0.106033065616517</v>
      </c>
    </row>
    <row r="659" spans="1:17" x14ac:dyDescent="0.3">
      <c r="A659" t="s">
        <v>1449</v>
      </c>
      <c r="B659" t="s">
        <v>1450</v>
      </c>
      <c r="C659" t="str">
        <f>IFERROR(VLOOKUP(Table1[[#This Row],[Ticker]],[1]!Table1[[Symbol]:[Industry]],2,FALSE),"-")</f>
        <v>-</v>
      </c>
      <c r="D659" t="s">
        <v>49</v>
      </c>
      <c r="E659">
        <v>6672.4667713999997</v>
      </c>
      <c r="F659">
        <v>75.989999999999995</v>
      </c>
      <c r="G659">
        <v>179.392003101618</v>
      </c>
      <c r="H659">
        <v>8.1258866670224208</v>
      </c>
      <c r="I659">
        <v>52.642909054419803</v>
      </c>
      <c r="J659">
        <v>-0.69186682480045003</v>
      </c>
      <c r="K659">
        <v>69.968972701438204</v>
      </c>
      <c r="L659">
        <v>59.4294674405756</v>
      </c>
      <c r="M659">
        <v>56.524297953413601</v>
      </c>
      <c r="N659">
        <v>2.0633319904168101</v>
      </c>
      <c r="O659">
        <v>31.109356494275499</v>
      </c>
      <c r="P659">
        <v>218.616352201257</v>
      </c>
      <c r="Q659">
        <v>7.8861897826637994E-2</v>
      </c>
    </row>
    <row r="660" spans="1:17" x14ac:dyDescent="0.3">
      <c r="A660" t="s">
        <v>1451</v>
      </c>
      <c r="B660" t="s">
        <v>1452</v>
      </c>
      <c r="C660" t="str">
        <f>IFERROR(VLOOKUP(Table1[[#This Row],[Ticker]],[1]!Table1[[Symbol]:[Industry]],2,FALSE),"-")</f>
        <v>-</v>
      </c>
      <c r="D660" t="s">
        <v>1453</v>
      </c>
      <c r="E660">
        <v>6652.2339324000004</v>
      </c>
      <c r="F660">
        <v>886</v>
      </c>
      <c r="G660">
        <v>-0.64260002943111105</v>
      </c>
      <c r="H660">
        <v>14.816949026609899</v>
      </c>
      <c r="I660">
        <v>-7.57448873453869</v>
      </c>
      <c r="J660">
        <v>0.73189408475700302</v>
      </c>
      <c r="K660">
        <v>759.84767173129205</v>
      </c>
      <c r="L660">
        <v>745.86009676219896</v>
      </c>
      <c r="M660">
        <v>63.275448349298401</v>
      </c>
      <c r="N660">
        <v>1.1388719098311999</v>
      </c>
      <c r="O660">
        <v>11.6704288939051</v>
      </c>
      <c r="P660">
        <v>49.788672865595899</v>
      </c>
      <c r="Q660">
        <v>-7.1115577058670004E-3</v>
      </c>
    </row>
    <row r="661" spans="1:17" hidden="1" x14ac:dyDescent="0.3">
      <c r="A661" t="s">
        <v>1454</v>
      </c>
      <c r="B661" t="s">
        <v>1455</v>
      </c>
      <c r="C661" t="str">
        <f>IFERROR(VLOOKUP(Table1[[#This Row],[Ticker]],[1]!Table1[[Symbol]:[Industry]],2,FALSE),"-")</f>
        <v>-</v>
      </c>
      <c r="D661" t="s">
        <v>1283</v>
      </c>
      <c r="E661">
        <v>6636.6662775300001</v>
      </c>
      <c r="F661">
        <v>1388.01</v>
      </c>
      <c r="G661">
        <v>-17.986560073714902</v>
      </c>
      <c r="H661">
        <v>-6.0460224909102402</v>
      </c>
      <c r="I661">
        <v>-5.9456594066301802</v>
      </c>
      <c r="J661">
        <v>-1.9786506477032</v>
      </c>
      <c r="K661">
        <v>1367.0751431256699</v>
      </c>
      <c r="L661">
        <v>1336.20167119915</v>
      </c>
      <c r="M661">
        <v>77.088001342421407</v>
      </c>
      <c r="N661">
        <v>1.29817221683818</v>
      </c>
      <c r="O661">
        <v>2.5352843279227102</v>
      </c>
      <c r="P661">
        <v>11.3391890265912</v>
      </c>
      <c r="Q661">
        <v>-5.5078309021881003E-2</v>
      </c>
    </row>
    <row r="662" spans="1:17" x14ac:dyDescent="0.3">
      <c r="A662" t="s">
        <v>1456</v>
      </c>
      <c r="B662" t="s">
        <v>1457</v>
      </c>
      <c r="C662" t="str">
        <f>IFERROR(VLOOKUP(Table1[[#This Row],[Ticker]],[1]!Table1[[Symbol]:[Industry]],2,FALSE),"-")</f>
        <v>-</v>
      </c>
      <c r="D662" t="s">
        <v>197</v>
      </c>
      <c r="E662">
        <v>6635.3580329599999</v>
      </c>
      <c r="F662">
        <v>1707.25</v>
      </c>
      <c r="G662">
        <v>84.2420108293243</v>
      </c>
      <c r="H662">
        <v>28.832503155169299</v>
      </c>
      <c r="I662">
        <v>67.807919661171795</v>
      </c>
      <c r="J662">
        <v>4.2917907476280803E-3</v>
      </c>
      <c r="K662">
        <v>1484.1033162976801</v>
      </c>
      <c r="L662">
        <v>1263.86344850967</v>
      </c>
      <c r="M662">
        <v>60.921668727110699</v>
      </c>
      <c r="N662">
        <v>0.72238772540668195</v>
      </c>
      <c r="O662">
        <v>2.4132376629081902</v>
      </c>
      <c r="P662">
        <v>112.080745341614</v>
      </c>
      <c r="Q662">
        <v>3.0124250307378999E-2</v>
      </c>
    </row>
    <row r="663" spans="1:17" hidden="1" x14ac:dyDescent="0.3">
      <c r="A663" t="s">
        <v>1458</v>
      </c>
      <c r="B663" t="s">
        <v>1459</v>
      </c>
      <c r="C663" t="str">
        <f>IFERROR(VLOOKUP(Table1[[#This Row],[Ticker]],[1]!Table1[[Symbol]:[Industry]],2,FALSE),"-")</f>
        <v>-</v>
      </c>
      <c r="D663" t="s">
        <v>230</v>
      </c>
      <c r="E663">
        <v>6629.9575043799996</v>
      </c>
      <c r="F663">
        <v>2914.2</v>
      </c>
      <c r="G663">
        <v>58.530015077584402</v>
      </c>
      <c r="H663">
        <v>1.90497142840014</v>
      </c>
      <c r="I663">
        <v>4.7065662118534597</v>
      </c>
      <c r="J663">
        <v>-8.5355057785820794</v>
      </c>
      <c r="K663">
        <v>2557.3733980890502</v>
      </c>
      <c r="L663">
        <v>2205.7540048536298</v>
      </c>
      <c r="M663">
        <v>55.483530777524102</v>
      </c>
      <c r="N663">
        <v>1.8553106694908901</v>
      </c>
      <c r="O663">
        <v>8.7365314666117708</v>
      </c>
      <c r="P663">
        <v>90.159869494290305</v>
      </c>
      <c r="Q663">
        <v>0.161412374512517</v>
      </c>
    </row>
    <row r="664" spans="1:17" x14ac:dyDescent="0.3">
      <c r="A664" t="s">
        <v>1460</v>
      </c>
      <c r="B664" t="s">
        <v>1461</v>
      </c>
      <c r="C664" t="str">
        <f>IFERROR(VLOOKUP(Table1[[#This Row],[Ticker]],[1]!Table1[[Symbol]:[Industry]],2,FALSE),"-")</f>
        <v>-</v>
      </c>
      <c r="D664" t="s">
        <v>1462</v>
      </c>
      <c r="E664">
        <v>6579.1048680000004</v>
      </c>
      <c r="F664">
        <v>507.85</v>
      </c>
      <c r="G664">
        <v>-24.640822416512499</v>
      </c>
      <c r="H664">
        <v>-3.8949332769604998</v>
      </c>
      <c r="I664">
        <v>4.81012538469205</v>
      </c>
      <c r="J664">
        <v>-0.22428160287302501</v>
      </c>
      <c r="K664">
        <v>501.48978956920399</v>
      </c>
      <c r="L664">
        <v>498.76537957021401</v>
      </c>
      <c r="M664">
        <v>54.026994928776404</v>
      </c>
      <c r="N664">
        <v>1.2541904232380801</v>
      </c>
      <c r="O664">
        <v>31.800728561583099</v>
      </c>
      <c r="P664">
        <v>29.868303286024801</v>
      </c>
      <c r="Q664">
        <v>4.9400123904153E-2</v>
      </c>
    </row>
    <row r="665" spans="1:17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-</v>
      </c>
      <c r="D665" t="s">
        <v>197</v>
      </c>
      <c r="E665">
        <v>6547.4995585999995</v>
      </c>
      <c r="F665">
        <v>2537.8000000000002</v>
      </c>
      <c r="G665">
        <v>194.43610533254099</v>
      </c>
      <c r="H665">
        <v>29.206840692657501</v>
      </c>
      <c r="I665">
        <v>83.768737941049196</v>
      </c>
      <c r="J665">
        <v>18.833331511019601</v>
      </c>
      <c r="K665">
        <v>1702.0289442197</v>
      </c>
      <c r="L665">
        <v>1374.8242111950001</v>
      </c>
      <c r="M665">
        <v>92.817189189446097</v>
      </c>
      <c r="N665">
        <v>2.0875201550895501</v>
      </c>
      <c r="O665">
        <v>3.1917408779257501</v>
      </c>
      <c r="P665">
        <v>225.31726701704901</v>
      </c>
      <c r="Q665">
        <v>0.10936197355244701</v>
      </c>
    </row>
    <row r="666" spans="1:17" x14ac:dyDescent="0.3">
      <c r="A666" t="s">
        <v>1465</v>
      </c>
      <c r="B666" t="s">
        <v>1466</v>
      </c>
      <c r="C666" t="str">
        <f>IFERROR(VLOOKUP(Table1[[#This Row],[Ticker]],[1]!Table1[[Symbol]:[Industry]],2,FALSE),"-")</f>
        <v>-</v>
      </c>
      <c r="D666" t="s">
        <v>104</v>
      </c>
      <c r="E666">
        <v>6538.3615151000004</v>
      </c>
      <c r="F666">
        <v>1400.1</v>
      </c>
      <c r="G666">
        <v>-28.2233585920407</v>
      </c>
      <c r="H666">
        <v>-7.2532921758872</v>
      </c>
      <c r="I666">
        <v>-17.187286360344501</v>
      </c>
      <c r="J666">
        <v>-2.0844394468796001</v>
      </c>
      <c r="K666">
        <v>1368.42971175712</v>
      </c>
      <c r="L666">
        <v>1400.1754542266699</v>
      </c>
      <c r="M666">
        <v>55.136234443312297</v>
      </c>
      <c r="N666">
        <v>0.83705809595264302</v>
      </c>
      <c r="O666">
        <v>19.987858010142102</v>
      </c>
      <c r="P666">
        <v>12.0079999999999</v>
      </c>
      <c r="Q666">
        <v>-0.15469993619000499</v>
      </c>
    </row>
    <row r="667" spans="1:17" x14ac:dyDescent="0.3">
      <c r="A667" t="s">
        <v>1467</v>
      </c>
      <c r="B667" t="s">
        <v>1468</v>
      </c>
      <c r="C667" t="str">
        <f>IFERROR(VLOOKUP(Table1[[#This Row],[Ticker]],[1]!Table1[[Symbol]:[Industry]],2,FALSE),"-")</f>
        <v>-</v>
      </c>
      <c r="D667" t="s">
        <v>388</v>
      </c>
      <c r="E667">
        <v>6523.6262593370002</v>
      </c>
      <c r="F667">
        <v>214.18</v>
      </c>
      <c r="G667">
        <v>218.46360482382201</v>
      </c>
      <c r="H667">
        <v>5.9514638901764298</v>
      </c>
      <c r="I667">
        <v>10.224448724610101</v>
      </c>
      <c r="J667">
        <v>7.6865042294930896</v>
      </c>
      <c r="K667">
        <v>188.18577103439199</v>
      </c>
      <c r="L667">
        <v>155.10680090629799</v>
      </c>
      <c r="M667">
        <v>76.118794527605104</v>
      </c>
      <c r="N667">
        <v>1.2572172188144599</v>
      </c>
      <c r="O667">
        <v>1.05985619572321</v>
      </c>
      <c r="P667">
        <v>248.543531326281</v>
      </c>
      <c r="Q667">
        <v>9.4972270240666998E-2</v>
      </c>
    </row>
    <row r="668" spans="1:17" x14ac:dyDescent="0.3">
      <c r="A668" t="s">
        <v>1469</v>
      </c>
      <c r="B668" t="s">
        <v>1470</v>
      </c>
      <c r="C668" t="str">
        <f>IFERROR(VLOOKUP(Table1[[#This Row],[Ticker]],[1]!Table1[[Symbol]:[Industry]],2,FALSE),"-")</f>
        <v>-</v>
      </c>
      <c r="D668" t="s">
        <v>140</v>
      </c>
      <c r="E668">
        <v>6506.9773059999998</v>
      </c>
      <c r="F668">
        <v>951.65</v>
      </c>
      <c r="G668">
        <v>26.004440038435899</v>
      </c>
      <c r="H668">
        <v>-0.44665680366022997</v>
      </c>
      <c r="I668">
        <v>-4.1933239318503501</v>
      </c>
      <c r="J668">
        <v>-6.6182640834360997</v>
      </c>
      <c r="K668">
        <v>893.95975883449</v>
      </c>
      <c r="L668">
        <v>819.36708977236196</v>
      </c>
      <c r="M668">
        <v>47.840774395652403</v>
      </c>
      <c r="N668">
        <v>1.32917490181481</v>
      </c>
      <c r="O668">
        <v>5.3958913466085097</v>
      </c>
      <c r="P668">
        <v>55.1055333713633</v>
      </c>
      <c r="Q668">
        <v>1.7500915110852E-2</v>
      </c>
    </row>
    <row r="669" spans="1:17" x14ac:dyDescent="0.3">
      <c r="A669" t="s">
        <v>1471</v>
      </c>
      <c r="B669" t="s">
        <v>1472</v>
      </c>
      <c r="C669" t="str">
        <f>IFERROR(VLOOKUP(Table1[[#This Row],[Ticker]],[1]!Table1[[Symbol]:[Industry]],2,FALSE),"-")</f>
        <v>-</v>
      </c>
      <c r="D669" t="s">
        <v>391</v>
      </c>
      <c r="E669">
        <v>6499.9727115249998</v>
      </c>
      <c r="F669">
        <v>211.3</v>
      </c>
      <c r="G669">
        <v>220.76277698261299</v>
      </c>
      <c r="H669">
        <v>-2.6372187132830498</v>
      </c>
      <c r="I669">
        <v>34.320935120290898</v>
      </c>
      <c r="J669">
        <v>-9.5530238210513208</v>
      </c>
      <c r="K669">
        <v>188.695599251256</v>
      </c>
      <c r="L669">
        <v>144.60400787311499</v>
      </c>
      <c r="M669">
        <v>46.405833897108501</v>
      </c>
      <c r="N669">
        <v>0.83596202162816802</v>
      </c>
      <c r="O669">
        <v>13.535257927117801</v>
      </c>
      <c r="P669">
        <v>250.414593698175</v>
      </c>
      <c r="Q669">
        <v>9.4898003657961999E-2</v>
      </c>
    </row>
    <row r="670" spans="1:17" hidden="1" x14ac:dyDescent="0.3">
      <c r="A670" t="s">
        <v>1473</v>
      </c>
      <c r="B670" t="s">
        <v>1474</v>
      </c>
      <c r="C670" t="str">
        <f>IFERROR(VLOOKUP(Table1[[#This Row],[Ticker]],[1]!Table1[[Symbol]:[Industry]],2,FALSE),"-")</f>
        <v>-</v>
      </c>
      <c r="D670" t="s">
        <v>662</v>
      </c>
      <c r="E670">
        <v>6498.8148914100002</v>
      </c>
      <c r="F670">
        <v>453.6</v>
      </c>
      <c r="G670">
        <v>-17.670976584625599</v>
      </c>
      <c r="H670">
        <v>3.44679409976295</v>
      </c>
      <c r="I670">
        <v>-13.4039675732408</v>
      </c>
      <c r="J670">
        <v>0.80050455374686702</v>
      </c>
      <c r="K670">
        <v>437.06704390475801</v>
      </c>
      <c r="L670">
        <v>441.33235448410602</v>
      </c>
      <c r="M670">
        <v>70.980491616623496</v>
      </c>
      <c r="N670">
        <v>0.96663847054932195</v>
      </c>
      <c r="O670">
        <v>24.459876543209798</v>
      </c>
      <c r="P670">
        <v>15.419847328244201</v>
      </c>
      <c r="Q670">
        <v>-3.7824086983808E-2</v>
      </c>
    </row>
    <row r="671" spans="1:17" hidden="1" x14ac:dyDescent="0.3">
      <c r="A671" t="s">
        <v>1475</v>
      </c>
      <c r="B671" t="s">
        <v>1476</v>
      </c>
      <c r="C671" t="str">
        <f>IFERROR(VLOOKUP(Table1[[#This Row],[Ticker]],[1]!Table1[[Symbol]:[Industry]],2,FALSE),"-")</f>
        <v>-</v>
      </c>
      <c r="D671" t="s">
        <v>1283</v>
      </c>
      <c r="E671">
        <v>6496.9056107910001</v>
      </c>
      <c r="F671">
        <v>1155.27</v>
      </c>
      <c r="G671">
        <v>-18.379471912233299</v>
      </c>
      <c r="H671">
        <v>-6.5110047452311504</v>
      </c>
      <c r="I671">
        <v>-6.6889321995043103</v>
      </c>
      <c r="J671">
        <v>-2.2788428224164301</v>
      </c>
      <c r="K671">
        <v>1146.04588998952</v>
      </c>
      <c r="L671">
        <v>1119.8333251653301</v>
      </c>
      <c r="M671">
        <v>63.340787818078198</v>
      </c>
      <c r="N671">
        <v>0.93467221874193895</v>
      </c>
      <c r="O671">
        <v>14.7246963913197</v>
      </c>
      <c r="P671">
        <v>33.432277289474598</v>
      </c>
    </row>
    <row r="672" spans="1:17" x14ac:dyDescent="0.3">
      <c r="A672" t="s">
        <v>1477</v>
      </c>
      <c r="B672" t="s">
        <v>1478</v>
      </c>
      <c r="C672" t="str">
        <f>IFERROR(VLOOKUP(Table1[[#This Row],[Ticker]],[1]!Table1[[Symbol]:[Industry]],2,FALSE),"-")</f>
        <v>-</v>
      </c>
      <c r="D672" t="s">
        <v>414</v>
      </c>
      <c r="E672">
        <v>6492.4617865800001</v>
      </c>
      <c r="F672">
        <v>302.5</v>
      </c>
      <c r="G672">
        <v>-37.8105780696308</v>
      </c>
      <c r="H672">
        <v>-2.8423009062350202</v>
      </c>
      <c r="I672">
        <v>-30.660383867095302</v>
      </c>
      <c r="J672">
        <v>-7.2061495227261796</v>
      </c>
      <c r="K672">
        <v>291.10931067107902</v>
      </c>
      <c r="L672">
        <v>323.6029279736</v>
      </c>
      <c r="M672">
        <v>38.184108656412199</v>
      </c>
      <c r="N672">
        <v>2.2385015529360102</v>
      </c>
      <c r="O672">
        <v>55.669421487603302</v>
      </c>
      <c r="P672">
        <v>17.1799341468138</v>
      </c>
      <c r="Q672">
        <v>-1.6531784657807001E-2</v>
      </c>
    </row>
    <row r="673" spans="1:17" x14ac:dyDescent="0.3">
      <c r="A673" t="s">
        <v>1479</v>
      </c>
      <c r="B673" t="s">
        <v>1480</v>
      </c>
      <c r="C673" t="str">
        <f>IFERROR(VLOOKUP(Table1[[#This Row],[Ticker]],[1]!Table1[[Symbol]:[Industry]],2,FALSE),"-")</f>
        <v>-</v>
      </c>
      <c r="D673" t="s">
        <v>378</v>
      </c>
      <c r="E673">
        <v>6396.1611792000003</v>
      </c>
      <c r="F673">
        <v>134.26</v>
      </c>
      <c r="G673">
        <v>65.568949278564901</v>
      </c>
      <c r="H673">
        <v>15.700449799330899</v>
      </c>
      <c r="I673">
        <v>23.576703446217401</v>
      </c>
      <c r="J673">
        <v>-7.1796156872978498</v>
      </c>
      <c r="K673">
        <v>112.671522199747</v>
      </c>
      <c r="L673">
        <v>96.378136879241396</v>
      </c>
      <c r="M673">
        <v>57.410117689448398</v>
      </c>
      <c r="N673">
        <v>3.3733207376415799</v>
      </c>
      <c r="O673">
        <v>15.8200506479964</v>
      </c>
      <c r="P673">
        <v>106.395080707148</v>
      </c>
      <c r="Q673">
        <v>6.0389713378838999E-2</v>
      </c>
    </row>
    <row r="674" spans="1:17" x14ac:dyDescent="0.3">
      <c r="A674" t="s">
        <v>1481</v>
      </c>
      <c r="B674" t="s">
        <v>1482</v>
      </c>
      <c r="C674" t="str">
        <f>IFERROR(VLOOKUP(Table1[[#This Row],[Ticker]],[1]!Table1[[Symbol]:[Industry]],2,FALSE),"-")</f>
        <v>-</v>
      </c>
      <c r="D674" t="s">
        <v>24</v>
      </c>
      <c r="E674">
        <v>6388.4181883949996</v>
      </c>
      <c r="F674">
        <v>375.25</v>
      </c>
      <c r="G674">
        <v>3.2338143339126901</v>
      </c>
      <c r="H674">
        <v>6.1506510916615103</v>
      </c>
      <c r="I674">
        <v>-21.1043958528236</v>
      </c>
      <c r="J674">
        <v>5.5562239116996404</v>
      </c>
      <c r="K674">
        <v>354.66934206864602</v>
      </c>
      <c r="L674">
        <v>351.28031668054803</v>
      </c>
      <c r="M674">
        <v>79.988617409431399</v>
      </c>
      <c r="N674">
        <v>1.58236978191753</v>
      </c>
      <c r="O674">
        <v>12.524983344437</v>
      </c>
      <c r="P674">
        <v>32.831858407079601</v>
      </c>
      <c r="Q674">
        <v>-3.5353009788418002E-2</v>
      </c>
    </row>
    <row r="675" spans="1:17" hidden="1" x14ac:dyDescent="0.3">
      <c r="A675" t="s">
        <v>1483</v>
      </c>
      <c r="B675" t="s">
        <v>1484</v>
      </c>
      <c r="C675" t="str">
        <f>IFERROR(VLOOKUP(Table1[[#This Row],[Ticker]],[1]!Table1[[Symbol]:[Industry]],2,FALSE),"-")</f>
        <v>-</v>
      </c>
      <c r="D675" t="s">
        <v>46</v>
      </c>
      <c r="E675">
        <v>6347.84</v>
      </c>
      <c r="F675">
        <v>92</v>
      </c>
      <c r="G675">
        <v>-33.713102003486298</v>
      </c>
      <c r="H675">
        <v>-7.06791178258998</v>
      </c>
      <c r="I675">
        <v>-2.7170605523679798</v>
      </c>
      <c r="J675">
        <v>-2.4866332311574801</v>
      </c>
      <c r="K675">
        <v>92.094623825357999</v>
      </c>
      <c r="L675">
        <v>93.150342246882701</v>
      </c>
      <c r="M675">
        <v>53.081674366169402</v>
      </c>
      <c r="N675">
        <v>1.3409090909090899</v>
      </c>
      <c r="O675">
        <v>11.9565217391304</v>
      </c>
      <c r="P675">
        <v>8.2352941176470509</v>
      </c>
    </row>
    <row r="676" spans="1:17" hidden="1" x14ac:dyDescent="0.3">
      <c r="A676" t="s">
        <v>1485</v>
      </c>
      <c r="B676" t="s">
        <v>1486</v>
      </c>
      <c r="C676" t="str">
        <f>IFERROR(VLOOKUP(Table1[[#This Row],[Ticker]],[1]!Table1[[Symbol]:[Industry]],2,FALSE),"-")</f>
        <v>-</v>
      </c>
      <c r="D676" t="s">
        <v>21</v>
      </c>
      <c r="E676">
        <v>6345.205272575</v>
      </c>
      <c r="F676">
        <v>531.95000000000005</v>
      </c>
      <c r="G676">
        <v>-0.86290813672572797</v>
      </c>
      <c r="H676">
        <v>10.850083160797899</v>
      </c>
      <c r="I676">
        <v>-14.549672538808</v>
      </c>
      <c r="J676">
        <v>3.72128756092172</v>
      </c>
      <c r="K676">
        <v>474.04122394716899</v>
      </c>
      <c r="L676">
        <v>460.26155142249303</v>
      </c>
      <c r="M676">
        <v>70.033006391338006</v>
      </c>
      <c r="N676">
        <v>1.5093974820748599</v>
      </c>
      <c r="O676">
        <v>12.6045680985054</v>
      </c>
      <c r="P676">
        <v>36.362471161240698</v>
      </c>
      <c r="Q676">
        <v>0.11775456853904399</v>
      </c>
    </row>
    <row r="677" spans="1:17" x14ac:dyDescent="0.3">
      <c r="A677" t="s">
        <v>1487</v>
      </c>
      <c r="B677" t="s">
        <v>1488</v>
      </c>
      <c r="C677" t="str">
        <f>IFERROR(VLOOKUP(Table1[[#This Row],[Ticker]],[1]!Table1[[Symbol]:[Industry]],2,FALSE),"-")</f>
        <v>-</v>
      </c>
      <c r="D677" t="s">
        <v>1489</v>
      </c>
      <c r="E677">
        <v>6305.4937580099904</v>
      </c>
      <c r="F677">
        <v>202</v>
      </c>
      <c r="G677">
        <v>-32.421435336819698</v>
      </c>
      <c r="H677">
        <v>0.77309012320909698</v>
      </c>
      <c r="I677">
        <v>-10.153951476402201</v>
      </c>
      <c r="J677">
        <v>-0.79737465650149097</v>
      </c>
      <c r="K677">
        <v>189.97467477843099</v>
      </c>
      <c r="L677">
        <v>190.347627431029</v>
      </c>
      <c r="M677">
        <v>66.316123739963402</v>
      </c>
      <c r="N677">
        <v>1.49655035507509</v>
      </c>
      <c r="O677">
        <v>16.905940594059398</v>
      </c>
      <c r="P677">
        <v>19.1037735849056</v>
      </c>
      <c r="Q677">
        <v>-0.102076561262709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46</v>
      </c>
      <c r="E678">
        <v>6303.9205609519904</v>
      </c>
      <c r="F678">
        <v>227.87</v>
      </c>
      <c r="G678">
        <v>159.112768643279</v>
      </c>
      <c r="H678">
        <v>8.5654558796139408</v>
      </c>
      <c r="I678">
        <v>55.4976088069754</v>
      </c>
      <c r="J678">
        <v>-7.3340908582761299</v>
      </c>
      <c r="K678">
        <v>200.51207295136101</v>
      </c>
      <c r="L678">
        <v>163.05321377601001</v>
      </c>
      <c r="M678">
        <v>49.845125580129803</v>
      </c>
      <c r="N678">
        <v>1.3849334420719599</v>
      </c>
      <c r="O678">
        <v>9.2728310001316494</v>
      </c>
      <c r="P678">
        <v>185.01563477173201</v>
      </c>
      <c r="Q678">
        <v>6.1276740936392002E-2</v>
      </c>
    </row>
    <row r="679" spans="1:17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46</v>
      </c>
      <c r="E679">
        <v>6285.9119109499998</v>
      </c>
      <c r="F679">
        <v>898.15</v>
      </c>
      <c r="G679">
        <v>166.834896694854</v>
      </c>
      <c r="H679">
        <v>1.0744990479229</v>
      </c>
      <c r="I679">
        <v>40.187737883623903</v>
      </c>
      <c r="J679">
        <v>-7.3317165597182701</v>
      </c>
      <c r="K679">
        <v>746.77424861039594</v>
      </c>
      <c r="L679">
        <v>596.30435998993198</v>
      </c>
      <c r="M679">
        <v>51.537415798273102</v>
      </c>
      <c r="N679">
        <v>0.97473781747139099</v>
      </c>
      <c r="O679">
        <v>1.8760786060235</v>
      </c>
      <c r="P679">
        <v>199.93321088662501</v>
      </c>
      <c r="Q679">
        <v>0.15778456594409901</v>
      </c>
    </row>
    <row r="680" spans="1:17" hidden="1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1005</v>
      </c>
      <c r="E680">
        <v>6266.1528877000001</v>
      </c>
      <c r="F680">
        <v>101</v>
      </c>
      <c r="M680">
        <v>50</v>
      </c>
      <c r="N680">
        <v>1</v>
      </c>
    </row>
    <row r="681" spans="1:17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998</v>
      </c>
      <c r="E681">
        <v>6249.3877425000001</v>
      </c>
      <c r="F681">
        <v>136.55000000000001</v>
      </c>
      <c r="G681">
        <v>-13.094545302455399</v>
      </c>
      <c r="H681">
        <v>-13.521739451659601</v>
      </c>
      <c r="I681">
        <v>-35.541613264520002</v>
      </c>
      <c r="J681">
        <v>-6.54268562183419</v>
      </c>
      <c r="K681">
        <v>150.55361113280901</v>
      </c>
      <c r="L681">
        <v>160.431347004066</v>
      </c>
      <c r="M681">
        <v>29.1187974036756</v>
      </c>
      <c r="N681">
        <v>1.7718164319451299</v>
      </c>
      <c r="O681">
        <v>54.2292200659099</v>
      </c>
      <c r="P681">
        <v>15.8676283411115</v>
      </c>
      <c r="Q681">
        <v>2.8501017761217998E-2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162</v>
      </c>
      <c r="E682">
        <v>6238.4136337500004</v>
      </c>
      <c r="F682">
        <v>902.6</v>
      </c>
      <c r="G682">
        <v>54.932382611127203</v>
      </c>
      <c r="H682">
        <v>5.7733103561528099</v>
      </c>
      <c r="I682">
        <v>51.4880304645121</v>
      </c>
      <c r="J682">
        <v>-0.75947852099211499</v>
      </c>
      <c r="K682">
        <v>786.10595048686798</v>
      </c>
      <c r="L682">
        <v>632.08321232585195</v>
      </c>
      <c r="M682">
        <v>75.733054813166703</v>
      </c>
      <c r="N682">
        <v>0.900826849855076</v>
      </c>
      <c r="O682">
        <v>6.8025703523155201</v>
      </c>
      <c r="P682">
        <v>106.497369023106</v>
      </c>
      <c r="Q682">
        <v>-1.5356396578396001E-2</v>
      </c>
    </row>
    <row r="683" spans="1:17" hidden="1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43</v>
      </c>
      <c r="E683">
        <v>6146.7261145000002</v>
      </c>
      <c r="F683">
        <v>4088.85</v>
      </c>
      <c r="G683">
        <v>-11.066460133881399</v>
      </c>
      <c r="H683">
        <v>-8.4842340329138306</v>
      </c>
      <c r="I683">
        <v>9.8961874984816092</v>
      </c>
      <c r="J683">
        <v>-5.0390722555477296</v>
      </c>
      <c r="K683">
        <v>4012.6962233259101</v>
      </c>
      <c r="L683">
        <v>3716.4516675035002</v>
      </c>
      <c r="M683">
        <v>32.701680328827599</v>
      </c>
      <c r="N683">
        <v>0.80362950919047405</v>
      </c>
      <c r="O683">
        <v>10.6056715213324</v>
      </c>
      <c r="P683">
        <v>29.434947768281098</v>
      </c>
      <c r="Q683">
        <v>-6.0492371737573998E-2</v>
      </c>
    </row>
    <row r="684" spans="1:17" hidden="1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119</v>
      </c>
      <c r="E684">
        <v>6141.7045875650001</v>
      </c>
      <c r="F684">
        <v>528.4</v>
      </c>
      <c r="G684">
        <v>-32.409766905550903</v>
      </c>
      <c r="H684">
        <v>2.21853062311847</v>
      </c>
      <c r="I684">
        <v>-16.180585321974501</v>
      </c>
      <c r="J684">
        <v>3.7460263011453101</v>
      </c>
      <c r="K684">
        <v>506.955809447646</v>
      </c>
      <c r="L684">
        <v>520.71800982004595</v>
      </c>
      <c r="M684">
        <v>70.651657877331502</v>
      </c>
      <c r="N684">
        <v>3.7085352263414602</v>
      </c>
      <c r="O684">
        <v>19.218395155185402</v>
      </c>
      <c r="P684">
        <v>13.147751605995699</v>
      </c>
      <c r="Q684">
        <v>1.0553338368846E-2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46</v>
      </c>
      <c r="E685">
        <v>6131.5177761499999</v>
      </c>
      <c r="F685">
        <v>475.1</v>
      </c>
      <c r="G685">
        <v>110.840682857071</v>
      </c>
      <c r="H685">
        <v>-10.6527566897489</v>
      </c>
      <c r="I685">
        <v>34.761492899376101</v>
      </c>
      <c r="J685">
        <v>-2.7087814039887599</v>
      </c>
      <c r="K685">
        <v>415.23781667122</v>
      </c>
      <c r="L685">
        <v>338.08196270553498</v>
      </c>
      <c r="M685">
        <v>48.179883584996603</v>
      </c>
      <c r="N685">
        <v>0.70178995762252305</v>
      </c>
      <c r="O685">
        <v>4.6095558829719998</v>
      </c>
      <c r="P685">
        <v>143.45375352293101</v>
      </c>
      <c r="Q685">
        <v>0.146183092585668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903</v>
      </c>
      <c r="E686">
        <v>6097.7714126000001</v>
      </c>
      <c r="F686">
        <v>208.27</v>
      </c>
      <c r="G686">
        <v>54.999321975662099</v>
      </c>
      <c r="H686">
        <v>-12.2244495358128</v>
      </c>
      <c r="I686">
        <v>-3.3748753311720501</v>
      </c>
      <c r="J686">
        <v>-1.8417241047162101</v>
      </c>
      <c r="K686">
        <v>210.24851605259099</v>
      </c>
      <c r="L686">
        <v>186.66981349593601</v>
      </c>
      <c r="M686">
        <v>44.384765427235003</v>
      </c>
      <c r="N686">
        <v>0.70198152393037305</v>
      </c>
      <c r="O686">
        <v>22.245162529408901</v>
      </c>
      <c r="P686">
        <v>90.723443223443198</v>
      </c>
      <c r="Q686">
        <v>6.0524733522544998E-2</v>
      </c>
    </row>
    <row r="687" spans="1:17" hidden="1" x14ac:dyDescent="0.3">
      <c r="A687" t="s">
        <v>1508</v>
      </c>
      <c r="B687" t="s">
        <v>1509</v>
      </c>
      <c r="C687" t="str">
        <f>IFERROR(VLOOKUP(Table1[[#This Row],[Ticker]],[1]!Table1[[Symbol]:[Industry]],2,FALSE),"-")</f>
        <v>-</v>
      </c>
      <c r="D687" t="s">
        <v>151</v>
      </c>
      <c r="E687">
        <v>6080.6066531500001</v>
      </c>
      <c r="F687">
        <v>158.66999999999999</v>
      </c>
      <c r="G687">
        <v>-30.0698483225788</v>
      </c>
      <c r="H687">
        <v>6.5816175439849598</v>
      </c>
      <c r="I687">
        <v>-15.206518319544299</v>
      </c>
      <c r="J687">
        <v>-9.6936806474989794</v>
      </c>
      <c r="O687">
        <v>24.472174954307601</v>
      </c>
      <c r="P687">
        <v>17.533333333333299</v>
      </c>
    </row>
    <row r="688" spans="1:17" x14ac:dyDescent="0.3">
      <c r="A688" t="s">
        <v>1510</v>
      </c>
      <c r="B688" t="s">
        <v>1511</v>
      </c>
      <c r="C688" t="str">
        <f>IFERROR(VLOOKUP(Table1[[#This Row],[Ticker]],[1]!Table1[[Symbol]:[Industry]],2,FALSE),"-")</f>
        <v>-</v>
      </c>
      <c r="D688" t="s">
        <v>378</v>
      </c>
      <c r="E688">
        <v>6064.5123346500004</v>
      </c>
      <c r="F688">
        <v>317.25</v>
      </c>
      <c r="G688">
        <v>29.261231900204599</v>
      </c>
      <c r="H688">
        <v>11.845338932376601</v>
      </c>
      <c r="I688">
        <v>14.5669331638128</v>
      </c>
      <c r="J688">
        <v>-7.41041371896236</v>
      </c>
      <c r="K688">
        <v>290.03244815591199</v>
      </c>
      <c r="L688">
        <v>259.305915784028</v>
      </c>
      <c r="M688">
        <v>50.761786218198402</v>
      </c>
      <c r="N688">
        <v>1.3066340107354599</v>
      </c>
      <c r="O688">
        <v>9.7714736012608192</v>
      </c>
      <c r="P688">
        <v>61.532586558044798</v>
      </c>
      <c r="Q688">
        <v>-4.8279095270568E-2</v>
      </c>
    </row>
    <row r="689" spans="1:17" x14ac:dyDescent="0.3">
      <c r="A689" t="s">
        <v>1512</v>
      </c>
      <c r="B689" t="s">
        <v>1513</v>
      </c>
      <c r="C689" t="str">
        <f>IFERROR(VLOOKUP(Table1[[#This Row],[Ticker]],[1]!Table1[[Symbol]:[Industry]],2,FALSE),"-")</f>
        <v>-</v>
      </c>
      <c r="D689" t="s">
        <v>1514</v>
      </c>
      <c r="E689">
        <v>6038.6359848849997</v>
      </c>
      <c r="F689">
        <v>455.1</v>
      </c>
      <c r="G689">
        <v>-6.4833369904315497</v>
      </c>
      <c r="H689">
        <v>-2.6216424254806401</v>
      </c>
      <c r="I689">
        <v>-6.3677286789774499</v>
      </c>
      <c r="J689">
        <v>-7.97495594877957</v>
      </c>
      <c r="K689">
        <v>458.24718893699901</v>
      </c>
      <c r="L689">
        <v>441.09709343021302</v>
      </c>
      <c r="M689">
        <v>42.762961280714798</v>
      </c>
      <c r="N689">
        <v>1.13784002170299</v>
      </c>
      <c r="O689">
        <v>26.763348714568199</v>
      </c>
      <c r="P689">
        <v>32.9535495179666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119</v>
      </c>
      <c r="E690">
        <v>6038.2151388250004</v>
      </c>
      <c r="F690">
        <v>1049.45</v>
      </c>
      <c r="G690">
        <v>50.882101792801997</v>
      </c>
      <c r="H690">
        <v>5.4230829527937798</v>
      </c>
      <c r="I690">
        <v>9.4871931580678197</v>
      </c>
      <c r="J690">
        <v>-5.8247284692527197</v>
      </c>
      <c r="K690">
        <v>968.93138348648495</v>
      </c>
      <c r="L690">
        <v>866.92070335142</v>
      </c>
      <c r="M690">
        <v>50.958108301939198</v>
      </c>
      <c r="N690">
        <v>1.5812065189320901</v>
      </c>
      <c r="O690">
        <v>3.3017294773452601</v>
      </c>
      <c r="P690">
        <v>80.2094960075556</v>
      </c>
      <c r="Q690">
        <v>4.0739915228151999E-2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67</v>
      </c>
      <c r="E691">
        <v>6035.3919999999998</v>
      </c>
      <c r="F691">
        <v>843.15</v>
      </c>
      <c r="G691">
        <v>122.819129889123</v>
      </c>
      <c r="H691">
        <v>-15.2553281145846</v>
      </c>
      <c r="I691">
        <v>16.962384008586099</v>
      </c>
      <c r="J691">
        <v>-5.8186510470226303</v>
      </c>
      <c r="K691">
        <v>879.72707017246296</v>
      </c>
      <c r="L691">
        <v>748.94316027077002</v>
      </c>
      <c r="M691">
        <v>37.958478321467197</v>
      </c>
      <c r="N691">
        <v>0.69316120764534195</v>
      </c>
      <c r="O691">
        <v>38.172329953151802</v>
      </c>
      <c r="P691">
        <v>151.49888143176699</v>
      </c>
      <c r="Q691">
        <v>0.100590411346792</v>
      </c>
    </row>
    <row r="692" spans="1:17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197</v>
      </c>
      <c r="E692">
        <v>5997.1791090899997</v>
      </c>
      <c r="F692">
        <v>502.05</v>
      </c>
      <c r="G692">
        <v>94.955458188779204</v>
      </c>
      <c r="H692">
        <v>2.9980763619128701</v>
      </c>
      <c r="I692">
        <v>20.923137843775301</v>
      </c>
      <c r="J692">
        <v>-3.2029367016982402</v>
      </c>
      <c r="K692">
        <v>450.84838363945101</v>
      </c>
      <c r="L692">
        <v>385.83767446360798</v>
      </c>
      <c r="M692">
        <v>61.425988132359997</v>
      </c>
      <c r="N692">
        <v>1.51003773275429</v>
      </c>
      <c r="O692">
        <v>2.5794243601234799</v>
      </c>
      <c r="P692">
        <v>137.93838862559201</v>
      </c>
      <c r="Q692">
        <v>0.16746461541081101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278</v>
      </c>
      <c r="E693">
        <v>5988.6215327399996</v>
      </c>
      <c r="F693">
        <v>1249.95</v>
      </c>
      <c r="G693">
        <v>141.024524393533</v>
      </c>
      <c r="H693">
        <v>20.085167028712</v>
      </c>
      <c r="I693">
        <v>61.323849588823002</v>
      </c>
      <c r="J693">
        <v>17.7999280336646</v>
      </c>
      <c r="K693">
        <v>1009.0281298083499</v>
      </c>
      <c r="L693">
        <v>846.18949064992796</v>
      </c>
      <c r="M693">
        <v>86.177049428009795</v>
      </c>
      <c r="N693">
        <v>2.40643635536463</v>
      </c>
      <c r="O693">
        <v>3.84415376615063</v>
      </c>
      <c r="P693">
        <v>171.13882863340501</v>
      </c>
      <c r="Q693">
        <v>4.1380819999318003E-2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535</v>
      </c>
      <c r="E694">
        <v>5963.7771878399999</v>
      </c>
      <c r="F694">
        <v>6119.15</v>
      </c>
      <c r="G694">
        <v>57.023927061643001</v>
      </c>
      <c r="H694">
        <v>-12.1779143913475</v>
      </c>
      <c r="I694">
        <v>61.241023968849198</v>
      </c>
      <c r="J694">
        <v>-4.9250034245202396</v>
      </c>
      <c r="K694">
        <v>5723.1075340258903</v>
      </c>
      <c r="L694">
        <v>4470.1578539045904</v>
      </c>
      <c r="M694">
        <v>44.402313002003901</v>
      </c>
      <c r="N694">
        <v>0.66741474457112404</v>
      </c>
      <c r="O694">
        <v>9.4743550983388207</v>
      </c>
      <c r="P694">
        <v>114.13598824188099</v>
      </c>
      <c r="Q694">
        <v>0.130902300633915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381</v>
      </c>
      <c r="E695">
        <v>5945.8316808</v>
      </c>
      <c r="F695">
        <v>62.09</v>
      </c>
      <c r="G695">
        <v>-37.224585001527998</v>
      </c>
      <c r="H695">
        <v>-19.6401661178501</v>
      </c>
      <c r="I695">
        <v>-35.474463771975202</v>
      </c>
      <c r="J695">
        <v>-3.9524312767600902</v>
      </c>
      <c r="K695">
        <v>66.851694826750006</v>
      </c>
      <c r="L695">
        <v>71.151105421304706</v>
      </c>
      <c r="M695">
        <v>26.763150598393199</v>
      </c>
      <c r="N695">
        <v>2.2656157728212101</v>
      </c>
      <c r="O695">
        <v>57.835400225479098</v>
      </c>
      <c r="P695">
        <v>4.7048903878583497</v>
      </c>
      <c r="Q695">
        <v>6.1921860020690001E-2</v>
      </c>
    </row>
    <row r="696" spans="1:17" hidden="1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391</v>
      </c>
      <c r="E696">
        <v>5938.8173605800002</v>
      </c>
      <c r="F696">
        <v>273.60000000000002</v>
      </c>
      <c r="G696">
        <v>157.276588718163</v>
      </c>
      <c r="H696">
        <v>-9.8497036901044197</v>
      </c>
      <c r="I696">
        <v>76.509104733890396</v>
      </c>
      <c r="J696">
        <v>-2.0761854699634501</v>
      </c>
      <c r="K696">
        <v>257.02989964249002</v>
      </c>
      <c r="L696">
        <v>200.32500999514201</v>
      </c>
      <c r="M696">
        <v>49.8315276294801</v>
      </c>
      <c r="N696">
        <v>0.61755479602101404</v>
      </c>
      <c r="O696">
        <v>9.6491228070175303</v>
      </c>
      <c r="P696">
        <v>189.21775898519999</v>
      </c>
      <c r="Q696">
        <v>0.13479107383971001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230</v>
      </c>
      <c r="E697">
        <v>5931.8809206799997</v>
      </c>
      <c r="F697">
        <v>1376.95</v>
      </c>
      <c r="G697">
        <v>-33.610482939918803</v>
      </c>
      <c r="H697">
        <v>-1.5119117825899699</v>
      </c>
      <c r="I697">
        <v>-24.501248093339399</v>
      </c>
      <c r="J697">
        <v>-2.9806000486537099</v>
      </c>
      <c r="K697">
        <v>1331.22023889916</v>
      </c>
      <c r="L697">
        <v>1430.3418976359001</v>
      </c>
      <c r="M697">
        <v>49.656376176008202</v>
      </c>
      <c r="N697">
        <v>0.79180298800817095</v>
      </c>
      <c r="O697">
        <v>37.837248992338097</v>
      </c>
      <c r="P697">
        <v>20.4575277753477</v>
      </c>
      <c r="Q697">
        <v>-7.6866315347444994E-2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230</v>
      </c>
      <c r="E698">
        <v>5926.1501158999999</v>
      </c>
      <c r="F698">
        <v>749.25</v>
      </c>
      <c r="G698">
        <v>52.128077264226398</v>
      </c>
      <c r="H698">
        <v>9.2536946931260804</v>
      </c>
      <c r="I698">
        <v>-3.45160319691473E-2</v>
      </c>
      <c r="J698">
        <v>-0.91669983439250902</v>
      </c>
      <c r="K698">
        <v>697.18856199995503</v>
      </c>
      <c r="L698">
        <v>666.45364841949902</v>
      </c>
      <c r="M698">
        <v>71.213094033591005</v>
      </c>
      <c r="N698">
        <v>1.60682315627491</v>
      </c>
      <c r="O698">
        <v>17.957957957957898</v>
      </c>
      <c r="P698">
        <v>85.918114143920505</v>
      </c>
    </row>
    <row r="699" spans="1:17" hidden="1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302</v>
      </c>
      <c r="E699">
        <v>5892.5445803100001</v>
      </c>
      <c r="F699">
        <v>385.4</v>
      </c>
      <c r="G699">
        <v>144.786194761633</v>
      </c>
      <c r="H699">
        <v>34.185109974057802</v>
      </c>
      <c r="I699">
        <v>19.316362585350799</v>
      </c>
      <c r="J699">
        <v>30.514125494183901</v>
      </c>
      <c r="K699">
        <v>266.80185130528599</v>
      </c>
      <c r="L699">
        <v>243.38793282733701</v>
      </c>
      <c r="M699">
        <v>87.520242928460405</v>
      </c>
      <c r="N699">
        <v>4.4952169910634296</v>
      </c>
      <c r="O699">
        <v>3.0098598858329102</v>
      </c>
      <c r="P699">
        <v>188.47305389221501</v>
      </c>
      <c r="Q699">
        <v>3.2482364315293999E-2</v>
      </c>
    </row>
    <row r="700" spans="1:17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-</v>
      </c>
      <c r="D700" t="s">
        <v>535</v>
      </c>
      <c r="E700">
        <v>5885.8295781999996</v>
      </c>
      <c r="F700">
        <v>305.3</v>
      </c>
      <c r="G700">
        <v>-4.5767293494372598</v>
      </c>
      <c r="H700">
        <v>-10.9985327950615</v>
      </c>
      <c r="I700">
        <v>-27.283303723154301</v>
      </c>
      <c r="J700">
        <v>-3.65747755833427</v>
      </c>
      <c r="K700">
        <v>315.73488372165798</v>
      </c>
      <c r="L700">
        <v>321.03081595324301</v>
      </c>
      <c r="M700">
        <v>37.376073138216199</v>
      </c>
      <c r="N700">
        <v>1.4589429092275501</v>
      </c>
      <c r="O700">
        <v>32.748116606616399</v>
      </c>
      <c r="P700">
        <v>30.470085470085401</v>
      </c>
      <c r="Q700">
        <v>0.10752924203613599</v>
      </c>
    </row>
    <row r="701" spans="1:17" x14ac:dyDescent="0.3">
      <c r="A701" t="s">
        <v>1537</v>
      </c>
      <c r="B701" t="s">
        <v>1538</v>
      </c>
      <c r="C701" t="str">
        <f>IFERROR(VLOOKUP(Table1[[#This Row],[Ticker]],[1]!Table1[[Symbol]:[Industry]],2,FALSE),"-")</f>
        <v>-</v>
      </c>
      <c r="D701" t="s">
        <v>391</v>
      </c>
      <c r="E701">
        <v>5861.2380623600002</v>
      </c>
      <c r="F701">
        <v>65.97</v>
      </c>
      <c r="G701">
        <v>5.8238241442182197</v>
      </c>
      <c r="H701">
        <v>-17.6303260487079</v>
      </c>
      <c r="I701">
        <v>-26.860576467338099</v>
      </c>
      <c r="J701">
        <v>-7.0254326455059397</v>
      </c>
      <c r="K701">
        <v>71.902215914881097</v>
      </c>
      <c r="L701">
        <v>67.995313589585194</v>
      </c>
      <c r="M701">
        <v>24.159167508564799</v>
      </c>
      <c r="N701">
        <v>0.42199346998923198</v>
      </c>
      <c r="O701">
        <v>33.090798847961203</v>
      </c>
      <c r="P701">
        <v>50.961098398169298</v>
      </c>
      <c r="Q701">
        <v>3.8309798765728001E-2</v>
      </c>
    </row>
    <row r="702" spans="1:17" x14ac:dyDescent="0.3">
      <c r="A702" t="s">
        <v>1539</v>
      </c>
      <c r="B702" t="s">
        <v>1540</v>
      </c>
      <c r="C702" t="str">
        <f>IFERROR(VLOOKUP(Table1[[#This Row],[Ticker]],[1]!Table1[[Symbol]:[Industry]],2,FALSE),"-")</f>
        <v>-</v>
      </c>
      <c r="D702" t="s">
        <v>89</v>
      </c>
      <c r="E702">
        <v>5779.4947733899999</v>
      </c>
      <c r="F702">
        <v>2991</v>
      </c>
      <c r="G702">
        <v>4.0773858386913098</v>
      </c>
      <c r="H702">
        <v>31.5766465246497</v>
      </c>
      <c r="I702">
        <v>36.798775322328098</v>
      </c>
      <c r="J702">
        <v>-0.12761396670915501</v>
      </c>
      <c r="K702">
        <v>2451.8555566365599</v>
      </c>
      <c r="L702">
        <v>2201.9116512873102</v>
      </c>
      <c r="M702">
        <v>80.210227496507997</v>
      </c>
      <c r="N702">
        <v>0.68967137042109194</v>
      </c>
      <c r="O702">
        <v>0.30090270812437298</v>
      </c>
      <c r="P702">
        <v>87.523510971786806</v>
      </c>
      <c r="Q702">
        <v>-3.1665006977638001E-2</v>
      </c>
    </row>
    <row r="703" spans="1:17" hidden="1" x14ac:dyDescent="0.3">
      <c r="A703" t="s">
        <v>1541</v>
      </c>
      <c r="B703" t="s">
        <v>1542</v>
      </c>
      <c r="C703" t="str">
        <f>IFERROR(VLOOKUP(Table1[[#This Row],[Ticker]],[1]!Table1[[Symbol]:[Industry]],2,FALSE),"-")</f>
        <v>-</v>
      </c>
      <c r="D703" t="s">
        <v>62</v>
      </c>
      <c r="E703">
        <v>5776.6518944999998</v>
      </c>
      <c r="F703">
        <v>1151.9000000000001</v>
      </c>
      <c r="G703">
        <v>103.56877585607199</v>
      </c>
      <c r="H703">
        <v>4.2663990678498998</v>
      </c>
      <c r="I703">
        <v>47.036947209013903</v>
      </c>
      <c r="J703">
        <v>-3.8164435057827899</v>
      </c>
      <c r="K703">
        <v>1082.24868616048</v>
      </c>
      <c r="L703">
        <v>890.27878039092298</v>
      </c>
      <c r="M703">
        <v>51.796373643318198</v>
      </c>
      <c r="N703">
        <v>0.98725036318626402</v>
      </c>
      <c r="O703">
        <v>18.061463668721199</v>
      </c>
      <c r="P703">
        <v>166.612660571693</v>
      </c>
      <c r="Q703">
        <v>2.3126429854104999E-2</v>
      </c>
    </row>
    <row r="704" spans="1:17" x14ac:dyDescent="0.3">
      <c r="A704" t="s">
        <v>1543</v>
      </c>
      <c r="B704" t="s">
        <v>1544</v>
      </c>
      <c r="C704" t="str">
        <f>IFERROR(VLOOKUP(Table1[[#This Row],[Ticker]],[1]!Table1[[Symbol]:[Industry]],2,FALSE),"-")</f>
        <v>-</v>
      </c>
      <c r="D704" t="s">
        <v>347</v>
      </c>
      <c r="E704">
        <v>5766.8535181719999</v>
      </c>
      <c r="F704">
        <v>283.05</v>
      </c>
      <c r="G704">
        <v>-7.2612191582980801</v>
      </c>
      <c r="H704">
        <v>10.9582890907724</v>
      </c>
      <c r="I704">
        <v>12.086115227833201</v>
      </c>
      <c r="J704">
        <v>5.5216787893028503</v>
      </c>
      <c r="K704">
        <v>236.764379655732</v>
      </c>
      <c r="L704">
        <v>226.53391441429301</v>
      </c>
      <c r="M704">
        <v>74.668348561760496</v>
      </c>
      <c r="N704">
        <v>1.29766183603901</v>
      </c>
      <c r="O704">
        <v>1.41317788376611</v>
      </c>
      <c r="P704">
        <v>49.761904761904702</v>
      </c>
      <c r="Q704">
        <v>-8.2527144403782005E-2</v>
      </c>
    </row>
    <row r="705" spans="1:17" hidden="1" x14ac:dyDescent="0.3">
      <c r="A705" t="s">
        <v>1545</v>
      </c>
      <c r="B705" t="s">
        <v>1546</v>
      </c>
      <c r="C705" t="str">
        <f>IFERROR(VLOOKUP(Table1[[#This Row],[Ticker]],[1]!Table1[[Symbol]:[Industry]],2,FALSE),"-")</f>
        <v>-</v>
      </c>
      <c r="E705">
        <v>5733.7265100750001</v>
      </c>
      <c r="F705">
        <v>2667.9</v>
      </c>
      <c r="G705">
        <v>1668.8330816617899</v>
      </c>
      <c r="H705">
        <v>40.792931624462497</v>
      </c>
      <c r="I705">
        <v>528.67842931464099</v>
      </c>
      <c r="J705">
        <v>-9.3648565760685507</v>
      </c>
      <c r="K705">
        <v>2010.88098434826</v>
      </c>
      <c r="L705">
        <v>950.57798742524403</v>
      </c>
      <c r="M705">
        <v>57.881546428191697</v>
      </c>
      <c r="N705">
        <v>1.14147669142015</v>
      </c>
      <c r="O705">
        <v>14.310881217436901</v>
      </c>
      <c r="P705">
        <v>1772.21052631578</v>
      </c>
    </row>
    <row r="706" spans="1:17" hidden="1" x14ac:dyDescent="0.3">
      <c r="A706" t="s">
        <v>1547</v>
      </c>
      <c r="B706" t="s">
        <v>1548</v>
      </c>
      <c r="C706" t="str">
        <f>IFERROR(VLOOKUP(Table1[[#This Row],[Ticker]],[1]!Table1[[Symbol]:[Industry]],2,FALSE),"-")</f>
        <v>-</v>
      </c>
      <c r="D706" t="s">
        <v>1549</v>
      </c>
      <c r="E706">
        <v>5724.2834260250002</v>
      </c>
      <c r="F706">
        <v>4597.2</v>
      </c>
      <c r="G706">
        <v>160.747661269817</v>
      </c>
      <c r="H706">
        <v>28.899407283320599</v>
      </c>
      <c r="I706">
        <v>22.328793405653499</v>
      </c>
      <c r="J706">
        <v>0.65860266153446301</v>
      </c>
      <c r="K706">
        <v>3765.7381970422098</v>
      </c>
      <c r="L706">
        <v>3237.3475315128999</v>
      </c>
      <c r="M706">
        <v>78.050305076240093</v>
      </c>
      <c r="N706">
        <v>1.1144517480229601</v>
      </c>
      <c r="O706">
        <v>4.4113808405116197</v>
      </c>
      <c r="P706">
        <v>188.13538075838201</v>
      </c>
      <c r="Q706">
        <v>0.15925963327432599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230</v>
      </c>
      <c r="E707">
        <v>5715.9009975749996</v>
      </c>
      <c r="F707">
        <v>1842.2</v>
      </c>
      <c r="G707">
        <v>-29.566771979254298</v>
      </c>
      <c r="H707">
        <v>-6.2568663748972497</v>
      </c>
      <c r="I707">
        <v>-27.3053412525291</v>
      </c>
      <c r="J707">
        <v>-3.6435481247745098</v>
      </c>
      <c r="K707">
        <v>1864.4366415834199</v>
      </c>
      <c r="L707">
        <v>1972.64622513267</v>
      </c>
      <c r="M707">
        <v>51.769939956483597</v>
      </c>
      <c r="N707">
        <v>1.1289190346926401</v>
      </c>
      <c r="O707">
        <v>58.525132993160298</v>
      </c>
      <c r="P707">
        <v>15.137499999999999</v>
      </c>
      <c r="Q707">
        <v>2.3459627756644001E-2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278</v>
      </c>
      <c r="E708">
        <v>5656.8465638400003</v>
      </c>
      <c r="F708">
        <v>777.1</v>
      </c>
      <c r="G708">
        <v>-10.337020352720801</v>
      </c>
      <c r="H708">
        <v>-7.1457428890888801</v>
      </c>
      <c r="I708">
        <v>-15.091008836424701</v>
      </c>
      <c r="J708">
        <v>-3.9449932158063401</v>
      </c>
      <c r="K708">
        <v>773.71103151218495</v>
      </c>
      <c r="L708">
        <v>757.51616960920205</v>
      </c>
      <c r="M708">
        <v>46.294169659209402</v>
      </c>
      <c r="N708">
        <v>0.86878565780358996</v>
      </c>
      <c r="O708">
        <v>11.800283103847599</v>
      </c>
      <c r="P708">
        <v>24.7351524879614</v>
      </c>
      <c r="Q708">
        <v>5.1873682616578001E-2</v>
      </c>
    </row>
    <row r="709" spans="1:17" hidden="1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542</v>
      </c>
      <c r="E709">
        <v>5652.1782446699999</v>
      </c>
      <c r="F709">
        <v>1467.25</v>
      </c>
      <c r="G709">
        <v>10.9990730479443</v>
      </c>
      <c r="H709">
        <v>14.2187604722298</v>
      </c>
      <c r="I709">
        <v>13.243514637586101</v>
      </c>
      <c r="J709">
        <v>2.8226826349269301</v>
      </c>
      <c r="K709">
        <v>1235.78727808188</v>
      </c>
      <c r="L709">
        <v>1187.9276873562801</v>
      </c>
      <c r="M709">
        <v>82.281863704092601</v>
      </c>
      <c r="N709">
        <v>2.0520093845388598</v>
      </c>
      <c r="O709">
        <v>1.85040040892827</v>
      </c>
      <c r="P709">
        <v>50.487179487179397</v>
      </c>
      <c r="Q709">
        <v>-1.097776786867E-2</v>
      </c>
    </row>
    <row r="710" spans="1:17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1558</v>
      </c>
      <c r="E710">
        <v>5644.0293465599998</v>
      </c>
      <c r="F710">
        <v>340.7</v>
      </c>
      <c r="G710">
        <v>111.739303673218</v>
      </c>
      <c r="H710">
        <v>-3.1820288509618302</v>
      </c>
      <c r="I710">
        <v>19.0610015597121</v>
      </c>
      <c r="J710">
        <v>1.9816272799719401</v>
      </c>
      <c r="K710">
        <v>297.28397168194101</v>
      </c>
      <c r="L710">
        <v>269.29008360311798</v>
      </c>
      <c r="M710">
        <v>61.041767213922697</v>
      </c>
      <c r="N710">
        <v>1.52499446857768</v>
      </c>
      <c r="O710">
        <v>9.5685353683592602</v>
      </c>
      <c r="P710">
        <v>143.44408717399</v>
      </c>
      <c r="Q710">
        <v>0.105948879406961</v>
      </c>
    </row>
    <row r="711" spans="1:17" x14ac:dyDescent="0.3">
      <c r="A711" t="s">
        <v>1559</v>
      </c>
      <c r="B711" t="s">
        <v>1560</v>
      </c>
      <c r="C711" t="str">
        <f>IFERROR(VLOOKUP(Table1[[#This Row],[Ticker]],[1]!Table1[[Symbol]:[Industry]],2,FALSE),"-")</f>
        <v>-</v>
      </c>
      <c r="D711" t="s">
        <v>80</v>
      </c>
      <c r="E711">
        <v>5639.0126190000001</v>
      </c>
      <c r="F711">
        <v>314.14999999999998</v>
      </c>
      <c r="G711">
        <v>115.148767946494</v>
      </c>
      <c r="H711">
        <v>23.227946205575599</v>
      </c>
      <c r="I711">
        <v>8.7238358061754298</v>
      </c>
      <c r="J711">
        <v>17.715122304018699</v>
      </c>
      <c r="K711">
        <v>230.36544243067101</v>
      </c>
      <c r="L711">
        <v>216.942078466819</v>
      </c>
      <c r="M711">
        <v>88.030011056414097</v>
      </c>
      <c r="N711">
        <v>2.61277982645358</v>
      </c>
      <c r="O711">
        <v>5.0453604965780601</v>
      </c>
      <c r="P711">
        <v>143.52713178294499</v>
      </c>
      <c r="Q711">
        <v>6.1671448947774002E-2</v>
      </c>
    </row>
    <row r="712" spans="1:17" x14ac:dyDescent="0.3">
      <c r="A712" t="s">
        <v>1561</v>
      </c>
      <c r="B712" t="s">
        <v>1562</v>
      </c>
      <c r="C712" t="str">
        <f>IFERROR(VLOOKUP(Table1[[#This Row],[Ticker]],[1]!Table1[[Symbol]:[Industry]],2,FALSE),"-")</f>
        <v>-</v>
      </c>
      <c r="D712" t="s">
        <v>391</v>
      </c>
      <c r="E712">
        <v>5634.9322411200001</v>
      </c>
      <c r="F712">
        <v>51</v>
      </c>
      <c r="G712">
        <v>-19.275602003486298</v>
      </c>
      <c r="H712">
        <v>-10.335145021494601</v>
      </c>
      <c r="I712">
        <v>-15.3572281470534</v>
      </c>
      <c r="J712">
        <v>-5.9362091029765196</v>
      </c>
      <c r="K712">
        <v>52.714311759485703</v>
      </c>
      <c r="L712">
        <v>52.625073346162999</v>
      </c>
      <c r="M712">
        <v>36.701931775570699</v>
      </c>
      <c r="N712">
        <v>0.76489522545960698</v>
      </c>
      <c r="O712">
        <v>33.921568627450903</v>
      </c>
      <c r="P712">
        <v>37.096774193548299</v>
      </c>
    </row>
    <row r="713" spans="1:17" x14ac:dyDescent="0.3">
      <c r="A713" t="s">
        <v>1563</v>
      </c>
      <c r="B713" t="s">
        <v>1564</v>
      </c>
      <c r="C713" t="str">
        <f>IFERROR(VLOOKUP(Table1[[#This Row],[Ticker]],[1]!Table1[[Symbol]:[Industry]],2,FALSE),"-")</f>
        <v>-</v>
      </c>
      <c r="D713" t="s">
        <v>140</v>
      </c>
      <c r="E713">
        <v>5633.6841314849999</v>
      </c>
      <c r="F713">
        <v>191.48</v>
      </c>
      <c r="G713">
        <v>173.58486991538999</v>
      </c>
      <c r="H713">
        <v>3.5083986720870999</v>
      </c>
      <c r="I713">
        <v>28.763077653954198</v>
      </c>
      <c r="J713">
        <v>-5.5829227596078104</v>
      </c>
      <c r="K713">
        <v>173.07572281148501</v>
      </c>
      <c r="L713">
        <v>140.73068798760801</v>
      </c>
      <c r="M713">
        <v>57.122276636355402</v>
      </c>
      <c r="N713">
        <v>1.66582293752384</v>
      </c>
      <c r="O713">
        <v>6.9563400877376402</v>
      </c>
      <c r="P713">
        <v>205.147410358565</v>
      </c>
      <c r="Q713">
        <v>0.158265110753538</v>
      </c>
    </row>
    <row r="714" spans="1:17" hidden="1" x14ac:dyDescent="0.3">
      <c r="A714" t="s">
        <v>1565</v>
      </c>
      <c r="B714" t="s">
        <v>1566</v>
      </c>
      <c r="C714" t="str">
        <f>IFERROR(VLOOKUP(Table1[[#This Row],[Ticker]],[1]!Table1[[Symbol]:[Industry]],2,FALSE),"-")</f>
        <v>-</v>
      </c>
      <c r="D714" t="s">
        <v>545</v>
      </c>
      <c r="E714">
        <v>5612.4175958550004</v>
      </c>
      <c r="F714">
        <v>5829.25</v>
      </c>
      <c r="G714">
        <v>-20.280650901908501</v>
      </c>
      <c r="H714">
        <v>-6.4418608189371502</v>
      </c>
      <c r="I714">
        <v>-6.8372238842286697</v>
      </c>
      <c r="J714">
        <v>-5.2441332311574804</v>
      </c>
      <c r="K714">
        <v>5564.7533898555903</v>
      </c>
      <c r="L714">
        <v>5456.0110858993003</v>
      </c>
      <c r="M714">
        <v>56.3214915490002</v>
      </c>
      <c r="N714">
        <v>1.9317009965925001</v>
      </c>
      <c r="O714">
        <v>10.6488827893811</v>
      </c>
      <c r="P714">
        <v>16.973351527069799</v>
      </c>
      <c r="Q714">
        <v>4.4514741880991998E-2</v>
      </c>
    </row>
    <row r="715" spans="1:17" hidden="1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267</v>
      </c>
      <c r="E715">
        <v>5576.5387124999997</v>
      </c>
      <c r="F715">
        <v>5222.7</v>
      </c>
      <c r="G715">
        <v>146.00533096045899</v>
      </c>
      <c r="H715">
        <v>25.231334323165299</v>
      </c>
      <c r="I715">
        <v>54.456440401957501</v>
      </c>
      <c r="J715">
        <v>21.714989416865901</v>
      </c>
      <c r="K715">
        <v>3996.8424654058299</v>
      </c>
      <c r="L715">
        <v>3270.43820480152</v>
      </c>
      <c r="M715">
        <v>89.174972131655394</v>
      </c>
      <c r="N715">
        <v>3.75997703810914</v>
      </c>
      <c r="O715">
        <v>2.9544105539280401</v>
      </c>
      <c r="P715">
        <v>182.125108038029</v>
      </c>
      <c r="Q715">
        <v>0.106929594609079</v>
      </c>
    </row>
    <row r="716" spans="1:17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62</v>
      </c>
      <c r="E716">
        <v>5570.1701196800004</v>
      </c>
      <c r="F716">
        <v>563.35</v>
      </c>
      <c r="G716">
        <v>70.263311454716799</v>
      </c>
      <c r="H716">
        <v>9.0229880441704502</v>
      </c>
      <c r="I716">
        <v>64.902179433309399</v>
      </c>
      <c r="J716">
        <v>-3.0800014685047699</v>
      </c>
      <c r="K716">
        <v>522.28170334405104</v>
      </c>
      <c r="L716">
        <v>436.46899618740798</v>
      </c>
      <c r="M716">
        <v>56.929504589538901</v>
      </c>
      <c r="N716">
        <v>0.85820447864046001</v>
      </c>
      <c r="O716">
        <v>7.9258010118043698</v>
      </c>
      <c r="P716">
        <v>100.195451314854</v>
      </c>
      <c r="Q716">
        <v>-2.6758500267221E-2</v>
      </c>
    </row>
    <row r="717" spans="1:17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148</v>
      </c>
      <c r="E717">
        <v>5552.3274066000004</v>
      </c>
      <c r="F717">
        <v>361.55</v>
      </c>
      <c r="G717">
        <v>23.2736639187634</v>
      </c>
      <c r="H717">
        <v>-2.9073492276529702</v>
      </c>
      <c r="I717">
        <v>24.662799118432002</v>
      </c>
      <c r="J717">
        <v>-8.10192594322438</v>
      </c>
      <c r="K717">
        <v>336.82147239371898</v>
      </c>
      <c r="L717">
        <v>291.21315813964401</v>
      </c>
      <c r="M717">
        <v>49.1382798128339</v>
      </c>
      <c r="N717">
        <v>0.98032768832922901</v>
      </c>
      <c r="O717">
        <v>9.9432996819250405</v>
      </c>
      <c r="P717">
        <v>59.9424905994249</v>
      </c>
      <c r="Q717">
        <v>0.21337441924298101</v>
      </c>
    </row>
    <row r="718" spans="1:17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207</v>
      </c>
      <c r="E718">
        <v>5538.15534888</v>
      </c>
      <c r="F718">
        <v>635.20000000000005</v>
      </c>
      <c r="G718">
        <v>47.325045135478099</v>
      </c>
      <c r="H718">
        <v>-0.604497148443634</v>
      </c>
      <c r="I718">
        <v>14.742708157728099</v>
      </c>
      <c r="J718">
        <v>-4.5382440662272003</v>
      </c>
      <c r="K718">
        <v>576.90457158689298</v>
      </c>
      <c r="L718">
        <v>494.29445781034201</v>
      </c>
      <c r="M718">
        <v>47.1233563579394</v>
      </c>
      <c r="N718">
        <v>0.50639163190532899</v>
      </c>
      <c r="O718">
        <v>2.8022670025188798</v>
      </c>
      <c r="P718">
        <v>98.3140805494848</v>
      </c>
    </row>
    <row r="719" spans="1:17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278</v>
      </c>
      <c r="E719">
        <v>5504.7726826300004</v>
      </c>
      <c r="F719">
        <v>1462.95</v>
      </c>
      <c r="G719">
        <v>8.4823134956178592</v>
      </c>
      <c r="H719">
        <v>1.6154352231524201</v>
      </c>
      <c r="I719">
        <v>38.069749842565102</v>
      </c>
      <c r="J719">
        <v>-6.1479188623384102</v>
      </c>
      <c r="K719">
        <v>1293.2758203281001</v>
      </c>
      <c r="L719">
        <v>1154.6118545868401</v>
      </c>
      <c r="M719">
        <v>47.743615854342103</v>
      </c>
      <c r="N719">
        <v>0.988777005578232</v>
      </c>
      <c r="O719">
        <v>0.88861546874465702</v>
      </c>
      <c r="P719">
        <v>69.705933530537607</v>
      </c>
      <c r="Q719">
        <v>0.106732677046773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72</v>
      </c>
      <c r="E720">
        <v>5493.93859307</v>
      </c>
      <c r="F720">
        <v>1434.8</v>
      </c>
      <c r="G720">
        <v>106.54079446748101</v>
      </c>
      <c r="H720">
        <v>40.486293726994099</v>
      </c>
      <c r="I720">
        <v>78.873669011932407</v>
      </c>
      <c r="J720">
        <v>0.70349239606295999</v>
      </c>
      <c r="K720">
        <v>1011.37204808226</v>
      </c>
      <c r="L720">
        <v>798.21638425897004</v>
      </c>
      <c r="M720">
        <v>75.279886883005403</v>
      </c>
      <c r="N720">
        <v>2.4087736013503198</v>
      </c>
      <c r="O720">
        <v>6.4294675216058002</v>
      </c>
      <c r="P720">
        <v>137.37281826453801</v>
      </c>
      <c r="Q720">
        <v>9.1017956707205999E-2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480</v>
      </c>
      <c r="E721">
        <v>5490.2832685200001</v>
      </c>
      <c r="F721">
        <v>1057.3499999999999</v>
      </c>
      <c r="G721">
        <v>-33.717319373780199</v>
      </c>
      <c r="H721">
        <v>-5.2551019273143096</v>
      </c>
      <c r="I721">
        <v>-24.785783078457701</v>
      </c>
      <c r="J721">
        <v>-6.9731501906613804</v>
      </c>
      <c r="K721">
        <v>1049.16494505125</v>
      </c>
      <c r="L721">
        <v>1122.10921809566</v>
      </c>
      <c r="M721">
        <v>34.4958369894443</v>
      </c>
      <c r="N721">
        <v>0.81885987151857098</v>
      </c>
      <c r="O721">
        <v>32.8509954130609</v>
      </c>
      <c r="P721">
        <v>13.291546126647299</v>
      </c>
      <c r="Q721">
        <v>-7.6238829133544003E-2</v>
      </c>
    </row>
    <row r="722" spans="1:17" hidden="1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132</v>
      </c>
      <c r="E722">
        <v>5485.4323453999996</v>
      </c>
      <c r="F722">
        <v>500.3</v>
      </c>
      <c r="G722">
        <v>96.113970679331999</v>
      </c>
      <c r="H722">
        <v>34.079297917394399</v>
      </c>
      <c r="I722">
        <v>111.452624214181</v>
      </c>
      <c r="J722">
        <v>13.8937820469763</v>
      </c>
      <c r="K722">
        <v>321.90251639532698</v>
      </c>
      <c r="M722">
        <v>78.820301136681806</v>
      </c>
      <c r="N722">
        <v>1.63643111124097</v>
      </c>
      <c r="O722">
        <v>1.4191485108934601</v>
      </c>
      <c r="P722">
        <v>195.33648170011799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278</v>
      </c>
      <c r="E723">
        <v>5474.4813221599998</v>
      </c>
      <c r="F723">
        <v>2494.1</v>
      </c>
      <c r="G723">
        <v>157.68541298829501</v>
      </c>
      <c r="H723">
        <v>18.2325242484639</v>
      </c>
      <c r="I723">
        <v>68.459938967362206</v>
      </c>
      <c r="J723">
        <v>17.4288905468634</v>
      </c>
      <c r="K723">
        <v>1927.7239541512299</v>
      </c>
      <c r="L723">
        <v>1619.6799227818999</v>
      </c>
      <c r="M723">
        <v>75.132816241050904</v>
      </c>
      <c r="N723">
        <v>2.3815646866512101</v>
      </c>
      <c r="O723">
        <v>0.23655827753499201</v>
      </c>
      <c r="P723">
        <v>204.99541424640699</v>
      </c>
      <c r="Q723">
        <v>0.11329694433799301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197</v>
      </c>
      <c r="E724">
        <v>5428.8883120500004</v>
      </c>
      <c r="F724">
        <v>221.75</v>
      </c>
      <c r="G724">
        <v>32.050430760046297</v>
      </c>
      <c r="H724">
        <v>18.557272095020998</v>
      </c>
      <c r="I724">
        <v>28.6887032644937</v>
      </c>
      <c r="J724">
        <v>0.75321202996436198</v>
      </c>
      <c r="K724">
        <v>181.59246898015601</v>
      </c>
      <c r="L724">
        <v>160.64488932446201</v>
      </c>
      <c r="M724">
        <v>82.306812757103003</v>
      </c>
      <c r="N724">
        <v>2.8738433920672599</v>
      </c>
      <c r="O724">
        <v>0.96956031567079204</v>
      </c>
      <c r="P724">
        <v>75.922253074176894</v>
      </c>
      <c r="Q724">
        <v>5.6225102954265999E-2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278</v>
      </c>
      <c r="E725">
        <v>5408.4385183199902</v>
      </c>
      <c r="F725">
        <v>162.06</v>
      </c>
      <c r="G725">
        <v>-26.871991908945301</v>
      </c>
      <c r="H725">
        <v>-9.7313500392485608</v>
      </c>
      <c r="I725">
        <v>-6.0251937765219896</v>
      </c>
      <c r="J725">
        <v>-6.7723475168717604</v>
      </c>
      <c r="K725">
        <v>166.20498857272301</v>
      </c>
      <c r="L725">
        <v>165.93339431359601</v>
      </c>
      <c r="M725">
        <v>40.480250835151999</v>
      </c>
      <c r="N725">
        <v>0.97007328088387901</v>
      </c>
      <c r="O725">
        <v>35.505368382080697</v>
      </c>
      <c r="P725">
        <v>24.6136101499423</v>
      </c>
      <c r="Q725">
        <v>-4.232653064367E-2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278</v>
      </c>
      <c r="E726">
        <v>5395.7821911000001</v>
      </c>
      <c r="F726">
        <v>565.20000000000005</v>
      </c>
      <c r="G726">
        <v>-15.5891148903359</v>
      </c>
      <c r="H726">
        <v>3.70464571691857</v>
      </c>
      <c r="I726">
        <v>-17.715799077801201</v>
      </c>
      <c r="J726">
        <v>-1.8616332311574799</v>
      </c>
      <c r="K726">
        <v>521.27558583282598</v>
      </c>
      <c r="L726">
        <v>526.82744057169202</v>
      </c>
      <c r="M726">
        <v>69.009907952998901</v>
      </c>
      <c r="N726">
        <v>1.7223919470251099</v>
      </c>
      <c r="O726">
        <v>16.755130927105402</v>
      </c>
      <c r="P726">
        <v>29.945970801241501</v>
      </c>
      <c r="Q726">
        <v>6.8481652387658007E-2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347</v>
      </c>
      <c r="E727">
        <v>5368.5681369599997</v>
      </c>
      <c r="F727">
        <v>1999.9</v>
      </c>
      <c r="G727">
        <v>68.589804775763398</v>
      </c>
      <c r="H727">
        <v>-2.13593899347432</v>
      </c>
      <c r="I727">
        <v>67.665963554429993</v>
      </c>
      <c r="J727">
        <v>5.9283792609491401</v>
      </c>
      <c r="K727">
        <v>1614.7475850830999</v>
      </c>
      <c r="L727">
        <v>1314.016306344</v>
      </c>
      <c r="M727">
        <v>69.862400121291003</v>
      </c>
      <c r="N727">
        <v>0.57573447297543801</v>
      </c>
      <c r="O727">
        <v>5.0052502625131199</v>
      </c>
      <c r="P727">
        <v>113.20895522388</v>
      </c>
      <c r="Q727">
        <v>-4.0338888947134E-2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140</v>
      </c>
      <c r="E728">
        <v>5367.9750000000004</v>
      </c>
      <c r="F728">
        <v>189.33</v>
      </c>
      <c r="G728">
        <v>43.261371798573599</v>
      </c>
      <c r="H728">
        <v>-16.0775736183387</v>
      </c>
      <c r="I728">
        <v>12.5908753462981</v>
      </c>
      <c r="J728">
        <v>-4.2033938239356097</v>
      </c>
      <c r="K728">
        <v>196.89857413795201</v>
      </c>
      <c r="L728">
        <v>177.30023242847</v>
      </c>
      <c r="M728">
        <v>37.145286559165797</v>
      </c>
      <c r="N728">
        <v>0.79142353545988697</v>
      </c>
      <c r="O728">
        <v>39.940844028944099</v>
      </c>
      <c r="P728">
        <v>92.6042726347914</v>
      </c>
      <c r="Q728">
        <v>9.4717443723119996E-3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391</v>
      </c>
      <c r="E729">
        <v>5338.3583513399999</v>
      </c>
      <c r="F729">
        <v>294.5</v>
      </c>
      <c r="G729">
        <v>-11.1818013223316</v>
      </c>
      <c r="H729">
        <v>-6.8976700393145203</v>
      </c>
      <c r="I729">
        <v>-9.5113993912963899</v>
      </c>
      <c r="J729">
        <v>-7.2762772441024701</v>
      </c>
      <c r="K729">
        <v>298.76557654788098</v>
      </c>
      <c r="L729">
        <v>295.021043952534</v>
      </c>
      <c r="M729">
        <v>35.415317680034597</v>
      </c>
      <c r="N729">
        <v>1.72520267342796</v>
      </c>
      <c r="O729">
        <v>31.731748726655301</v>
      </c>
      <c r="P729">
        <v>19.391891891891898</v>
      </c>
      <c r="Q729">
        <v>-2.117361244444E-2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46</v>
      </c>
      <c r="E730">
        <v>5311.1074687829996</v>
      </c>
      <c r="F730">
        <v>65.97</v>
      </c>
      <c r="G730">
        <v>62.388880999346497</v>
      </c>
      <c r="H730">
        <v>-3.7057750975938899</v>
      </c>
      <c r="I730">
        <v>-9.3036643772569594</v>
      </c>
      <c r="J730">
        <v>-7.12498661570595</v>
      </c>
      <c r="K730">
        <v>63.328997546048001</v>
      </c>
      <c r="L730">
        <v>57.211797318657098</v>
      </c>
      <c r="M730">
        <v>45.728223175326796</v>
      </c>
      <c r="N730">
        <v>1.36457528044139</v>
      </c>
      <c r="O730">
        <v>19.751402152493501</v>
      </c>
      <c r="P730">
        <v>105.51401869158801</v>
      </c>
      <c r="Q730">
        <v>0.11796382548131799</v>
      </c>
    </row>
    <row r="731" spans="1:17" hidden="1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275</v>
      </c>
      <c r="E731">
        <v>5293.0081060000002</v>
      </c>
      <c r="F731">
        <v>377.7</v>
      </c>
      <c r="G731">
        <v>-6.5078039902413396</v>
      </c>
      <c r="H731">
        <v>-2.58619608283743</v>
      </c>
      <c r="I731">
        <v>-7.5578843716301503</v>
      </c>
      <c r="J731">
        <v>-2.4734736048908701</v>
      </c>
      <c r="K731">
        <v>368.04831969575901</v>
      </c>
      <c r="L731">
        <v>355.354251336532</v>
      </c>
      <c r="M731">
        <v>55.3308632496231</v>
      </c>
      <c r="N731">
        <v>1.55692274150855</v>
      </c>
      <c r="O731">
        <v>6.16891712999736</v>
      </c>
      <c r="P731">
        <v>20.6709265175718</v>
      </c>
      <c r="Q731">
        <v>3.5577861174116002E-2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62</v>
      </c>
      <c r="E732">
        <v>5286.8392314449902</v>
      </c>
      <c r="F732">
        <v>1317.9</v>
      </c>
      <c r="G732">
        <v>-23.159013118068799</v>
      </c>
      <c r="H732">
        <v>-3.2566668026702899</v>
      </c>
      <c r="I732">
        <v>4.2134599845923901</v>
      </c>
      <c r="J732">
        <v>-5.09025041277014</v>
      </c>
      <c r="K732">
        <v>1249.34212348954</v>
      </c>
      <c r="L732">
        <v>1179.56815164151</v>
      </c>
      <c r="M732">
        <v>46.200418832982002</v>
      </c>
      <c r="N732">
        <v>1.4550074452060999</v>
      </c>
      <c r="O732">
        <v>11.465209803475201</v>
      </c>
      <c r="P732">
        <v>31.206132709442901</v>
      </c>
      <c r="Q732">
        <v>-1.0011304244783E-2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148</v>
      </c>
      <c r="E733">
        <v>5258.7200644000004</v>
      </c>
      <c r="F733">
        <v>4907.8</v>
      </c>
      <c r="G733">
        <v>194.56058049223699</v>
      </c>
      <c r="H733">
        <v>-4.4214694218619002</v>
      </c>
      <c r="I733">
        <v>87.840581169259096</v>
      </c>
      <c r="J733">
        <v>-6.5380675770916099</v>
      </c>
      <c r="K733">
        <v>4166.8412330353704</v>
      </c>
      <c r="L733">
        <v>3020.9636833484901</v>
      </c>
      <c r="M733">
        <v>47.345963748390297</v>
      </c>
      <c r="N733">
        <v>0.79469080093348199</v>
      </c>
      <c r="O733">
        <v>5.7500305635926399</v>
      </c>
      <c r="P733">
        <v>225.51568614445799</v>
      </c>
      <c r="Q733">
        <v>0.214160760147697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302</v>
      </c>
      <c r="E734">
        <v>5222.4189116400003</v>
      </c>
      <c r="F734">
        <v>280.55</v>
      </c>
      <c r="G734">
        <v>232.525425415662</v>
      </c>
      <c r="H734">
        <v>87.235885685764401</v>
      </c>
      <c r="I734">
        <v>168.898019394822</v>
      </c>
      <c r="J734">
        <v>-3.80806180258605</v>
      </c>
      <c r="K734">
        <v>188.05188019162199</v>
      </c>
      <c r="L734">
        <v>127.09379489155999</v>
      </c>
      <c r="M734">
        <v>64.406549154405596</v>
      </c>
      <c r="N734">
        <v>2.18503945593746</v>
      </c>
      <c r="O734">
        <v>16.485474959900198</v>
      </c>
      <c r="P734">
        <v>276.83008730691699</v>
      </c>
      <c r="Q734">
        <v>0.14879623615419599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1113</v>
      </c>
      <c r="E735">
        <v>5219.3638197</v>
      </c>
      <c r="F735">
        <v>436.85</v>
      </c>
      <c r="G735">
        <v>36.059751182109103</v>
      </c>
      <c r="H735">
        <v>-8.9070751435708608</v>
      </c>
      <c r="I735">
        <v>12.4690325315671</v>
      </c>
      <c r="J735">
        <v>-15.4104975945611</v>
      </c>
      <c r="K735">
        <v>440.04941364946802</v>
      </c>
      <c r="L735">
        <v>398.94225871816599</v>
      </c>
      <c r="M735">
        <v>31.7293490127566</v>
      </c>
      <c r="N735">
        <v>1.4882303145356099</v>
      </c>
      <c r="O735">
        <v>21.5405745679295</v>
      </c>
      <c r="P735">
        <v>70.64453125</v>
      </c>
      <c r="Q735">
        <v>0.113935997646691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119</v>
      </c>
      <c r="E736">
        <v>5207.2475400000003</v>
      </c>
      <c r="F736">
        <v>559.35</v>
      </c>
      <c r="G736">
        <v>133.49468117927901</v>
      </c>
      <c r="H736">
        <v>25.450685454391898</v>
      </c>
      <c r="I736">
        <v>72.832761150586194</v>
      </c>
      <c r="J736">
        <v>-3.1152856129531399</v>
      </c>
      <c r="K736">
        <v>473.08103531072999</v>
      </c>
      <c r="L736">
        <v>346.26502380538699</v>
      </c>
      <c r="M736">
        <v>49.420452780208201</v>
      </c>
      <c r="N736">
        <v>0.88061797618674498</v>
      </c>
      <c r="O736">
        <v>30.0348618932689</v>
      </c>
      <c r="P736">
        <v>167.247969421882</v>
      </c>
      <c r="Q736">
        <v>6.9514287098402003E-2</v>
      </c>
    </row>
    <row r="737" spans="1:17" hidden="1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148</v>
      </c>
      <c r="E737">
        <v>5203.8727440000002</v>
      </c>
      <c r="F737">
        <v>174.17</v>
      </c>
      <c r="G737">
        <v>175.49692392564</v>
      </c>
      <c r="H737">
        <v>20.1682691219326</v>
      </c>
      <c r="I737">
        <v>43.590679935131298</v>
      </c>
      <c r="J737">
        <v>2.3953124461015198</v>
      </c>
      <c r="K737">
        <v>144.829576394426</v>
      </c>
      <c r="L737">
        <v>116.36640167417001</v>
      </c>
      <c r="M737">
        <v>77.158486908541505</v>
      </c>
      <c r="N737">
        <v>2.8776989515020701</v>
      </c>
      <c r="O737">
        <v>7.9405178848251703</v>
      </c>
      <c r="P737">
        <v>213.819819819819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1453</v>
      </c>
      <c r="E738">
        <v>5170.8013566</v>
      </c>
      <c r="F738">
        <v>910.55</v>
      </c>
      <c r="G738">
        <v>38.648071811412002</v>
      </c>
      <c r="H738">
        <v>-0.173578117892003</v>
      </c>
      <c r="I738">
        <v>-5.6682013486298297</v>
      </c>
      <c r="J738">
        <v>-2.9223630786520398</v>
      </c>
      <c r="K738">
        <v>909.12434931591599</v>
      </c>
      <c r="L738">
        <v>847.15067326244798</v>
      </c>
      <c r="M738">
        <v>64.876681803402306</v>
      </c>
      <c r="N738">
        <v>0.42058952981251702</v>
      </c>
      <c r="O738">
        <v>21.4540662237109</v>
      </c>
      <c r="P738">
        <v>67.180758285137202</v>
      </c>
      <c r="Q738">
        <v>0.15154585049371599</v>
      </c>
    </row>
    <row r="739" spans="1:17" hidden="1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1617</v>
      </c>
      <c r="E739">
        <v>5168.879891351</v>
      </c>
      <c r="F739">
        <v>60.55</v>
      </c>
      <c r="G739">
        <v>-3.4370729477962998</v>
      </c>
      <c r="H739">
        <v>-7.2490115520993603</v>
      </c>
      <c r="I739">
        <v>1.7197703765052299</v>
      </c>
      <c r="J739">
        <v>-3.0279718138346499</v>
      </c>
      <c r="K739">
        <v>60.331524827352702</v>
      </c>
      <c r="L739">
        <v>56.140601770163599</v>
      </c>
      <c r="M739">
        <v>56.425916595309197</v>
      </c>
      <c r="N739">
        <v>0.90758613075796202</v>
      </c>
      <c r="O739">
        <v>7.0189925681255199</v>
      </c>
      <c r="P739">
        <v>26.673640167363999</v>
      </c>
      <c r="Q739">
        <v>-3.0196124243903E-2</v>
      </c>
    </row>
    <row r="740" spans="1:17" x14ac:dyDescent="0.3">
      <c r="A740" t="s">
        <v>1618</v>
      </c>
      <c r="B740" t="s">
        <v>1619</v>
      </c>
      <c r="C740" t="str">
        <f>IFERROR(VLOOKUP(Table1[[#This Row],[Ticker]],[1]!Table1[[Symbol]:[Industry]],2,FALSE),"-")</f>
        <v>-</v>
      </c>
      <c r="D740" t="s">
        <v>381</v>
      </c>
      <c r="E740">
        <v>5122.8482505080001</v>
      </c>
      <c r="F740">
        <v>108</v>
      </c>
      <c r="G740">
        <v>25.124886823329199</v>
      </c>
      <c r="H740">
        <v>-5.7036013525356104</v>
      </c>
      <c r="I740">
        <v>-7.60307237336432</v>
      </c>
      <c r="J740">
        <v>-2.5548593520151801</v>
      </c>
      <c r="K740">
        <v>103.21623233362099</v>
      </c>
      <c r="L740">
        <v>99.179081761160205</v>
      </c>
      <c r="M740">
        <v>50.667373356013101</v>
      </c>
      <c r="N740">
        <v>1.0131536482541099</v>
      </c>
      <c r="O740">
        <v>12.5462962962962</v>
      </c>
      <c r="P740">
        <v>53.518123667377402</v>
      </c>
      <c r="Q740">
        <v>2.8964008588501001E-2</v>
      </c>
    </row>
    <row r="741" spans="1:17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480</v>
      </c>
      <c r="E741">
        <v>5117.7608960199996</v>
      </c>
      <c r="F741">
        <v>331.75</v>
      </c>
      <c r="G741">
        <v>-19.4881701889508</v>
      </c>
      <c r="H741">
        <v>-16.622425264418801</v>
      </c>
      <c r="I741">
        <v>-26.943744895388502</v>
      </c>
      <c r="J741">
        <v>-8.8295770854822102</v>
      </c>
      <c r="K741">
        <v>350.06929665788402</v>
      </c>
      <c r="L741">
        <v>384.01110605667299</v>
      </c>
      <c r="M741">
        <v>29.071827788204399</v>
      </c>
      <c r="N741">
        <v>1.1311569464995599</v>
      </c>
      <c r="O741">
        <v>63.4966088922381</v>
      </c>
      <c r="P741">
        <v>26.3087759375594</v>
      </c>
      <c r="Q741">
        <v>-0.134360971830571</v>
      </c>
    </row>
    <row r="742" spans="1:17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983</v>
      </c>
      <c r="E742">
        <v>5116.3511473620001</v>
      </c>
      <c r="F742">
        <v>41.29</v>
      </c>
      <c r="G742">
        <v>120.280963278412</v>
      </c>
      <c r="H742">
        <v>19.462056671668599</v>
      </c>
      <c r="I742">
        <v>35.987147109344299</v>
      </c>
      <c r="J742">
        <v>-7.2587130032372498</v>
      </c>
      <c r="K742">
        <v>35.943531286729602</v>
      </c>
      <c r="L742">
        <v>30.706531966950799</v>
      </c>
      <c r="M742">
        <v>54.9254054256605</v>
      </c>
      <c r="N742">
        <v>1.5139063662319101</v>
      </c>
      <c r="O742">
        <v>7.5320900944538502</v>
      </c>
      <c r="P742">
        <v>159.685534591194</v>
      </c>
      <c r="Q742">
        <v>5.1158883124009E-2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1626</v>
      </c>
      <c r="E743">
        <v>5112.2713124080001</v>
      </c>
      <c r="F743">
        <v>76.03</v>
      </c>
      <c r="G743">
        <v>69.389990780018707</v>
      </c>
      <c r="H743">
        <v>12.0187023906383</v>
      </c>
      <c r="I743">
        <v>9.5389290066885994</v>
      </c>
      <c r="J743">
        <v>-7.42692235749311</v>
      </c>
      <c r="K743">
        <v>68.697363797135495</v>
      </c>
      <c r="L743">
        <v>60.814513161687003</v>
      </c>
      <c r="M743">
        <v>52.122577227717002</v>
      </c>
      <c r="N743">
        <v>0.92394984837227601</v>
      </c>
      <c r="O743">
        <v>10.732605550440599</v>
      </c>
      <c r="P743">
        <v>96.968911917098396</v>
      </c>
      <c r="Q743">
        <v>7.8656609904407995E-2</v>
      </c>
    </row>
    <row r="744" spans="1:17" hidden="1" x14ac:dyDescent="0.3">
      <c r="A744" t="s">
        <v>1627</v>
      </c>
      <c r="B744" t="s">
        <v>1628</v>
      </c>
      <c r="C744" t="str">
        <f>IFERROR(VLOOKUP(Table1[[#This Row],[Ticker]],[1]!Table1[[Symbol]:[Industry]],2,FALSE),"-")</f>
        <v>-</v>
      </c>
      <c r="D744" t="s">
        <v>59</v>
      </c>
      <c r="E744">
        <v>5063.5544953919998</v>
      </c>
      <c r="F744">
        <v>86.49</v>
      </c>
      <c r="G744">
        <v>361.68185597970597</v>
      </c>
      <c r="H744">
        <v>14.2480679715676</v>
      </c>
      <c r="I744">
        <v>48.476216758556298</v>
      </c>
      <c r="J744">
        <v>-7.1570877766120304</v>
      </c>
      <c r="K744">
        <v>72.630908175058295</v>
      </c>
      <c r="L744">
        <v>54.029470847277999</v>
      </c>
      <c r="M744">
        <v>51.570291005692603</v>
      </c>
      <c r="N744">
        <v>0.97538075683814995</v>
      </c>
      <c r="O744">
        <v>12.7297953520638</v>
      </c>
      <c r="P744">
        <v>387.26760563380202</v>
      </c>
      <c r="Q744">
        <v>8.1681464983200003E-2</v>
      </c>
    </row>
    <row r="745" spans="1:17" x14ac:dyDescent="0.3">
      <c r="A745" t="s">
        <v>1629</v>
      </c>
      <c r="B745" t="s">
        <v>1630</v>
      </c>
      <c r="C745" t="str">
        <f>IFERROR(VLOOKUP(Table1[[#This Row],[Ticker]],[1]!Table1[[Symbol]:[Industry]],2,FALSE),"-")</f>
        <v>-</v>
      </c>
      <c r="D745" t="s">
        <v>49</v>
      </c>
      <c r="E745">
        <v>5036.6388464399997</v>
      </c>
      <c r="F745">
        <v>731.4</v>
      </c>
      <c r="G745">
        <v>-20.781555877760599</v>
      </c>
      <c r="H745">
        <v>-17.6338778499487</v>
      </c>
      <c r="I745">
        <v>-46.0716662995723</v>
      </c>
      <c r="J745">
        <v>-8.3003541458851302</v>
      </c>
      <c r="K745">
        <v>788.72500290958305</v>
      </c>
      <c r="L745">
        <v>846.18296843454505</v>
      </c>
      <c r="M745">
        <v>25.793297181943</v>
      </c>
      <c r="N745">
        <v>2.3545414464713801</v>
      </c>
      <c r="O745">
        <v>69.975389663658703</v>
      </c>
      <c r="P745">
        <v>7.8681513162746004</v>
      </c>
      <c r="Q745">
        <v>-1.0113826189990001E-2</v>
      </c>
    </row>
    <row r="746" spans="1:17" hidden="1" x14ac:dyDescent="0.3">
      <c r="A746" t="s">
        <v>1631</v>
      </c>
      <c r="B746" t="s">
        <v>1632</v>
      </c>
      <c r="C746" t="str">
        <f>IFERROR(VLOOKUP(Table1[[#This Row],[Ticker]],[1]!Table1[[Symbol]:[Industry]],2,FALSE),"-")</f>
        <v>-</v>
      </c>
      <c r="E746">
        <v>5017.6269000000002</v>
      </c>
      <c r="F746">
        <v>458.8</v>
      </c>
      <c r="G746">
        <v>320.24335211782</v>
      </c>
      <c r="H746">
        <v>-5.5674605190520596</v>
      </c>
      <c r="I746">
        <v>-14.514643489189</v>
      </c>
      <c r="J746">
        <v>-3.6727946809103602</v>
      </c>
      <c r="K746">
        <v>458.57659906313103</v>
      </c>
      <c r="L746">
        <v>411.55891545568301</v>
      </c>
      <c r="M746">
        <v>43.308479733380302</v>
      </c>
      <c r="N746">
        <v>3.0588240497253198</v>
      </c>
      <c r="O746">
        <v>39.167393199651201</v>
      </c>
      <c r="P746">
        <v>345.95645412130602</v>
      </c>
      <c r="Q746">
        <v>0.28983366187961301</v>
      </c>
    </row>
    <row r="747" spans="1:17" hidden="1" x14ac:dyDescent="0.3">
      <c r="A747" t="s">
        <v>1633</v>
      </c>
      <c r="B747" t="s">
        <v>1634</v>
      </c>
      <c r="C747" t="str">
        <f>IFERROR(VLOOKUP(Table1[[#This Row],[Ticker]],[1]!Table1[[Symbol]:[Industry]],2,FALSE),"-")</f>
        <v>-</v>
      </c>
      <c r="D747" t="s">
        <v>230</v>
      </c>
      <c r="E747">
        <v>4998.7765850249998</v>
      </c>
      <c r="F747">
        <v>562.95000000000005</v>
      </c>
      <c r="G747">
        <v>-5.4825052275709201</v>
      </c>
      <c r="H747">
        <v>3.0393778995517899</v>
      </c>
      <c r="I747">
        <v>32.364855105952302</v>
      </c>
      <c r="J747">
        <v>-6.9996767094183596</v>
      </c>
      <c r="K747">
        <v>498.55910535979899</v>
      </c>
      <c r="L747">
        <v>438.64445559776198</v>
      </c>
      <c r="M747">
        <v>48.597405028256702</v>
      </c>
      <c r="N747">
        <v>0.85366122150612</v>
      </c>
      <c r="O747">
        <v>5.8353317346122999</v>
      </c>
      <c r="P747">
        <v>56.331574562621498</v>
      </c>
    </row>
    <row r="748" spans="1:17" hidden="1" x14ac:dyDescent="0.3">
      <c r="A748" t="s">
        <v>1635</v>
      </c>
      <c r="B748" t="s">
        <v>1636</v>
      </c>
      <c r="C748" t="str">
        <f>IFERROR(VLOOKUP(Table1[[#This Row],[Ticker]],[1]!Table1[[Symbol]:[Industry]],2,FALSE),"-")</f>
        <v>-</v>
      </c>
      <c r="D748" t="s">
        <v>197</v>
      </c>
      <c r="E748">
        <v>4989.1638138750004</v>
      </c>
      <c r="F748">
        <v>7376.85</v>
      </c>
      <c r="G748">
        <v>70.014265901413097</v>
      </c>
      <c r="H748">
        <v>-15.360153215708999</v>
      </c>
      <c r="I748">
        <v>33.101424939037997</v>
      </c>
      <c r="J748">
        <v>-8.1697207017887603</v>
      </c>
      <c r="K748">
        <v>7683.2892723942296</v>
      </c>
      <c r="L748">
        <v>6406.7650092852</v>
      </c>
      <c r="M748">
        <v>31.377206698126098</v>
      </c>
      <c r="N748">
        <v>0.56816818850543105</v>
      </c>
      <c r="O748">
        <v>23.127079986715099</v>
      </c>
      <c r="P748">
        <v>104.91249999999999</v>
      </c>
      <c r="Q748">
        <v>0.15079069211030099</v>
      </c>
    </row>
    <row r="749" spans="1:17" x14ac:dyDescent="0.3">
      <c r="A749" t="s">
        <v>1637</v>
      </c>
      <c r="B749" t="s">
        <v>1638</v>
      </c>
      <c r="C749" t="str">
        <f>IFERROR(VLOOKUP(Table1[[#This Row],[Ticker]],[1]!Table1[[Symbol]:[Industry]],2,FALSE),"-")</f>
        <v>-</v>
      </c>
      <c r="D749" t="s">
        <v>80</v>
      </c>
      <c r="E749">
        <v>4961.4675617040002</v>
      </c>
      <c r="F749">
        <v>227.35</v>
      </c>
      <c r="G749">
        <v>4.9713527528941297</v>
      </c>
      <c r="H749">
        <v>-3.2957003807293703E-2</v>
      </c>
      <c r="I749">
        <v>-13.2934199621112</v>
      </c>
      <c r="J749">
        <v>-0.55451348629040598</v>
      </c>
      <c r="K749">
        <v>209.49481337305599</v>
      </c>
      <c r="L749">
        <v>203.403570482454</v>
      </c>
      <c r="M749">
        <v>58.000260525150097</v>
      </c>
      <c r="N749">
        <v>1.7218300361883301</v>
      </c>
      <c r="O749">
        <v>8.6430613591378993</v>
      </c>
      <c r="P749">
        <v>32.141819238593399</v>
      </c>
      <c r="Q749">
        <v>-9.8840195350100996E-2</v>
      </c>
    </row>
    <row r="750" spans="1:17" x14ac:dyDescent="0.3">
      <c r="A750" t="s">
        <v>1639</v>
      </c>
      <c r="B750" t="s">
        <v>1640</v>
      </c>
      <c r="C750" t="str">
        <f>IFERROR(VLOOKUP(Table1[[#This Row],[Ticker]],[1]!Table1[[Symbol]:[Industry]],2,FALSE),"-")</f>
        <v>-</v>
      </c>
      <c r="D750" t="s">
        <v>1219</v>
      </c>
      <c r="E750">
        <v>4957.1938162500001</v>
      </c>
      <c r="F750">
        <v>2998.55</v>
      </c>
      <c r="G750">
        <v>-3.1575057925663299</v>
      </c>
      <c r="H750">
        <v>-7.8313346013819203</v>
      </c>
      <c r="I750">
        <v>-18.931363738465699</v>
      </c>
      <c r="J750">
        <v>0.55343645525366103</v>
      </c>
      <c r="K750">
        <v>3006.0153578883601</v>
      </c>
      <c r="L750">
        <v>2907.6353284142001</v>
      </c>
      <c r="M750">
        <v>60.401563712372301</v>
      </c>
      <c r="N750">
        <v>0.97743263174938999</v>
      </c>
      <c r="O750">
        <v>23.392973270414</v>
      </c>
      <c r="P750">
        <v>37.541855878170701</v>
      </c>
      <c r="Q750">
        <v>-5.5984624732430002E-2</v>
      </c>
    </row>
    <row r="751" spans="1:17" x14ac:dyDescent="0.3">
      <c r="A751" t="s">
        <v>1641</v>
      </c>
      <c r="B751" t="s">
        <v>1642</v>
      </c>
      <c r="C751" t="str">
        <f>IFERROR(VLOOKUP(Table1[[#This Row],[Ticker]],[1]!Table1[[Symbol]:[Industry]],2,FALSE),"-")</f>
        <v>-</v>
      </c>
      <c r="D751" t="s">
        <v>526</v>
      </c>
      <c r="E751">
        <v>4949.516670256</v>
      </c>
      <c r="F751">
        <v>102.69</v>
      </c>
      <c r="G751">
        <v>-29.049533230252099</v>
      </c>
      <c r="H751">
        <v>-10.7227833288817</v>
      </c>
      <c r="I751">
        <v>-21.695509819949802</v>
      </c>
      <c r="J751">
        <v>-9.0492507565429694</v>
      </c>
      <c r="K751">
        <v>104.61586920541799</v>
      </c>
      <c r="L751">
        <v>108.451381605755</v>
      </c>
      <c r="M751">
        <v>29.227321267255299</v>
      </c>
      <c r="N751">
        <v>1.53311111778817</v>
      </c>
      <c r="O751">
        <v>34.092900964066601</v>
      </c>
      <c r="P751">
        <v>12.2295081967213</v>
      </c>
      <c r="Q751">
        <v>-0.112277906890179</v>
      </c>
    </row>
    <row r="752" spans="1:17" hidden="1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378</v>
      </c>
      <c r="E752">
        <v>4937.7794094999999</v>
      </c>
      <c r="F752">
        <v>11732.1</v>
      </c>
      <c r="G752">
        <v>-3.3384053253841102</v>
      </c>
      <c r="H752">
        <v>-4.6700299189119603</v>
      </c>
      <c r="I752">
        <v>18.872750316788899</v>
      </c>
      <c r="J752">
        <v>-6.00494497283802</v>
      </c>
      <c r="K752">
        <v>10499.9778223547</v>
      </c>
      <c r="L752">
        <v>9637.2209302646006</v>
      </c>
      <c r="M752">
        <v>52.212399811007401</v>
      </c>
      <c r="N752">
        <v>2.31226698206375</v>
      </c>
      <c r="O752">
        <v>13.1672931529734</v>
      </c>
      <c r="P752">
        <v>40.795055653895702</v>
      </c>
      <c r="Q752">
        <v>-7.3466772463558996E-2</v>
      </c>
    </row>
    <row r="753" spans="1:17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-</v>
      </c>
      <c r="D753" t="s">
        <v>381</v>
      </c>
      <c r="E753">
        <v>4929.2870357250004</v>
      </c>
      <c r="F753">
        <v>569.04999999999995</v>
      </c>
      <c r="G753">
        <v>-44.946319800755901</v>
      </c>
      <c r="H753">
        <v>-8.0170285766843801</v>
      </c>
      <c r="I753">
        <v>-36.077354670014998</v>
      </c>
      <c r="J753">
        <v>-2.6195412588023501</v>
      </c>
      <c r="K753">
        <v>570.38772366047601</v>
      </c>
      <c r="L753">
        <v>613.94614591625202</v>
      </c>
      <c r="M753">
        <v>43.206207131186403</v>
      </c>
      <c r="N753">
        <v>1.2969752859885599</v>
      </c>
      <c r="O753">
        <v>40.4094543537474</v>
      </c>
      <c r="P753">
        <v>11.305623471882599</v>
      </c>
      <c r="Q753">
        <v>6.0610007522440001E-2</v>
      </c>
    </row>
    <row r="754" spans="1:17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197</v>
      </c>
      <c r="E754">
        <v>4923.3356322849904</v>
      </c>
      <c r="F754">
        <v>125.59</v>
      </c>
      <c r="G754">
        <v>-4.0674098447254803</v>
      </c>
      <c r="H754">
        <v>-7.3426592573374503</v>
      </c>
      <c r="I754">
        <v>1.28178295286252</v>
      </c>
      <c r="J754">
        <v>-6.6342060466914701</v>
      </c>
      <c r="K754">
        <v>127.307040056475</v>
      </c>
      <c r="L754">
        <v>121.42568490498</v>
      </c>
      <c r="M754">
        <v>37.248626625993701</v>
      </c>
      <c r="N754">
        <v>0.56483842493620795</v>
      </c>
      <c r="O754">
        <v>14.6588104148419</v>
      </c>
      <c r="P754">
        <v>23.067123958843698</v>
      </c>
      <c r="Q754">
        <v>1.4038843212411001E-2</v>
      </c>
    </row>
    <row r="755" spans="1:17" x14ac:dyDescent="0.3">
      <c r="A755" t="s">
        <v>1649</v>
      </c>
      <c r="B755" t="s">
        <v>1650</v>
      </c>
      <c r="C755" t="str">
        <f>IFERROR(VLOOKUP(Table1[[#This Row],[Ticker]],[1]!Table1[[Symbol]:[Industry]],2,FALSE),"-")</f>
        <v>-</v>
      </c>
      <c r="D755" t="s">
        <v>197</v>
      </c>
      <c r="E755">
        <v>4918.3375605000001</v>
      </c>
      <c r="F755">
        <v>699.95</v>
      </c>
      <c r="G755">
        <v>102.402745702338</v>
      </c>
      <c r="H755">
        <v>5.7252651896914601</v>
      </c>
      <c r="I755">
        <v>0.274405221928406</v>
      </c>
      <c r="J755">
        <v>6.6980932910303297</v>
      </c>
      <c r="K755">
        <v>626.90634083105203</v>
      </c>
      <c r="L755">
        <v>571.21630999818603</v>
      </c>
      <c r="M755">
        <v>68.3659785134478</v>
      </c>
      <c r="N755">
        <v>2.69268334686834</v>
      </c>
      <c r="O755">
        <v>4.8574898207014803</v>
      </c>
      <c r="P755">
        <v>134.410582719357</v>
      </c>
      <c r="Q755">
        <v>0.14524410956732101</v>
      </c>
    </row>
    <row r="756" spans="1:17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272</v>
      </c>
      <c r="E756">
        <v>4838.6356351839904</v>
      </c>
      <c r="F756">
        <v>246.65</v>
      </c>
      <c r="G756">
        <v>44.410950374184203</v>
      </c>
      <c r="H756">
        <v>-2.4794558542715701</v>
      </c>
      <c r="I756">
        <v>-8.4378077040964907</v>
      </c>
      <c r="J756">
        <v>-6.0488666400649898</v>
      </c>
      <c r="K756">
        <v>244.72807529974301</v>
      </c>
      <c r="L756">
        <v>222.74788490454</v>
      </c>
      <c r="M756">
        <v>41.147474137248103</v>
      </c>
      <c r="N756">
        <v>0.91298902599793097</v>
      </c>
      <c r="O756">
        <v>18.143117778228198</v>
      </c>
      <c r="P756">
        <v>74.681303116147305</v>
      </c>
      <c r="Q756">
        <v>0.17282183018744299</v>
      </c>
    </row>
    <row r="757" spans="1:17" hidden="1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46</v>
      </c>
      <c r="E757">
        <v>4745.3915880000004</v>
      </c>
      <c r="F757">
        <v>2495.85</v>
      </c>
      <c r="G757">
        <v>651.95955646387404</v>
      </c>
      <c r="H757">
        <v>0.127408334407102</v>
      </c>
      <c r="I757">
        <v>425.32826415250298</v>
      </c>
      <c r="J757">
        <v>-0.17894092346517301</v>
      </c>
      <c r="K757">
        <v>2151.97877423202</v>
      </c>
      <c r="L757">
        <v>1068.5379928392599</v>
      </c>
      <c r="M757">
        <v>47.2661161126453</v>
      </c>
      <c r="N757">
        <v>0.97444720369198101</v>
      </c>
      <c r="O757">
        <v>19.558467055311802</v>
      </c>
      <c r="P757">
        <v>817.92938580360396</v>
      </c>
    </row>
    <row r="758" spans="1:17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1657</v>
      </c>
      <c r="E758">
        <v>4730.4172864000002</v>
      </c>
      <c r="F758">
        <v>938.7</v>
      </c>
      <c r="G758">
        <v>58.417609277210197</v>
      </c>
      <c r="H758">
        <v>-1.3605753947852399</v>
      </c>
      <c r="I758">
        <v>34.312269285416697</v>
      </c>
      <c r="J758">
        <v>-5.5320288213001598</v>
      </c>
      <c r="K758">
        <v>873.36067003369305</v>
      </c>
      <c r="L758">
        <v>725.47632278081005</v>
      </c>
      <c r="M758">
        <v>47.173297585080199</v>
      </c>
      <c r="N758">
        <v>0.91892529462087902</v>
      </c>
      <c r="O758">
        <v>10.743581548950599</v>
      </c>
      <c r="P758">
        <v>84.747097028143997</v>
      </c>
      <c r="Q758">
        <v>-1.7185877287837999E-2</v>
      </c>
    </row>
    <row r="759" spans="1:17" hidden="1" x14ac:dyDescent="0.3">
      <c r="A759" t="s">
        <v>1658</v>
      </c>
      <c r="B759" t="s">
        <v>1659</v>
      </c>
      <c r="C759" t="str">
        <f>IFERROR(VLOOKUP(Table1[[#This Row],[Ticker]],[1]!Table1[[Symbol]:[Industry]],2,FALSE),"-")</f>
        <v>-</v>
      </c>
      <c r="D759" t="s">
        <v>92</v>
      </c>
      <c r="E759">
        <v>4721.5941452999996</v>
      </c>
      <c r="F759">
        <v>1721.15</v>
      </c>
      <c r="G759">
        <v>99.608744230994503</v>
      </c>
      <c r="H759">
        <v>29.989037639950801</v>
      </c>
      <c r="I759">
        <v>13.1705314223658</v>
      </c>
      <c r="J759">
        <v>4.1108578637782296</v>
      </c>
      <c r="K759">
        <v>1403.9345041832701</v>
      </c>
      <c r="L759">
        <v>1272.9742677865599</v>
      </c>
      <c r="M759">
        <v>81.570784564830205</v>
      </c>
      <c r="N759">
        <v>2.83841794395456</v>
      </c>
      <c r="O759">
        <v>3.0502861458908201</v>
      </c>
      <c r="P759">
        <v>130.25418060200599</v>
      </c>
      <c r="Q759">
        <v>0.123551660501611</v>
      </c>
    </row>
    <row r="760" spans="1:17" hidden="1" x14ac:dyDescent="0.3">
      <c r="A760" t="s">
        <v>1660</v>
      </c>
      <c r="B760" t="s">
        <v>1661</v>
      </c>
      <c r="C760" t="str">
        <f>IFERROR(VLOOKUP(Table1[[#This Row],[Ticker]],[1]!Table1[[Symbol]:[Industry]],2,FALSE),"-")</f>
        <v>-</v>
      </c>
      <c r="E760">
        <v>4692.42492477</v>
      </c>
      <c r="F760">
        <v>4460.7</v>
      </c>
      <c r="G760">
        <v>72.540231329846904</v>
      </c>
      <c r="H760">
        <v>-7.1610650196649601</v>
      </c>
      <c r="I760">
        <v>27.092115907297799</v>
      </c>
      <c r="J760">
        <v>-0.57671304871735996</v>
      </c>
      <c r="K760">
        <v>4156.8175412042001</v>
      </c>
      <c r="L760">
        <v>3562.9316397483399</v>
      </c>
      <c r="M760">
        <v>55.501878092255097</v>
      </c>
      <c r="N760">
        <v>0.93167707858649795</v>
      </c>
      <c r="O760">
        <v>7.0908153428834</v>
      </c>
      <c r="P760">
        <v>99.583892617449607</v>
      </c>
      <c r="Q760">
        <v>0.12275723491344601</v>
      </c>
    </row>
    <row r="761" spans="1:17" hidden="1" x14ac:dyDescent="0.3">
      <c r="A761" t="s">
        <v>1662</v>
      </c>
      <c r="B761" t="s">
        <v>1663</v>
      </c>
      <c r="C761" t="str">
        <f>IFERROR(VLOOKUP(Table1[[#This Row],[Ticker]],[1]!Table1[[Symbol]:[Industry]],2,FALSE),"-")</f>
        <v>-</v>
      </c>
      <c r="D761" t="s">
        <v>302</v>
      </c>
      <c r="E761">
        <v>4691.3360448000003</v>
      </c>
      <c r="F761">
        <v>225.6</v>
      </c>
      <c r="G761">
        <v>248.97548793173999</v>
      </c>
      <c r="H761">
        <v>124.00547384113401</v>
      </c>
      <c r="I761">
        <v>275.68003607548599</v>
      </c>
      <c r="J761">
        <v>29.371122746770101</v>
      </c>
      <c r="K761">
        <v>121.249741234572</v>
      </c>
      <c r="L761">
        <v>80.982900007373203</v>
      </c>
      <c r="M761">
        <v>98.956866397739304</v>
      </c>
      <c r="N761">
        <v>1.4440211940310399</v>
      </c>
      <c r="O761">
        <v>8.8652482269502203E-2</v>
      </c>
      <c r="P761">
        <v>389.58333333333297</v>
      </c>
      <c r="Q761">
        <v>0.22908194174160401</v>
      </c>
    </row>
    <row r="762" spans="1:17" hidden="1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-</v>
      </c>
      <c r="D762" t="s">
        <v>129</v>
      </c>
      <c r="E762">
        <v>4689.9215185200001</v>
      </c>
      <c r="F762">
        <v>47.94</v>
      </c>
      <c r="G762">
        <v>83.417332779122304</v>
      </c>
      <c r="H762">
        <v>-3.1969440406545</v>
      </c>
      <c r="I762">
        <v>-12.714649751982201</v>
      </c>
      <c r="J762">
        <v>4.5849695176786804</v>
      </c>
      <c r="K762">
        <v>48.621928211645603</v>
      </c>
      <c r="L762">
        <v>45.616735148795399</v>
      </c>
      <c r="M762">
        <v>51.310646267812501</v>
      </c>
      <c r="N762">
        <v>1.77729048411408</v>
      </c>
      <c r="O762">
        <v>36.420525657071302</v>
      </c>
      <c r="P762">
        <v>121.944444444444</v>
      </c>
      <c r="Q762">
        <v>6.4746521152183004E-2</v>
      </c>
    </row>
    <row r="763" spans="1:17" hidden="1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381</v>
      </c>
      <c r="E763">
        <v>4683.726255175</v>
      </c>
      <c r="F763">
        <v>1243.95</v>
      </c>
      <c r="G763">
        <v>-47.151403920166203</v>
      </c>
      <c r="H763">
        <v>6.5382263248268897</v>
      </c>
      <c r="I763">
        <v>-20.824112386288</v>
      </c>
      <c r="J763">
        <v>5.1341764248048003</v>
      </c>
      <c r="K763">
        <v>1118.37715979373</v>
      </c>
      <c r="L763">
        <v>1231.27175586609</v>
      </c>
      <c r="M763">
        <v>67.745733546109193</v>
      </c>
      <c r="N763">
        <v>0.97358257841459706</v>
      </c>
      <c r="O763">
        <v>33.043932633948302</v>
      </c>
      <c r="P763">
        <v>24.6630255048353</v>
      </c>
      <c r="Q763">
        <v>-6.0353090799655E-2</v>
      </c>
    </row>
    <row r="764" spans="1:17" hidden="1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E764">
        <v>4651.3741799999998</v>
      </c>
      <c r="F764">
        <v>1290.9000000000001</v>
      </c>
      <c r="G764">
        <v>21.059264927430899</v>
      </c>
      <c r="H764">
        <v>-9.0328749128913195</v>
      </c>
      <c r="I764">
        <v>-8.5771613633811405</v>
      </c>
      <c r="J764">
        <v>-5.3582548527791101</v>
      </c>
      <c r="K764">
        <v>1166.35467983184</v>
      </c>
      <c r="M764">
        <v>45.189426283767602</v>
      </c>
      <c r="N764">
        <v>0.85217748487545497</v>
      </c>
      <c r="O764">
        <v>32.620652258114397</v>
      </c>
      <c r="P764">
        <v>66.567741935483895</v>
      </c>
    </row>
    <row r="765" spans="1:17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542</v>
      </c>
      <c r="E765">
        <v>4650.1792132199998</v>
      </c>
      <c r="F765">
        <v>845.65</v>
      </c>
      <c r="G765">
        <v>-27.632822771374599</v>
      </c>
      <c r="H765">
        <v>14.688199891068299</v>
      </c>
      <c r="I765">
        <v>-5.1469120675752498</v>
      </c>
      <c r="J765">
        <v>-1.0708852945348</v>
      </c>
      <c r="K765">
        <v>746.52333619079002</v>
      </c>
      <c r="L765">
        <v>754.30505060586097</v>
      </c>
      <c r="M765">
        <v>80.405961493868801</v>
      </c>
      <c r="N765">
        <v>2.15483805637259</v>
      </c>
      <c r="O765">
        <v>6.8822799030331803</v>
      </c>
      <c r="P765">
        <v>28.723647157317899</v>
      </c>
      <c r="Q765">
        <v>-0.11994094899591901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62</v>
      </c>
      <c r="E766">
        <v>4638.5804250000001</v>
      </c>
      <c r="F766">
        <v>527.79999999999995</v>
      </c>
      <c r="G766">
        <v>-10.9252100646776</v>
      </c>
      <c r="H766">
        <v>-2.2590210472347501</v>
      </c>
      <c r="I766">
        <v>-4.4121851100634801</v>
      </c>
      <c r="J766">
        <v>-3.8164464706216501</v>
      </c>
      <c r="K766">
        <v>500.42445567498601</v>
      </c>
      <c r="L766">
        <v>496.37779875710999</v>
      </c>
      <c r="M766">
        <v>41.644586257166502</v>
      </c>
      <c r="N766">
        <v>1.0285168962937701</v>
      </c>
      <c r="O766">
        <v>22.3474801061008</v>
      </c>
      <c r="P766">
        <v>22.4451919730889</v>
      </c>
      <c r="Q766">
        <v>-8.6148274244187001E-2</v>
      </c>
    </row>
    <row r="767" spans="1:17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109</v>
      </c>
      <c r="E767">
        <v>4621.3789381500001</v>
      </c>
      <c r="F767">
        <v>270.75</v>
      </c>
      <c r="G767">
        <v>73.623914571099206</v>
      </c>
      <c r="H767">
        <v>-10.394686956977299</v>
      </c>
      <c r="I767">
        <v>10.3785886416587</v>
      </c>
      <c r="J767">
        <v>-0.94614854207237697</v>
      </c>
      <c r="K767">
        <v>268.51787896646903</v>
      </c>
      <c r="L767">
        <v>229.51108950889201</v>
      </c>
      <c r="M767">
        <v>50.719298481461202</v>
      </c>
      <c r="N767">
        <v>0.52793830033045297</v>
      </c>
      <c r="O767">
        <v>18.3564173591874</v>
      </c>
      <c r="P767">
        <v>109.234930448222</v>
      </c>
      <c r="Q767">
        <v>5.7954123608099997E-2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46</v>
      </c>
      <c r="E768">
        <v>4609.8614352000004</v>
      </c>
      <c r="F768">
        <v>831.35</v>
      </c>
      <c r="G768">
        <v>-5.9521056749283101</v>
      </c>
      <c r="H768">
        <v>25.370566964613602</v>
      </c>
      <c r="I768">
        <v>8.74385150664612</v>
      </c>
      <c r="J768">
        <v>-6.9972617235821701</v>
      </c>
      <c r="M768">
        <v>64.615823184037396</v>
      </c>
      <c r="O768">
        <v>7.9268659409394298</v>
      </c>
      <c r="P768">
        <v>51.154545454545399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662</v>
      </c>
      <c r="E769">
        <v>4600.8650799999996</v>
      </c>
      <c r="F769">
        <v>1081.8499999999999</v>
      </c>
      <c r="G769">
        <v>95.284139234891001</v>
      </c>
      <c r="H769">
        <v>-14.4165584286258</v>
      </c>
      <c r="I769">
        <v>19.2498357259411</v>
      </c>
      <c r="J769">
        <v>-3.7041619267288501</v>
      </c>
      <c r="K769">
        <v>1143.77488516157</v>
      </c>
      <c r="L769">
        <v>982.89239268586198</v>
      </c>
      <c r="M769">
        <v>38.095574249456199</v>
      </c>
      <c r="N769">
        <v>1.0656769357185201</v>
      </c>
      <c r="O769">
        <v>38.184591209502202</v>
      </c>
      <c r="P769">
        <v>126.328451882845</v>
      </c>
      <c r="Q769">
        <v>0.153522703821692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278</v>
      </c>
      <c r="E770">
        <v>4597.7550009500001</v>
      </c>
      <c r="F770">
        <v>283.55</v>
      </c>
      <c r="G770">
        <v>2.6898018077658801</v>
      </c>
      <c r="H770">
        <v>-0.37804325977483899</v>
      </c>
      <c r="I770">
        <v>-7.5235748049776303</v>
      </c>
      <c r="J770">
        <v>-6.9203013988055702</v>
      </c>
      <c r="K770">
        <v>268.17134740250498</v>
      </c>
      <c r="L770">
        <v>256.19621516828499</v>
      </c>
      <c r="M770">
        <v>48.859464439955403</v>
      </c>
      <c r="N770">
        <v>2.6617871270765101</v>
      </c>
      <c r="O770">
        <v>9.80426732498678</v>
      </c>
      <c r="P770">
        <v>38.757034499632901</v>
      </c>
      <c r="Q770">
        <v>-1.326284317589E-2</v>
      </c>
    </row>
    <row r="771" spans="1:17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1489</v>
      </c>
      <c r="E771">
        <v>4556.3130569249997</v>
      </c>
      <c r="F771">
        <v>758.3</v>
      </c>
      <c r="G771">
        <v>6.6729662689100797</v>
      </c>
      <c r="H771">
        <v>-0.37144939337703398</v>
      </c>
      <c r="I771">
        <v>-19.331500444194901</v>
      </c>
      <c r="J771">
        <v>-2.50083071820228</v>
      </c>
      <c r="K771">
        <v>719.82308714053397</v>
      </c>
      <c r="L771">
        <v>745.51056263905298</v>
      </c>
      <c r="M771">
        <v>53.596233621653198</v>
      </c>
      <c r="N771">
        <v>0.79734670746384595</v>
      </c>
      <c r="O771">
        <v>43.610708162996097</v>
      </c>
      <c r="P771">
        <v>35.398625122756897</v>
      </c>
      <c r="Q771">
        <v>8.7498280024171995E-2</v>
      </c>
    </row>
    <row r="772" spans="1:17" hidden="1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197</v>
      </c>
      <c r="E772">
        <v>4531.6054367099996</v>
      </c>
      <c r="F772">
        <v>609</v>
      </c>
      <c r="G772">
        <v>5.5216103223670796</v>
      </c>
      <c r="H772">
        <v>3.3433031706810499</v>
      </c>
      <c r="I772">
        <v>-9.7811610492824208</v>
      </c>
      <c r="J772">
        <v>6.9022556577314003</v>
      </c>
      <c r="K772">
        <v>552.26818534835695</v>
      </c>
      <c r="L772">
        <v>519.138454757217</v>
      </c>
      <c r="M772">
        <v>82.546115346556405</v>
      </c>
      <c r="N772">
        <v>1.6075092276478999</v>
      </c>
      <c r="O772">
        <v>6.5681444991789704</v>
      </c>
      <c r="P772">
        <v>51.775700934579397</v>
      </c>
      <c r="Q772">
        <v>0.13971369494979699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62</v>
      </c>
      <c r="E773">
        <v>4524.2216433399999</v>
      </c>
      <c r="F773">
        <v>1064.0999999999999</v>
      </c>
      <c r="G773">
        <v>-32.807182295774602</v>
      </c>
      <c r="H773">
        <v>-6.9668676599897799</v>
      </c>
      <c r="I773">
        <v>-18.385698152247201</v>
      </c>
      <c r="J773">
        <v>-2.5634824146348998</v>
      </c>
      <c r="K773">
        <v>1048.76937007845</v>
      </c>
      <c r="M773">
        <v>45.339876716864197</v>
      </c>
      <c r="N773">
        <v>0.89992212248814196</v>
      </c>
      <c r="O773">
        <v>18.221971619208698</v>
      </c>
      <c r="P773">
        <v>9.7010309278350508</v>
      </c>
    </row>
    <row r="774" spans="1:17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49</v>
      </c>
      <c r="E774">
        <v>4515.3227243749998</v>
      </c>
      <c r="F774">
        <v>453.75</v>
      </c>
      <c r="G774">
        <v>-44.186493868743497</v>
      </c>
      <c r="H774">
        <v>-10.9037630629928</v>
      </c>
      <c r="I774">
        <v>-33.573432432634398</v>
      </c>
      <c r="J774">
        <v>-6.7839247645334702</v>
      </c>
      <c r="K774">
        <v>474.35067523280298</v>
      </c>
      <c r="L774">
        <v>510.51408732035799</v>
      </c>
      <c r="M774">
        <v>35.090071776341098</v>
      </c>
      <c r="N774">
        <v>1.02555424535082</v>
      </c>
      <c r="O774">
        <v>52.286501377410403</v>
      </c>
      <c r="P774">
        <v>9.0221047573282007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391</v>
      </c>
      <c r="E775">
        <v>4512.8586789299998</v>
      </c>
      <c r="F775">
        <v>123.69</v>
      </c>
      <c r="G775">
        <v>-37.656061005268903</v>
      </c>
      <c r="H775">
        <v>-6.8538319143314403</v>
      </c>
      <c r="I775">
        <v>-20.799293445525201</v>
      </c>
      <c r="J775">
        <v>-2.6343073635719598</v>
      </c>
      <c r="K775">
        <v>122.588173619789</v>
      </c>
      <c r="M775">
        <v>49.784967193019902</v>
      </c>
      <c r="N775">
        <v>0.922286935151165</v>
      </c>
      <c r="O775">
        <v>24.181421295173401</v>
      </c>
      <c r="P775">
        <v>13.737931034482701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129</v>
      </c>
      <c r="E776">
        <v>4505.9418158999997</v>
      </c>
      <c r="F776">
        <v>430.5</v>
      </c>
      <c r="G776">
        <v>2.6985311061332999</v>
      </c>
      <c r="I776">
        <v>-16.013552155956098</v>
      </c>
      <c r="K776">
        <v>425.76520424318301</v>
      </c>
      <c r="L776">
        <v>384.46648021701702</v>
      </c>
      <c r="M776">
        <v>38.331602171758398</v>
      </c>
      <c r="N776">
        <v>1</v>
      </c>
      <c r="O776">
        <v>7.2938443670151001</v>
      </c>
      <c r="P776">
        <v>29.668674698795101</v>
      </c>
      <c r="Q776">
        <v>9.3594908740256E-2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480</v>
      </c>
      <c r="E777">
        <v>4502.0278901749998</v>
      </c>
      <c r="F777">
        <v>754.8</v>
      </c>
      <c r="G777">
        <v>13.165608146751801</v>
      </c>
      <c r="H777">
        <v>-2.40458800035502</v>
      </c>
      <c r="I777">
        <v>-15.510741216136299</v>
      </c>
      <c r="J777">
        <v>-8.9828970172148595E-2</v>
      </c>
      <c r="K777">
        <v>700.36072660681702</v>
      </c>
      <c r="L777">
        <v>693.432844963977</v>
      </c>
      <c r="M777">
        <v>68.366339180278402</v>
      </c>
      <c r="N777">
        <v>0.92554518641398897</v>
      </c>
      <c r="O777">
        <v>9.6250662427133094</v>
      </c>
      <c r="P777">
        <v>41.494048176961201</v>
      </c>
      <c r="Q777">
        <v>0.143098676237954</v>
      </c>
    </row>
    <row r="778" spans="1:17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230</v>
      </c>
      <c r="E778">
        <v>4486.6040947199999</v>
      </c>
      <c r="F778">
        <v>1472.45</v>
      </c>
      <c r="G778">
        <v>6.5499087298048604</v>
      </c>
      <c r="H778">
        <v>5.6272467097613799</v>
      </c>
      <c r="I778">
        <v>7.15544993413992</v>
      </c>
      <c r="J778">
        <v>10.4802086452998</v>
      </c>
      <c r="K778">
        <v>1274.60659987141</v>
      </c>
      <c r="L778">
        <v>1187.67771625247</v>
      </c>
      <c r="M778">
        <v>88.609695673991396</v>
      </c>
      <c r="N778">
        <v>2.75135865600042</v>
      </c>
      <c r="O778">
        <v>3.67754422900608</v>
      </c>
      <c r="P778">
        <v>52.759622367465496</v>
      </c>
      <c r="Q778">
        <v>0.12016462791884901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705</v>
      </c>
      <c r="E779">
        <v>4449.3999170859997</v>
      </c>
      <c r="F779">
        <v>268.3</v>
      </c>
      <c r="G779">
        <v>0.735320040790579</v>
      </c>
      <c r="H779">
        <v>-3.2969620619195701</v>
      </c>
      <c r="I779">
        <v>0.67651988792131201</v>
      </c>
      <c r="J779">
        <v>0.37446506141288299</v>
      </c>
      <c r="K779">
        <v>255.43287606392801</v>
      </c>
      <c r="L779">
        <v>239.28355208439501</v>
      </c>
      <c r="M779">
        <v>58.987597709054498</v>
      </c>
      <c r="N779">
        <v>0.68117288807213705</v>
      </c>
      <c r="O779">
        <v>0.260901975400673</v>
      </c>
      <c r="P779">
        <v>29.519671735457301</v>
      </c>
      <c r="Q779">
        <v>3.7892634135868998E-2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659</v>
      </c>
      <c r="E780">
        <v>4424.6163469200001</v>
      </c>
      <c r="F780">
        <v>685.8</v>
      </c>
      <c r="G780">
        <v>12.138586099407499</v>
      </c>
      <c r="H780">
        <v>3.8426842439000799</v>
      </c>
      <c r="I780">
        <v>-16.3527271094936</v>
      </c>
      <c r="J780">
        <v>-4.2608267795445798</v>
      </c>
      <c r="K780">
        <v>643.71368580979697</v>
      </c>
      <c r="L780">
        <v>638.80462663758397</v>
      </c>
      <c r="M780">
        <v>51.262109380395103</v>
      </c>
      <c r="N780">
        <v>1.7881235668778299</v>
      </c>
      <c r="O780">
        <v>18.839311752697501</v>
      </c>
      <c r="P780">
        <v>47.3887814313346</v>
      </c>
      <c r="Q780">
        <v>9.3332993053165003E-2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613</v>
      </c>
      <c r="E781">
        <v>4358.2994597999996</v>
      </c>
      <c r="F781">
        <v>214.47</v>
      </c>
      <c r="G781">
        <v>70.084065652977699</v>
      </c>
      <c r="H781">
        <v>18.539231074552799</v>
      </c>
      <c r="I781">
        <v>26.970474911978499</v>
      </c>
      <c r="J781">
        <v>15.132228593712901</v>
      </c>
      <c r="K781">
        <v>178.22512313574899</v>
      </c>
      <c r="L781">
        <v>159.838607224871</v>
      </c>
      <c r="M781">
        <v>84.574009334687105</v>
      </c>
      <c r="N781">
        <v>2.6192180292184801</v>
      </c>
      <c r="O781">
        <v>1.17965216580406</v>
      </c>
      <c r="P781">
        <v>102.425672487022</v>
      </c>
      <c r="Q781">
        <v>8.6345694029498002E-2</v>
      </c>
    </row>
    <row r="782" spans="1:17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24</v>
      </c>
      <c r="E782">
        <v>4322.3470589999997</v>
      </c>
      <c r="F782">
        <v>140.08000000000001</v>
      </c>
      <c r="G782">
        <v>-11.520606081789699</v>
      </c>
      <c r="H782">
        <v>-1.4826019126588299</v>
      </c>
      <c r="I782">
        <v>-14.5449217725614</v>
      </c>
      <c r="J782">
        <v>-3.9152046597289099</v>
      </c>
      <c r="K782">
        <v>133.58819952543899</v>
      </c>
      <c r="L782">
        <v>128.25078151952101</v>
      </c>
      <c r="M782">
        <v>51.396472205062103</v>
      </c>
      <c r="N782">
        <v>1.2747784544029599</v>
      </c>
      <c r="O782">
        <v>16.683323814962801</v>
      </c>
      <c r="P782">
        <v>27.461328480436698</v>
      </c>
      <c r="Q782">
        <v>9.2652548073199996E-3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542</v>
      </c>
      <c r="E783">
        <v>4280.0087536450001</v>
      </c>
      <c r="F783">
        <v>387.1</v>
      </c>
      <c r="G783">
        <v>3.7340334566773001</v>
      </c>
      <c r="H783">
        <v>-3.2884482225791398</v>
      </c>
      <c r="I783">
        <v>-5.9476076199675498</v>
      </c>
      <c r="J783">
        <v>-4.2686845132087603</v>
      </c>
      <c r="K783">
        <v>370.02842523244499</v>
      </c>
      <c r="L783">
        <v>352.20494695540498</v>
      </c>
      <c r="M783">
        <v>58.235288707864797</v>
      </c>
      <c r="N783">
        <v>1.4516275417808699</v>
      </c>
      <c r="O783">
        <v>18.5352622061482</v>
      </c>
      <c r="P783">
        <v>45.526315789473699</v>
      </c>
      <c r="Q783">
        <v>0.14366597947627099</v>
      </c>
    </row>
    <row r="784" spans="1:17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542</v>
      </c>
      <c r="E784">
        <v>4268.8840631249996</v>
      </c>
      <c r="F784">
        <v>375.4</v>
      </c>
      <c r="G784">
        <v>7.3077681769168796</v>
      </c>
      <c r="H784">
        <v>-2.97793223248773</v>
      </c>
      <c r="I784">
        <v>-10.5646022967031</v>
      </c>
      <c r="J784">
        <v>-3.5876695005875399</v>
      </c>
      <c r="K784">
        <v>374.55910487663499</v>
      </c>
      <c r="L784">
        <v>358.03265987958298</v>
      </c>
      <c r="M784">
        <v>54.822311349011699</v>
      </c>
      <c r="N784">
        <v>1.73808922196659</v>
      </c>
      <c r="O784">
        <v>13.2525306339904</v>
      </c>
      <c r="P784">
        <v>37.107377647918099</v>
      </c>
      <c r="Q784">
        <v>-6.3854610515878998E-2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101</v>
      </c>
      <c r="E785">
        <v>4263.6899999999996</v>
      </c>
      <c r="F785">
        <v>7282.15</v>
      </c>
      <c r="G785">
        <v>74.000306108846601</v>
      </c>
      <c r="H785">
        <v>13.957873352637201</v>
      </c>
      <c r="I785">
        <v>-11.3197099853796</v>
      </c>
      <c r="J785">
        <v>-7.9308603411863698</v>
      </c>
      <c r="K785">
        <v>6669.2610706661399</v>
      </c>
      <c r="L785">
        <v>6151.2639048315796</v>
      </c>
      <c r="M785">
        <v>50.380691037297801</v>
      </c>
      <c r="N785">
        <v>1.9992755596279701</v>
      </c>
      <c r="O785">
        <v>16.723769765797101</v>
      </c>
      <c r="P785">
        <v>117.374367546752</v>
      </c>
      <c r="Q785">
        <v>7.0375591803893994E-2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480</v>
      </c>
      <c r="E786">
        <v>4257.5485959799998</v>
      </c>
      <c r="F786">
        <v>1441.1</v>
      </c>
      <c r="G786">
        <v>-29.788222495425799</v>
      </c>
      <c r="H786">
        <v>-11.370186276489701</v>
      </c>
      <c r="I786">
        <v>-0.158166924954697</v>
      </c>
      <c r="J786">
        <v>-8.4166687781492797</v>
      </c>
      <c r="K786">
        <v>1421.9040776366001</v>
      </c>
      <c r="L786">
        <v>1374.58990212809</v>
      </c>
      <c r="M786">
        <v>34.839017281268198</v>
      </c>
      <c r="N786">
        <v>0.58808015073353803</v>
      </c>
      <c r="O786">
        <v>19.3220456595656</v>
      </c>
      <c r="P786">
        <v>34.462327968276099</v>
      </c>
      <c r="Q786">
        <v>-0.155868476125051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1453</v>
      </c>
      <c r="E787">
        <v>4238.2260406650003</v>
      </c>
      <c r="F787">
        <v>77.94</v>
      </c>
      <c r="G787">
        <v>42.385716471271898</v>
      </c>
      <c r="H787">
        <v>-10.3476147528869</v>
      </c>
      <c r="I787">
        <v>18.516083868190901</v>
      </c>
      <c r="J787">
        <v>-2.9324931037689401</v>
      </c>
      <c r="K787">
        <v>78.828038138617302</v>
      </c>
      <c r="L787">
        <v>69.929028557756297</v>
      </c>
      <c r="M787">
        <v>47.817815721241701</v>
      </c>
      <c r="N787">
        <v>1.10322756605377</v>
      </c>
      <c r="O787">
        <v>16.371567872722601</v>
      </c>
      <c r="P787">
        <v>81.678321678321595</v>
      </c>
      <c r="Q787">
        <v>0.168542841108616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197</v>
      </c>
      <c r="E788">
        <v>4223.0362762499999</v>
      </c>
      <c r="F788">
        <v>767.2</v>
      </c>
      <c r="G788">
        <v>47.224454970077801</v>
      </c>
      <c r="H788">
        <v>-3.22607668473947</v>
      </c>
      <c r="I788">
        <v>25.220879266797098</v>
      </c>
      <c r="J788">
        <v>-5.4399350825928998</v>
      </c>
      <c r="K788">
        <v>626.09776908685296</v>
      </c>
      <c r="L788">
        <v>548.96064852496897</v>
      </c>
      <c r="M788">
        <v>48.375853583582099</v>
      </c>
      <c r="N788">
        <v>1.4350432735336101</v>
      </c>
      <c r="O788">
        <v>1.2513034410844599</v>
      </c>
      <c r="P788">
        <v>118.793668900613</v>
      </c>
      <c r="Q788">
        <v>6.0963490134713E-2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140</v>
      </c>
      <c r="E789">
        <v>4222.5466182849996</v>
      </c>
      <c r="F789">
        <v>421.5</v>
      </c>
      <c r="G789">
        <v>93.053098100194205</v>
      </c>
      <c r="H789">
        <v>9.4346537423025403</v>
      </c>
      <c r="I789">
        <v>35.732872404980597</v>
      </c>
      <c r="J789">
        <v>-6.32134019086444</v>
      </c>
      <c r="K789">
        <v>382.18406841440998</v>
      </c>
      <c r="L789">
        <v>308.813684994499</v>
      </c>
      <c r="M789">
        <v>54.602579134731698</v>
      </c>
      <c r="N789">
        <v>0.84833886665145197</v>
      </c>
      <c r="O789">
        <v>11.2692763938315</v>
      </c>
      <c r="P789">
        <v>121.60883280757</v>
      </c>
      <c r="Q789">
        <v>0.11423779819319101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132</v>
      </c>
      <c r="E790">
        <v>4210.8706819999998</v>
      </c>
      <c r="F790">
        <v>5797.2</v>
      </c>
      <c r="G790">
        <v>501.07898362739201</v>
      </c>
      <c r="H790">
        <v>-2.77326521490704</v>
      </c>
      <c r="I790">
        <v>104.005559972722</v>
      </c>
      <c r="J790">
        <v>1.4898262792003201</v>
      </c>
      <c r="K790">
        <v>5198.1086843171297</v>
      </c>
      <c r="L790">
        <v>3833.0600003427398</v>
      </c>
      <c r="M790">
        <v>59.731900461650099</v>
      </c>
      <c r="N790">
        <v>0.54924008608464903</v>
      </c>
      <c r="O790">
        <v>16.771889877871999</v>
      </c>
      <c r="P790">
        <v>547.731843575418</v>
      </c>
      <c r="Q790">
        <v>0.30805212596350501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272</v>
      </c>
      <c r="E791">
        <v>4205.2115149250003</v>
      </c>
      <c r="F791">
        <v>499.1</v>
      </c>
      <c r="G791">
        <v>-13.9556485177208</v>
      </c>
      <c r="H791">
        <v>-13.0318638444942</v>
      </c>
      <c r="I791">
        <v>-10.327354670015</v>
      </c>
      <c r="J791">
        <v>-3.9013542442164399</v>
      </c>
      <c r="K791">
        <v>514.998093487049</v>
      </c>
      <c r="L791">
        <v>512.17891091255899</v>
      </c>
      <c r="M791">
        <v>40.554255431160797</v>
      </c>
      <c r="N791">
        <v>0.65344417672527899</v>
      </c>
      <c r="O791">
        <v>40.052093768783799</v>
      </c>
      <c r="P791">
        <v>14.5907473309608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286</v>
      </c>
      <c r="E792">
        <v>4203.4454528719998</v>
      </c>
      <c r="F792">
        <v>189.58</v>
      </c>
      <c r="G792">
        <v>6.5044712182709299</v>
      </c>
      <c r="H792">
        <v>-4.0088343614947402</v>
      </c>
      <c r="I792">
        <v>-1.17817980029875</v>
      </c>
      <c r="J792">
        <v>-2.48139790316417</v>
      </c>
      <c r="K792">
        <v>191.663458517116</v>
      </c>
      <c r="M792">
        <v>53.515850009195098</v>
      </c>
      <c r="N792">
        <v>0.892225523565923</v>
      </c>
      <c r="O792">
        <v>25.461546576643102</v>
      </c>
      <c r="P792">
        <v>48.982318271119802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930</v>
      </c>
      <c r="E793">
        <v>4197.6166028999996</v>
      </c>
      <c r="F793">
        <v>184.8</v>
      </c>
      <c r="G793">
        <v>226.00514367716599</v>
      </c>
      <c r="H793">
        <v>29.876532661854402</v>
      </c>
      <c r="I793">
        <v>46.659585628492401</v>
      </c>
      <c r="J793">
        <v>-6.51889129567361</v>
      </c>
      <c r="K793">
        <v>138.03253596517399</v>
      </c>
      <c r="L793">
        <v>110.271484569661</v>
      </c>
      <c r="M793">
        <v>63.694681856931403</v>
      </c>
      <c r="N793">
        <v>2.0528037439150602</v>
      </c>
      <c r="O793">
        <v>4.9783549783549699</v>
      </c>
      <c r="P793">
        <v>282.87292817679503</v>
      </c>
      <c r="Q793">
        <v>0.24384968005409799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542</v>
      </c>
      <c r="E794">
        <v>4190.2012814199998</v>
      </c>
      <c r="F794">
        <v>1586.6</v>
      </c>
      <c r="G794">
        <v>-29.4063097921325</v>
      </c>
      <c r="H794">
        <v>-1.6031043456709899</v>
      </c>
      <c r="I794">
        <v>-3.2438586922817598</v>
      </c>
      <c r="J794">
        <v>-6.9785153718670498</v>
      </c>
      <c r="K794">
        <v>1521.5929938844999</v>
      </c>
      <c r="L794">
        <v>1475.2303934479401</v>
      </c>
      <c r="M794">
        <v>41.866804676311503</v>
      </c>
      <c r="N794">
        <v>2.9431981228003301</v>
      </c>
      <c r="O794">
        <v>17.187696962057199</v>
      </c>
      <c r="P794">
        <v>34.914965986394499</v>
      </c>
      <c r="Q794">
        <v>4.6568645033042998E-2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230</v>
      </c>
      <c r="E795">
        <v>4175.9150540000001</v>
      </c>
      <c r="F795">
        <v>4351.55</v>
      </c>
      <c r="G795">
        <v>25.369645239719301</v>
      </c>
      <c r="H795">
        <v>0.59882623380366395</v>
      </c>
      <c r="I795">
        <v>1.52712836714166</v>
      </c>
      <c r="J795">
        <v>-0.68901418353844002</v>
      </c>
      <c r="K795">
        <v>3963.6079408416399</v>
      </c>
      <c r="L795">
        <v>3519.4783551604401</v>
      </c>
      <c r="M795">
        <v>63.914792224311498</v>
      </c>
      <c r="N795">
        <v>1.1013272122665501</v>
      </c>
      <c r="O795">
        <v>6.2747756546517897</v>
      </c>
      <c r="P795">
        <v>59.6869782205831</v>
      </c>
      <c r="Q795">
        <v>0.123613712746757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258</v>
      </c>
      <c r="E796">
        <v>4175.0888287219996</v>
      </c>
      <c r="F796">
        <v>3.42</v>
      </c>
      <c r="G796">
        <v>301.78689799651301</v>
      </c>
      <c r="H796">
        <v>103.25466886257099</v>
      </c>
      <c r="I796">
        <v>142.38097866331799</v>
      </c>
      <c r="J796">
        <v>20.069757746286101</v>
      </c>
      <c r="K796">
        <v>2.0811042254404799</v>
      </c>
      <c r="L796">
        <v>1.6543274481233601</v>
      </c>
      <c r="M796">
        <v>95.874909182117406</v>
      </c>
      <c r="N796">
        <v>2.16484903807314</v>
      </c>
      <c r="O796">
        <v>0</v>
      </c>
      <c r="P796">
        <v>388.57142857142799</v>
      </c>
      <c r="Q796">
        <v>5.3339950582504E-2</v>
      </c>
    </row>
    <row r="797" spans="1:17" hidden="1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1462</v>
      </c>
      <c r="E797">
        <v>4164.7888503000004</v>
      </c>
      <c r="F797">
        <v>7862.3</v>
      </c>
      <c r="G797">
        <v>-3.2776955292847001</v>
      </c>
      <c r="H797">
        <v>9.1271890879405598E-2</v>
      </c>
      <c r="I797">
        <v>-6.7268905317777303</v>
      </c>
      <c r="J797">
        <v>-3.9078291384136601</v>
      </c>
      <c r="K797">
        <v>7211.50897891565</v>
      </c>
      <c r="L797">
        <v>6914.3332420045999</v>
      </c>
      <c r="M797">
        <v>54.407061548888699</v>
      </c>
      <c r="N797">
        <v>0.41202903560317999</v>
      </c>
      <c r="O797">
        <v>9.63712908436462</v>
      </c>
      <c r="P797">
        <v>35.322415469746304</v>
      </c>
      <c r="Q797">
        <v>-1.3350143495776999E-2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129</v>
      </c>
      <c r="E798">
        <v>4163.64548595</v>
      </c>
      <c r="F798">
        <v>2096</v>
      </c>
      <c r="G798">
        <v>56.396770953197397</v>
      </c>
      <c r="H798">
        <v>-13.0940226392093</v>
      </c>
      <c r="I798">
        <v>36.305874156345297</v>
      </c>
      <c r="J798">
        <v>-8.6331242184390398</v>
      </c>
      <c r="K798">
        <v>2056.1095948094799</v>
      </c>
      <c r="L798">
        <v>1694.96335717579</v>
      </c>
      <c r="M798">
        <v>37.538017692433399</v>
      </c>
      <c r="N798">
        <v>0.84341885312116405</v>
      </c>
      <c r="O798">
        <v>8.5400763358778509</v>
      </c>
      <c r="P798">
        <v>83.706560322538195</v>
      </c>
      <c r="Q798">
        <v>0.31315805496521598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E799">
        <v>4122.5309095319999</v>
      </c>
      <c r="F799">
        <v>52.17</v>
      </c>
      <c r="G799">
        <v>50.196601500556703</v>
      </c>
      <c r="H799">
        <v>-18.700564843814401</v>
      </c>
      <c r="I799">
        <v>-24.920032770278802</v>
      </c>
      <c r="J799">
        <v>-8.2024742763398493</v>
      </c>
      <c r="K799">
        <v>56.816197817286898</v>
      </c>
      <c r="L799">
        <v>54.588263659882998</v>
      </c>
      <c r="M799">
        <v>33.866405058426203</v>
      </c>
      <c r="N799">
        <v>0.462437963102307</v>
      </c>
      <c r="O799">
        <v>48.552808127276201</v>
      </c>
      <c r="P799">
        <v>86.321428571428498</v>
      </c>
      <c r="Q799">
        <v>-5.5320428874046999E-2</v>
      </c>
    </row>
    <row r="800" spans="1:17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62</v>
      </c>
      <c r="E800">
        <v>4116.39553875</v>
      </c>
      <c r="F800">
        <v>345.85</v>
      </c>
      <c r="G800">
        <v>-15.2078894934623</v>
      </c>
      <c r="H800">
        <v>8.7516892581732506</v>
      </c>
      <c r="I800">
        <v>4.2541743106645198</v>
      </c>
      <c r="J800">
        <v>4.5852076925115304</v>
      </c>
      <c r="K800">
        <v>304.13925056723502</v>
      </c>
      <c r="L800">
        <v>296.76403791739102</v>
      </c>
      <c r="M800">
        <v>65.381439672336896</v>
      </c>
      <c r="N800">
        <v>2.4073823231176901</v>
      </c>
      <c r="O800">
        <v>3.1371982073153002</v>
      </c>
      <c r="P800">
        <v>38.284686125549698</v>
      </c>
      <c r="Q800">
        <v>-6.6902945471549E-2</v>
      </c>
    </row>
    <row r="801" spans="1:17" hidden="1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119</v>
      </c>
      <c r="E801">
        <v>4108.8291007500002</v>
      </c>
      <c r="F801">
        <v>329.25</v>
      </c>
      <c r="G801">
        <v>-35.087240409882803</v>
      </c>
      <c r="H801">
        <v>-4.02103678258998</v>
      </c>
      <c r="I801">
        <v>-20.174852602190299</v>
      </c>
      <c r="J801">
        <v>-6.9761335932139596</v>
      </c>
      <c r="K801">
        <v>333.09897428884199</v>
      </c>
      <c r="M801">
        <v>45.169310768564301</v>
      </c>
      <c r="N801">
        <v>0.905633896523661</v>
      </c>
      <c r="O801">
        <v>19.3166287015945</v>
      </c>
      <c r="P801">
        <v>9.36721474838067</v>
      </c>
    </row>
    <row r="802" spans="1:17" hidden="1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129</v>
      </c>
      <c r="E802">
        <v>4066.0642736999998</v>
      </c>
      <c r="F802">
        <v>970.45</v>
      </c>
      <c r="G802">
        <v>146.51532580997301</v>
      </c>
      <c r="H802">
        <v>6.7247703993170598</v>
      </c>
      <c r="I802">
        <v>65.300823680874899</v>
      </c>
      <c r="J802">
        <v>-1.11535391462051</v>
      </c>
      <c r="K802">
        <v>860.26524474136704</v>
      </c>
      <c r="L802">
        <v>713.60198261240396</v>
      </c>
      <c r="M802">
        <v>73.089652813881401</v>
      </c>
      <c r="N802">
        <v>2.0727543737176899</v>
      </c>
      <c r="O802">
        <v>10.742439074656</v>
      </c>
      <c r="P802">
        <v>183.38443568404099</v>
      </c>
      <c r="Q802">
        <v>8.1402345760028E-2</v>
      </c>
    </row>
    <row r="803" spans="1:17" hidden="1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1005</v>
      </c>
      <c r="E803">
        <v>4060.8879999999999</v>
      </c>
      <c r="F803">
        <v>118</v>
      </c>
      <c r="G803">
        <v>-23.9889640724518</v>
      </c>
      <c r="I803">
        <v>-9.2282167389805494</v>
      </c>
      <c r="K803">
        <v>104.378999999999</v>
      </c>
      <c r="M803">
        <v>99.990560428137201</v>
      </c>
      <c r="N803">
        <v>1</v>
      </c>
      <c r="O803">
        <v>0</v>
      </c>
      <c r="P803">
        <v>5.3571428571428603</v>
      </c>
    </row>
    <row r="804" spans="1:17" hidden="1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92</v>
      </c>
      <c r="E804">
        <v>4047.0440531849999</v>
      </c>
      <c r="F804">
        <v>3177.65</v>
      </c>
      <c r="G804">
        <v>103.90636510605199</v>
      </c>
      <c r="H804">
        <v>18.4443554128686</v>
      </c>
      <c r="I804">
        <v>2.7239291584858698</v>
      </c>
      <c r="J804">
        <v>16.874050087077201</v>
      </c>
      <c r="K804">
        <v>2665.4694935597399</v>
      </c>
      <c r="L804">
        <v>2422.1497590521799</v>
      </c>
      <c r="M804">
        <v>86.724542305168001</v>
      </c>
      <c r="N804">
        <v>1.8930668446585801</v>
      </c>
      <c r="O804">
        <v>9.7351816594023894</v>
      </c>
      <c r="P804">
        <v>134.59082352072599</v>
      </c>
      <c r="Q804">
        <v>0.20986399857707</v>
      </c>
    </row>
    <row r="805" spans="1:17" hidden="1" x14ac:dyDescent="0.3">
      <c r="A805" t="s">
        <v>1750</v>
      </c>
      <c r="B805" t="s">
        <v>1751</v>
      </c>
      <c r="C805" t="str">
        <f>IFERROR(VLOOKUP(Table1[[#This Row],[Ticker]],[1]!Table1[[Symbol]:[Industry]],2,FALSE),"-")</f>
        <v>-</v>
      </c>
      <c r="E805">
        <v>4041.2566995000002</v>
      </c>
      <c r="F805">
        <v>89.06</v>
      </c>
      <c r="G805">
        <v>36.434304729907502</v>
      </c>
      <c r="H805">
        <v>-2.0855796271129599</v>
      </c>
      <c r="I805">
        <v>21.577407234746801</v>
      </c>
      <c r="J805">
        <v>-5.7113889314832198</v>
      </c>
      <c r="K805">
        <v>88.535162944943494</v>
      </c>
      <c r="L805">
        <v>79.448112439382101</v>
      </c>
      <c r="M805">
        <v>49.220558118719701</v>
      </c>
      <c r="N805">
        <v>0.78196759208739397</v>
      </c>
      <c r="O805">
        <v>18.7401751628115</v>
      </c>
      <c r="P805">
        <v>67.800282618935398</v>
      </c>
      <c r="Q805">
        <v>9.6058959206235001E-2</v>
      </c>
    </row>
    <row r="806" spans="1:17" hidden="1" x14ac:dyDescent="0.3">
      <c r="A806" t="s">
        <v>1752</v>
      </c>
      <c r="B806" t="s">
        <v>1753</v>
      </c>
      <c r="C806" t="str">
        <f>IFERROR(VLOOKUP(Table1[[#This Row],[Ticker]],[1]!Table1[[Symbol]:[Industry]],2,FALSE),"-")</f>
        <v>-</v>
      </c>
      <c r="D806" t="s">
        <v>378</v>
      </c>
      <c r="E806">
        <v>4028.3451017500001</v>
      </c>
      <c r="F806">
        <v>495.45</v>
      </c>
      <c r="G806">
        <v>-39.344699347072499</v>
      </c>
      <c r="H806">
        <v>8.6956350154395707</v>
      </c>
      <c r="I806">
        <v>-1.21813540091205</v>
      </c>
      <c r="J806">
        <v>-1.9235701680944199</v>
      </c>
      <c r="K806">
        <v>410.41501431107798</v>
      </c>
      <c r="L806">
        <v>408.862292454883</v>
      </c>
      <c r="M806">
        <v>63.2431738256385</v>
      </c>
      <c r="N806">
        <v>1.47004678740812</v>
      </c>
      <c r="O806">
        <v>16.661620748814201</v>
      </c>
      <c r="P806">
        <v>55.777393491589301</v>
      </c>
      <c r="Q806">
        <v>1.4524299581723001E-2</v>
      </c>
    </row>
    <row r="807" spans="1:17" x14ac:dyDescent="0.3">
      <c r="A807" t="s">
        <v>1754</v>
      </c>
      <c r="B807" t="s">
        <v>1755</v>
      </c>
      <c r="C807" t="str">
        <f>IFERROR(VLOOKUP(Table1[[#This Row],[Ticker]],[1]!Table1[[Symbol]:[Industry]],2,FALSE),"-")</f>
        <v>-</v>
      </c>
      <c r="D807" t="s">
        <v>507</v>
      </c>
      <c r="E807">
        <v>4023.8346753750002</v>
      </c>
      <c r="F807">
        <v>379.4</v>
      </c>
      <c r="G807">
        <v>23.5370953130092</v>
      </c>
      <c r="H807">
        <v>6.4256477524398603</v>
      </c>
      <c r="I807">
        <v>-1.4416027577621899</v>
      </c>
      <c r="J807">
        <v>-1.1400208030469501</v>
      </c>
      <c r="K807">
        <v>330.56323877242602</v>
      </c>
      <c r="L807">
        <v>311.38553769283101</v>
      </c>
      <c r="M807">
        <v>61.121624175443799</v>
      </c>
      <c r="N807">
        <v>2.5558543053793099</v>
      </c>
      <c r="O807">
        <v>3.5846072746441799</v>
      </c>
      <c r="P807">
        <v>61.240968975775502</v>
      </c>
    </row>
    <row r="808" spans="1:17" hidden="1" x14ac:dyDescent="0.3">
      <c r="A808" t="s">
        <v>1756</v>
      </c>
      <c r="B808" t="s">
        <v>1757</v>
      </c>
      <c r="C808" t="str">
        <f>IFERROR(VLOOKUP(Table1[[#This Row],[Ticker]],[1]!Table1[[Symbol]:[Industry]],2,FALSE),"-")</f>
        <v>-</v>
      </c>
      <c r="D808" t="s">
        <v>1758</v>
      </c>
      <c r="E808">
        <v>4019.4359824500002</v>
      </c>
      <c r="F808">
        <v>242.01</v>
      </c>
      <c r="G808">
        <v>-35.237806117707599</v>
      </c>
      <c r="H808">
        <v>1.0535730318082199</v>
      </c>
      <c r="I808">
        <v>-15.8039371351221</v>
      </c>
      <c r="J808">
        <v>-5.2778953670798003</v>
      </c>
      <c r="K808">
        <v>231.50348074681301</v>
      </c>
      <c r="M808">
        <v>53.808695786454699</v>
      </c>
      <c r="N808">
        <v>1.6822986779506299</v>
      </c>
      <c r="O808">
        <v>16.1109045080781</v>
      </c>
      <c r="P808">
        <v>23.097660223804599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278</v>
      </c>
      <c r="E809">
        <v>4013.5420127249999</v>
      </c>
      <c r="F809">
        <v>757.35</v>
      </c>
      <c r="G809">
        <v>763.81841910698199</v>
      </c>
      <c r="H809">
        <v>34.5897417723709</v>
      </c>
      <c r="I809">
        <v>131.686930243322</v>
      </c>
      <c r="J809">
        <v>-14.3305253017721</v>
      </c>
      <c r="K809">
        <v>589.60411982238702</v>
      </c>
      <c r="L809">
        <v>385.065067503585</v>
      </c>
      <c r="M809">
        <v>50.579487314262202</v>
      </c>
      <c r="N809">
        <v>1.2329379430391401</v>
      </c>
      <c r="O809">
        <v>19.997359213045399</v>
      </c>
      <c r="P809">
        <v>780.53714684339002</v>
      </c>
      <c r="Q809">
        <v>0.22022553166096201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E810">
        <v>4009.743109392</v>
      </c>
      <c r="F810">
        <v>31.97</v>
      </c>
      <c r="G810">
        <v>79.152454974746604</v>
      </c>
      <c r="H810">
        <v>-13.7029828726373</v>
      </c>
      <c r="I810">
        <v>-26.9754699839105</v>
      </c>
      <c r="J810">
        <v>-8.36898617233396</v>
      </c>
      <c r="K810">
        <v>33.235163370316997</v>
      </c>
      <c r="L810">
        <v>32.378159459072997</v>
      </c>
      <c r="M810">
        <v>32.964648013171498</v>
      </c>
      <c r="N810">
        <v>0.73592166193823105</v>
      </c>
      <c r="O810">
        <v>49.358773850484802</v>
      </c>
      <c r="P810">
        <v>115.286195286195</v>
      </c>
      <c r="Q810">
        <v>0.118766316598216</v>
      </c>
    </row>
    <row r="811" spans="1:17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855</v>
      </c>
      <c r="E811">
        <v>4006.2369946499998</v>
      </c>
      <c r="F811">
        <v>330.1</v>
      </c>
      <c r="G811">
        <v>-27.647625813010102</v>
      </c>
      <c r="H811">
        <v>1.8320882174100099</v>
      </c>
      <c r="I811">
        <v>-32.2446770352987</v>
      </c>
      <c r="J811">
        <v>2.07409648559719</v>
      </c>
      <c r="K811">
        <v>313.79913745610298</v>
      </c>
      <c r="L811">
        <v>336.893701919016</v>
      </c>
      <c r="M811">
        <v>69.862379299326605</v>
      </c>
      <c r="N811">
        <v>1.1595437055920801</v>
      </c>
      <c r="O811">
        <v>36.292032717358303</v>
      </c>
      <c r="P811">
        <v>23.194625863034101</v>
      </c>
      <c r="Q811">
        <v>4.52772700463E-3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129</v>
      </c>
      <c r="E812">
        <v>4005.8225999699998</v>
      </c>
      <c r="F812">
        <v>752.4</v>
      </c>
      <c r="G812">
        <v>101.274409418993</v>
      </c>
      <c r="H812">
        <v>-4.1927559006445696</v>
      </c>
      <c r="I812">
        <v>34.467050045872</v>
      </c>
      <c r="J812">
        <v>-9.1495284477015808</v>
      </c>
      <c r="K812">
        <v>727.97476720193004</v>
      </c>
      <c r="L812">
        <v>597.05382379823197</v>
      </c>
      <c r="M812">
        <v>41.944583851545502</v>
      </c>
      <c r="N812">
        <v>0.36711275215175698</v>
      </c>
      <c r="O812">
        <v>16.959064327485301</v>
      </c>
      <c r="P812">
        <v>137.72511848341199</v>
      </c>
      <c r="Q812">
        <v>7.7920177613599997E-2</v>
      </c>
    </row>
    <row r="813" spans="1:17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46</v>
      </c>
      <c r="E813">
        <v>4003.0922093499998</v>
      </c>
      <c r="F813">
        <v>578.5</v>
      </c>
      <c r="G813">
        <v>23.039790771005698</v>
      </c>
      <c r="H813">
        <v>4.0965770721371504</v>
      </c>
      <c r="I813">
        <v>-39.870459971974803</v>
      </c>
      <c r="J813">
        <v>-6.8667985204136803</v>
      </c>
      <c r="K813">
        <v>543.36755603697895</v>
      </c>
      <c r="L813">
        <v>568.12732152817398</v>
      </c>
      <c r="M813">
        <v>62.382953964480201</v>
      </c>
      <c r="N813">
        <v>1.6863901873951099</v>
      </c>
      <c r="O813">
        <v>74.425237683664605</v>
      </c>
      <c r="P813">
        <v>53.245033112582703</v>
      </c>
      <c r="Q813">
        <v>9.6781403927076001E-2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197</v>
      </c>
      <c r="E814">
        <v>3972.9126244499998</v>
      </c>
      <c r="F814">
        <v>582.45000000000005</v>
      </c>
      <c r="G814">
        <v>38.949509398409198</v>
      </c>
      <c r="H814">
        <v>10.8802873270822</v>
      </c>
      <c r="I814">
        <v>39.124944995019703</v>
      </c>
      <c r="J814">
        <v>10.074919341981399</v>
      </c>
      <c r="K814">
        <v>504.67553869298001</v>
      </c>
      <c r="L814">
        <v>436.66865820680499</v>
      </c>
      <c r="M814">
        <v>73.425178602860001</v>
      </c>
      <c r="N814">
        <v>1.73191912804762</v>
      </c>
      <c r="O814">
        <v>2.2577045239934699</v>
      </c>
      <c r="P814">
        <v>75.251993380472399</v>
      </c>
      <c r="Q814">
        <v>0.134608399191846</v>
      </c>
    </row>
    <row r="815" spans="1:17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129</v>
      </c>
      <c r="E815">
        <v>3944.1814433099998</v>
      </c>
      <c r="F815">
        <v>219.43</v>
      </c>
      <c r="G815">
        <v>-3.52956210653609</v>
      </c>
      <c r="H815">
        <v>-3.5469815500318398</v>
      </c>
      <c r="I815">
        <v>-18.463418948202602</v>
      </c>
      <c r="J815">
        <v>1.1837752648134401</v>
      </c>
      <c r="K815">
        <v>219.374917462534</v>
      </c>
      <c r="L815">
        <v>216.92824257196801</v>
      </c>
      <c r="M815">
        <v>55.901129573527498</v>
      </c>
      <c r="N815">
        <v>0.74539422274313405</v>
      </c>
      <c r="O815">
        <v>26.691883516383299</v>
      </c>
      <c r="P815">
        <v>31.473936488915498</v>
      </c>
      <c r="Q815">
        <v>7.3429830254749001E-2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129</v>
      </c>
      <c r="E816">
        <v>3943.1791477259999</v>
      </c>
      <c r="F816">
        <v>131.51</v>
      </c>
      <c r="G816">
        <v>48.805809741702703</v>
      </c>
      <c r="H816">
        <v>2.5103763176187801</v>
      </c>
      <c r="I816">
        <v>32.071027602959298</v>
      </c>
      <c r="J816">
        <v>-2.3186942998597702</v>
      </c>
      <c r="K816">
        <v>117.34220459833</v>
      </c>
      <c r="L816">
        <v>98.874643295168099</v>
      </c>
      <c r="M816">
        <v>59.4194327926553</v>
      </c>
      <c r="N816">
        <v>0.77480043549531097</v>
      </c>
      <c r="O816">
        <v>6.3037031404456103</v>
      </c>
      <c r="P816">
        <v>92.829912023460295</v>
      </c>
      <c r="Q816">
        <v>0.124415749192738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983</v>
      </c>
      <c r="E817">
        <v>3941.1650115000002</v>
      </c>
      <c r="F817">
        <v>3155.5</v>
      </c>
      <c r="G817">
        <v>-10.423505517074</v>
      </c>
      <c r="H817">
        <v>21.373036317123901</v>
      </c>
      <c r="I817">
        <v>11.8416914434201</v>
      </c>
      <c r="J817">
        <v>-2.0728952119881598</v>
      </c>
      <c r="K817">
        <v>2718.2016750559901</v>
      </c>
      <c r="L817">
        <v>2611.9261207643099</v>
      </c>
      <c r="M817">
        <v>61.573467504502197</v>
      </c>
      <c r="N817">
        <v>3.2125987044949702</v>
      </c>
      <c r="O817">
        <v>7.7166851529076199</v>
      </c>
      <c r="P817">
        <v>44.139411657226297</v>
      </c>
      <c r="Q817">
        <v>3.9201067960932999E-2</v>
      </c>
    </row>
    <row r="818" spans="1:17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855</v>
      </c>
      <c r="E818">
        <v>3936.1422024499998</v>
      </c>
      <c r="F818">
        <v>329.7</v>
      </c>
      <c r="G818">
        <v>58.774510609126203</v>
      </c>
      <c r="H818">
        <v>16.226661860820801</v>
      </c>
      <c r="I818">
        <v>27.2866390406767</v>
      </c>
      <c r="J818">
        <v>1.9625540944048201</v>
      </c>
      <c r="K818">
        <v>278.21774354619799</v>
      </c>
      <c r="L818">
        <v>237.17026372473401</v>
      </c>
      <c r="M818">
        <v>63.146823979856599</v>
      </c>
      <c r="N818">
        <v>1.81076570131888</v>
      </c>
      <c r="O818">
        <v>2.6387625113739799</v>
      </c>
      <c r="P818">
        <v>121.49815250251901</v>
      </c>
      <c r="Q818">
        <v>2.9219513909976999E-2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1462</v>
      </c>
      <c r="E819">
        <v>3906.4482436199901</v>
      </c>
      <c r="F819">
        <v>339.7</v>
      </c>
      <c r="G819">
        <v>-25.767063311639301</v>
      </c>
      <c r="H819">
        <v>-4.9153614784252699</v>
      </c>
      <c r="I819">
        <v>-10.6274875701922</v>
      </c>
      <c r="J819">
        <v>-6.1778097017457201</v>
      </c>
      <c r="K819">
        <v>341.91606111039101</v>
      </c>
      <c r="L819">
        <v>346.58686840770599</v>
      </c>
      <c r="M819">
        <v>41.799300329794903</v>
      </c>
      <c r="N819">
        <v>2.4527627132645602</v>
      </c>
      <c r="O819">
        <v>23.638504562849501</v>
      </c>
      <c r="P819">
        <v>19.088518843119999</v>
      </c>
      <c r="Q819">
        <v>4.1729304707949E-2</v>
      </c>
    </row>
    <row r="820" spans="1:17" hidden="1" x14ac:dyDescent="0.3">
      <c r="A820" t="s">
        <v>1781</v>
      </c>
      <c r="B820" t="s">
        <v>1782</v>
      </c>
      <c r="C820" t="str">
        <f>IFERROR(VLOOKUP(Table1[[#This Row],[Ticker]],[1]!Table1[[Symbol]:[Industry]],2,FALSE),"-")</f>
        <v>-</v>
      </c>
      <c r="D820" t="s">
        <v>953</v>
      </c>
      <c r="E820">
        <v>3904.4475200500001</v>
      </c>
      <c r="F820">
        <v>852.1</v>
      </c>
      <c r="G820">
        <v>-46.604466905993299</v>
      </c>
      <c r="H820">
        <v>-7.2700520917457503</v>
      </c>
      <c r="I820">
        <v>-25.262491435904</v>
      </c>
      <c r="J820">
        <v>-3.77448974394785</v>
      </c>
      <c r="K820">
        <v>840.88149764315801</v>
      </c>
      <c r="L820">
        <v>913.13435308205101</v>
      </c>
      <c r="M820">
        <v>44.883444983991303</v>
      </c>
      <c r="N820">
        <v>1.28932351177878</v>
      </c>
      <c r="O820">
        <v>29.650275789226601</v>
      </c>
      <c r="P820">
        <v>18.544796883695</v>
      </c>
      <c r="Q820">
        <v>-7.7438734464922998E-2</v>
      </c>
    </row>
    <row r="821" spans="1:17" x14ac:dyDescent="0.3">
      <c r="A821" t="s">
        <v>1783</v>
      </c>
      <c r="B821" t="s">
        <v>1784</v>
      </c>
      <c r="C821" t="str">
        <f>IFERROR(VLOOKUP(Table1[[#This Row],[Ticker]],[1]!Table1[[Symbol]:[Industry]],2,FALSE),"-")</f>
        <v>-</v>
      </c>
      <c r="D821" t="s">
        <v>278</v>
      </c>
      <c r="E821">
        <v>3893.9472974999999</v>
      </c>
      <c r="F821">
        <v>2374.4</v>
      </c>
      <c r="G821">
        <v>107.911029299189</v>
      </c>
      <c r="H821">
        <v>19.112664806885999</v>
      </c>
      <c r="I821">
        <v>57.247978273703197</v>
      </c>
      <c r="J821">
        <v>15.0133667688425</v>
      </c>
      <c r="K821">
        <v>1881.4635594891299</v>
      </c>
      <c r="L821">
        <v>1565.2103991824099</v>
      </c>
      <c r="M821">
        <v>91.4790137800982</v>
      </c>
      <c r="N821">
        <v>1.9396923880874699</v>
      </c>
      <c r="O821">
        <v>2.0889487870619798</v>
      </c>
      <c r="P821">
        <v>137.08437343983999</v>
      </c>
      <c r="Q821">
        <v>-3.7301644087027998E-2</v>
      </c>
    </row>
    <row r="822" spans="1:17" hidden="1" x14ac:dyDescent="0.3">
      <c r="A822" t="s">
        <v>1785</v>
      </c>
      <c r="B822" t="s">
        <v>1786</v>
      </c>
      <c r="C822" t="str">
        <f>IFERROR(VLOOKUP(Table1[[#This Row],[Ticker]],[1]!Table1[[Symbol]:[Industry]],2,FALSE),"-")</f>
        <v>-</v>
      </c>
      <c r="D822" t="s">
        <v>140</v>
      </c>
      <c r="E822">
        <v>3871.4709984000001</v>
      </c>
      <c r="F822">
        <v>427.2</v>
      </c>
      <c r="G822">
        <v>-16.377214391736601</v>
      </c>
      <c r="H822">
        <v>-6.2571962380006196</v>
      </c>
      <c r="I822">
        <v>-6.4897064245082499</v>
      </c>
      <c r="J822">
        <v>-0.63478137930563405</v>
      </c>
      <c r="K822">
        <v>427.25570545481798</v>
      </c>
      <c r="L822">
        <v>421.19371753675</v>
      </c>
      <c r="M822">
        <v>66.298310626018406</v>
      </c>
      <c r="N822">
        <v>0.111138179873288</v>
      </c>
      <c r="O822">
        <v>11.2008426966292</v>
      </c>
      <c r="P822">
        <v>15.4126705389706</v>
      </c>
      <c r="Q822">
        <v>6.283286989779E-3</v>
      </c>
    </row>
    <row r="823" spans="1:17" hidden="1" x14ac:dyDescent="0.3">
      <c r="A823" t="s">
        <v>1787</v>
      </c>
      <c r="B823" t="s">
        <v>1788</v>
      </c>
      <c r="C823" t="str">
        <f>IFERROR(VLOOKUP(Table1[[#This Row],[Ticker]],[1]!Table1[[Symbol]:[Industry]],2,FALSE),"-")</f>
        <v>-</v>
      </c>
      <c r="E823">
        <v>3868.99246696</v>
      </c>
      <c r="F823">
        <v>403.65</v>
      </c>
      <c r="G823">
        <v>71.863990507526793</v>
      </c>
      <c r="H823">
        <v>-1.8566441769561699</v>
      </c>
      <c r="I823">
        <v>97.760158256561894</v>
      </c>
      <c r="J823">
        <v>-7.9775239194165897</v>
      </c>
      <c r="K823">
        <v>314.97677261913901</v>
      </c>
      <c r="L823">
        <v>232.83840446381001</v>
      </c>
      <c r="M823">
        <v>47.782818017019203</v>
      </c>
      <c r="N823">
        <v>0.82038451969874104</v>
      </c>
      <c r="O823">
        <v>2.81184194227672</v>
      </c>
      <c r="P823">
        <v>152.28124999999901</v>
      </c>
    </row>
    <row r="824" spans="1:17" hidden="1" x14ac:dyDescent="0.3">
      <c r="A824" t="s">
        <v>1789</v>
      </c>
      <c r="B824" t="s">
        <v>1790</v>
      </c>
      <c r="C824" t="str">
        <f>IFERROR(VLOOKUP(Table1[[#This Row],[Ticker]],[1]!Table1[[Symbol]:[Industry]],2,FALSE),"-")</f>
        <v>-</v>
      </c>
      <c r="D824" t="s">
        <v>37</v>
      </c>
      <c r="E824">
        <v>3862.0592842000001</v>
      </c>
      <c r="F824">
        <v>558.6</v>
      </c>
      <c r="G824">
        <v>-3.75662710583501</v>
      </c>
      <c r="H824">
        <v>2.1269192313265202</v>
      </c>
      <c r="I824">
        <v>9.4096362802112008</v>
      </c>
      <c r="J824">
        <v>-9.3697391055323305</v>
      </c>
      <c r="K824">
        <v>527.75268503970506</v>
      </c>
      <c r="M824">
        <v>42.971799653786299</v>
      </c>
      <c r="N824">
        <v>1.1404082057887599</v>
      </c>
      <c r="O824">
        <v>8.3064804869316102</v>
      </c>
      <c r="P824">
        <v>29.741028916502099</v>
      </c>
    </row>
    <row r="825" spans="1:17" x14ac:dyDescent="0.3">
      <c r="A825" t="s">
        <v>1791</v>
      </c>
      <c r="B825" t="s">
        <v>1792</v>
      </c>
      <c r="C825" t="str">
        <f>IFERROR(VLOOKUP(Table1[[#This Row],[Ticker]],[1]!Table1[[Symbol]:[Industry]],2,FALSE),"-")</f>
        <v>-</v>
      </c>
      <c r="D825" t="s">
        <v>1793</v>
      </c>
      <c r="E825">
        <v>3855.287601</v>
      </c>
      <c r="F825">
        <v>21.99</v>
      </c>
      <c r="G825">
        <v>25.0036215460016</v>
      </c>
      <c r="H825">
        <v>-3.5999782909035098</v>
      </c>
      <c r="I825">
        <v>-9.3819158709388208</v>
      </c>
      <c r="J825">
        <v>-7.2110426799763703</v>
      </c>
      <c r="K825">
        <v>21.626777680532399</v>
      </c>
      <c r="L825">
        <v>20.8154935253148</v>
      </c>
      <c r="M825">
        <v>44.099986873732597</v>
      </c>
      <c r="N825">
        <v>0.989329029114978</v>
      </c>
      <c r="O825">
        <v>27.103228740336501</v>
      </c>
      <c r="P825">
        <v>50.616438356164302</v>
      </c>
      <c r="Q825">
        <v>-6.2056016015049002E-2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278</v>
      </c>
      <c r="E826">
        <v>3853.0391404000002</v>
      </c>
      <c r="F826">
        <v>566.79999999999995</v>
      </c>
      <c r="G826">
        <v>70.038927007047107</v>
      </c>
      <c r="H826">
        <v>2.4264426602180702</v>
      </c>
      <c r="I826">
        <v>50.4601471098511</v>
      </c>
      <c r="J826">
        <v>3.7127763488825201</v>
      </c>
      <c r="K826">
        <v>518.27525343058903</v>
      </c>
      <c r="L826">
        <v>435.38110304479699</v>
      </c>
      <c r="M826">
        <v>63.9434044747033</v>
      </c>
      <c r="N826">
        <v>0.52663196838077997</v>
      </c>
      <c r="O826">
        <v>8.4862385321101002</v>
      </c>
      <c r="P826">
        <v>101.206957756478</v>
      </c>
      <c r="Q826">
        <v>5.8857355985316002E-2</v>
      </c>
    </row>
    <row r="827" spans="1:17" hidden="1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286</v>
      </c>
      <c r="E827">
        <v>3841.80329923</v>
      </c>
      <c r="F827">
        <v>179.31</v>
      </c>
      <c r="G827">
        <v>-37.774020696682101</v>
      </c>
      <c r="H827">
        <v>-3.5909002883371</v>
      </c>
      <c r="I827">
        <v>-22.860976630221302</v>
      </c>
      <c r="J827">
        <v>-8.1109125057145608</v>
      </c>
      <c r="K827">
        <v>183.49061774157201</v>
      </c>
      <c r="M827">
        <v>46.016845726944098</v>
      </c>
      <c r="N827">
        <v>0.97432372153173397</v>
      </c>
      <c r="O827">
        <v>31.057944342200599</v>
      </c>
      <c r="P827">
        <v>22.39590443686</v>
      </c>
    </row>
    <row r="828" spans="1:17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129</v>
      </c>
      <c r="E828">
        <v>3838.13358405599</v>
      </c>
      <c r="F828">
        <v>225.01</v>
      </c>
      <c r="G828">
        <v>7.8377731077565604</v>
      </c>
      <c r="H828">
        <v>-9.4424247323951604</v>
      </c>
      <c r="I828">
        <v>-5.11510161263028</v>
      </c>
      <c r="J828">
        <v>-2.7955786039983801</v>
      </c>
      <c r="K828">
        <v>211.091017126389</v>
      </c>
      <c r="L828">
        <v>201.53076274158499</v>
      </c>
      <c r="M828">
        <v>51.000720070024698</v>
      </c>
      <c r="N828">
        <v>0.98363871989403395</v>
      </c>
      <c r="O828">
        <v>10.572863428292001</v>
      </c>
      <c r="P828">
        <v>41.4712354605469</v>
      </c>
      <c r="Q828">
        <v>8.0229841797654994E-2</v>
      </c>
    </row>
    <row r="829" spans="1:17" hidden="1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227</v>
      </c>
      <c r="E829">
        <v>3805.214728255</v>
      </c>
      <c r="F829">
        <v>360.45</v>
      </c>
      <c r="G829">
        <v>109.005729629163</v>
      </c>
      <c r="H829">
        <v>7.0945495555184301</v>
      </c>
      <c r="I829">
        <v>45.5480817550023</v>
      </c>
      <c r="J829">
        <v>-6.9416741030920903</v>
      </c>
      <c r="K829">
        <v>332.43694408730801</v>
      </c>
      <c r="L829">
        <v>278.04108323599399</v>
      </c>
      <c r="M829">
        <v>50.536684314467102</v>
      </c>
      <c r="N829">
        <v>0.91428276267968001</v>
      </c>
      <c r="O829">
        <v>11.249826605631799</v>
      </c>
      <c r="P829">
        <v>137.95535560914399</v>
      </c>
      <c r="Q829">
        <v>0.124128247792837</v>
      </c>
    </row>
    <row r="830" spans="1:17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302</v>
      </c>
      <c r="E830">
        <v>3801.6781413799999</v>
      </c>
      <c r="F830">
        <v>1410.4</v>
      </c>
      <c r="G830">
        <v>4.6140830924446403</v>
      </c>
      <c r="H830">
        <v>10.147706510294199</v>
      </c>
      <c r="I830">
        <v>-12.697452026244701</v>
      </c>
      <c r="J830">
        <v>2.65201398664267</v>
      </c>
      <c r="K830">
        <v>1322.6553514054001</v>
      </c>
      <c r="L830">
        <v>1279.5557428929401</v>
      </c>
      <c r="M830">
        <v>68.669312409761503</v>
      </c>
      <c r="N830">
        <v>1.0757736253543999</v>
      </c>
      <c r="O830">
        <v>29.250567214974399</v>
      </c>
      <c r="P830">
        <v>49.248677248677197</v>
      </c>
      <c r="Q830">
        <v>5.6475318761054001E-2</v>
      </c>
    </row>
    <row r="831" spans="1:17" hidden="1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230</v>
      </c>
      <c r="E831">
        <v>3789.6034716650001</v>
      </c>
      <c r="F831">
        <v>3728.25</v>
      </c>
      <c r="G831">
        <v>44.592924685153797</v>
      </c>
      <c r="H831">
        <v>31.6136271643486</v>
      </c>
      <c r="I831">
        <v>45.848335072172802</v>
      </c>
      <c r="J831">
        <v>-1.69892365859782</v>
      </c>
      <c r="K831">
        <v>2963.31555473249</v>
      </c>
      <c r="L831">
        <v>2576.7935755360199</v>
      </c>
      <c r="M831">
        <v>73.922906272282106</v>
      </c>
      <c r="N831">
        <v>1.9429191989305501</v>
      </c>
      <c r="O831">
        <v>7.4498759471601996</v>
      </c>
      <c r="P831">
        <v>77.105600684053002</v>
      </c>
      <c r="Q831">
        <v>0.103567678618517</v>
      </c>
    </row>
    <row r="832" spans="1:17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381</v>
      </c>
      <c r="E832">
        <v>3783.0031542050001</v>
      </c>
      <c r="F832">
        <v>537.9</v>
      </c>
      <c r="G832">
        <v>16.3935436492585</v>
      </c>
      <c r="H832">
        <v>13.536199851727201</v>
      </c>
      <c r="I832">
        <v>26.477384727021199</v>
      </c>
      <c r="J832">
        <v>8.0502088741056497</v>
      </c>
      <c r="K832">
        <v>459.34587282205598</v>
      </c>
      <c r="L832">
        <v>427.17188596917498</v>
      </c>
      <c r="M832">
        <v>83.927796061733503</v>
      </c>
      <c r="N832">
        <v>1.69839981809019</v>
      </c>
      <c r="O832">
        <v>2.71425915597696</v>
      </c>
      <c r="P832">
        <v>54.546760522913303</v>
      </c>
      <c r="Q832">
        <v>-3.7889588860137997E-2</v>
      </c>
    </row>
    <row r="833" spans="1:17" hidden="1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140</v>
      </c>
      <c r="E833">
        <v>3782.7537602099901</v>
      </c>
      <c r="F833">
        <v>82.67</v>
      </c>
      <c r="G833">
        <v>60.322934032549597</v>
      </c>
      <c r="H833">
        <v>6.5125077978295902</v>
      </c>
      <c r="I833">
        <v>75.241339023678606</v>
      </c>
      <c r="J833">
        <v>-3.9786274087411901</v>
      </c>
      <c r="K833">
        <v>68.751482317818898</v>
      </c>
      <c r="M833">
        <v>69.605383389825803</v>
      </c>
      <c r="N833">
        <v>1.7771183955469501</v>
      </c>
      <c r="O833">
        <v>7.5359864521591797</v>
      </c>
      <c r="P833">
        <v>129.638888888888</v>
      </c>
    </row>
    <row r="834" spans="1:17" hidden="1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278</v>
      </c>
      <c r="E834">
        <v>3782.5800093749999</v>
      </c>
      <c r="F834">
        <v>2132.85</v>
      </c>
      <c r="G834">
        <v>63.863721494415501</v>
      </c>
      <c r="H834">
        <v>11.249423677681101</v>
      </c>
      <c r="I834">
        <v>35.922968127216599</v>
      </c>
      <c r="J834">
        <v>-2.6745682659602799</v>
      </c>
      <c r="K834">
        <v>1858.29936541251</v>
      </c>
      <c r="L834">
        <v>1535.47552428833</v>
      </c>
      <c r="M834">
        <v>61.828096184477701</v>
      </c>
      <c r="N834">
        <v>3.2099154213769499</v>
      </c>
      <c r="O834">
        <v>6.3834775066225999</v>
      </c>
      <c r="P834">
        <v>115.167717528373</v>
      </c>
      <c r="Q834">
        <v>3.7993093371391999E-2</v>
      </c>
    </row>
    <row r="835" spans="1:17" hidden="1" x14ac:dyDescent="0.3">
      <c r="A835" t="s">
        <v>1812</v>
      </c>
      <c r="B835" t="s">
        <v>1813</v>
      </c>
      <c r="C835" t="str">
        <f>IFERROR(VLOOKUP(Table1[[#This Row],[Ticker]],[1]!Table1[[Symbol]:[Industry]],2,FALSE),"-")</f>
        <v>-</v>
      </c>
      <c r="D835" t="s">
        <v>414</v>
      </c>
      <c r="E835">
        <v>3777.0897937499999</v>
      </c>
      <c r="F835">
        <v>660.15</v>
      </c>
      <c r="G835">
        <v>81.269910596024602</v>
      </c>
      <c r="H835">
        <v>-5.50541178258998</v>
      </c>
      <c r="I835">
        <v>53.907920534140402</v>
      </c>
      <c r="J835">
        <v>-11.279897964553101</v>
      </c>
      <c r="K835">
        <v>604.24353724605805</v>
      </c>
      <c r="L835">
        <v>473.411312924318</v>
      </c>
      <c r="M835">
        <v>36.104815347043797</v>
      </c>
      <c r="N835">
        <v>0.33558575677910202</v>
      </c>
      <c r="O835">
        <v>10.505188214799601</v>
      </c>
      <c r="P835">
        <v>118.918918918918</v>
      </c>
      <c r="Q835">
        <v>0.13762630276875301</v>
      </c>
    </row>
    <row r="836" spans="1:17" x14ac:dyDescent="0.3">
      <c r="A836" t="s">
        <v>1814</v>
      </c>
      <c r="B836" t="s">
        <v>1815</v>
      </c>
      <c r="C836" t="str">
        <f>IFERROR(VLOOKUP(Table1[[#This Row],[Ticker]],[1]!Table1[[Symbol]:[Industry]],2,FALSE),"-")</f>
        <v>-</v>
      </c>
      <c r="D836" t="s">
        <v>184</v>
      </c>
      <c r="E836">
        <v>3768.756842579</v>
      </c>
      <c r="F836">
        <v>270.55</v>
      </c>
      <c r="G836">
        <v>15.058535118515699</v>
      </c>
      <c r="H836">
        <v>5.2666274810831499</v>
      </c>
      <c r="I836">
        <v>8.1539627413871205</v>
      </c>
      <c r="J836">
        <v>-5.2569408384516398</v>
      </c>
      <c r="K836">
        <v>248.27283966029901</v>
      </c>
      <c r="L836">
        <v>229.32717094073601</v>
      </c>
      <c r="M836">
        <v>57.705930363321499</v>
      </c>
      <c r="N836">
        <v>1.0977649105946801</v>
      </c>
      <c r="O836">
        <v>1.6447976344483299</v>
      </c>
      <c r="P836">
        <v>43.756641870350698</v>
      </c>
      <c r="Q836">
        <v>-6.4716444783025004E-2</v>
      </c>
    </row>
    <row r="837" spans="1:17" x14ac:dyDescent="0.3">
      <c r="A837" t="s">
        <v>1816</v>
      </c>
      <c r="B837" t="s">
        <v>1817</v>
      </c>
      <c r="C837" t="str">
        <f>IFERROR(VLOOKUP(Table1[[#This Row],[Ticker]],[1]!Table1[[Symbol]:[Industry]],2,FALSE),"-")</f>
        <v>-</v>
      </c>
      <c r="D837" t="s">
        <v>1489</v>
      </c>
      <c r="E837">
        <v>3752.8309274199901</v>
      </c>
      <c r="F837">
        <v>524.15</v>
      </c>
      <c r="G837">
        <v>-0.441395327265169</v>
      </c>
      <c r="H837">
        <v>13.6101330333858</v>
      </c>
      <c r="I837">
        <v>-3.0137220505751801</v>
      </c>
      <c r="J837">
        <v>-3.4772981197076702</v>
      </c>
      <c r="K837">
        <v>460.913988438285</v>
      </c>
      <c r="L837">
        <v>451.215070402425</v>
      </c>
      <c r="M837">
        <v>75.047053213514801</v>
      </c>
      <c r="N837">
        <v>2.8433742430836801</v>
      </c>
      <c r="O837">
        <v>5.12257941428979</v>
      </c>
      <c r="P837">
        <v>41.2993664914409</v>
      </c>
      <c r="Q837">
        <v>-3.3104813825741999E-2</v>
      </c>
    </row>
    <row r="838" spans="1:17" hidden="1" x14ac:dyDescent="0.3">
      <c r="A838" t="s">
        <v>1818</v>
      </c>
      <c r="B838" t="s">
        <v>1819</v>
      </c>
      <c r="C838" t="str">
        <f>IFERROR(VLOOKUP(Table1[[#This Row],[Ticker]],[1]!Table1[[Symbol]:[Industry]],2,FALSE),"-")</f>
        <v>-</v>
      </c>
      <c r="D838" t="s">
        <v>62</v>
      </c>
      <c r="E838">
        <v>3745.23387125</v>
      </c>
      <c r="F838">
        <v>530.65</v>
      </c>
      <c r="G838">
        <v>13.1823305315221</v>
      </c>
      <c r="H838">
        <v>-8.5768916011420906</v>
      </c>
      <c r="I838">
        <v>17.472137101524101</v>
      </c>
      <c r="J838">
        <v>-3.0660183353533399</v>
      </c>
      <c r="K838">
        <v>540.91903672179603</v>
      </c>
      <c r="L838">
        <v>490.01122160737799</v>
      </c>
      <c r="M838">
        <v>45.595766709989398</v>
      </c>
      <c r="N838">
        <v>0.73603385114280795</v>
      </c>
      <c r="O838">
        <v>16.018091020446601</v>
      </c>
      <c r="P838">
        <v>41.318242343541897</v>
      </c>
      <c r="Q838">
        <v>3.2798793985657999E-2</v>
      </c>
    </row>
    <row r="839" spans="1:17" hidden="1" x14ac:dyDescent="0.3">
      <c r="A839" t="s">
        <v>1820</v>
      </c>
      <c r="B839" t="s">
        <v>1821</v>
      </c>
      <c r="C839" t="str">
        <f>IFERROR(VLOOKUP(Table1[[#This Row],[Ticker]],[1]!Table1[[Symbol]:[Industry]],2,FALSE),"-")</f>
        <v>-</v>
      </c>
      <c r="D839" t="s">
        <v>1005</v>
      </c>
      <c r="E839">
        <v>3730.8735000000001</v>
      </c>
      <c r="F839">
        <v>65.78</v>
      </c>
      <c r="G839">
        <v>-33.488389198779103</v>
      </c>
      <c r="H839">
        <v>-7.7812218448148904</v>
      </c>
      <c r="I839">
        <v>-16.427279228141199</v>
      </c>
      <c r="J839">
        <v>-2.54773925010034</v>
      </c>
      <c r="K839">
        <v>66.030504909298799</v>
      </c>
      <c r="L839">
        <v>67.631566082843193</v>
      </c>
      <c r="M839">
        <v>80.428401478298795</v>
      </c>
      <c r="N839">
        <v>0.79333130443786803</v>
      </c>
      <c r="O839">
        <v>13.5451505016722</v>
      </c>
      <c r="P839">
        <v>3.5905511811023598</v>
      </c>
      <c r="Q839">
        <v>-6.679688381315E-3</v>
      </c>
    </row>
    <row r="840" spans="1:17" hidden="1" x14ac:dyDescent="0.3">
      <c r="A840" t="s">
        <v>1822</v>
      </c>
      <c r="B840" t="s">
        <v>1823</v>
      </c>
      <c r="C840" t="str">
        <f>IFERROR(VLOOKUP(Table1[[#This Row],[Ticker]],[1]!Table1[[Symbol]:[Industry]],2,FALSE),"-")</f>
        <v>-</v>
      </c>
      <c r="D840" t="s">
        <v>705</v>
      </c>
      <c r="E840">
        <v>3724.7253936799998</v>
      </c>
      <c r="F840">
        <v>161.94</v>
      </c>
      <c r="G840">
        <v>8.3646482032960705</v>
      </c>
      <c r="H840">
        <v>0.83188276973291497</v>
      </c>
      <c r="I840">
        <v>7.2175227380409996</v>
      </c>
      <c r="J840">
        <v>-1.80017683041536</v>
      </c>
      <c r="K840">
        <v>153.74986294093699</v>
      </c>
      <c r="L840">
        <v>140.20653902032899</v>
      </c>
      <c r="M840">
        <v>58.331342908403499</v>
      </c>
      <c r="N840">
        <v>0.72474756467294299</v>
      </c>
      <c r="O840">
        <v>2.8158577250833701</v>
      </c>
      <c r="P840">
        <v>43.5002215330084</v>
      </c>
      <c r="Q840">
        <v>8.2626113561340003E-3</v>
      </c>
    </row>
    <row r="841" spans="1:17" hidden="1" x14ac:dyDescent="0.3">
      <c r="A841" t="s">
        <v>1824</v>
      </c>
      <c r="B841" t="s">
        <v>1825</v>
      </c>
      <c r="C841" t="str">
        <f>IFERROR(VLOOKUP(Table1[[#This Row],[Ticker]],[1]!Table1[[Symbol]:[Industry]],2,FALSE),"-")</f>
        <v>-</v>
      </c>
      <c r="D841" t="s">
        <v>154</v>
      </c>
      <c r="E841">
        <v>3715.2504397799999</v>
      </c>
      <c r="F841">
        <v>418.3</v>
      </c>
      <c r="G841">
        <v>210.02407748369299</v>
      </c>
      <c r="H841">
        <v>3.5860391710884998</v>
      </c>
      <c r="I841">
        <v>-11.392673603729101</v>
      </c>
      <c r="J841">
        <v>-4.5131712287449304</v>
      </c>
      <c r="K841">
        <v>375.26088452669399</v>
      </c>
      <c r="L841">
        <v>338.18322067780798</v>
      </c>
      <c r="M841">
        <v>53.312417768576303</v>
      </c>
      <c r="N841">
        <v>1.5838793475302599</v>
      </c>
      <c r="O841">
        <v>15.515180492469501</v>
      </c>
      <c r="P841">
        <v>256.303236797274</v>
      </c>
      <c r="Q841">
        <v>8.5730143882886994E-2</v>
      </c>
    </row>
    <row r="842" spans="1:17" x14ac:dyDescent="0.3">
      <c r="A842" t="s">
        <v>1826</v>
      </c>
      <c r="B842" t="s">
        <v>1827</v>
      </c>
      <c r="C842" t="str">
        <f>IFERROR(VLOOKUP(Table1[[#This Row],[Ticker]],[1]!Table1[[Symbol]:[Industry]],2,FALSE),"-")</f>
        <v>-</v>
      </c>
      <c r="D842" t="s">
        <v>302</v>
      </c>
      <c r="E842">
        <v>3713.4939261</v>
      </c>
      <c r="F842">
        <v>1372.65</v>
      </c>
      <c r="G842">
        <v>38.608114835845299</v>
      </c>
      <c r="H842">
        <v>-4.7511642554170903</v>
      </c>
      <c r="I842">
        <v>18.3112294716178</v>
      </c>
      <c r="J842">
        <v>-1.35656371701302</v>
      </c>
      <c r="K842">
        <v>1312.85958363194</v>
      </c>
      <c r="L842">
        <v>1138.46135356168</v>
      </c>
      <c r="M842">
        <v>70.889901911091698</v>
      </c>
      <c r="N842">
        <v>0.64513672635635899</v>
      </c>
      <c r="O842">
        <v>0.82686773758786603</v>
      </c>
      <c r="P842">
        <v>81.076446144713401</v>
      </c>
      <c r="Q842">
        <v>6.3804234580292996E-2</v>
      </c>
    </row>
    <row r="843" spans="1:17" x14ac:dyDescent="0.3">
      <c r="A843" t="s">
        <v>1828</v>
      </c>
      <c r="B843" t="s">
        <v>1829</v>
      </c>
      <c r="C843" t="str">
        <f>IFERROR(VLOOKUP(Table1[[#This Row],[Ticker]],[1]!Table1[[Symbol]:[Industry]],2,FALSE),"-")</f>
        <v>-</v>
      </c>
      <c r="D843" t="s">
        <v>151</v>
      </c>
      <c r="E843">
        <v>3680.6563120249998</v>
      </c>
      <c r="F843">
        <v>773.1</v>
      </c>
      <c r="G843">
        <v>31.8392460347327</v>
      </c>
      <c r="H843">
        <v>-18.8572425513855</v>
      </c>
      <c r="I843">
        <v>-3.8747923431452298</v>
      </c>
      <c r="J843">
        <v>-8.7618030334054904</v>
      </c>
      <c r="K843">
        <v>808.562295029035</v>
      </c>
      <c r="L843">
        <v>727.48235973846704</v>
      </c>
      <c r="M843">
        <v>37.800957152956897</v>
      </c>
      <c r="N843">
        <v>1.4892669797382401</v>
      </c>
      <c r="O843">
        <v>25.934549217436299</v>
      </c>
      <c r="P843">
        <v>59.698409419541399</v>
      </c>
      <c r="Q843">
        <v>-7.1562229108175002E-2</v>
      </c>
    </row>
    <row r="844" spans="1:17" hidden="1" x14ac:dyDescent="0.3">
      <c r="A844" t="s">
        <v>1830</v>
      </c>
      <c r="B844" t="s">
        <v>1831</v>
      </c>
      <c r="C844" t="str">
        <f>IFERROR(VLOOKUP(Table1[[#This Row],[Ticker]],[1]!Table1[[Symbol]:[Industry]],2,FALSE),"-")</f>
        <v>-</v>
      </c>
      <c r="D844" t="s">
        <v>230</v>
      </c>
      <c r="E844">
        <v>3677.1982767</v>
      </c>
      <c r="F844">
        <v>836.7</v>
      </c>
      <c r="G844">
        <v>153.76448500967399</v>
      </c>
      <c r="H844">
        <v>15.5068149202614</v>
      </c>
      <c r="I844">
        <v>138.958039595217</v>
      </c>
      <c r="J844">
        <v>2.0783856810637098</v>
      </c>
      <c r="K844">
        <v>670.57508018358999</v>
      </c>
      <c r="L844">
        <v>507.74527733562098</v>
      </c>
      <c r="M844">
        <v>75.036184721910104</v>
      </c>
      <c r="N844">
        <v>1.2533556964024399</v>
      </c>
      <c r="O844">
        <v>3.6811282419026901</v>
      </c>
      <c r="P844">
        <v>221.53562370302001</v>
      </c>
      <c r="Q844">
        <v>7.6866735568519001E-2</v>
      </c>
    </row>
    <row r="845" spans="1:17" hidden="1" x14ac:dyDescent="0.3">
      <c r="A845" t="s">
        <v>1832</v>
      </c>
      <c r="B845" t="s">
        <v>1833</v>
      </c>
      <c r="C845" t="str">
        <f>IFERROR(VLOOKUP(Table1[[#This Row],[Ticker]],[1]!Table1[[Symbol]:[Industry]],2,FALSE),"-")</f>
        <v>-</v>
      </c>
      <c r="D845" t="s">
        <v>1834</v>
      </c>
      <c r="E845">
        <v>3672.2281524239902</v>
      </c>
      <c r="F845">
        <v>145.38</v>
      </c>
      <c r="G845">
        <v>-7.8533533208759101</v>
      </c>
      <c r="H845">
        <v>10.5689758254791</v>
      </c>
      <c r="I845">
        <v>24.916804208489602</v>
      </c>
      <c r="J845">
        <v>13.041668655634901</v>
      </c>
      <c r="K845">
        <v>106.30768079479699</v>
      </c>
      <c r="L845">
        <v>104.30119203018801</v>
      </c>
      <c r="M845">
        <v>75.572117450905296</v>
      </c>
      <c r="N845">
        <v>3.25187016488439</v>
      </c>
      <c r="O845">
        <v>1.7677809877562201</v>
      </c>
      <c r="P845">
        <v>83.560606060606005</v>
      </c>
      <c r="Q845">
        <v>6.4061461185902002E-2</v>
      </c>
    </row>
    <row r="846" spans="1:17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21</v>
      </c>
      <c r="E846">
        <v>3655.8235818500002</v>
      </c>
      <c r="F846">
        <v>644.79999999999995</v>
      </c>
      <c r="G846">
        <v>-10.1900223385425</v>
      </c>
      <c r="H846">
        <v>3.46216139249479</v>
      </c>
      <c r="I846">
        <v>-23.206556207743802</v>
      </c>
      <c r="J846">
        <v>-1.7874462392875701</v>
      </c>
      <c r="K846">
        <v>588.66374520785496</v>
      </c>
      <c r="L846">
        <v>585.93673553517306</v>
      </c>
      <c r="M846">
        <v>63.175546623229103</v>
      </c>
      <c r="N846">
        <v>2.1224528815403798</v>
      </c>
      <c r="O846">
        <v>22.751240694789001</v>
      </c>
      <c r="P846">
        <v>43.288888888888799</v>
      </c>
      <c r="Q846">
        <v>0.10395676516522501</v>
      </c>
    </row>
    <row r="847" spans="1:17" hidden="1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218</v>
      </c>
      <c r="E847">
        <v>3645.3092592500002</v>
      </c>
      <c r="F847">
        <v>2314</v>
      </c>
      <c r="G847">
        <v>189.947583151489</v>
      </c>
      <c r="H847">
        <v>26.4585588056453</v>
      </c>
      <c r="I847">
        <v>55.522465473869801</v>
      </c>
      <c r="J847">
        <v>6.27953830693545</v>
      </c>
      <c r="K847">
        <v>1797.3201571453401</v>
      </c>
      <c r="L847">
        <v>1356.0274721066901</v>
      </c>
      <c r="M847">
        <v>72.311856760253605</v>
      </c>
      <c r="N847">
        <v>1.89021776702385</v>
      </c>
      <c r="O847">
        <v>8.9023336214347495</v>
      </c>
      <c r="P847">
        <v>214.61590754588701</v>
      </c>
    </row>
    <row r="848" spans="1:17" hidden="1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613</v>
      </c>
      <c r="E848">
        <v>3621.08026853</v>
      </c>
      <c r="F848">
        <v>1819.2</v>
      </c>
      <c r="G848">
        <v>83.996751486889906</v>
      </c>
      <c r="H848">
        <v>-6.0351235319444898</v>
      </c>
      <c r="I848">
        <v>23.840643385000199</v>
      </c>
      <c r="J848">
        <v>-6.2192399715415903</v>
      </c>
      <c r="K848">
        <v>1780.06476026054</v>
      </c>
      <c r="L848">
        <v>1477.17581127061</v>
      </c>
      <c r="M848">
        <v>45.823903895740898</v>
      </c>
      <c r="N848">
        <v>1.75343759844262</v>
      </c>
      <c r="O848">
        <v>20.107739665787101</v>
      </c>
      <c r="P848">
        <v>112.765708605011</v>
      </c>
      <c r="Q848">
        <v>0.16009864494421699</v>
      </c>
    </row>
    <row r="849" spans="1:17" x14ac:dyDescent="0.3">
      <c r="A849" t="s">
        <v>1841</v>
      </c>
      <c r="B849" t="s">
        <v>1842</v>
      </c>
      <c r="C849" t="str">
        <f>IFERROR(VLOOKUP(Table1[[#This Row],[Ticker]],[1]!Table1[[Symbol]:[Industry]],2,FALSE),"-")</f>
        <v>-</v>
      </c>
      <c r="D849" t="s">
        <v>470</v>
      </c>
      <c r="E849">
        <v>3604.3678839599902</v>
      </c>
      <c r="F849">
        <v>4152.25</v>
      </c>
      <c r="G849">
        <v>18.404955490233899</v>
      </c>
      <c r="H849">
        <v>16.670076116330399</v>
      </c>
      <c r="I849">
        <v>1.24635912159758</v>
      </c>
      <c r="J849">
        <v>-1.3484514129756699</v>
      </c>
      <c r="K849">
        <v>3672.0580935837102</v>
      </c>
      <c r="L849">
        <v>3411.4428081906799</v>
      </c>
      <c r="M849">
        <v>64.194598743272607</v>
      </c>
      <c r="N849">
        <v>1.38950401236168</v>
      </c>
      <c r="O849">
        <v>5.7739779637545796</v>
      </c>
      <c r="P849">
        <v>47.766903914590699</v>
      </c>
      <c r="Q849">
        <v>5.6424924454907002E-2</v>
      </c>
    </row>
    <row r="850" spans="1:17" x14ac:dyDescent="0.3">
      <c r="A850" t="s">
        <v>1843</v>
      </c>
      <c r="B850" t="s">
        <v>1844</v>
      </c>
      <c r="C850" t="str">
        <f>IFERROR(VLOOKUP(Table1[[#This Row],[Ticker]],[1]!Table1[[Symbol]:[Industry]],2,FALSE),"-")</f>
        <v>-</v>
      </c>
      <c r="D850" t="s">
        <v>275</v>
      </c>
      <c r="E850">
        <v>3575.2329532849999</v>
      </c>
      <c r="F850">
        <v>417.85</v>
      </c>
      <c r="G850">
        <v>-0.50717119623761697</v>
      </c>
      <c r="H850">
        <v>-9.6413121802973105</v>
      </c>
      <c r="I850">
        <v>0.77224426046625005</v>
      </c>
      <c r="J850">
        <v>-4.1629406328810203</v>
      </c>
      <c r="K850">
        <v>425.41352443912302</v>
      </c>
      <c r="L850">
        <v>404.09724729872403</v>
      </c>
      <c r="M850">
        <v>46.797434493500397</v>
      </c>
      <c r="N850">
        <v>0.93058820213024296</v>
      </c>
      <c r="O850">
        <v>20.8328347493119</v>
      </c>
      <c r="P850">
        <v>36.5076772296635</v>
      </c>
    </row>
    <row r="851" spans="1:17" hidden="1" x14ac:dyDescent="0.3">
      <c r="A851" t="s">
        <v>1845</v>
      </c>
      <c r="B851" t="s">
        <v>1846</v>
      </c>
      <c r="C851" t="str">
        <f>IFERROR(VLOOKUP(Table1[[#This Row],[Ticker]],[1]!Table1[[Symbol]:[Industry]],2,FALSE),"-")</f>
        <v>-</v>
      </c>
      <c r="D851" t="s">
        <v>662</v>
      </c>
      <c r="E851">
        <v>3572.33868828</v>
      </c>
      <c r="F851">
        <v>515.54999999999995</v>
      </c>
      <c r="G851">
        <v>-3.2471861765746999</v>
      </c>
      <c r="H851">
        <v>18.0932216237094</v>
      </c>
      <c r="I851">
        <v>11.2883092303998</v>
      </c>
      <c r="J851">
        <v>1.6834072546724701</v>
      </c>
      <c r="M851">
        <v>57.743559055018601</v>
      </c>
      <c r="O851">
        <v>12.297546309766201</v>
      </c>
      <c r="P851">
        <v>38.812600969305301</v>
      </c>
    </row>
    <row r="852" spans="1:17" hidden="1" x14ac:dyDescent="0.3">
      <c r="A852" t="s">
        <v>1847</v>
      </c>
      <c r="B852" t="s">
        <v>1848</v>
      </c>
      <c r="C852" t="str">
        <f>IFERROR(VLOOKUP(Table1[[#This Row],[Ticker]],[1]!Table1[[Symbol]:[Industry]],2,FALSE),"-")</f>
        <v>-</v>
      </c>
      <c r="D852" t="s">
        <v>59</v>
      </c>
      <c r="E852">
        <v>3572.099306996</v>
      </c>
      <c r="F852">
        <v>244.49</v>
      </c>
      <c r="G852">
        <v>117.343144885513</v>
      </c>
      <c r="H852">
        <v>18.287714544373902</v>
      </c>
      <c r="I852">
        <v>23.789998595347299</v>
      </c>
      <c r="J852">
        <v>-10.156987818905201</v>
      </c>
      <c r="K852">
        <v>211.40368968391201</v>
      </c>
      <c r="L852">
        <v>178.056321049899</v>
      </c>
      <c r="M852">
        <v>49.196322362125599</v>
      </c>
      <c r="N852">
        <v>2.0668166552319902</v>
      </c>
      <c r="O852">
        <v>10.393063110965601</v>
      </c>
      <c r="P852">
        <v>145.34872052182601</v>
      </c>
      <c r="Q852">
        <v>0.108523159334979</v>
      </c>
    </row>
    <row r="853" spans="1:17" hidden="1" x14ac:dyDescent="0.3">
      <c r="A853" t="s">
        <v>1849</v>
      </c>
      <c r="B853" t="s">
        <v>1850</v>
      </c>
      <c r="C853" t="str">
        <f>IFERROR(VLOOKUP(Table1[[#This Row],[Ticker]],[1]!Table1[[Symbol]:[Industry]],2,FALSE),"-")</f>
        <v>-</v>
      </c>
      <c r="D853" t="s">
        <v>46</v>
      </c>
      <c r="E853">
        <v>3570.3532360650001</v>
      </c>
      <c r="F853">
        <v>679.6</v>
      </c>
      <c r="G853">
        <v>117.58807698901001</v>
      </c>
      <c r="H853">
        <v>23.6129825263531</v>
      </c>
      <c r="I853">
        <v>41.561110321008201</v>
      </c>
      <c r="J853">
        <v>13.0375784299691</v>
      </c>
      <c r="K853">
        <v>511.42739893011202</v>
      </c>
      <c r="M853">
        <v>83.447450780139405</v>
      </c>
      <c r="N853">
        <v>2.2508780438946698</v>
      </c>
      <c r="O853">
        <v>0.64743967039435601</v>
      </c>
      <c r="P853">
        <v>175.69979716024301</v>
      </c>
    </row>
    <row r="854" spans="1:17" x14ac:dyDescent="0.3">
      <c r="A854" t="s">
        <v>1851</v>
      </c>
      <c r="B854" t="s">
        <v>1852</v>
      </c>
      <c r="C854" t="str">
        <f>IFERROR(VLOOKUP(Table1[[#This Row],[Ticker]],[1]!Table1[[Symbol]:[Industry]],2,FALSE),"-")</f>
        <v>-</v>
      </c>
      <c r="D854" t="s">
        <v>1462</v>
      </c>
      <c r="E854">
        <v>3565.32</v>
      </c>
      <c r="F854">
        <v>336.3</v>
      </c>
      <c r="G854">
        <v>-48.1211287593392</v>
      </c>
      <c r="H854">
        <v>-6.3624720584952899</v>
      </c>
      <c r="I854">
        <v>-19.516791864142199</v>
      </c>
      <c r="J854">
        <v>-5.4473583066861897</v>
      </c>
      <c r="K854">
        <v>324.80308711748302</v>
      </c>
      <c r="L854">
        <v>351.14547512041497</v>
      </c>
      <c r="M854">
        <v>42.3134290176951</v>
      </c>
      <c r="N854">
        <v>1.7541183145621599</v>
      </c>
      <c r="O854">
        <v>42.655367231638401</v>
      </c>
      <c r="P854">
        <v>15.805785123966899</v>
      </c>
      <c r="Q854">
        <v>-1.3783009837329999E-2</v>
      </c>
    </row>
    <row r="855" spans="1:17" x14ac:dyDescent="0.3">
      <c r="A855" t="s">
        <v>1853</v>
      </c>
      <c r="B855" t="s">
        <v>1854</v>
      </c>
      <c r="C855" t="str">
        <f>IFERROR(VLOOKUP(Table1[[#This Row],[Ticker]],[1]!Table1[[Symbol]:[Industry]],2,FALSE),"-")</f>
        <v>-</v>
      </c>
      <c r="D855" t="s">
        <v>132</v>
      </c>
      <c r="E855">
        <v>3557.8150338999999</v>
      </c>
      <c r="F855">
        <v>545.29999999999995</v>
      </c>
      <c r="G855">
        <v>-29.606814184491299</v>
      </c>
      <c r="H855">
        <v>2.61277752303597</v>
      </c>
      <c r="I855">
        <v>-10.750223100738999</v>
      </c>
      <c r="J855">
        <v>6.2888141224285196E-2</v>
      </c>
      <c r="K855">
        <v>513.62140620879495</v>
      </c>
      <c r="L855">
        <v>510.67294886077099</v>
      </c>
      <c r="M855">
        <v>60.2123825275781</v>
      </c>
      <c r="N855">
        <v>1.4632958376791101</v>
      </c>
      <c r="O855">
        <v>34.2563726389143</v>
      </c>
      <c r="P855">
        <v>21.3800779076238</v>
      </c>
    </row>
    <row r="856" spans="1:17" hidden="1" x14ac:dyDescent="0.3">
      <c r="A856" t="s">
        <v>1855</v>
      </c>
      <c r="B856" t="s">
        <v>1856</v>
      </c>
      <c r="C856" t="str">
        <f>IFERROR(VLOOKUP(Table1[[#This Row],[Ticker]],[1]!Table1[[Symbol]:[Industry]],2,FALSE),"-")</f>
        <v>-</v>
      </c>
      <c r="D856" t="s">
        <v>46</v>
      </c>
      <c r="E856">
        <v>3554.3713834499999</v>
      </c>
      <c r="F856">
        <v>1032.4000000000001</v>
      </c>
      <c r="G856">
        <v>104.12961780203101</v>
      </c>
      <c r="H856">
        <v>-2.0666147657287501</v>
      </c>
      <c r="I856">
        <v>10.556501917991801</v>
      </c>
      <c r="J856">
        <v>-8.8742373014627507</v>
      </c>
      <c r="K856">
        <v>982.174480832884</v>
      </c>
      <c r="L856">
        <v>866.34515930848204</v>
      </c>
      <c r="M856">
        <v>46.850936373443702</v>
      </c>
      <c r="N856">
        <v>1.29500656544202</v>
      </c>
      <c r="O856">
        <v>33.281673769856603</v>
      </c>
      <c r="P856">
        <v>136.38236977675999</v>
      </c>
      <c r="Q856">
        <v>0.261087050659144</v>
      </c>
    </row>
    <row r="857" spans="1:17" hidden="1" x14ac:dyDescent="0.3">
      <c r="A857" t="s">
        <v>1857</v>
      </c>
      <c r="B857" t="s">
        <v>1858</v>
      </c>
      <c r="C857" t="str">
        <f>IFERROR(VLOOKUP(Table1[[#This Row],[Ticker]],[1]!Table1[[Symbol]:[Industry]],2,FALSE),"-")</f>
        <v>-</v>
      </c>
      <c r="D857" t="s">
        <v>613</v>
      </c>
      <c r="E857">
        <v>3544.7356063500001</v>
      </c>
      <c r="F857">
        <v>1403.6</v>
      </c>
      <c r="G857">
        <v>8.5299683589869595</v>
      </c>
      <c r="H857">
        <v>10.633768889678899</v>
      </c>
      <c r="I857">
        <v>31.755184346811699</v>
      </c>
      <c r="J857">
        <v>3.2307794037583499</v>
      </c>
      <c r="K857">
        <v>1197.20877135457</v>
      </c>
      <c r="L857">
        <v>1061.8028371221501</v>
      </c>
      <c r="M857">
        <v>78.812971785250696</v>
      </c>
      <c r="N857">
        <v>0.84075076653164504</v>
      </c>
      <c r="O857">
        <v>2.80706754060986</v>
      </c>
      <c r="P857">
        <v>73.038278986623894</v>
      </c>
      <c r="Q857">
        <v>9.6891817894561E-2</v>
      </c>
    </row>
    <row r="858" spans="1:17" x14ac:dyDescent="0.3">
      <c r="A858" t="s">
        <v>1859</v>
      </c>
      <c r="B858" t="s">
        <v>1860</v>
      </c>
      <c r="C858" t="str">
        <f>IFERROR(VLOOKUP(Table1[[#This Row],[Ticker]],[1]!Table1[[Symbol]:[Industry]],2,FALSE),"-")</f>
        <v>-</v>
      </c>
      <c r="D858" t="s">
        <v>1558</v>
      </c>
      <c r="E858">
        <v>3542.0459880980002</v>
      </c>
      <c r="F858">
        <v>154.56</v>
      </c>
      <c r="G858">
        <v>1.2327108043954</v>
      </c>
      <c r="H858">
        <v>-2.6464379579817598</v>
      </c>
      <c r="I858">
        <v>-9.9987295883690503</v>
      </c>
      <c r="J858">
        <v>-0.41362149712879998</v>
      </c>
      <c r="K858">
        <v>150.83768512301401</v>
      </c>
      <c r="L858">
        <v>146.71782999998999</v>
      </c>
      <c r="M858">
        <v>64.891412627069499</v>
      </c>
      <c r="N858">
        <v>1.06045794297338</v>
      </c>
      <c r="O858">
        <v>13.8069358178053</v>
      </c>
      <c r="P858">
        <v>28.8</v>
      </c>
      <c r="Q858">
        <v>3.8848760544089998E-2</v>
      </c>
    </row>
    <row r="859" spans="1:17" hidden="1" x14ac:dyDescent="0.3">
      <c r="A859" t="s">
        <v>1861</v>
      </c>
      <c r="B859" t="s">
        <v>1862</v>
      </c>
      <c r="C859" t="str">
        <f>IFERROR(VLOOKUP(Table1[[#This Row],[Ticker]],[1]!Table1[[Symbol]:[Industry]],2,FALSE),"-")</f>
        <v>-</v>
      </c>
      <c r="D859" t="s">
        <v>46</v>
      </c>
      <c r="E859">
        <v>3514.5091786500002</v>
      </c>
      <c r="F859">
        <v>3482.2</v>
      </c>
      <c r="G859">
        <v>82.390645083108893</v>
      </c>
      <c r="H859">
        <v>13.2795979168661</v>
      </c>
      <c r="I859">
        <v>74.690721432877098</v>
      </c>
      <c r="J859">
        <v>2.9348575975142799</v>
      </c>
      <c r="K859">
        <v>2819.2966375261999</v>
      </c>
      <c r="L859">
        <v>2331.1817678785601</v>
      </c>
      <c r="M859">
        <v>75.773770716396399</v>
      </c>
      <c r="N859">
        <v>2.0923961298962301</v>
      </c>
      <c r="O859">
        <v>1.6598701970019101</v>
      </c>
      <c r="P859">
        <v>140.12688342585199</v>
      </c>
      <c r="Q859">
        <v>0.10791591735893299</v>
      </c>
    </row>
    <row r="860" spans="1:17" hidden="1" x14ac:dyDescent="0.3">
      <c r="A860" t="s">
        <v>1863</v>
      </c>
      <c r="B860" t="s">
        <v>1864</v>
      </c>
      <c r="C860" t="str">
        <f>IFERROR(VLOOKUP(Table1[[#This Row],[Ticker]],[1]!Table1[[Symbol]:[Industry]],2,FALSE),"-")</f>
        <v>-</v>
      </c>
      <c r="D860" t="s">
        <v>470</v>
      </c>
      <c r="E860">
        <v>3506.0014743749998</v>
      </c>
      <c r="F860">
        <v>2866.45</v>
      </c>
      <c r="G860">
        <v>4.0081271226393396</v>
      </c>
      <c r="H860">
        <v>8.2552327584149108</v>
      </c>
      <c r="I860">
        <v>8.2471463176136002</v>
      </c>
      <c r="J860">
        <v>-9.6811669932153599</v>
      </c>
      <c r="K860">
        <v>2638.9229004280401</v>
      </c>
      <c r="L860">
        <v>2352.45382742838</v>
      </c>
      <c r="M860">
        <v>52.166450478061101</v>
      </c>
      <c r="N860">
        <v>1.8853623464910301</v>
      </c>
      <c r="O860">
        <v>10.1501857698547</v>
      </c>
      <c r="P860">
        <v>49.426575613824703</v>
      </c>
      <c r="Q860">
        <v>2.7374735606431999E-2</v>
      </c>
    </row>
    <row r="861" spans="1:17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109</v>
      </c>
      <c r="E861">
        <v>3484.7590427999999</v>
      </c>
      <c r="F861">
        <v>20.41</v>
      </c>
      <c r="G861">
        <v>-37.704443994828303</v>
      </c>
      <c r="H861">
        <v>-14.5841104866936</v>
      </c>
      <c r="I861">
        <v>-31.536012257563598</v>
      </c>
      <c r="J861">
        <v>-6.2619141300338903</v>
      </c>
      <c r="K861">
        <v>23.487320374396699</v>
      </c>
      <c r="L861">
        <v>25.858480543600699</v>
      </c>
      <c r="M861">
        <v>40.499942296388298</v>
      </c>
      <c r="N861">
        <v>0.49842905107232599</v>
      </c>
      <c r="O861">
        <v>121.215090641842</v>
      </c>
      <c r="P861">
        <v>22.215568862275401</v>
      </c>
    </row>
    <row r="862" spans="1:17" x14ac:dyDescent="0.3">
      <c r="A862" t="s">
        <v>1867</v>
      </c>
      <c r="B862" t="s">
        <v>1868</v>
      </c>
      <c r="C862" t="str">
        <f>IFERROR(VLOOKUP(Table1[[#This Row],[Ticker]],[1]!Table1[[Symbol]:[Industry]],2,FALSE),"-")</f>
        <v>-</v>
      </c>
      <c r="D862" t="s">
        <v>1453</v>
      </c>
      <c r="E862">
        <v>3475.6688390599902</v>
      </c>
      <c r="F862">
        <v>133.03</v>
      </c>
      <c r="G862">
        <v>-72.622554739804798</v>
      </c>
      <c r="H862">
        <v>4.2528429343911602</v>
      </c>
      <c r="I862">
        <v>-23.143773811929201</v>
      </c>
      <c r="J862">
        <v>-3.1220156088655</v>
      </c>
      <c r="K862">
        <v>126.366820463954</v>
      </c>
      <c r="L862">
        <v>140.97590760122401</v>
      </c>
      <c r="M862">
        <v>46.5001987909367</v>
      </c>
      <c r="N862">
        <v>3.0234423891310902</v>
      </c>
      <c r="O862">
        <v>93.189506126437607</v>
      </c>
      <c r="P862">
        <v>27.3623743417903</v>
      </c>
      <c r="Q862">
        <v>-5.7011962656271002E-2</v>
      </c>
    </row>
    <row r="863" spans="1:17" x14ac:dyDescent="0.3">
      <c r="A863" t="s">
        <v>1869</v>
      </c>
      <c r="B863" t="s">
        <v>1870</v>
      </c>
      <c r="C863" t="str">
        <f>IFERROR(VLOOKUP(Table1[[#This Row],[Ticker]],[1]!Table1[[Symbol]:[Industry]],2,FALSE),"-")</f>
        <v>-</v>
      </c>
      <c r="D863" t="s">
        <v>62</v>
      </c>
      <c r="E863">
        <v>3473.1114203099901</v>
      </c>
      <c r="F863">
        <v>354.95</v>
      </c>
      <c r="G863">
        <v>23.166479148345999</v>
      </c>
      <c r="H863">
        <v>3.9061349972882602</v>
      </c>
      <c r="I863">
        <v>1.8913903625711801</v>
      </c>
      <c r="J863">
        <v>-5.4698265084684001</v>
      </c>
      <c r="K863">
        <v>336.14220653341403</v>
      </c>
      <c r="L863">
        <v>309.19205131178501</v>
      </c>
      <c r="M863">
        <v>44.309423335368699</v>
      </c>
      <c r="N863">
        <v>0.660001244462466</v>
      </c>
      <c r="O863">
        <v>9.01535427525004</v>
      </c>
      <c r="P863">
        <v>68.222748815165801</v>
      </c>
      <c r="Q863">
        <v>5.3650728920775999E-2</v>
      </c>
    </row>
    <row r="864" spans="1:17" hidden="1" x14ac:dyDescent="0.3">
      <c r="A864" t="s">
        <v>1871</v>
      </c>
      <c r="B864" t="s">
        <v>1872</v>
      </c>
      <c r="C864" t="str">
        <f>IFERROR(VLOOKUP(Table1[[#This Row],[Ticker]],[1]!Table1[[Symbol]:[Industry]],2,FALSE),"-")</f>
        <v>-</v>
      </c>
      <c r="D864" t="s">
        <v>302</v>
      </c>
      <c r="E864">
        <v>3468.0917892949901</v>
      </c>
      <c r="F864">
        <v>295</v>
      </c>
      <c r="G864">
        <v>59.698959884735899</v>
      </c>
      <c r="H864">
        <v>-3.3499630646412699</v>
      </c>
      <c r="I864">
        <v>24.804663277522899</v>
      </c>
      <c r="J864">
        <v>-5.0167537130852002</v>
      </c>
      <c r="K864">
        <v>288.32592558183501</v>
      </c>
      <c r="M864">
        <v>42.663891978610401</v>
      </c>
      <c r="N864">
        <v>0.81902417448832598</v>
      </c>
      <c r="O864">
        <v>32.016949152542303</v>
      </c>
      <c r="P864">
        <v>89.954925949774605</v>
      </c>
    </row>
    <row r="865" spans="1:17" x14ac:dyDescent="0.3">
      <c r="A865" t="s">
        <v>1873</v>
      </c>
      <c r="B865" t="s">
        <v>1874</v>
      </c>
      <c r="C865" t="str">
        <f>IFERROR(VLOOKUP(Table1[[#This Row],[Ticker]],[1]!Table1[[Symbol]:[Industry]],2,FALSE),"-")</f>
        <v>-</v>
      </c>
      <c r="D865" t="s">
        <v>129</v>
      </c>
      <c r="E865">
        <v>3465.0022387499998</v>
      </c>
      <c r="F865">
        <v>1212.1500000000001</v>
      </c>
      <c r="G865">
        <v>-4.4752257911076097</v>
      </c>
      <c r="H865">
        <v>-5.3327948972529997</v>
      </c>
      <c r="I865">
        <v>-10.175001826649501</v>
      </c>
      <c r="J865">
        <v>-6.4600095925935497</v>
      </c>
      <c r="K865">
        <v>1196.3838442486101</v>
      </c>
      <c r="L865">
        <v>1126.6147689950601</v>
      </c>
      <c r="M865">
        <v>40.366305711932696</v>
      </c>
      <c r="N865">
        <v>0.63748272452997401</v>
      </c>
      <c r="O865">
        <v>12.1148372726147</v>
      </c>
      <c r="P865">
        <v>26.926701570680599</v>
      </c>
      <c r="Q865">
        <v>-1.391235697014E-2</v>
      </c>
    </row>
    <row r="866" spans="1:17" hidden="1" x14ac:dyDescent="0.3">
      <c r="A866" t="s">
        <v>1875</v>
      </c>
      <c r="B866" t="s">
        <v>1876</v>
      </c>
      <c r="C866" t="str">
        <f>IFERROR(VLOOKUP(Table1[[#This Row],[Ticker]],[1]!Table1[[Symbol]:[Industry]],2,FALSE),"-")</f>
        <v>-</v>
      </c>
      <c r="D866" t="s">
        <v>49</v>
      </c>
      <c r="E866">
        <v>3435.5571942299998</v>
      </c>
      <c r="F866">
        <v>559.04999999999995</v>
      </c>
      <c r="G866">
        <v>55.239278948894501</v>
      </c>
      <c r="H866">
        <v>5.0035167888385796</v>
      </c>
      <c r="I866">
        <v>26.052914292121901</v>
      </c>
      <c r="J866">
        <v>0.56271936782918797</v>
      </c>
      <c r="K866">
        <v>503.69734022083298</v>
      </c>
      <c r="L866">
        <v>436.16870873963501</v>
      </c>
      <c r="M866">
        <v>67.900687058709096</v>
      </c>
      <c r="N866">
        <v>0.99601831999450996</v>
      </c>
      <c r="O866">
        <v>1.6993113317234501</v>
      </c>
      <c r="P866">
        <v>88.645183060570204</v>
      </c>
      <c r="Q866">
        <v>3.4397967548267003E-2</v>
      </c>
    </row>
    <row r="867" spans="1:17" hidden="1" x14ac:dyDescent="0.3">
      <c r="A867" t="s">
        <v>1877</v>
      </c>
      <c r="B867" t="s">
        <v>1878</v>
      </c>
      <c r="C867" t="str">
        <f>IFERROR(VLOOKUP(Table1[[#This Row],[Ticker]],[1]!Table1[[Symbol]:[Industry]],2,FALSE),"-")</f>
        <v>-</v>
      </c>
      <c r="D867" t="s">
        <v>1879</v>
      </c>
      <c r="E867">
        <v>3428.826093056</v>
      </c>
      <c r="F867">
        <v>298.85000000000002</v>
      </c>
      <c r="G867">
        <v>26.918476943881998</v>
      </c>
      <c r="H867">
        <v>9.8104054967494996</v>
      </c>
      <c r="I867">
        <v>115.792713615265</v>
      </c>
      <c r="J867">
        <v>-3.7225136298285899</v>
      </c>
      <c r="K867">
        <v>268.42316675662801</v>
      </c>
      <c r="M867">
        <v>55.726883154428698</v>
      </c>
      <c r="N867">
        <v>1.2555315721803</v>
      </c>
      <c r="O867">
        <v>8.6832859293960194</v>
      </c>
      <c r="P867">
        <v>176.07390300230901</v>
      </c>
    </row>
    <row r="868" spans="1:17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716</v>
      </c>
      <c r="E868">
        <v>3413.1413287999999</v>
      </c>
      <c r="F868">
        <v>828.85</v>
      </c>
      <c r="G868">
        <v>-8.97095651806322</v>
      </c>
      <c r="H868">
        <v>6.8034972461377796</v>
      </c>
      <c r="I868">
        <v>3.4191093840762998</v>
      </c>
      <c r="J868">
        <v>9.1624848695735093</v>
      </c>
      <c r="K868">
        <v>716.86713689673604</v>
      </c>
      <c r="L868">
        <v>678.58380757647899</v>
      </c>
      <c r="M868">
        <v>76.024059724679404</v>
      </c>
      <c r="N868">
        <v>1.55807239650565</v>
      </c>
      <c r="O868">
        <v>5.2783977800566904</v>
      </c>
      <c r="P868">
        <v>47.6924447612259</v>
      </c>
      <c r="Q868">
        <v>1.3849750385889999E-3</v>
      </c>
    </row>
    <row r="869" spans="1:17" hidden="1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E869">
        <v>3407.6824999999999</v>
      </c>
      <c r="F869">
        <v>639.25</v>
      </c>
      <c r="G869">
        <v>406.99523132984598</v>
      </c>
      <c r="H869">
        <v>4.7034669259615098</v>
      </c>
      <c r="I869">
        <v>167.952531891939</v>
      </c>
      <c r="J869">
        <v>-1.4692830734287701</v>
      </c>
      <c r="K869">
        <v>595.67789987605101</v>
      </c>
      <c r="L869">
        <v>407.01570832831101</v>
      </c>
      <c r="M869">
        <v>48.819761934684699</v>
      </c>
      <c r="N869">
        <v>2.6750904872918699</v>
      </c>
      <c r="O869">
        <v>23.996871333594001</v>
      </c>
      <c r="P869">
        <v>856.96107784431103</v>
      </c>
      <c r="Q869">
        <v>0.249226914589254</v>
      </c>
    </row>
    <row r="870" spans="1:17" hidden="1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62</v>
      </c>
      <c r="E870">
        <v>3405.8909663499999</v>
      </c>
      <c r="F870">
        <v>472.2</v>
      </c>
      <c r="G870">
        <v>170.77845639731601</v>
      </c>
      <c r="H870">
        <v>14.0819590184436</v>
      </c>
      <c r="I870">
        <v>64.488849119693299</v>
      </c>
      <c r="J870">
        <v>-5.8165301383739703</v>
      </c>
      <c r="K870">
        <v>427.31590701304498</v>
      </c>
      <c r="L870">
        <v>329.88470633937601</v>
      </c>
      <c r="M870">
        <v>49.554151078257298</v>
      </c>
      <c r="N870">
        <v>0.881444059527002</v>
      </c>
      <c r="O870">
        <v>10.122829309614501</v>
      </c>
      <c r="P870">
        <v>215.641711229946</v>
      </c>
      <c r="Q870">
        <v>0.17418629078794201</v>
      </c>
    </row>
    <row r="871" spans="1:17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197</v>
      </c>
      <c r="E871">
        <v>3400.03075545</v>
      </c>
      <c r="F871">
        <v>224.63</v>
      </c>
      <c r="G871">
        <v>-17.643937738356598</v>
      </c>
      <c r="H871">
        <v>-8.0459739398111907</v>
      </c>
      <c r="I871">
        <v>-26.0421297597901</v>
      </c>
      <c r="J871">
        <v>-3.9689904519650501</v>
      </c>
      <c r="K871">
        <v>220.96064454237899</v>
      </c>
      <c r="L871">
        <v>233.18439358727699</v>
      </c>
      <c r="M871">
        <v>49.483745781262002</v>
      </c>
      <c r="N871">
        <v>1.24444714549186</v>
      </c>
      <c r="O871">
        <v>33.107777233673097</v>
      </c>
      <c r="P871">
        <v>17.885069535554901</v>
      </c>
      <c r="Q871">
        <v>8.1559655176660001E-2</v>
      </c>
    </row>
    <row r="872" spans="1:17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230</v>
      </c>
      <c r="E872">
        <v>3385.991031</v>
      </c>
      <c r="F872">
        <v>345.05</v>
      </c>
      <c r="G872">
        <v>63.273199366376602</v>
      </c>
      <c r="H872">
        <v>0.93950822050169902</v>
      </c>
      <c r="I872">
        <v>-14.2996936055892</v>
      </c>
      <c r="J872">
        <v>0.91724422925393601</v>
      </c>
      <c r="K872">
        <v>325.50257776170298</v>
      </c>
      <c r="L872">
        <v>297.05380017931299</v>
      </c>
      <c r="M872">
        <v>62.362868789815003</v>
      </c>
      <c r="N872">
        <v>1.50706204671834</v>
      </c>
      <c r="O872">
        <v>16.374438487175698</v>
      </c>
      <c r="P872">
        <v>90.635359116022101</v>
      </c>
      <c r="Q872">
        <v>8.1236642488915004E-2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98</v>
      </c>
      <c r="E873">
        <v>3381.7996418399998</v>
      </c>
      <c r="F873">
        <v>893.7</v>
      </c>
      <c r="G873">
        <v>113.331690225331</v>
      </c>
      <c r="H873">
        <v>-10.4107550834458</v>
      </c>
      <c r="I873">
        <v>39.705096442594503</v>
      </c>
      <c r="J873">
        <v>-3.0239400499687599</v>
      </c>
      <c r="K873">
        <v>874.45912611385995</v>
      </c>
      <c r="L873">
        <v>737.93943872438604</v>
      </c>
      <c r="M873">
        <v>48.456983452664801</v>
      </c>
      <c r="N873">
        <v>0.77556010637491801</v>
      </c>
      <c r="O873">
        <v>13.6846816605124</v>
      </c>
      <c r="P873">
        <v>143.98034398034301</v>
      </c>
      <c r="Q873">
        <v>5.4837076360053E-2</v>
      </c>
    </row>
    <row r="874" spans="1:17" hidden="1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49</v>
      </c>
      <c r="E874">
        <v>3377.8963397849998</v>
      </c>
      <c r="F874">
        <v>253.67</v>
      </c>
      <c r="G874">
        <v>43.5130487636917</v>
      </c>
      <c r="H874">
        <v>-2.4619277960750301</v>
      </c>
      <c r="I874">
        <v>35.932416609660699</v>
      </c>
      <c r="J874">
        <v>-5.0651261667932896</v>
      </c>
      <c r="K874">
        <v>238.47559944231301</v>
      </c>
      <c r="L874">
        <v>207.542809300616</v>
      </c>
      <c r="M874">
        <v>50.072690144745401</v>
      </c>
      <c r="N874">
        <v>1.1211325484938499</v>
      </c>
      <c r="O874">
        <v>10.379627074545599</v>
      </c>
      <c r="P874">
        <v>79.907801418439703</v>
      </c>
      <c r="Q874">
        <v>-3.8435782141894997E-2</v>
      </c>
    </row>
    <row r="875" spans="1:17" hidden="1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388</v>
      </c>
      <c r="E875">
        <v>3377.423515</v>
      </c>
      <c r="F875">
        <v>1873.15</v>
      </c>
      <c r="G875">
        <v>589.22964608811606</v>
      </c>
      <c r="H875">
        <v>47.696609410502603</v>
      </c>
      <c r="I875">
        <v>215.20992985026999</v>
      </c>
      <c r="J875">
        <v>10.917444645355801</v>
      </c>
      <c r="K875">
        <v>1337.5816681101501</v>
      </c>
      <c r="L875">
        <v>844.63777586849403</v>
      </c>
      <c r="M875">
        <v>76.239866357745598</v>
      </c>
      <c r="N875">
        <v>1.5280242431699</v>
      </c>
      <c r="O875">
        <v>16.338787603768999</v>
      </c>
      <c r="P875">
        <v>643.31349206349205</v>
      </c>
      <c r="Q875">
        <v>0.29514439157982297</v>
      </c>
    </row>
    <row r="876" spans="1:17" hidden="1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275</v>
      </c>
      <c r="E876">
        <v>3374.65084376</v>
      </c>
      <c r="F876">
        <v>650.75</v>
      </c>
      <c r="G876">
        <v>-0.92824830297002203</v>
      </c>
      <c r="H876">
        <v>-3.6436988647061899</v>
      </c>
      <c r="I876">
        <v>-11.1976217812283</v>
      </c>
      <c r="J876">
        <v>-2.82285967575833</v>
      </c>
      <c r="K876">
        <v>631.65686531080803</v>
      </c>
      <c r="L876">
        <v>612.21760490261602</v>
      </c>
      <c r="M876">
        <v>53.487667169741499</v>
      </c>
      <c r="N876">
        <v>1.1503555164169901</v>
      </c>
      <c r="O876">
        <v>11.048789857856301</v>
      </c>
      <c r="P876">
        <v>28.4037095501183</v>
      </c>
      <c r="Q876">
        <v>-0.156072901164965</v>
      </c>
    </row>
    <row r="877" spans="1:17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197</v>
      </c>
      <c r="E877">
        <v>3363.2577531000002</v>
      </c>
      <c r="F877">
        <v>1298.3</v>
      </c>
      <c r="G877">
        <v>21.226020063702901</v>
      </c>
      <c r="H877">
        <v>-2.60866221175699</v>
      </c>
      <c r="I877">
        <v>15.3905803241461</v>
      </c>
      <c r="J877">
        <v>-4.0276433632991004</v>
      </c>
      <c r="K877">
        <v>1228.80410360684</v>
      </c>
      <c r="L877">
        <v>1110.0916190380599</v>
      </c>
      <c r="M877">
        <v>49.870677359264597</v>
      </c>
      <c r="N877">
        <v>2.1924080295263799</v>
      </c>
      <c r="O877">
        <v>4.4904875606562404</v>
      </c>
      <c r="P877">
        <v>57.944038929440303</v>
      </c>
      <c r="Q877">
        <v>0.12152914358305</v>
      </c>
    </row>
    <row r="878" spans="1:17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480</v>
      </c>
      <c r="E878">
        <v>3362.93152461</v>
      </c>
      <c r="F878">
        <v>545</v>
      </c>
      <c r="G878">
        <v>5.3595290691446902</v>
      </c>
      <c r="H878">
        <v>-0.77791178258997096</v>
      </c>
      <c r="I878">
        <v>33.609979547491498</v>
      </c>
      <c r="J878">
        <v>-0.28471015423440299</v>
      </c>
      <c r="K878">
        <v>493.27328079774497</v>
      </c>
      <c r="L878">
        <v>436.58682000368498</v>
      </c>
      <c r="M878">
        <v>47.741461602835997</v>
      </c>
      <c r="N878">
        <v>1.6705055063252601</v>
      </c>
      <c r="O878">
        <v>4.8899082568807302</v>
      </c>
      <c r="P878">
        <v>65.653495440729401</v>
      </c>
      <c r="Q878">
        <v>-3.4425592371311001E-2</v>
      </c>
    </row>
    <row r="879" spans="1:17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72</v>
      </c>
      <c r="E879">
        <v>3351.2101499999999</v>
      </c>
      <c r="F879">
        <v>786.45</v>
      </c>
      <c r="G879">
        <v>-65.093000841279306</v>
      </c>
      <c r="H879">
        <v>5.2999605119379503</v>
      </c>
      <c r="I879">
        <v>-16.6255180883058</v>
      </c>
      <c r="J879">
        <v>-1.71278916073767</v>
      </c>
      <c r="K879">
        <v>730.00577719159901</v>
      </c>
      <c r="L879">
        <v>804.23236473459895</v>
      </c>
      <c r="M879">
        <v>55.852731336916698</v>
      </c>
      <c r="N879">
        <v>3.2416370292104699</v>
      </c>
      <c r="O879">
        <v>70.888168351452705</v>
      </c>
      <c r="P879">
        <v>27.092760180995398</v>
      </c>
    </row>
    <row r="880" spans="1:17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129</v>
      </c>
      <c r="E880">
        <v>3348.8201669999999</v>
      </c>
      <c r="F880">
        <v>593.65</v>
      </c>
      <c r="G880">
        <v>-31.337806588329599</v>
      </c>
      <c r="H880">
        <v>3.69706868802067</v>
      </c>
      <c r="I880">
        <v>-11.5467953933908</v>
      </c>
      <c r="J880">
        <v>5.68156846202326</v>
      </c>
      <c r="K880">
        <v>543.66071788572106</v>
      </c>
      <c r="L880">
        <v>543.29641646884704</v>
      </c>
      <c r="M880">
        <v>74.157028225404403</v>
      </c>
      <c r="N880">
        <v>2.10380982106722</v>
      </c>
      <c r="O880">
        <v>26.3370672955445</v>
      </c>
      <c r="P880">
        <v>29.0543478260869</v>
      </c>
      <c r="Q880">
        <v>0.18636683208735999</v>
      </c>
    </row>
    <row r="881" spans="1:17" hidden="1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67</v>
      </c>
      <c r="E881">
        <v>3348.4349499999998</v>
      </c>
      <c r="F881">
        <v>1273.9000000000001</v>
      </c>
      <c r="G881">
        <v>612.13804192932503</v>
      </c>
      <c r="H881">
        <v>-13.4399647081119</v>
      </c>
      <c r="I881">
        <v>121.765950043174</v>
      </c>
      <c r="J881">
        <v>-4.77118512256303</v>
      </c>
      <c r="K881">
        <v>1250.74933563792</v>
      </c>
      <c r="L881">
        <v>863.88963377907805</v>
      </c>
      <c r="M881">
        <v>48.250437369168502</v>
      </c>
      <c r="N881">
        <v>1.0498829792116</v>
      </c>
      <c r="O881">
        <v>24.656566449485801</v>
      </c>
      <c r="P881">
        <v>649.35294117647004</v>
      </c>
      <c r="Q881">
        <v>0.20759160259110301</v>
      </c>
    </row>
    <row r="882" spans="1:17" hidden="1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1558</v>
      </c>
      <c r="E882">
        <v>3326.6734632600001</v>
      </c>
      <c r="F882">
        <v>2113.4</v>
      </c>
      <c r="G882">
        <v>69.588602280253795</v>
      </c>
      <c r="H882">
        <v>3.1881381344959401</v>
      </c>
      <c r="I882">
        <v>13.1718047285695</v>
      </c>
      <c r="J882">
        <v>-5.7968794661529204</v>
      </c>
      <c r="K882">
        <v>1828.4602390325499</v>
      </c>
      <c r="L882">
        <v>1615.0565971615799</v>
      </c>
      <c r="M882">
        <v>48.385162880510997</v>
      </c>
      <c r="N882">
        <v>0.85447349763052705</v>
      </c>
      <c r="O882">
        <v>0.63878111100597001</v>
      </c>
      <c r="P882">
        <v>103.18223333173</v>
      </c>
      <c r="Q882">
        <v>0.105896235455423</v>
      </c>
    </row>
    <row r="883" spans="1:17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983</v>
      </c>
      <c r="E883">
        <v>3320.1302090599902</v>
      </c>
      <c r="F883">
        <v>414.15</v>
      </c>
      <c r="G883">
        <v>-14.3137203661695</v>
      </c>
      <c r="H883">
        <v>0.145888531053501</v>
      </c>
      <c r="I883">
        <v>-11.0247397586867</v>
      </c>
      <c r="J883">
        <v>-7.1799417813433504</v>
      </c>
      <c r="K883">
        <v>397.361266127828</v>
      </c>
      <c r="L883">
        <v>394.01208527119502</v>
      </c>
      <c r="M883">
        <v>46.992628911024099</v>
      </c>
      <c r="N883">
        <v>1.5803278421593201</v>
      </c>
      <c r="O883">
        <v>18.314620306652099</v>
      </c>
      <c r="P883">
        <v>22.5114628013607</v>
      </c>
      <c r="Q883">
        <v>-4.4654626272034002E-2</v>
      </c>
    </row>
    <row r="884" spans="1:17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230</v>
      </c>
      <c r="E884">
        <v>3315.3130362000002</v>
      </c>
      <c r="F884">
        <v>514</v>
      </c>
      <c r="G884">
        <v>-49.449057059666103</v>
      </c>
      <c r="H884">
        <v>8.9913545574745406</v>
      </c>
      <c r="I884">
        <v>-15.253229739834399</v>
      </c>
      <c r="J884">
        <v>-1.30954989782416</v>
      </c>
      <c r="K884">
        <v>452.55032639631702</v>
      </c>
      <c r="L884">
        <v>498.46753833583398</v>
      </c>
      <c r="M884">
        <v>73.021390553533294</v>
      </c>
      <c r="N884">
        <v>2.4216067676905899</v>
      </c>
      <c r="O884">
        <v>35.204280155642003</v>
      </c>
      <c r="P884">
        <v>28.499999999999901</v>
      </c>
      <c r="Q884">
        <v>-6.9879459971112001E-2</v>
      </c>
    </row>
    <row r="885" spans="1:17" hidden="1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D885" t="s">
        <v>197</v>
      </c>
      <c r="E885">
        <v>3308.6832187599998</v>
      </c>
      <c r="F885">
        <v>572.15</v>
      </c>
      <c r="G885">
        <v>44.145843802007299</v>
      </c>
      <c r="H885">
        <v>-2.4329065479844698</v>
      </c>
      <c r="I885">
        <v>4.76207550492681</v>
      </c>
      <c r="J885">
        <v>-5.6061256527295598</v>
      </c>
      <c r="K885">
        <v>535.898742493344</v>
      </c>
      <c r="L885">
        <v>476.52504523899103</v>
      </c>
      <c r="M885">
        <v>44.8984825058781</v>
      </c>
      <c r="N885">
        <v>0.67766761483477</v>
      </c>
      <c r="O885">
        <v>3.9937079437210401</v>
      </c>
      <c r="P885">
        <v>77.163647623471107</v>
      </c>
      <c r="Q885">
        <v>7.6842124303432E-2</v>
      </c>
    </row>
    <row r="886" spans="1:17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140</v>
      </c>
      <c r="E886">
        <v>3294.7911301499998</v>
      </c>
      <c r="F886">
        <v>426.8</v>
      </c>
      <c r="G886">
        <v>-1.7413889135744001</v>
      </c>
      <c r="H886">
        <v>-17.741721797014002</v>
      </c>
      <c r="I886">
        <v>-28.510786194063702</v>
      </c>
      <c r="J886">
        <v>-2.40582981432728</v>
      </c>
      <c r="K886">
        <v>469.70693672907299</v>
      </c>
      <c r="L886">
        <v>468.27880189210498</v>
      </c>
      <c r="M886">
        <v>34.767013877444199</v>
      </c>
      <c r="N886">
        <v>0.89698185461978497</v>
      </c>
      <c r="O886">
        <v>37.066541705716901</v>
      </c>
      <c r="P886">
        <v>26.272189349112399</v>
      </c>
      <c r="Q886">
        <v>6.0104395205676002E-2</v>
      </c>
    </row>
    <row r="887" spans="1:17" hidden="1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D887" t="s">
        <v>129</v>
      </c>
      <c r="E887">
        <v>3294.0313465660001</v>
      </c>
      <c r="F887">
        <v>184.65</v>
      </c>
      <c r="G887">
        <v>112.950970629457</v>
      </c>
      <c r="H887">
        <v>3.5394243569169199</v>
      </c>
      <c r="I887">
        <v>-5.7686463248142399</v>
      </c>
      <c r="J887">
        <v>-3.62073696671245</v>
      </c>
      <c r="K887">
        <v>173.56858562879401</v>
      </c>
      <c r="L887">
        <v>157.836605881558</v>
      </c>
      <c r="M887">
        <v>57.195527512512697</v>
      </c>
      <c r="N887">
        <v>1.97886339748091</v>
      </c>
      <c r="O887">
        <v>21.093961548876202</v>
      </c>
      <c r="P887">
        <v>151.395507147719</v>
      </c>
      <c r="Q887">
        <v>7.9282822954934995E-2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132</v>
      </c>
      <c r="E888">
        <v>3277.9058442</v>
      </c>
      <c r="F888">
        <v>105.08</v>
      </c>
      <c r="G888">
        <v>74.763997233154797</v>
      </c>
      <c r="H888">
        <v>-10.7165604312386</v>
      </c>
      <c r="I888">
        <v>-23.092822897439699</v>
      </c>
      <c r="J888">
        <v>-6.7562358090307297</v>
      </c>
      <c r="K888">
        <v>107.784882664511</v>
      </c>
      <c r="L888">
        <v>100.006837552243</v>
      </c>
      <c r="M888">
        <v>46.983831903352304</v>
      </c>
      <c r="N888">
        <v>2.3309965705039701</v>
      </c>
      <c r="O888">
        <v>53.882755995431999</v>
      </c>
      <c r="P888">
        <v>132.477876106194</v>
      </c>
      <c r="Q888">
        <v>0.18537258790163699</v>
      </c>
    </row>
    <row r="889" spans="1:17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80</v>
      </c>
      <c r="E889">
        <v>3276.5768132640001</v>
      </c>
      <c r="F889">
        <v>252</v>
      </c>
      <c r="G889">
        <v>-6.5049945323574496</v>
      </c>
      <c r="H889">
        <v>4.3454215507433496</v>
      </c>
      <c r="I889">
        <v>-23.649392605230599</v>
      </c>
      <c r="J889">
        <v>-2.6976120934639201</v>
      </c>
      <c r="K889">
        <v>234.63043444935599</v>
      </c>
      <c r="L889">
        <v>235.037795463111</v>
      </c>
      <c r="M889">
        <v>58.026199001144299</v>
      </c>
      <c r="N889">
        <v>2.02127259572389</v>
      </c>
      <c r="O889">
        <v>21.031746031746</v>
      </c>
      <c r="P889">
        <v>32.387706855791897</v>
      </c>
      <c r="Q889">
        <v>-2.2697200185527001E-2</v>
      </c>
    </row>
    <row r="890" spans="1:17" hidden="1" x14ac:dyDescent="0.3">
      <c r="A890" t="s">
        <v>1924</v>
      </c>
      <c r="B890" t="s">
        <v>1925</v>
      </c>
      <c r="C890" t="str">
        <f>IFERROR(VLOOKUP(Table1[[#This Row],[Ticker]],[1]!Table1[[Symbol]:[Industry]],2,FALSE),"-")</f>
        <v>-</v>
      </c>
      <c r="D890" t="s">
        <v>388</v>
      </c>
      <c r="E890">
        <v>3270.2877697499998</v>
      </c>
      <c r="F890">
        <v>4335.6499999999996</v>
      </c>
      <c r="G890">
        <v>20.865551771151001</v>
      </c>
      <c r="H890">
        <v>-4.1038327083373298</v>
      </c>
      <c r="I890">
        <v>-14.8906273690889</v>
      </c>
      <c r="J890">
        <v>-3.4202480019869501</v>
      </c>
      <c r="K890">
        <v>4191.2705088204502</v>
      </c>
      <c r="L890">
        <v>4021.8318669833802</v>
      </c>
      <c r="M890">
        <v>54.752716486581697</v>
      </c>
      <c r="N890">
        <v>0.69272819650626705</v>
      </c>
      <c r="O890">
        <v>17.560227416880899</v>
      </c>
      <c r="P890">
        <v>57.373865698729503</v>
      </c>
      <c r="Q890">
        <v>6.3219983582952999E-2</v>
      </c>
    </row>
    <row r="891" spans="1:17" x14ac:dyDescent="0.3">
      <c r="A891" t="s">
        <v>1926</v>
      </c>
      <c r="B891" t="s">
        <v>1927</v>
      </c>
      <c r="C891" t="str">
        <f>IFERROR(VLOOKUP(Table1[[#This Row],[Ticker]],[1]!Table1[[Symbol]:[Industry]],2,FALSE),"-")</f>
        <v>-</v>
      </c>
      <c r="D891" t="s">
        <v>46</v>
      </c>
      <c r="E891">
        <v>3257.2476514</v>
      </c>
      <c r="F891">
        <v>1947.25</v>
      </c>
      <c r="G891">
        <v>-0.89338468673370297</v>
      </c>
      <c r="H891">
        <v>13.514326194634901</v>
      </c>
      <c r="I891">
        <v>3.1822212634003502</v>
      </c>
      <c r="J891">
        <v>11.3059598000157</v>
      </c>
      <c r="K891">
        <v>1664.8185110537199</v>
      </c>
      <c r="L891">
        <v>1619.1073088235401</v>
      </c>
      <c r="M891">
        <v>76.675496858333204</v>
      </c>
      <c r="N891">
        <v>2.5055303549063699</v>
      </c>
      <c r="O891">
        <v>3.76428296315316</v>
      </c>
      <c r="P891">
        <v>37.712164073550198</v>
      </c>
      <c r="Q891">
        <v>2.1930303609415999E-2</v>
      </c>
    </row>
    <row r="892" spans="1:17" x14ac:dyDescent="0.3">
      <c r="A892" t="s">
        <v>1928</v>
      </c>
      <c r="B892" t="s">
        <v>1929</v>
      </c>
      <c r="C892" t="str">
        <f>IFERROR(VLOOKUP(Table1[[#This Row],[Ticker]],[1]!Table1[[Symbol]:[Industry]],2,FALSE),"-")</f>
        <v>-</v>
      </c>
      <c r="D892" t="s">
        <v>278</v>
      </c>
      <c r="E892">
        <v>3227.9430846599998</v>
      </c>
      <c r="F892">
        <v>128.5</v>
      </c>
      <c r="G892">
        <v>21.334187500550499</v>
      </c>
      <c r="H892">
        <v>28.046671550743302</v>
      </c>
      <c r="I892">
        <v>13.082394364734</v>
      </c>
      <c r="J892">
        <v>-5.8827753328928001</v>
      </c>
      <c r="K892">
        <v>107.01918329370601</v>
      </c>
      <c r="L892">
        <v>98.566553222774303</v>
      </c>
      <c r="M892">
        <v>68.829127415678599</v>
      </c>
      <c r="N892">
        <v>3.3816634401073302</v>
      </c>
      <c r="O892">
        <v>7.0817120622568002</v>
      </c>
      <c r="P892">
        <v>57.475490196078397</v>
      </c>
      <c r="Q892">
        <v>-1.100527050846E-3</v>
      </c>
    </row>
    <row r="893" spans="1:17" hidden="1" x14ac:dyDescent="0.3">
      <c r="A893" t="s">
        <v>1930</v>
      </c>
      <c r="B893" t="s">
        <v>1931</v>
      </c>
      <c r="C893" t="str">
        <f>IFERROR(VLOOKUP(Table1[[#This Row],[Ticker]],[1]!Table1[[Symbol]:[Industry]],2,FALSE),"-")</f>
        <v>-</v>
      </c>
      <c r="D893" t="s">
        <v>480</v>
      </c>
      <c r="E893">
        <v>3227.0665204799998</v>
      </c>
      <c r="F893">
        <v>796.6</v>
      </c>
      <c r="G893">
        <v>133.82019338638199</v>
      </c>
      <c r="H893">
        <v>8.8328163157424502</v>
      </c>
      <c r="I893">
        <v>8.6392982349541807</v>
      </c>
      <c r="J893">
        <v>11.6272956981572</v>
      </c>
      <c r="K893">
        <v>646.69170200858503</v>
      </c>
      <c r="L893">
        <v>574.71618379574295</v>
      </c>
      <c r="M893">
        <v>68.792043910259395</v>
      </c>
      <c r="N893">
        <v>4.7142427002132496</v>
      </c>
      <c r="O893">
        <v>3.4835551092141599</v>
      </c>
      <c r="P893">
        <v>178.97040798459099</v>
      </c>
      <c r="Q893">
        <v>0.16409726505229399</v>
      </c>
    </row>
    <row r="894" spans="1:17" hidden="1" x14ac:dyDescent="0.3">
      <c r="A894" t="s">
        <v>1932</v>
      </c>
      <c r="B894" t="s">
        <v>1933</v>
      </c>
      <c r="C894" t="str">
        <f>IFERROR(VLOOKUP(Table1[[#This Row],[Ticker]],[1]!Table1[[Symbol]:[Industry]],2,FALSE),"-")</f>
        <v>-</v>
      </c>
      <c r="D894" t="s">
        <v>1934</v>
      </c>
      <c r="E894">
        <v>3218.9321249999998</v>
      </c>
      <c r="F894">
        <v>1294.95</v>
      </c>
      <c r="G894">
        <v>67.159998979534095</v>
      </c>
      <c r="H894">
        <v>15.629185663744201</v>
      </c>
      <c r="I894">
        <v>12.1359015915694</v>
      </c>
      <c r="J894">
        <v>7.5998847463217496</v>
      </c>
      <c r="K894">
        <v>1120.5943426004601</v>
      </c>
      <c r="L894">
        <v>1013.5169031540401</v>
      </c>
      <c r="M894">
        <v>75.710786015447397</v>
      </c>
      <c r="N894">
        <v>2.9309250074166302</v>
      </c>
      <c r="O894">
        <v>3.6333449167921401</v>
      </c>
      <c r="P894">
        <v>113.33607907743</v>
      </c>
      <c r="Q894">
        <v>8.3509327393067004E-2</v>
      </c>
    </row>
    <row r="895" spans="1:17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1152</v>
      </c>
      <c r="E895">
        <v>3196.2236229499999</v>
      </c>
      <c r="F895">
        <v>447.55</v>
      </c>
      <c r="G895">
        <v>-42.5111726833861</v>
      </c>
      <c r="H895">
        <v>13.067957782627399</v>
      </c>
      <c r="I895">
        <v>-22.1791720854667</v>
      </c>
      <c r="J895">
        <v>3.6725695542909498</v>
      </c>
      <c r="K895">
        <v>396.58088573512498</v>
      </c>
      <c r="L895">
        <v>428.879884631202</v>
      </c>
      <c r="M895">
        <v>69.309117247087698</v>
      </c>
      <c r="N895">
        <v>1.62187114661863</v>
      </c>
      <c r="O895">
        <v>48.385655234052003</v>
      </c>
      <c r="P895">
        <v>42.079365079364997</v>
      </c>
      <c r="Q895">
        <v>1.4371911833137E-2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140</v>
      </c>
      <c r="E896">
        <v>3194.1586445399998</v>
      </c>
      <c r="F896">
        <v>702.55</v>
      </c>
      <c r="G896">
        <v>82.635059325101906</v>
      </c>
      <c r="H896">
        <v>-5.0546397328341498E-3</v>
      </c>
      <c r="I896">
        <v>51.637323645189703</v>
      </c>
      <c r="J896">
        <v>-0.95484132364303398</v>
      </c>
      <c r="K896">
        <v>670.46174561431997</v>
      </c>
      <c r="L896">
        <v>554.75044718365302</v>
      </c>
      <c r="M896">
        <v>56.156727174970797</v>
      </c>
      <c r="N896">
        <v>0.84958223198784699</v>
      </c>
      <c r="O896">
        <v>8.7467084193295808</v>
      </c>
      <c r="P896">
        <v>127.362459546925</v>
      </c>
      <c r="Q896">
        <v>0.18598111670443501</v>
      </c>
    </row>
    <row r="897" spans="1:17" hidden="1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230</v>
      </c>
      <c r="E897">
        <v>3186.8984121449998</v>
      </c>
      <c r="F897">
        <v>1036.55</v>
      </c>
      <c r="G897">
        <v>154.534809610633</v>
      </c>
      <c r="H897">
        <v>-0.377997619499849</v>
      </c>
      <c r="I897">
        <v>34.497726014752999</v>
      </c>
      <c r="J897">
        <v>-3.9580957757472599</v>
      </c>
      <c r="K897">
        <v>916.18290132610196</v>
      </c>
      <c r="L897">
        <v>750.05825202130802</v>
      </c>
      <c r="M897">
        <v>56.593718005127599</v>
      </c>
      <c r="N897">
        <v>0.74639484582703597</v>
      </c>
      <c r="O897">
        <v>0.85379383531909403</v>
      </c>
      <c r="P897">
        <v>184.37585733882</v>
      </c>
      <c r="Q897">
        <v>0.19203464284563901</v>
      </c>
    </row>
    <row r="898" spans="1:17" hidden="1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1489</v>
      </c>
      <c r="E898">
        <v>3181.04884128</v>
      </c>
      <c r="F898">
        <v>216.2</v>
      </c>
      <c r="G898">
        <v>-20.043502785499999</v>
      </c>
      <c r="K898">
        <v>198.53034696656701</v>
      </c>
      <c r="L898">
        <v>172.215069946667</v>
      </c>
      <c r="M898">
        <v>81.1750791682543</v>
      </c>
      <c r="N898">
        <v>1</v>
      </c>
      <c r="O898">
        <v>2.8445883441258202</v>
      </c>
      <c r="P898">
        <v>14.1499472016895</v>
      </c>
      <c r="Q898">
        <v>0.14788253940821999</v>
      </c>
    </row>
    <row r="899" spans="1:17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545</v>
      </c>
      <c r="E899">
        <v>3175.80186357</v>
      </c>
      <c r="F899">
        <v>1089.1500000000001</v>
      </c>
      <c r="G899">
        <v>29.215474501381799</v>
      </c>
      <c r="H899">
        <v>-6.5002406533974897</v>
      </c>
      <c r="I899">
        <v>5.5405059107646801</v>
      </c>
      <c r="J899">
        <v>-3.85528870113985</v>
      </c>
      <c r="K899">
        <v>1078.9572520716199</v>
      </c>
      <c r="L899">
        <v>1006.22791834903</v>
      </c>
      <c r="M899">
        <v>51.466457473815701</v>
      </c>
      <c r="N899">
        <v>0.85552912234465806</v>
      </c>
      <c r="O899">
        <v>16.049212688794</v>
      </c>
      <c r="P899">
        <v>57.790655559579797</v>
      </c>
      <c r="Q899">
        <v>6.2683960083299997E-3</v>
      </c>
    </row>
    <row r="900" spans="1:17" hidden="1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498</v>
      </c>
      <c r="E900">
        <v>3163.96924756</v>
      </c>
      <c r="F900">
        <v>303.75</v>
      </c>
      <c r="G900">
        <v>-58.303476809430002</v>
      </c>
      <c r="H900">
        <v>-4.0656815544204798</v>
      </c>
      <c r="I900">
        <v>-23.428943057855399</v>
      </c>
      <c r="J900">
        <v>-0.84451371194300895</v>
      </c>
      <c r="K900">
        <v>294.73048535582501</v>
      </c>
      <c r="M900">
        <v>61.229095932736598</v>
      </c>
      <c r="N900">
        <v>1.07500347258967</v>
      </c>
      <c r="O900">
        <v>69.349794238683103</v>
      </c>
      <c r="P900">
        <v>23.425436814303101</v>
      </c>
    </row>
    <row r="901" spans="1:17" hidden="1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D901" t="s">
        <v>80</v>
      </c>
      <c r="E901">
        <v>3148.5125695199999</v>
      </c>
      <c r="F901">
        <v>251.14</v>
      </c>
      <c r="G901">
        <v>108.006212493966</v>
      </c>
      <c r="H901">
        <v>23.600895065992098</v>
      </c>
      <c r="I901">
        <v>54.216997516765602</v>
      </c>
      <c r="J901">
        <v>-3.19406533393843</v>
      </c>
      <c r="K901">
        <v>207.516219600385</v>
      </c>
      <c r="L901">
        <v>173.833708006466</v>
      </c>
      <c r="M901">
        <v>64.823107059348999</v>
      </c>
      <c r="N901">
        <v>1.2533991890398199</v>
      </c>
      <c r="O901">
        <v>9.0786015768097492</v>
      </c>
      <c r="P901">
        <v>135.92296852982599</v>
      </c>
      <c r="Q901">
        <v>3.7825799157403001E-2</v>
      </c>
    </row>
    <row r="902" spans="1:17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278</v>
      </c>
      <c r="E902">
        <v>3147.8791270500001</v>
      </c>
      <c r="F902">
        <v>1027.45</v>
      </c>
      <c r="G902">
        <v>-49.994028604598597</v>
      </c>
      <c r="H902">
        <v>17.512781471230301</v>
      </c>
      <c r="I902">
        <v>-15.4511230856863</v>
      </c>
      <c r="J902">
        <v>-1.1987544432787001</v>
      </c>
      <c r="K902">
        <v>898.27274521998595</v>
      </c>
      <c r="L902">
        <v>997.55877301385601</v>
      </c>
      <c r="M902">
        <v>75.021847517451505</v>
      </c>
      <c r="N902">
        <v>2.46698136145007</v>
      </c>
      <c r="O902">
        <v>33.140298797995001</v>
      </c>
      <c r="P902">
        <v>36.692609592230397</v>
      </c>
      <c r="Q902">
        <v>-5.7471056470153999E-2</v>
      </c>
    </row>
    <row r="903" spans="1:17" hidden="1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129</v>
      </c>
      <c r="E903">
        <v>3144.4486980900001</v>
      </c>
      <c r="F903">
        <v>18.43</v>
      </c>
      <c r="G903">
        <v>60.216546237719598</v>
      </c>
      <c r="H903">
        <v>-19.519834859513001</v>
      </c>
      <c r="I903">
        <v>26.996747126392101</v>
      </c>
      <c r="J903">
        <v>-10.2373931095769</v>
      </c>
      <c r="K903">
        <v>20.124611942944998</v>
      </c>
      <c r="L903">
        <v>17.806122362164199</v>
      </c>
      <c r="M903">
        <v>19.8432967739713</v>
      </c>
      <c r="N903">
        <v>1.41855239377556</v>
      </c>
      <c r="O903">
        <v>84.210526315789494</v>
      </c>
      <c r="P903">
        <v>111.111111111111</v>
      </c>
      <c r="Q903">
        <v>7.8394154717207995E-2</v>
      </c>
    </row>
    <row r="904" spans="1:17" hidden="1" x14ac:dyDescent="0.3">
      <c r="A904" t="s">
        <v>1953</v>
      </c>
      <c r="B904" t="s">
        <v>1954</v>
      </c>
      <c r="C904" t="str">
        <f>IFERROR(VLOOKUP(Table1[[#This Row],[Ticker]],[1]!Table1[[Symbol]:[Industry]],2,FALSE),"-")</f>
        <v>-</v>
      </c>
      <c r="D904" t="s">
        <v>302</v>
      </c>
      <c r="E904">
        <v>3140.5320000000002</v>
      </c>
      <c r="F904">
        <v>1592.75</v>
      </c>
      <c r="G904">
        <v>473.44050301218698</v>
      </c>
      <c r="H904">
        <v>10.2544187288989</v>
      </c>
      <c r="I904">
        <v>88.523724481692298</v>
      </c>
      <c r="J904">
        <v>-1.43271166253003</v>
      </c>
      <c r="K904">
        <v>1468.67835457552</v>
      </c>
      <c r="L904">
        <v>1072.55141584584</v>
      </c>
      <c r="M904">
        <v>57.610697683086201</v>
      </c>
      <c r="N904">
        <v>0.85346014266049297</v>
      </c>
      <c r="O904">
        <v>11.379689216763399</v>
      </c>
      <c r="P904">
        <v>554.55479452054794</v>
      </c>
      <c r="Q904">
        <v>0.28845215353880499</v>
      </c>
    </row>
    <row r="905" spans="1:17" hidden="1" x14ac:dyDescent="0.3">
      <c r="A905" t="s">
        <v>1955</v>
      </c>
      <c r="B905" t="s">
        <v>1956</v>
      </c>
      <c r="C905" t="str">
        <f>IFERROR(VLOOKUP(Table1[[#This Row],[Ticker]],[1]!Table1[[Symbol]:[Industry]],2,FALSE),"-")</f>
        <v>-</v>
      </c>
      <c r="D905" t="s">
        <v>230</v>
      </c>
      <c r="E905">
        <v>3128.74</v>
      </c>
      <c r="F905">
        <v>15337.85</v>
      </c>
      <c r="G905">
        <v>25.1134672874303</v>
      </c>
      <c r="H905">
        <v>-2.4323273765607998</v>
      </c>
      <c r="I905">
        <v>-4.36067401731008</v>
      </c>
      <c r="J905">
        <v>-3.2167038268582799</v>
      </c>
      <c r="K905">
        <v>14476.422789088299</v>
      </c>
      <c r="L905">
        <v>13094.401897510699</v>
      </c>
      <c r="M905">
        <v>52.734395884451601</v>
      </c>
      <c r="N905">
        <v>0.66928825323966501</v>
      </c>
      <c r="O905">
        <v>10.8372425079134</v>
      </c>
      <c r="P905">
        <v>55.199769292649201</v>
      </c>
      <c r="Q905">
        <v>0.13517368855567399</v>
      </c>
    </row>
    <row r="906" spans="1:17" hidden="1" x14ac:dyDescent="0.3">
      <c r="A906" t="s">
        <v>1957</v>
      </c>
      <c r="B906" t="s">
        <v>1958</v>
      </c>
      <c r="C906" t="str">
        <f>IFERROR(VLOOKUP(Table1[[#This Row],[Ticker]],[1]!Table1[[Symbol]:[Industry]],2,FALSE),"-")</f>
        <v>-</v>
      </c>
      <c r="D906" t="s">
        <v>197</v>
      </c>
      <c r="E906">
        <v>3122.2182892800001</v>
      </c>
      <c r="F906">
        <v>1563.2</v>
      </c>
      <c r="G906">
        <v>-22.719882225083801</v>
      </c>
      <c r="H906">
        <v>-7.8267542263198804</v>
      </c>
      <c r="I906">
        <v>-12.4706561883165</v>
      </c>
      <c r="J906">
        <v>-4.3530285762975396</v>
      </c>
      <c r="K906">
        <v>1555.63097699327</v>
      </c>
      <c r="M906">
        <v>44.557180180703398</v>
      </c>
      <c r="N906">
        <v>0.48308726268983698</v>
      </c>
      <c r="O906">
        <v>18.030322415557801</v>
      </c>
      <c r="P906">
        <v>29.844671484342499</v>
      </c>
    </row>
    <row r="907" spans="1:17" x14ac:dyDescent="0.3">
      <c r="A907" t="s">
        <v>1959</v>
      </c>
      <c r="B907" t="s">
        <v>1960</v>
      </c>
      <c r="C907" t="str">
        <f>IFERROR(VLOOKUP(Table1[[#This Row],[Ticker]],[1]!Table1[[Symbol]:[Industry]],2,FALSE),"-")</f>
        <v>-</v>
      </c>
      <c r="D907" t="s">
        <v>62</v>
      </c>
      <c r="E907">
        <v>3119.513328</v>
      </c>
      <c r="F907">
        <v>398</v>
      </c>
      <c r="G907">
        <v>37.558060119899501</v>
      </c>
      <c r="H907">
        <v>-2.87436339549319</v>
      </c>
      <c r="I907">
        <v>15.4972084753384</v>
      </c>
      <c r="J907">
        <v>-5.5260328559229599</v>
      </c>
      <c r="K907">
        <v>376.66118998202501</v>
      </c>
      <c r="L907">
        <v>334.864932209453</v>
      </c>
      <c r="M907">
        <v>51.883748328728402</v>
      </c>
      <c r="N907">
        <v>0.80533813513220398</v>
      </c>
      <c r="O907">
        <v>6.5326633165828998</v>
      </c>
      <c r="P907">
        <v>70.595799399914199</v>
      </c>
      <c r="Q907">
        <v>-5.0681459267041998E-2</v>
      </c>
    </row>
    <row r="908" spans="1:17" hidden="1" x14ac:dyDescent="0.3">
      <c r="A908" t="s">
        <v>1961</v>
      </c>
      <c r="B908" t="s">
        <v>1962</v>
      </c>
      <c r="C908" t="str">
        <f>IFERROR(VLOOKUP(Table1[[#This Row],[Ticker]],[1]!Table1[[Symbol]:[Industry]],2,FALSE),"-")</f>
        <v>-</v>
      </c>
      <c r="D908" t="s">
        <v>378</v>
      </c>
      <c r="E908">
        <v>3107.8880604800001</v>
      </c>
      <c r="F908">
        <v>270.26</v>
      </c>
      <c r="G908">
        <v>53.320922892779201</v>
      </c>
      <c r="H908">
        <v>19.6494905512507</v>
      </c>
      <c r="I908">
        <v>67.237135670856503</v>
      </c>
      <c r="J908">
        <v>-1.3692243242749</v>
      </c>
      <c r="K908">
        <v>219.168825597813</v>
      </c>
      <c r="L908">
        <v>176.92018793883801</v>
      </c>
      <c r="M908">
        <v>50.277193183279799</v>
      </c>
      <c r="N908">
        <v>1.7054891509924499</v>
      </c>
      <c r="O908">
        <v>5.4540072522755798</v>
      </c>
      <c r="P908">
        <v>140.24178852393399</v>
      </c>
      <c r="Q908">
        <v>0.157857643175075</v>
      </c>
    </row>
    <row r="909" spans="1:17" hidden="1" x14ac:dyDescent="0.3">
      <c r="A909" t="s">
        <v>1963</v>
      </c>
      <c r="B909" t="s">
        <v>1964</v>
      </c>
      <c r="C909" t="str">
        <f>IFERROR(VLOOKUP(Table1[[#This Row],[Ticker]],[1]!Table1[[Symbol]:[Industry]],2,FALSE),"-")</f>
        <v>-</v>
      </c>
      <c r="D909" t="s">
        <v>1965</v>
      </c>
      <c r="E909">
        <v>3087.14</v>
      </c>
      <c r="F909">
        <v>1157.6500000000001</v>
      </c>
      <c r="G909">
        <v>216.02859541348701</v>
      </c>
      <c r="H909">
        <v>10.889721682692899</v>
      </c>
      <c r="I909">
        <v>77.1916401292698</v>
      </c>
      <c r="J909">
        <v>-4.13248514908791</v>
      </c>
      <c r="K909">
        <v>958.71403676219904</v>
      </c>
      <c r="L909">
        <v>731.51629141088097</v>
      </c>
      <c r="M909">
        <v>53.3447603758502</v>
      </c>
      <c r="N909">
        <v>1.2149103828387999</v>
      </c>
      <c r="O909">
        <v>4.6948559581911402</v>
      </c>
      <c r="P909">
        <v>243.41441708691701</v>
      </c>
      <c r="Q909">
        <v>8.8786189723479E-2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162</v>
      </c>
      <c r="E910">
        <v>3079.4505290249999</v>
      </c>
      <c r="F910">
        <v>474.3</v>
      </c>
      <c r="G910">
        <v>6.5664321063305797</v>
      </c>
      <c r="H910">
        <v>38.788699018154901</v>
      </c>
      <c r="I910">
        <v>25.379924720614401</v>
      </c>
      <c r="J910">
        <v>7.3147686380013797</v>
      </c>
      <c r="K910">
        <v>359.408887463724</v>
      </c>
      <c r="L910">
        <v>328.361331053968</v>
      </c>
      <c r="M910">
        <v>81.985712392749704</v>
      </c>
      <c r="N910">
        <v>1.95936000654678</v>
      </c>
      <c r="O910">
        <v>2.0451191229179799</v>
      </c>
      <c r="P910">
        <v>92.024291497975696</v>
      </c>
      <c r="Q910">
        <v>0.13460002078435701</v>
      </c>
    </row>
    <row r="911" spans="1:17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278</v>
      </c>
      <c r="E911">
        <v>3075.2271842</v>
      </c>
      <c r="F911">
        <v>306.95</v>
      </c>
      <c r="G911">
        <v>29.206171457663899</v>
      </c>
      <c r="H911">
        <v>8.4513189866407892</v>
      </c>
      <c r="I911">
        <v>21.325171725158398</v>
      </c>
      <c r="J911">
        <v>-5.2859859819665402</v>
      </c>
      <c r="K911">
        <v>277.54382464855797</v>
      </c>
      <c r="L911">
        <v>244.63327225367601</v>
      </c>
      <c r="M911">
        <v>53.226835896660397</v>
      </c>
      <c r="N911">
        <v>1.32004577957416</v>
      </c>
      <c r="O911">
        <v>7.83515230493565</v>
      </c>
      <c r="P911">
        <v>66.098484848484802</v>
      </c>
      <c r="Q911">
        <v>5.5746444610557999E-2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480</v>
      </c>
      <c r="E912">
        <v>3068.0585114</v>
      </c>
      <c r="F912">
        <v>545.79999999999995</v>
      </c>
      <c r="G912">
        <v>20.432508274886199</v>
      </c>
      <c r="H912">
        <v>-13.006009504725199</v>
      </c>
      <c r="I912">
        <v>1.2944319623756899</v>
      </c>
      <c r="J912">
        <v>-7.3745453190695596</v>
      </c>
      <c r="K912">
        <v>557.43738747944701</v>
      </c>
      <c r="L912">
        <v>502.68702005752999</v>
      </c>
      <c r="M912">
        <v>32.815615801187299</v>
      </c>
      <c r="N912">
        <v>0.77794931527322297</v>
      </c>
      <c r="O912">
        <v>20.914254305606399</v>
      </c>
      <c r="P912">
        <v>52.458100558659197</v>
      </c>
      <c r="Q912">
        <v>4.1138468336793001E-2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92</v>
      </c>
      <c r="E913">
        <v>3059.1516809999998</v>
      </c>
      <c r="F913">
        <v>1343.25</v>
      </c>
      <c r="G913">
        <v>355.45769935292901</v>
      </c>
      <c r="H913">
        <v>0.74808100144075496</v>
      </c>
      <c r="I913">
        <v>89.967546608872098</v>
      </c>
      <c r="J913">
        <v>9.5792399141221392</v>
      </c>
      <c r="K913">
        <v>1194.7931343191699</v>
      </c>
      <c r="L913">
        <v>875.31742024606206</v>
      </c>
      <c r="M913">
        <v>79.9558016329118</v>
      </c>
      <c r="N913">
        <v>0.86359315176973706</v>
      </c>
      <c r="O913">
        <v>8.2486506607109593</v>
      </c>
      <c r="P913">
        <v>426.76470588235202</v>
      </c>
      <c r="Q913">
        <v>0.19136781198286901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230</v>
      </c>
      <c r="E914">
        <v>3055.0405216259901</v>
      </c>
      <c r="F914">
        <v>137.11000000000001</v>
      </c>
      <c r="G914">
        <v>-23.397941435898598</v>
      </c>
      <c r="H914">
        <v>-2.4004486205031599</v>
      </c>
      <c r="I914">
        <v>-23.145758448433199</v>
      </c>
      <c r="J914">
        <v>-5.0737347878661598</v>
      </c>
      <c r="K914">
        <v>132.70844001653299</v>
      </c>
      <c r="L914">
        <v>138.416567425555</v>
      </c>
      <c r="M914">
        <v>47.478902357688</v>
      </c>
      <c r="N914">
        <v>1.0076125256539199</v>
      </c>
      <c r="O914">
        <v>28.145284807818499</v>
      </c>
      <c r="P914">
        <v>22.365015618027599</v>
      </c>
      <c r="Q914">
        <v>-5.3355159461149999E-2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806</v>
      </c>
      <c r="E915">
        <v>3052.9386</v>
      </c>
      <c r="F915">
        <v>741.35</v>
      </c>
      <c r="G915">
        <v>193.22809999260801</v>
      </c>
      <c r="H915">
        <v>-12.0546491831204</v>
      </c>
      <c r="I915">
        <v>45.006412554135501</v>
      </c>
      <c r="J915">
        <v>-4.8711542830719097</v>
      </c>
      <c r="K915">
        <v>738.04038359758795</v>
      </c>
      <c r="L915">
        <v>613.02148552716699</v>
      </c>
      <c r="M915">
        <v>47.5047175434471</v>
      </c>
      <c r="N915">
        <v>1.74791693782409</v>
      </c>
      <c r="O915">
        <v>22.0745936467255</v>
      </c>
      <c r="P915">
        <v>240.06880733944899</v>
      </c>
      <c r="Q915">
        <v>0.110973014974735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119</v>
      </c>
      <c r="E916">
        <v>3050.8025652000001</v>
      </c>
      <c r="F916">
        <v>4383.45</v>
      </c>
      <c r="G916">
        <v>28.778420445349902</v>
      </c>
      <c r="H916">
        <v>-10.5373621970818</v>
      </c>
      <c r="I916">
        <v>63.360684658731898</v>
      </c>
      <c r="J916">
        <v>-6.8101533609983402</v>
      </c>
      <c r="K916">
        <v>4367.18292295231</v>
      </c>
      <c r="L916">
        <v>3598.5361109498999</v>
      </c>
      <c r="M916">
        <v>37.422755151878299</v>
      </c>
      <c r="N916">
        <v>0.61568569488126001</v>
      </c>
      <c r="O916">
        <v>17.327675689240198</v>
      </c>
      <c r="P916">
        <v>105.487061691355</v>
      </c>
      <c r="Q916">
        <v>0.14051711012472901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202</v>
      </c>
      <c r="E917">
        <v>3036.8749131</v>
      </c>
      <c r="F917">
        <v>2166.6</v>
      </c>
      <c r="G917">
        <v>72.838950782437294</v>
      </c>
      <c r="H917">
        <v>-12.4769719583844</v>
      </c>
      <c r="I917">
        <v>48.555854120384701</v>
      </c>
      <c r="J917">
        <v>-1.89222260846442</v>
      </c>
      <c r="K917">
        <v>2082.1945228619402</v>
      </c>
      <c r="L917">
        <v>1742.3191245093401</v>
      </c>
      <c r="M917">
        <v>53.191340163890501</v>
      </c>
      <c r="N917">
        <v>0.88608106810253695</v>
      </c>
      <c r="O917">
        <v>14.4650604633988</v>
      </c>
      <c r="P917">
        <v>118.616618737702</v>
      </c>
      <c r="Q917">
        <v>0.138697453936825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E918">
        <v>3034.6684019999998</v>
      </c>
      <c r="F918">
        <v>327.75</v>
      </c>
      <c r="G918">
        <v>73.249363666333494</v>
      </c>
      <c r="H918">
        <v>3.0373871304534901</v>
      </c>
      <c r="I918">
        <v>21.418404619160999</v>
      </c>
      <c r="J918">
        <v>-6.4990703054838104</v>
      </c>
      <c r="K918">
        <v>292.60477018810502</v>
      </c>
      <c r="L918">
        <v>244.21999839455799</v>
      </c>
      <c r="M918">
        <v>44.919989646163003</v>
      </c>
      <c r="N918">
        <v>1.3044851211405799</v>
      </c>
      <c r="O918">
        <v>7.3379099923722402</v>
      </c>
      <c r="P918">
        <v>112.067292138466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197</v>
      </c>
      <c r="E919">
        <v>3022.9994790000001</v>
      </c>
      <c r="F919">
        <v>2029</v>
      </c>
      <c r="G919">
        <v>-35.902549595554298</v>
      </c>
      <c r="H919">
        <v>-4.5568940517300804</v>
      </c>
      <c r="I919">
        <v>-17.28818848421</v>
      </c>
      <c r="J919">
        <v>-4.3700940904864902</v>
      </c>
      <c r="K919">
        <v>1979.87463159703</v>
      </c>
      <c r="L919">
        <v>2035.8066488018401</v>
      </c>
      <c r="M919">
        <v>42.727437930306699</v>
      </c>
      <c r="N919">
        <v>1.39999293372429</v>
      </c>
      <c r="O919">
        <v>21.241991128634702</v>
      </c>
      <c r="P919">
        <v>16.4652871451941</v>
      </c>
      <c r="Q919">
        <v>1.8121770447222001E-2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1489</v>
      </c>
      <c r="E920">
        <v>3019.2921084149998</v>
      </c>
      <c r="F920">
        <v>710.35</v>
      </c>
      <c r="G920">
        <v>-18.7197767607679</v>
      </c>
      <c r="H920">
        <v>26.825292100905099</v>
      </c>
      <c r="I920">
        <v>-2.7497651802968299</v>
      </c>
      <c r="J920">
        <v>3.8843656118814498</v>
      </c>
      <c r="K920">
        <v>577.36603971780403</v>
      </c>
      <c r="L920">
        <v>597.82202790107999</v>
      </c>
      <c r="M920">
        <v>78.853796599020797</v>
      </c>
      <c r="N920">
        <v>2.6750227080907298</v>
      </c>
      <c r="O920">
        <v>4.5681706201168204</v>
      </c>
      <c r="P920">
        <v>58.136687444345498</v>
      </c>
      <c r="Q920">
        <v>-5.0440583723189998E-2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129</v>
      </c>
      <c r="E921">
        <v>3012.433905635</v>
      </c>
      <c r="F921">
        <v>909.35</v>
      </c>
      <c r="G921">
        <v>85.758103405699899</v>
      </c>
      <c r="H921">
        <v>-6.3454554309945497</v>
      </c>
      <c r="I921">
        <v>-20.1354166893898</v>
      </c>
      <c r="J921">
        <v>-0.81260008198622002</v>
      </c>
      <c r="K921">
        <v>902.76787897171698</v>
      </c>
      <c r="L921">
        <v>849.30157375188003</v>
      </c>
      <c r="M921">
        <v>58.874004392238</v>
      </c>
      <c r="N921">
        <v>1.1914978548235899</v>
      </c>
      <c r="O921">
        <v>28.5258701270137</v>
      </c>
      <c r="P921">
        <v>115.460253524463</v>
      </c>
      <c r="Q921">
        <v>0.17323776013207201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1549</v>
      </c>
      <c r="E922">
        <v>3007.3592407000001</v>
      </c>
      <c r="F922">
        <v>719.1</v>
      </c>
      <c r="G922">
        <v>-26.341945898172199</v>
      </c>
      <c r="H922">
        <v>-1.6041436666479401</v>
      </c>
      <c r="I922">
        <v>-23.962697620477702</v>
      </c>
      <c r="J922">
        <v>-0.77442413198913296</v>
      </c>
      <c r="K922">
        <v>725.34224713884396</v>
      </c>
      <c r="L922">
        <v>732.512107179346</v>
      </c>
      <c r="M922">
        <v>57.076155620862799</v>
      </c>
      <c r="N922">
        <v>1.0287230243761201</v>
      </c>
      <c r="O922">
        <v>25.851759143373599</v>
      </c>
      <c r="P922">
        <v>12.5352112676056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129</v>
      </c>
      <c r="E923">
        <v>2994.4735799999999</v>
      </c>
      <c r="F923">
        <v>587.65</v>
      </c>
      <c r="G923">
        <v>-55.114637143807798</v>
      </c>
      <c r="H923">
        <v>1.0927337336396099</v>
      </c>
      <c r="I923">
        <v>-34.3556393415478</v>
      </c>
      <c r="J923">
        <v>-1.6747368120480099</v>
      </c>
      <c r="K923">
        <v>585.37484403516601</v>
      </c>
      <c r="L923">
        <v>660.75999420775997</v>
      </c>
      <c r="M923">
        <v>68.670471555697503</v>
      </c>
      <c r="N923">
        <v>0.98987950859321505</v>
      </c>
      <c r="O923">
        <v>46.286054624351202</v>
      </c>
      <c r="P923">
        <v>17.2954091816367</v>
      </c>
      <c r="Q923">
        <v>4.6112676109054999E-2</v>
      </c>
    </row>
    <row r="924" spans="1:17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62</v>
      </c>
      <c r="E924">
        <v>2994.0780184</v>
      </c>
      <c r="F924">
        <v>331.6</v>
      </c>
      <c r="G924">
        <v>-25.029938195986698</v>
      </c>
      <c r="H924">
        <v>-1.44189552242737</v>
      </c>
      <c r="I924">
        <v>-25.981182344582599</v>
      </c>
      <c r="J924">
        <v>-3.1290315180953798</v>
      </c>
      <c r="K924">
        <v>325.55756836062301</v>
      </c>
      <c r="L924">
        <v>340.22011896858203</v>
      </c>
      <c r="M924">
        <v>53.874253670335598</v>
      </c>
      <c r="N924">
        <v>0.707470205777185</v>
      </c>
      <c r="O924">
        <v>25.150784077201401</v>
      </c>
      <c r="P924">
        <v>15.701325889741801</v>
      </c>
      <c r="Q924">
        <v>-0.112889841942678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129</v>
      </c>
      <c r="E925">
        <v>2988.0275200000001</v>
      </c>
      <c r="F925">
        <v>1287.5999999999999</v>
      </c>
      <c r="G925">
        <v>11.125360354090001</v>
      </c>
      <c r="H925">
        <v>-6.0270954560593601</v>
      </c>
      <c r="I925">
        <v>20.757956295614999</v>
      </c>
      <c r="J925">
        <v>-0.53448957974279798</v>
      </c>
      <c r="K925">
        <v>1149.05155121794</v>
      </c>
      <c r="L925">
        <v>1012.26814716273</v>
      </c>
      <c r="M925">
        <v>62.664294813799899</v>
      </c>
      <c r="N925">
        <v>0.74425783806386903</v>
      </c>
      <c r="O925">
        <v>0.96303199751477297</v>
      </c>
      <c r="P925">
        <v>56.072727272727199</v>
      </c>
      <c r="Q925">
        <v>3.9034994624878999E-2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E926">
        <v>2961.7743045950001</v>
      </c>
      <c r="F926">
        <v>5902.65</v>
      </c>
      <c r="G926">
        <v>78.105748714167305</v>
      </c>
      <c r="H926">
        <v>56.950409245575102</v>
      </c>
      <c r="I926">
        <v>80.304024430835398</v>
      </c>
      <c r="J926">
        <v>29.277129345179201</v>
      </c>
      <c r="K926">
        <v>4246.6974593423101</v>
      </c>
      <c r="L926">
        <v>3420.2127203503201</v>
      </c>
      <c r="M926">
        <v>81.924260518151101</v>
      </c>
      <c r="N926">
        <v>1.4699253838330399</v>
      </c>
      <c r="O926">
        <v>9.1543628709139107</v>
      </c>
      <c r="P926">
        <v>148.63732097725301</v>
      </c>
      <c r="Q926">
        <v>0.166622544053387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140</v>
      </c>
      <c r="E927">
        <v>2948.0526197999998</v>
      </c>
      <c r="F927">
        <v>599.95000000000005</v>
      </c>
      <c r="G927">
        <v>63.635170049535503</v>
      </c>
      <c r="H927">
        <v>42.251242672085098</v>
      </c>
      <c r="I927">
        <v>30.4119243120773</v>
      </c>
      <c r="J927">
        <v>-4.9929837815385101</v>
      </c>
      <c r="K927">
        <v>484.86077874683298</v>
      </c>
      <c r="L927">
        <v>434.50641618853302</v>
      </c>
      <c r="M927">
        <v>67.333194491957002</v>
      </c>
      <c r="N927">
        <v>2.0151499377966702</v>
      </c>
      <c r="O927">
        <v>3.0752562713559399</v>
      </c>
      <c r="P927">
        <v>92.322487578137498</v>
      </c>
      <c r="Q927">
        <v>0.18611750223910101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46</v>
      </c>
      <c r="E928">
        <v>2945.9350368239998</v>
      </c>
      <c r="F928">
        <v>18.79</v>
      </c>
      <c r="G928">
        <v>77.326896964370604</v>
      </c>
      <c r="H928">
        <v>-6.0818405327904896</v>
      </c>
      <c r="I928">
        <v>-19.454960766161399</v>
      </c>
      <c r="J928">
        <v>-7.4900129742970103</v>
      </c>
      <c r="K928">
        <v>19.1600657820495</v>
      </c>
      <c r="L928">
        <v>18.231999940631599</v>
      </c>
      <c r="M928">
        <v>37.679409285781098</v>
      </c>
      <c r="N928">
        <v>1.03543303186163</v>
      </c>
      <c r="O928">
        <v>42.131860600819003</v>
      </c>
      <c r="P928">
        <v>111.66025698855201</v>
      </c>
      <c r="Q928">
        <v>0.10918166255039401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140</v>
      </c>
      <c r="E929">
        <v>2925.0245705459902</v>
      </c>
      <c r="F929">
        <v>11.17</v>
      </c>
      <c r="G929">
        <v>660.00118371079895</v>
      </c>
      <c r="H929">
        <v>1.47577753779835</v>
      </c>
      <c r="I929">
        <v>48.6190739014135</v>
      </c>
      <c r="J929">
        <v>-6.4385232655217504</v>
      </c>
      <c r="K929">
        <v>10.892545958158401</v>
      </c>
      <c r="L929">
        <v>9.0582950583559505</v>
      </c>
      <c r="M929">
        <v>52.667330519538602</v>
      </c>
      <c r="N929">
        <v>1.35113841786047</v>
      </c>
      <c r="O929">
        <v>77.260519247985698</v>
      </c>
      <c r="P929">
        <v>759.23076923076906</v>
      </c>
      <c r="Q929">
        <v>0.11591108608810199</v>
      </c>
    </row>
    <row r="930" spans="1:17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62</v>
      </c>
      <c r="E930">
        <v>2912.3608352849901</v>
      </c>
      <c r="F930">
        <v>122.39</v>
      </c>
      <c r="G930">
        <v>7.6165923196577197</v>
      </c>
      <c r="H930">
        <v>2.6739934262321698</v>
      </c>
      <c r="I930">
        <v>-4.6649035193420003</v>
      </c>
      <c r="J930">
        <v>-6.6423709360755101</v>
      </c>
      <c r="K930">
        <v>118.339258438089</v>
      </c>
      <c r="L930">
        <v>115.70627008873301</v>
      </c>
      <c r="M930">
        <v>42.515325809603098</v>
      </c>
      <c r="N930">
        <v>0.72950695055898496</v>
      </c>
      <c r="O930">
        <v>27.0528637960617</v>
      </c>
      <c r="P930">
        <v>41.655092592592503</v>
      </c>
      <c r="Q930">
        <v>-9.8300077923902995E-2</v>
      </c>
    </row>
    <row r="931" spans="1:17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535</v>
      </c>
      <c r="E931">
        <v>2911.0746541799999</v>
      </c>
      <c r="F931">
        <v>52.52</v>
      </c>
      <c r="G931">
        <v>34.681435174055302</v>
      </c>
      <c r="H931">
        <v>-1.1780812741154101</v>
      </c>
      <c r="I931">
        <v>22.5165144532378</v>
      </c>
      <c r="J931">
        <v>-2.3263125898749202</v>
      </c>
      <c r="K931">
        <v>47.005193712381903</v>
      </c>
      <c r="L931">
        <v>43.5492350520502</v>
      </c>
      <c r="M931">
        <v>56.620366201872201</v>
      </c>
      <c r="N931">
        <v>0.98886596006695804</v>
      </c>
      <c r="O931">
        <v>8.1492764661081392</v>
      </c>
      <c r="P931">
        <v>75.652173913043498</v>
      </c>
      <c r="Q931">
        <v>-5.6259916937027997E-2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62</v>
      </c>
      <c r="E932">
        <v>2910.1737642950002</v>
      </c>
      <c r="F932">
        <v>498.6</v>
      </c>
      <c r="G932">
        <v>-33.6185323692048</v>
      </c>
      <c r="H932">
        <v>-2.9315341845557801</v>
      </c>
      <c r="I932">
        <v>-16.938967284326299</v>
      </c>
      <c r="J932">
        <v>-0.87824162276587703</v>
      </c>
      <c r="K932">
        <v>490.96524432447302</v>
      </c>
      <c r="M932">
        <v>61.811106027243099</v>
      </c>
      <c r="N932">
        <v>1.8185858421964201</v>
      </c>
      <c r="O932">
        <v>17.930204572803799</v>
      </c>
      <c r="P932">
        <v>18.333926664293301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324</v>
      </c>
      <c r="E933">
        <v>2909.3700866250001</v>
      </c>
      <c r="F933">
        <v>1999.45</v>
      </c>
      <c r="G933">
        <v>-43.027472765847797</v>
      </c>
      <c r="H933">
        <v>-0.52674945575044596</v>
      </c>
      <c r="I933">
        <v>-21.2929299934382</v>
      </c>
      <c r="J933">
        <v>-7.1492249181990397</v>
      </c>
      <c r="K933">
        <v>1920.19614431317</v>
      </c>
      <c r="L933">
        <v>2023.72738402865</v>
      </c>
      <c r="M933">
        <v>46.970752633204299</v>
      </c>
      <c r="N933">
        <v>0.793865538131593</v>
      </c>
      <c r="O933">
        <v>40.288579359323798</v>
      </c>
      <c r="P933">
        <v>18.3106508875739</v>
      </c>
      <c r="Q933">
        <v>-6.7375925726369995E-2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218</v>
      </c>
      <c r="E934">
        <v>2881.7531367500001</v>
      </c>
      <c r="F934">
        <v>164.25</v>
      </c>
      <c r="G934">
        <v>57.901762861378501</v>
      </c>
      <c r="H934">
        <v>18.359770954579499</v>
      </c>
      <c r="I934">
        <v>23.899862078753401</v>
      </c>
      <c r="J934">
        <v>-1.07835962371375</v>
      </c>
      <c r="K934">
        <v>140.56050503696801</v>
      </c>
      <c r="L934">
        <v>126.009270546636</v>
      </c>
      <c r="M934">
        <v>66.557448428934293</v>
      </c>
      <c r="N934">
        <v>3.0475762095952401</v>
      </c>
      <c r="O934">
        <v>5.5403348554033496</v>
      </c>
      <c r="P934">
        <v>88.468158347676393</v>
      </c>
      <c r="Q934">
        <v>0.14059975300777899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62</v>
      </c>
      <c r="E935">
        <v>2867.2258914479999</v>
      </c>
      <c r="F935">
        <v>113.85</v>
      </c>
      <c r="G935">
        <v>34.146448558311299</v>
      </c>
      <c r="H935">
        <v>3.2135696988914901</v>
      </c>
      <c r="I935">
        <v>13.473874838181599</v>
      </c>
      <c r="J935">
        <v>-2.3431354733099501</v>
      </c>
      <c r="K935">
        <v>101.289723729358</v>
      </c>
      <c r="L935">
        <v>92.024337630380202</v>
      </c>
      <c r="M935">
        <v>64.874954772449897</v>
      </c>
      <c r="N935">
        <v>1.8563564404955999</v>
      </c>
      <c r="O935">
        <v>2.5823451910408499</v>
      </c>
      <c r="P935">
        <v>60.465116279069697</v>
      </c>
      <c r="Q935">
        <v>-5.7159399310264002E-2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E936">
        <v>2864.75</v>
      </c>
      <c r="F936">
        <v>604.4</v>
      </c>
      <c r="G936">
        <v>163.763088472704</v>
      </c>
      <c r="H936">
        <v>-8.0452513432196202</v>
      </c>
      <c r="I936">
        <v>176.85716913950799</v>
      </c>
      <c r="J936">
        <v>-3.3610921056163501</v>
      </c>
      <c r="K936">
        <v>548.66100317294695</v>
      </c>
      <c r="M936">
        <v>44.340136157864002</v>
      </c>
      <c r="N936">
        <v>0.53621962514253796</v>
      </c>
      <c r="O936">
        <v>18.5886829913964</v>
      </c>
      <c r="P936">
        <v>202.2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275</v>
      </c>
      <c r="E937">
        <v>2859.8893634000001</v>
      </c>
      <c r="F937">
        <v>272.39999999999998</v>
      </c>
      <c r="G937">
        <v>23.346074435019201</v>
      </c>
      <c r="H937">
        <v>-7.7750200818084299</v>
      </c>
      <c r="I937">
        <v>-20.288350676006001</v>
      </c>
      <c r="J937">
        <v>-6.0645154140270101</v>
      </c>
      <c r="K937">
        <v>271.84448523195101</v>
      </c>
      <c r="L937">
        <v>261.09406936784097</v>
      </c>
      <c r="M937">
        <v>35.925657722372897</v>
      </c>
      <c r="N937">
        <v>0.71572693593485803</v>
      </c>
      <c r="O937">
        <v>24.632892804698901</v>
      </c>
      <c r="P937">
        <v>60.850310008857299</v>
      </c>
      <c r="Q937">
        <v>1.7578883012619E-2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126</v>
      </c>
      <c r="E938">
        <v>2858.803124085</v>
      </c>
      <c r="F938">
        <v>49.81</v>
      </c>
      <c r="G938">
        <v>120.17798710542399</v>
      </c>
      <c r="H938">
        <v>0.83511852044031698</v>
      </c>
      <c r="I938">
        <v>3.1599019164683599</v>
      </c>
      <c r="J938">
        <v>-6.5805785015733402</v>
      </c>
      <c r="K938">
        <v>42.6437565240468</v>
      </c>
      <c r="L938">
        <v>38.3243878179874</v>
      </c>
      <c r="M938">
        <v>51.078041320956501</v>
      </c>
      <c r="N938">
        <v>3.27541700507718</v>
      </c>
      <c r="O938">
        <v>36.4183898815498</v>
      </c>
      <c r="P938">
        <v>167.795698924731</v>
      </c>
      <c r="Q938">
        <v>7.2457657601556993E-2</v>
      </c>
    </row>
    <row r="939" spans="1:17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1793</v>
      </c>
      <c r="E939">
        <v>2853.9470387000001</v>
      </c>
      <c r="F939">
        <v>15.91</v>
      </c>
      <c r="G939">
        <v>-18.373034663418998</v>
      </c>
      <c r="H939">
        <v>-7.3894551909501098</v>
      </c>
      <c r="I939">
        <v>-28.730132447792801</v>
      </c>
      <c r="J939">
        <v>-6.9255974728344203</v>
      </c>
      <c r="K939">
        <v>16.417196551312198</v>
      </c>
      <c r="L939">
        <v>17.7907428406923</v>
      </c>
      <c r="M939">
        <v>41.473683647725402</v>
      </c>
      <c r="N939">
        <v>0.74673331272621601</v>
      </c>
      <c r="O939">
        <v>63.733500942803197</v>
      </c>
      <c r="P939">
        <v>23.813229571984401</v>
      </c>
      <c r="Q939">
        <v>1.3895755623685E-2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62</v>
      </c>
      <c r="E940">
        <v>2847.7208722680002</v>
      </c>
      <c r="F940">
        <v>57.65</v>
      </c>
      <c r="G940">
        <v>65.361278161802801</v>
      </c>
      <c r="H940">
        <v>11.21234299448</v>
      </c>
      <c r="I940">
        <v>6.4610872851784302</v>
      </c>
      <c r="J940">
        <v>0.69914191238761003</v>
      </c>
      <c r="K940">
        <v>50.537483518828502</v>
      </c>
      <c r="L940">
        <v>45.429994421894399</v>
      </c>
      <c r="M940">
        <v>60.863697187585998</v>
      </c>
      <c r="N940">
        <v>2.3690166426307502</v>
      </c>
      <c r="O940">
        <v>3.7294015611448201</v>
      </c>
      <c r="P940">
        <v>101.573426573426</v>
      </c>
      <c r="Q940">
        <v>-2.3440713485990999E-2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218</v>
      </c>
      <c r="E941">
        <v>2821.5053256799902</v>
      </c>
      <c r="F941">
        <v>447.9</v>
      </c>
      <c r="G941">
        <v>219.98021587986599</v>
      </c>
      <c r="H941">
        <v>1.9507217577826901</v>
      </c>
      <c r="I941">
        <v>52.6342048624904</v>
      </c>
      <c r="J941">
        <v>-5.8240051884214896</v>
      </c>
      <c r="K941">
        <v>411.65515786796499</v>
      </c>
      <c r="L941">
        <v>315.34112883237202</v>
      </c>
      <c r="M941">
        <v>45.572403543690903</v>
      </c>
      <c r="N941">
        <v>0.94594663888098396</v>
      </c>
      <c r="O941">
        <v>10.7948202723822</v>
      </c>
      <c r="P941">
        <v>247.20930232558101</v>
      </c>
      <c r="Q941">
        <v>0.159497298359045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21</v>
      </c>
      <c r="E942">
        <v>2821.4865140000002</v>
      </c>
      <c r="F942">
        <v>289.05</v>
      </c>
      <c r="G942">
        <v>-36.352385511824799</v>
      </c>
      <c r="H942">
        <v>3.4687890856025998</v>
      </c>
      <c r="I942">
        <v>-20.652448390727301</v>
      </c>
      <c r="J942">
        <v>-6.59481536056522</v>
      </c>
      <c r="K942">
        <v>273.29101602630902</v>
      </c>
      <c r="L942">
        <v>280.12368747942702</v>
      </c>
      <c r="M942">
        <v>52.284195428217402</v>
      </c>
      <c r="N942">
        <v>1.29694519824774</v>
      </c>
      <c r="O942">
        <v>39.145476561148499</v>
      </c>
      <c r="P942">
        <v>37.675637056442</v>
      </c>
      <c r="Q942">
        <v>0.14173244922273701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1934</v>
      </c>
      <c r="E943">
        <v>2811.3218594999998</v>
      </c>
      <c r="F943">
        <v>695.15</v>
      </c>
      <c r="G943">
        <v>5999.23228899695</v>
      </c>
      <c r="H943">
        <v>-13.840265191982301</v>
      </c>
      <c r="I943">
        <v>420.67046576436798</v>
      </c>
      <c r="J943">
        <v>-4.1999199444441997</v>
      </c>
      <c r="K943">
        <v>658.06882942921698</v>
      </c>
      <c r="L943">
        <v>301.38545741234901</v>
      </c>
      <c r="M943">
        <v>37.569201056407998</v>
      </c>
      <c r="N943">
        <v>0.589811302804227</v>
      </c>
      <c r="O943">
        <v>36.474142271452202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620</v>
      </c>
      <c r="E944">
        <v>2808.1212421649998</v>
      </c>
      <c r="F944">
        <v>2526.25</v>
      </c>
      <c r="G944">
        <v>10.7992111368374</v>
      </c>
      <c r="H944">
        <v>-3.0946779080836002</v>
      </c>
      <c r="I944">
        <v>2.0789652404995</v>
      </c>
      <c r="J944">
        <v>-2.0819722142083199</v>
      </c>
      <c r="K944">
        <v>2359.8303387934602</v>
      </c>
      <c r="L944">
        <v>2299.3447910161399</v>
      </c>
      <c r="M944">
        <v>51.839550502832601</v>
      </c>
      <c r="N944">
        <v>1.25295584063851</v>
      </c>
      <c r="O944">
        <v>14.7431964374072</v>
      </c>
      <c r="P944">
        <v>38.881253435953802</v>
      </c>
      <c r="Q944">
        <v>5.1424141768176002E-2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613</v>
      </c>
      <c r="E945">
        <v>2805.2746950000001</v>
      </c>
      <c r="F945">
        <v>653.70000000000005</v>
      </c>
      <c r="G945">
        <v>2.98969588342419</v>
      </c>
      <c r="H945">
        <v>11.543870414027699</v>
      </c>
      <c r="I945">
        <v>6.3242868800387901</v>
      </c>
      <c r="J945">
        <v>-3.9988622258338098</v>
      </c>
      <c r="K945">
        <v>576.42592395441602</v>
      </c>
      <c r="L945">
        <v>535.36085270666103</v>
      </c>
      <c r="M945">
        <v>60.269634408071298</v>
      </c>
      <c r="N945">
        <v>1.6143359638552499</v>
      </c>
      <c r="O945">
        <v>6.4479118861863096</v>
      </c>
      <c r="P945">
        <v>43.6703296703296</v>
      </c>
      <c r="Q945">
        <v>-3.480376639906E-3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286</v>
      </c>
      <c r="E946">
        <v>2802.3078203250002</v>
      </c>
      <c r="F946">
        <v>935.85</v>
      </c>
      <c r="G946">
        <v>60.175636124057696</v>
      </c>
      <c r="H946">
        <v>19.697989947132299</v>
      </c>
      <c r="I946">
        <v>87.805211433839602</v>
      </c>
      <c r="J946">
        <v>-4.4897231038334198</v>
      </c>
      <c r="K946">
        <v>808.29136426953596</v>
      </c>
      <c r="L946">
        <v>666.61078111136703</v>
      </c>
      <c r="M946">
        <v>69.645623304044904</v>
      </c>
      <c r="N946">
        <v>1.3713189714443501</v>
      </c>
      <c r="O946">
        <v>3.0026179409093401</v>
      </c>
      <c r="P946">
        <v>126.15998066698801</v>
      </c>
      <c r="Q946">
        <v>9.1705160966969998E-2</v>
      </c>
    </row>
    <row r="947" spans="1:17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207</v>
      </c>
      <c r="E947">
        <v>2801.7139076499998</v>
      </c>
      <c r="F947">
        <v>175.46</v>
      </c>
      <c r="G947">
        <v>-0.90767537014115596</v>
      </c>
      <c r="H947">
        <v>0.81014435987906896</v>
      </c>
      <c r="I947">
        <v>-12.902620107288</v>
      </c>
      <c r="J947">
        <v>0.214516194129861</v>
      </c>
      <c r="K947">
        <v>186.54388826787701</v>
      </c>
      <c r="L947">
        <v>186.73433164571901</v>
      </c>
      <c r="M947">
        <v>59.995144012804701</v>
      </c>
      <c r="N947">
        <v>0.84797763129300396</v>
      </c>
      <c r="O947">
        <v>61.290322580645103</v>
      </c>
      <c r="P947">
        <v>31.924812030075199</v>
      </c>
      <c r="Q947">
        <v>-2.9015673672876E-2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46</v>
      </c>
      <c r="E948">
        <v>2782.2088873349999</v>
      </c>
      <c r="F948">
        <v>409.75</v>
      </c>
      <c r="G948">
        <v>139.13342465241001</v>
      </c>
      <c r="H948">
        <v>22.159254493756599</v>
      </c>
      <c r="I948">
        <v>68.920340676780299</v>
      </c>
      <c r="J948">
        <v>0.65355368473036701</v>
      </c>
      <c r="K948">
        <v>350.82467130444797</v>
      </c>
      <c r="L948">
        <v>278.37179135579498</v>
      </c>
      <c r="M948">
        <v>72.456394047324395</v>
      </c>
      <c r="N948">
        <v>1.61356420840941</v>
      </c>
      <c r="O948">
        <v>4.6979865771812097</v>
      </c>
      <c r="P948">
        <v>168.51245085190001</v>
      </c>
      <c r="Q948">
        <v>1.2196427450816999E-2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24</v>
      </c>
      <c r="E949">
        <v>2775.178214478</v>
      </c>
      <c r="F949">
        <v>53.28</v>
      </c>
      <c r="G949">
        <v>-48.667482886904097</v>
      </c>
      <c r="H949">
        <v>-7.6946398931890601</v>
      </c>
      <c r="I949">
        <v>-33.622891680174597</v>
      </c>
      <c r="J949">
        <v>-3.8767923677954998</v>
      </c>
      <c r="K949">
        <v>55.6136658980896</v>
      </c>
      <c r="M949">
        <v>49.057537309135398</v>
      </c>
      <c r="N949">
        <v>1.3436734302672499</v>
      </c>
      <c r="O949">
        <v>54.6546546546546</v>
      </c>
      <c r="P949">
        <v>8.7346938775510097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E950">
        <v>2764.866861555</v>
      </c>
      <c r="F950">
        <v>1189.4000000000001</v>
      </c>
      <c r="G950">
        <v>-26.115179403385799</v>
      </c>
      <c r="H950">
        <v>-3.0184326159233001</v>
      </c>
      <c r="I950">
        <v>-21.111732266510199</v>
      </c>
      <c r="J950">
        <v>0.39294792067498802</v>
      </c>
      <c r="K950">
        <v>1177.5077862476301</v>
      </c>
      <c r="L950">
        <v>1222.1793746255801</v>
      </c>
      <c r="M950">
        <v>65.700098742860604</v>
      </c>
      <c r="N950">
        <v>1.36282156820143</v>
      </c>
      <c r="O950">
        <v>21.994282831679801</v>
      </c>
      <c r="P950">
        <v>9.0192483959670096</v>
      </c>
      <c r="Q950">
        <v>-2.9472758377132001E-2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613</v>
      </c>
      <c r="E951">
        <v>2753.8235332630002</v>
      </c>
      <c r="F951">
        <v>193.99</v>
      </c>
      <c r="G951">
        <v>-46.092848838929399</v>
      </c>
      <c r="H951">
        <v>-0.85023630660248395</v>
      </c>
      <c r="I951">
        <v>-43.371793792119199</v>
      </c>
      <c r="J951">
        <v>5.6923433837996704</v>
      </c>
      <c r="K951">
        <v>186.119027177817</v>
      </c>
      <c r="M951">
        <v>62.200889335293802</v>
      </c>
      <c r="N951">
        <v>1.9357112350386101</v>
      </c>
      <c r="O951">
        <v>60.833032630547898</v>
      </c>
      <c r="P951">
        <v>34.7152777777777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267</v>
      </c>
      <c r="E952">
        <v>2749.4661575700002</v>
      </c>
      <c r="F952">
        <v>6495.15</v>
      </c>
      <c r="G952">
        <v>225.259259601113</v>
      </c>
      <c r="H952">
        <v>30.359811810611099</v>
      </c>
      <c r="I952">
        <v>86.946824196851594</v>
      </c>
      <c r="J952">
        <v>19.246068740237899</v>
      </c>
      <c r="K952">
        <v>4680.2288509788996</v>
      </c>
      <c r="L952">
        <v>3748.2918054296101</v>
      </c>
      <c r="M952">
        <v>84.825369213425901</v>
      </c>
      <c r="N952">
        <v>2.8482079954633601</v>
      </c>
      <c r="O952">
        <v>1.40489442122198</v>
      </c>
      <c r="P952">
        <v>263.86375731772199</v>
      </c>
      <c r="Q952">
        <v>0.11485706609518601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E953">
        <v>2747.6731776000001</v>
      </c>
      <c r="F953">
        <v>581</v>
      </c>
      <c r="G953">
        <v>192.085825903744</v>
      </c>
      <c r="H953">
        <v>24.595773369467199</v>
      </c>
      <c r="I953">
        <v>47.293593852387197</v>
      </c>
      <c r="J953">
        <v>-12.5770314720565</v>
      </c>
      <c r="K953">
        <v>462.60105822660398</v>
      </c>
      <c r="L953">
        <v>367.54595521133399</v>
      </c>
      <c r="M953">
        <v>58.605717810508096</v>
      </c>
      <c r="N953">
        <v>1.5133740127967401</v>
      </c>
      <c r="O953">
        <v>6.3683304647160099</v>
      </c>
      <c r="P953">
        <v>251.694915254237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98</v>
      </c>
      <c r="E954">
        <v>2742.9596999999999</v>
      </c>
      <c r="F954">
        <v>431.85</v>
      </c>
      <c r="G954">
        <v>233.36394899429601</v>
      </c>
      <c r="H954">
        <v>-12.516187644658901</v>
      </c>
      <c r="I954">
        <v>71.931609192209706</v>
      </c>
      <c r="J954">
        <v>-2.1695600604257699</v>
      </c>
      <c r="K954">
        <v>411.76338762807399</v>
      </c>
      <c r="L954">
        <v>322.60242692830798</v>
      </c>
      <c r="M954">
        <v>52.946532788987099</v>
      </c>
      <c r="N954">
        <v>0.80833686980430397</v>
      </c>
      <c r="O954">
        <v>18.9996526571726</v>
      </c>
      <c r="P954">
        <v>289.463399969938</v>
      </c>
      <c r="Q954">
        <v>0.234185535937811</v>
      </c>
    </row>
    <row r="955" spans="1:17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278</v>
      </c>
      <c r="E955">
        <v>2740.4023649999999</v>
      </c>
      <c r="F955">
        <v>931.4</v>
      </c>
      <c r="G955">
        <v>23.002391853223301</v>
      </c>
      <c r="H955">
        <v>7.0501903319020203</v>
      </c>
      <c r="I955">
        <v>1.3118531284541901</v>
      </c>
      <c r="J955">
        <v>-3.3712916858047399</v>
      </c>
      <c r="K955">
        <v>845.39642530031801</v>
      </c>
      <c r="L955">
        <v>798.27149700968801</v>
      </c>
      <c r="M955">
        <v>53.904754535543901</v>
      </c>
      <c r="N955">
        <v>1.6482249017352599</v>
      </c>
      <c r="O955">
        <v>4.7884904444921599</v>
      </c>
      <c r="P955">
        <v>57.7173821014308</v>
      </c>
      <c r="Q955">
        <v>7.148498539858E-3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414</v>
      </c>
      <c r="E956">
        <v>2730.8013500000002</v>
      </c>
      <c r="F956">
        <v>10603.55</v>
      </c>
      <c r="G956">
        <v>-48.134435142129803</v>
      </c>
      <c r="H956">
        <v>-7.8667596519406002</v>
      </c>
      <c r="I956">
        <v>-30.938545589978901</v>
      </c>
      <c r="J956">
        <v>-5.6504328844771097</v>
      </c>
      <c r="K956">
        <v>11076.262878706</v>
      </c>
      <c r="L956">
        <v>12541.585978774699</v>
      </c>
      <c r="M956">
        <v>47.188086227653201</v>
      </c>
      <c r="N956">
        <v>1.8577554131974701</v>
      </c>
      <c r="O956">
        <v>86.6539979535155</v>
      </c>
      <c r="P956">
        <v>6.5678061919286899</v>
      </c>
      <c r="Q956">
        <v>-9.4296067229834996E-2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E957">
        <v>2725.8639887999998</v>
      </c>
      <c r="F957">
        <v>1103.9000000000001</v>
      </c>
      <c r="G957">
        <v>9.0393612005033894</v>
      </c>
      <c r="H957">
        <v>-1.9250546397328301</v>
      </c>
      <c r="I957">
        <v>31.385341158751601</v>
      </c>
      <c r="J957">
        <v>-1.02070795198832</v>
      </c>
      <c r="K957">
        <v>1061.6344329088299</v>
      </c>
      <c r="L957">
        <v>930.69840198074701</v>
      </c>
      <c r="M957">
        <v>68.636141475058494</v>
      </c>
      <c r="N957">
        <v>0.81132574720015505</v>
      </c>
      <c r="O957">
        <v>10.879608660204701</v>
      </c>
      <c r="P957">
        <v>83.998666555546293</v>
      </c>
      <c r="Q957">
        <v>-1.5642145097459999E-3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1489</v>
      </c>
      <c r="E958">
        <v>2722.1881110300001</v>
      </c>
      <c r="F958">
        <v>361.35</v>
      </c>
      <c r="G958">
        <v>6.0288805038022604</v>
      </c>
      <c r="H958">
        <v>8.7207165502079498</v>
      </c>
      <c r="I958">
        <v>11.476918580874299</v>
      </c>
      <c r="J958">
        <v>-7.8554964498500501</v>
      </c>
      <c r="K958">
        <v>330.92555096575597</v>
      </c>
      <c r="L958">
        <v>307.48985933037898</v>
      </c>
      <c r="M958">
        <v>56.445753806952197</v>
      </c>
      <c r="N958">
        <v>2.7542865637599898</v>
      </c>
      <c r="O958">
        <v>10.4192611041926</v>
      </c>
      <c r="P958">
        <v>48.033592789840199</v>
      </c>
      <c r="Q958">
        <v>-1.1684837441244E-2</v>
      </c>
    </row>
    <row r="959" spans="1:17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866</v>
      </c>
      <c r="E959">
        <v>2718.5935708799998</v>
      </c>
      <c r="F959">
        <v>322.75</v>
      </c>
      <c r="G959">
        <v>25.867832399533899</v>
      </c>
      <c r="H959">
        <v>13.2282720032463</v>
      </c>
      <c r="I959">
        <v>-9.0259374901634608</v>
      </c>
      <c r="J959">
        <v>-3.14514687179717</v>
      </c>
      <c r="K959">
        <v>284.12301417562003</v>
      </c>
      <c r="L959">
        <v>283.54573324779602</v>
      </c>
      <c r="M959">
        <v>65.798834856568902</v>
      </c>
      <c r="N959">
        <v>2.3170285265002799</v>
      </c>
      <c r="O959">
        <v>18.1874515879163</v>
      </c>
      <c r="P959">
        <v>59.816786333250803</v>
      </c>
      <c r="Q959">
        <v>6.1318104123346998E-2</v>
      </c>
    </row>
    <row r="960" spans="1:17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46</v>
      </c>
      <c r="E960">
        <v>2718.2376088699998</v>
      </c>
      <c r="F960">
        <v>691.25</v>
      </c>
      <c r="G960">
        <v>-29.3544025674354</v>
      </c>
      <c r="H960">
        <v>-2.71545401360504</v>
      </c>
      <c r="I960">
        <v>-20.734395912510401</v>
      </c>
      <c r="J960">
        <v>2.80319402412082</v>
      </c>
      <c r="K960">
        <v>667.39224750600897</v>
      </c>
      <c r="L960">
        <v>700.18603057277301</v>
      </c>
      <c r="M960">
        <v>68.348722188324004</v>
      </c>
      <c r="N960">
        <v>0.817713070374814</v>
      </c>
      <c r="O960">
        <v>22.386980108498999</v>
      </c>
      <c r="P960">
        <v>15.2275379229871</v>
      </c>
      <c r="Q960">
        <v>1.9734731856506E-2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62</v>
      </c>
      <c r="E961">
        <v>2716.119738375</v>
      </c>
      <c r="F961">
        <v>1610.4</v>
      </c>
      <c r="G961">
        <v>49.120762602921303</v>
      </c>
      <c r="H961">
        <v>4.9507778937512104</v>
      </c>
      <c r="I961">
        <v>9.8487855295198905</v>
      </c>
      <c r="J961">
        <v>3.3932545867722999</v>
      </c>
      <c r="K961">
        <v>1524.56526693673</v>
      </c>
      <c r="L961">
        <v>1413.6807772742</v>
      </c>
      <c r="M961">
        <v>75.141448306231396</v>
      </c>
      <c r="N961">
        <v>1.2324337865728201</v>
      </c>
      <c r="O961">
        <v>8.0476900149031305</v>
      </c>
      <c r="P961">
        <v>77.513227513227505</v>
      </c>
      <c r="Q961">
        <v>0.143541589644503</v>
      </c>
    </row>
    <row r="962" spans="1:17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414</v>
      </c>
      <c r="E962">
        <v>2715.6744627099902</v>
      </c>
      <c r="F962">
        <v>54.61</v>
      </c>
      <c r="G962">
        <v>-32.5687324995164</v>
      </c>
      <c r="H962">
        <v>-4.4567481118236598</v>
      </c>
      <c r="I962">
        <v>-39.332682538867402</v>
      </c>
      <c r="J962">
        <v>-6.2317521519952699</v>
      </c>
      <c r="K962">
        <v>56.101518121108697</v>
      </c>
      <c r="L962">
        <v>63.0268681125767</v>
      </c>
      <c r="M962">
        <v>44.944957650740101</v>
      </c>
      <c r="N962">
        <v>0.720255044050783</v>
      </c>
      <c r="O962">
        <v>53.909540377220203</v>
      </c>
      <c r="P962">
        <v>13.534303534303501</v>
      </c>
    </row>
    <row r="963" spans="1:17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414</v>
      </c>
      <c r="E963">
        <v>2709.5582062399999</v>
      </c>
      <c r="F963">
        <v>1993.5</v>
      </c>
      <c r="G963">
        <v>-8.2066820973498302</v>
      </c>
      <c r="H963">
        <v>1.37818654848806</v>
      </c>
      <c r="I963">
        <v>-9.2898527576278696</v>
      </c>
      <c r="J963">
        <v>-5.5459548379313297</v>
      </c>
      <c r="K963">
        <v>1847.0775028314899</v>
      </c>
      <c r="L963">
        <v>1848.3753777828599</v>
      </c>
      <c r="M963">
        <v>49.994168122970002</v>
      </c>
      <c r="N963">
        <v>1.8580883464328899</v>
      </c>
      <c r="O963">
        <v>16.1223977928266</v>
      </c>
      <c r="P963">
        <v>30.209013716525099</v>
      </c>
      <c r="Q963">
        <v>-0.118106107362378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535</v>
      </c>
      <c r="E964">
        <v>2708.92866422</v>
      </c>
      <c r="F964">
        <v>281.89999999999998</v>
      </c>
      <c r="G964">
        <v>-4.5422227639097903</v>
      </c>
      <c r="H964">
        <v>-6.6261105931252304</v>
      </c>
      <c r="I964">
        <v>-7.5407625937127802</v>
      </c>
      <c r="J964">
        <v>3.5212577301050598</v>
      </c>
      <c r="K964">
        <v>271.735446397077</v>
      </c>
      <c r="L964">
        <v>261.27669140512597</v>
      </c>
      <c r="M964">
        <v>75.797701906849099</v>
      </c>
      <c r="N964">
        <v>1.16453158487189</v>
      </c>
      <c r="O964">
        <v>13.2139056402979</v>
      </c>
      <c r="P964">
        <v>32.347417840375499</v>
      </c>
      <c r="Q964">
        <v>8.7416687868033999E-2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E965">
        <v>2701.270513382</v>
      </c>
      <c r="F965">
        <v>51.42</v>
      </c>
      <c r="G965">
        <v>7714.97179449536</v>
      </c>
      <c r="H965">
        <v>64.195675173931704</v>
      </c>
      <c r="I965">
        <v>563.64801619168804</v>
      </c>
      <c r="J965">
        <v>5.7107916615463701</v>
      </c>
      <c r="K965">
        <v>36.7846755160569</v>
      </c>
      <c r="L965">
        <v>20.996964886901001</v>
      </c>
      <c r="M965">
        <v>96.673352458024198</v>
      </c>
      <c r="N965">
        <v>0.434468711957744</v>
      </c>
      <c r="O965">
        <v>0</v>
      </c>
      <c r="P965">
        <v>8132.7191413237897</v>
      </c>
      <c r="Q965">
        <v>0.32172709664462601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46</v>
      </c>
      <c r="E966">
        <v>2694.7016911999999</v>
      </c>
      <c r="F966">
        <v>2086.65</v>
      </c>
      <c r="G966">
        <v>43.571718091009402</v>
      </c>
      <c r="H966">
        <v>-12.2416161549205</v>
      </c>
      <c r="I966">
        <v>22.6146160452994</v>
      </c>
      <c r="J966">
        <v>-9.1764079278645898</v>
      </c>
      <c r="K966">
        <v>2157.6562288599698</v>
      </c>
      <c r="L966">
        <v>1765.07531041074</v>
      </c>
      <c r="M966">
        <v>33.1566582144224</v>
      </c>
      <c r="N966">
        <v>0.57008493030418494</v>
      </c>
      <c r="O966">
        <v>22.301296336232699</v>
      </c>
      <c r="P966">
        <v>79.4196044711951</v>
      </c>
      <c r="Q966">
        <v>0.12978128545710399</v>
      </c>
    </row>
    <row r="967" spans="1:17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452</v>
      </c>
      <c r="E967">
        <v>2692.3773004499999</v>
      </c>
      <c r="F967">
        <v>80.75</v>
      </c>
      <c r="G967">
        <v>-25.279128041924</v>
      </c>
      <c r="H967">
        <v>-10.0441022587804</v>
      </c>
      <c r="I967">
        <v>-20.068843133717898</v>
      </c>
      <c r="J967">
        <v>-5.7392448171024002</v>
      </c>
      <c r="K967">
        <v>84.462240783497407</v>
      </c>
      <c r="L967">
        <v>86.440974016116996</v>
      </c>
      <c r="M967">
        <v>46.004613653013401</v>
      </c>
      <c r="N967">
        <v>0.657178940934256</v>
      </c>
      <c r="O967">
        <v>48.606811145510797</v>
      </c>
      <c r="P967">
        <v>29.096722621902401</v>
      </c>
      <c r="Q967">
        <v>1.214796029205E-2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302</v>
      </c>
      <c r="E968">
        <v>2691.940196435</v>
      </c>
      <c r="F968">
        <v>1850.05</v>
      </c>
      <c r="G968">
        <v>64.704097894133298</v>
      </c>
      <c r="H968">
        <v>12.7542358684167</v>
      </c>
      <c r="I968">
        <v>16.0243097088456</v>
      </c>
      <c r="J968">
        <v>11.295152505889201</v>
      </c>
      <c r="K968">
        <v>1565.29581354374</v>
      </c>
      <c r="L968">
        <v>1416.13168239521</v>
      </c>
      <c r="M968">
        <v>84.072466427666498</v>
      </c>
      <c r="N968">
        <v>1.8894887621615</v>
      </c>
      <c r="O968">
        <v>2.6458744358260602</v>
      </c>
      <c r="P968">
        <v>104.346385375821</v>
      </c>
      <c r="Q968">
        <v>2.2765908905577E-2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542</v>
      </c>
      <c r="E969">
        <v>2684.8354313049999</v>
      </c>
      <c r="F969">
        <v>4189.25</v>
      </c>
      <c r="G969">
        <v>33.889534387857701</v>
      </c>
      <c r="H969">
        <v>4.4441772371582902</v>
      </c>
      <c r="I969">
        <v>0.22731624293612801</v>
      </c>
      <c r="J969">
        <v>-1.3815346260588801</v>
      </c>
      <c r="K969">
        <v>3755.8734513004702</v>
      </c>
      <c r="L969">
        <v>3447.0756564318799</v>
      </c>
      <c r="M969">
        <v>66.543040094218895</v>
      </c>
      <c r="N969">
        <v>1.2274678944659501</v>
      </c>
      <c r="O969">
        <v>4.1701975293906903</v>
      </c>
      <c r="P969">
        <v>64.088051546189803</v>
      </c>
      <c r="Q969">
        <v>0.100448588019453</v>
      </c>
    </row>
    <row r="970" spans="1:17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378</v>
      </c>
      <c r="E970">
        <v>2679.3941771279901</v>
      </c>
      <c r="F970">
        <v>230.4</v>
      </c>
      <c r="G970">
        <v>-20.655107916608902</v>
      </c>
      <c r="H970">
        <v>-7.3200354675512003E-2</v>
      </c>
      <c r="I970">
        <v>-46.7293581543356</v>
      </c>
      <c r="J970">
        <v>-2.5896817498350302</v>
      </c>
      <c r="K970">
        <v>238.85194773385399</v>
      </c>
      <c r="L970">
        <v>272.40577993813599</v>
      </c>
      <c r="M970">
        <v>49.984470098589902</v>
      </c>
      <c r="N970">
        <v>0.808417590792605</v>
      </c>
      <c r="O970">
        <v>87.3914930555555</v>
      </c>
      <c r="P970">
        <v>20.313315926892901</v>
      </c>
      <c r="Q970">
        <v>-4.8993815023658002E-2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375</v>
      </c>
      <c r="E971">
        <v>2674.8579681599999</v>
      </c>
      <c r="F971">
        <v>468.8</v>
      </c>
      <c r="G971">
        <v>179.04264047467601</v>
      </c>
      <c r="H971">
        <v>3.50206413392059</v>
      </c>
      <c r="I971">
        <v>56.986029711142002</v>
      </c>
      <c r="J971">
        <v>2.6533158782572599</v>
      </c>
      <c r="K971">
        <v>385.78908543841698</v>
      </c>
      <c r="L971">
        <v>325.04633296399101</v>
      </c>
      <c r="M971">
        <v>62.621259990299002</v>
      </c>
      <c r="N971">
        <v>2.3081272905003001</v>
      </c>
      <c r="O971">
        <v>2.16510238907849</v>
      </c>
      <c r="P971">
        <v>262.427522226517</v>
      </c>
      <c r="Q971">
        <v>0.129902527949985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62</v>
      </c>
      <c r="E972">
        <v>2672.4656949999999</v>
      </c>
      <c r="F972">
        <v>1077.3499999999999</v>
      </c>
      <c r="G972">
        <v>273.592982625361</v>
      </c>
      <c r="H972">
        <v>-11.8255976158494</v>
      </c>
      <c r="I972">
        <v>70.603088538613093</v>
      </c>
      <c r="J972">
        <v>1.3781010683594099</v>
      </c>
      <c r="K972">
        <v>1057.0181536171499</v>
      </c>
      <c r="L972">
        <v>821.98485709301099</v>
      </c>
      <c r="M972">
        <v>49.696924802777403</v>
      </c>
      <c r="N972">
        <v>0.45934725681803601</v>
      </c>
      <c r="O972">
        <v>13.872000742562699</v>
      </c>
      <c r="P972">
        <v>321.57173913043403</v>
      </c>
      <c r="Q972">
        <v>0.224455688497013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143</v>
      </c>
      <c r="E973">
        <v>2671.5077521349999</v>
      </c>
      <c r="F973">
        <v>752.25</v>
      </c>
      <c r="G973">
        <v>450.76652904954898</v>
      </c>
      <c r="H973">
        <v>34.103720460144402</v>
      </c>
      <c r="I973">
        <v>127.55430354177901</v>
      </c>
      <c r="J973">
        <v>4.7842001021758396</v>
      </c>
      <c r="K973">
        <v>563.166985565039</v>
      </c>
      <c r="L973">
        <v>388.69343553448101</v>
      </c>
      <c r="M973">
        <v>83.874889043598998</v>
      </c>
      <c r="N973">
        <v>1.19468730402512</v>
      </c>
      <c r="O973">
        <v>4.6194749086074998</v>
      </c>
      <c r="P973">
        <v>526.875</v>
      </c>
      <c r="Q973">
        <v>0.15347156036416601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324</v>
      </c>
      <c r="E974">
        <v>2664.2943245199999</v>
      </c>
      <c r="F974">
        <v>806.9</v>
      </c>
      <c r="G974">
        <v>-47.947652633039098</v>
      </c>
      <c r="H974">
        <v>-5.0901693342592997</v>
      </c>
      <c r="I974">
        <v>-23.5876946440297</v>
      </c>
      <c r="J974">
        <v>-2.7354513451161799</v>
      </c>
      <c r="K974">
        <v>801.04514566524097</v>
      </c>
      <c r="L974">
        <v>850.637851016166</v>
      </c>
      <c r="M974">
        <v>56.748045602404602</v>
      </c>
      <c r="N974">
        <v>0.81530041100075501</v>
      </c>
      <c r="O974">
        <v>36.324203742719</v>
      </c>
      <c r="P974">
        <v>12.916316820598899</v>
      </c>
      <c r="Q974">
        <v>3.3753954586073998E-2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27</v>
      </c>
      <c r="E975">
        <v>2660.49</v>
      </c>
      <c r="F975">
        <v>41.4</v>
      </c>
      <c r="G975">
        <v>81.204191229596304</v>
      </c>
      <c r="H975">
        <v>0.66168005414469899</v>
      </c>
      <c r="I975">
        <v>13.746440510707799</v>
      </c>
      <c r="J975">
        <v>0.53849484886201504</v>
      </c>
      <c r="K975">
        <v>39.3467966165028</v>
      </c>
      <c r="L975">
        <v>35.079218909158797</v>
      </c>
      <c r="M975">
        <v>54.663518510482902</v>
      </c>
      <c r="N975">
        <v>1.4507809027023</v>
      </c>
      <c r="O975">
        <v>26.570048309178699</v>
      </c>
      <c r="P975">
        <v>118.469656992084</v>
      </c>
      <c r="Q975">
        <v>5.9916007089435001E-2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815</v>
      </c>
      <c r="E976">
        <v>2658.1857987599901</v>
      </c>
      <c r="F976">
        <v>508.95</v>
      </c>
      <c r="G976">
        <v>-40.474608279637003</v>
      </c>
      <c r="H976">
        <v>12.168365067051999</v>
      </c>
      <c r="I976">
        <v>-14.450648185373399</v>
      </c>
      <c r="J976">
        <v>-3.55594016185055</v>
      </c>
      <c r="K976">
        <v>460.47907582770699</v>
      </c>
      <c r="L976">
        <v>483.99300324216102</v>
      </c>
      <c r="M976">
        <v>61.727142191691698</v>
      </c>
      <c r="N976">
        <v>2.29124819950064</v>
      </c>
      <c r="O976">
        <v>27.006582178995899</v>
      </c>
      <c r="P976">
        <v>30.801850424055399</v>
      </c>
      <c r="Q976">
        <v>-9.9642771956000006E-2</v>
      </c>
    </row>
    <row r="977" spans="1:17" hidden="1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414</v>
      </c>
      <c r="E977">
        <v>2657.2707722649998</v>
      </c>
      <c r="F977">
        <v>242.3</v>
      </c>
      <c r="G977">
        <v>-17.7445123456984</v>
      </c>
      <c r="H977">
        <v>2.87299730831911</v>
      </c>
      <c r="I977">
        <v>10.3796433269804</v>
      </c>
      <c r="J977">
        <v>-2.95984531246767</v>
      </c>
      <c r="K977">
        <v>223.68955610234201</v>
      </c>
      <c r="L977">
        <v>208.940274586247</v>
      </c>
      <c r="M977">
        <v>63.083737673106803</v>
      </c>
      <c r="N977">
        <v>1.54373336649715</v>
      </c>
      <c r="O977">
        <v>8.1097812628972292</v>
      </c>
      <c r="P977">
        <v>35.363128491620103</v>
      </c>
      <c r="Q977">
        <v>3.5262589474419999E-3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21</v>
      </c>
      <c r="E978">
        <v>2655.5305999950001</v>
      </c>
      <c r="F978">
        <v>514.4</v>
      </c>
      <c r="G978">
        <v>198.51225010918901</v>
      </c>
      <c r="H978">
        <v>2.6555395448436401</v>
      </c>
      <c r="I978">
        <v>34.112507146115703</v>
      </c>
      <c r="J978">
        <v>-8.5211159897781705</v>
      </c>
      <c r="K978">
        <v>478.85417798417598</v>
      </c>
      <c r="L978">
        <v>414.56205138006499</v>
      </c>
      <c r="M978">
        <v>50.401327121977701</v>
      </c>
      <c r="N978">
        <v>1.62363988310509</v>
      </c>
      <c r="O978">
        <v>16.582426127527199</v>
      </c>
      <c r="P978">
        <v>247.56756756756701</v>
      </c>
      <c r="Q978">
        <v>4.1905929898767999E-2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1617</v>
      </c>
      <c r="E979">
        <v>2644.090741</v>
      </c>
      <c r="F979">
        <v>62.54</v>
      </c>
      <c r="G979">
        <v>-2.7087764038009601</v>
      </c>
      <c r="H979">
        <v>-7.0838734745293204</v>
      </c>
      <c r="I979">
        <v>2.11942258545412</v>
      </c>
      <c r="J979">
        <v>-2.4706664420787701</v>
      </c>
      <c r="K979">
        <v>62.199418751205798</v>
      </c>
      <c r="L979">
        <v>57.820197328230499</v>
      </c>
      <c r="M979">
        <v>53.860821394049402</v>
      </c>
      <c r="N979">
        <v>0.79467433797665998</v>
      </c>
      <c r="O979">
        <v>5.4525103933482599</v>
      </c>
      <c r="P979">
        <v>27.346772551415199</v>
      </c>
      <c r="Q979">
        <v>-2.7484158448541001E-2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46</v>
      </c>
      <c r="E980">
        <v>2627.378555365</v>
      </c>
      <c r="F980">
        <v>307.85000000000002</v>
      </c>
      <c r="G980">
        <v>19.262186299643702</v>
      </c>
      <c r="H980">
        <v>-8.9478485914367294</v>
      </c>
      <c r="I980">
        <v>7.4059690516304801</v>
      </c>
      <c r="J980">
        <v>-3.9306192673364801</v>
      </c>
      <c r="K980">
        <v>303.613566291072</v>
      </c>
      <c r="L980">
        <v>266.31558830808098</v>
      </c>
      <c r="M980">
        <v>46.358347398684899</v>
      </c>
      <c r="N980">
        <v>0.38879482453839098</v>
      </c>
      <c r="O980">
        <v>8.1695630989117909</v>
      </c>
      <c r="P980">
        <v>64.361986118526403</v>
      </c>
      <c r="Q980">
        <v>3.5874263073177003E-2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98</v>
      </c>
      <c r="E981">
        <v>2626.8455313119998</v>
      </c>
      <c r="F981">
        <v>261.93</v>
      </c>
      <c r="G981">
        <v>12057.0775956709</v>
      </c>
      <c r="H981">
        <v>40.585240037475103</v>
      </c>
      <c r="I981">
        <v>855.57901064363796</v>
      </c>
      <c r="J981">
        <v>-2.4866332311574801</v>
      </c>
      <c r="K981">
        <v>84.505088654204101</v>
      </c>
      <c r="L981">
        <v>26.934256903812301</v>
      </c>
      <c r="M981">
        <v>95.220695714961195</v>
      </c>
      <c r="N981">
        <v>6.5948125001387397E-3</v>
      </c>
      <c r="O981">
        <v>0</v>
      </c>
      <c r="P981">
        <v>12996.5</v>
      </c>
      <c r="Q981">
        <v>0.10167183441581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535</v>
      </c>
      <c r="E982">
        <v>2611.4070139380001</v>
      </c>
      <c r="F982">
        <v>135.51</v>
      </c>
      <c r="G982">
        <v>94.043983016756499</v>
      </c>
      <c r="H982">
        <v>32.021254085099301</v>
      </c>
      <c r="I982">
        <v>26.971309452122298</v>
      </c>
      <c r="J982">
        <v>21.388356095116901</v>
      </c>
      <c r="K982">
        <v>113.530076765933</v>
      </c>
      <c r="L982">
        <v>100.923804167177</v>
      </c>
      <c r="M982">
        <v>92.998432260720904</v>
      </c>
      <c r="N982">
        <v>3.44140080450962</v>
      </c>
      <c r="O982">
        <v>9.9549848719651699</v>
      </c>
      <c r="P982">
        <v>121.42156862745</v>
      </c>
      <c r="Q982">
        <v>5.1013461866027003E-2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375</v>
      </c>
      <c r="E983">
        <v>2600.9095861800001</v>
      </c>
      <c r="F983">
        <v>631</v>
      </c>
      <c r="G983">
        <v>-37.475754708547399</v>
      </c>
      <c r="H983">
        <v>-11.811501526179701</v>
      </c>
      <c r="I983">
        <v>-18.511686636027299</v>
      </c>
      <c r="J983">
        <v>-5.1378856396353303</v>
      </c>
      <c r="K983">
        <v>651.52307683557206</v>
      </c>
      <c r="L983">
        <v>661.99920882242498</v>
      </c>
      <c r="M983">
        <v>39.9755213734636</v>
      </c>
      <c r="N983">
        <v>0.72953271927841201</v>
      </c>
      <c r="O983">
        <v>26.568938193343801</v>
      </c>
      <c r="P983">
        <v>7.2582015978242396</v>
      </c>
      <c r="Q983">
        <v>4.8923278000383E-2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197</v>
      </c>
      <c r="E984">
        <v>2598.94992796</v>
      </c>
      <c r="F984">
        <v>2809.85</v>
      </c>
      <c r="G984">
        <v>7.9203537482018103</v>
      </c>
      <c r="H984">
        <v>-1.4293996810663601</v>
      </c>
      <c r="I984">
        <v>2.1473877225143299</v>
      </c>
      <c r="J984">
        <v>-3.8244614781411501</v>
      </c>
      <c r="K984">
        <v>2664.3946617914498</v>
      </c>
      <c r="L984">
        <v>2443.47139248242</v>
      </c>
      <c r="M984">
        <v>48.586857353891801</v>
      </c>
      <c r="N984">
        <v>1.12374908041871</v>
      </c>
      <c r="O984">
        <v>7.97017634393295</v>
      </c>
      <c r="P984">
        <v>41.550590665222501</v>
      </c>
      <c r="Q984">
        <v>4.5540920705505E-2</v>
      </c>
    </row>
    <row r="985" spans="1:17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75</v>
      </c>
      <c r="E985">
        <v>2591.5717345329999</v>
      </c>
      <c r="F985">
        <v>197.48</v>
      </c>
      <c r="G985">
        <v>-30.791321016723401</v>
      </c>
      <c r="H985">
        <v>-5.9482007402783204</v>
      </c>
      <c r="I985">
        <v>-2.3274921837664202</v>
      </c>
      <c r="J985">
        <v>-0.67345783631126599</v>
      </c>
      <c r="K985">
        <v>192.53443930003499</v>
      </c>
      <c r="L985">
        <v>184.40464991760101</v>
      </c>
      <c r="M985">
        <v>51.1111136425693</v>
      </c>
      <c r="N985">
        <v>1.45486518944334</v>
      </c>
      <c r="O985">
        <v>30.620822361758101</v>
      </c>
      <c r="P985">
        <v>27.653522947640599</v>
      </c>
      <c r="Q985">
        <v>4.4738790117232002E-2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267</v>
      </c>
      <c r="E986">
        <v>2587.2010291799902</v>
      </c>
      <c r="F986">
        <v>699.55</v>
      </c>
      <c r="G986">
        <v>60.362173964062499</v>
      </c>
      <c r="H986">
        <v>9.7532464791669593</v>
      </c>
      <c r="I986">
        <v>16.3774596729045</v>
      </c>
      <c r="J986">
        <v>9.38729787072376</v>
      </c>
      <c r="K986">
        <v>592.85537160648698</v>
      </c>
      <c r="L986">
        <v>536.285219703439</v>
      </c>
      <c r="M986">
        <v>77.031832883398096</v>
      </c>
      <c r="N986">
        <v>1.92124798460375</v>
      </c>
      <c r="O986">
        <v>3.16632120648989</v>
      </c>
      <c r="P986">
        <v>87.295850066934307</v>
      </c>
      <c r="Q986">
        <v>5.0971274187578998E-2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542</v>
      </c>
      <c r="E987">
        <v>2584.5881569500002</v>
      </c>
      <c r="F987">
        <v>1135.25</v>
      </c>
      <c r="G987">
        <v>-63.257811187440502</v>
      </c>
      <c r="H987">
        <v>-1.32573549777803</v>
      </c>
      <c r="I987">
        <v>-39.928205520865802</v>
      </c>
      <c r="J987">
        <v>-4.6472637102152996</v>
      </c>
      <c r="K987">
        <v>1115.89917808613</v>
      </c>
      <c r="L987">
        <v>1331.39585826897</v>
      </c>
      <c r="M987">
        <v>57.262443317519697</v>
      </c>
      <c r="N987">
        <v>1.88110862605176</v>
      </c>
      <c r="O987">
        <v>65.170667253908803</v>
      </c>
      <c r="P987">
        <v>18.663112783526699</v>
      </c>
      <c r="Q987">
        <v>-0.15324145296551001</v>
      </c>
    </row>
    <row r="988" spans="1:17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302</v>
      </c>
      <c r="E988">
        <v>2581.6461025599901</v>
      </c>
      <c r="F988">
        <v>1729.15</v>
      </c>
      <c r="G988">
        <v>3.5457144938238301</v>
      </c>
      <c r="H988">
        <v>-1.5304922506010801</v>
      </c>
      <c r="I988">
        <v>10.5407069846485</v>
      </c>
      <c r="J988">
        <v>-5.5739868480118604</v>
      </c>
      <c r="K988">
        <v>1703.27521576651</v>
      </c>
      <c r="L988">
        <v>1635.49981395686</v>
      </c>
      <c r="M988">
        <v>54.240566902922197</v>
      </c>
      <c r="N988">
        <v>0.89475993691210298</v>
      </c>
      <c r="O988">
        <v>23.031547292022001</v>
      </c>
      <c r="P988">
        <v>35.08984375</v>
      </c>
      <c r="Q988">
        <v>1.6224241277638999E-2</v>
      </c>
    </row>
    <row r="989" spans="1:17" hidden="1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1283</v>
      </c>
      <c r="E989">
        <v>2580.8388</v>
      </c>
      <c r="F989">
        <v>999.99</v>
      </c>
      <c r="G989">
        <v>-25.713102003486298</v>
      </c>
      <c r="H989">
        <v>-7.0689117825899697</v>
      </c>
      <c r="I989">
        <v>-10.953354670015001</v>
      </c>
      <c r="J989">
        <v>-2.48763323115748</v>
      </c>
      <c r="K989">
        <v>999.99675568197995</v>
      </c>
      <c r="L989">
        <v>999.996888215014</v>
      </c>
      <c r="M989">
        <v>55.379180563809697</v>
      </c>
      <c r="N989">
        <v>1.0653909129534</v>
      </c>
      <c r="O989">
        <v>3.0010300103000902</v>
      </c>
      <c r="P989">
        <v>3.09175257731959</v>
      </c>
      <c r="Q989">
        <v>-0.101916752053546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E990">
        <v>2574.367886475</v>
      </c>
      <c r="F990">
        <v>1990.95</v>
      </c>
      <c r="G990">
        <v>418.67207102345901</v>
      </c>
      <c r="H990">
        <v>3.4922144430383302</v>
      </c>
      <c r="I990">
        <v>203.003334047165</v>
      </c>
      <c r="J990">
        <v>-3.8936684070368801</v>
      </c>
      <c r="K990">
        <v>1697.01416072244</v>
      </c>
      <c r="L990">
        <v>1201.47812339558</v>
      </c>
      <c r="M990">
        <v>61.4104603571555</v>
      </c>
      <c r="N990">
        <v>1.19865806726499</v>
      </c>
      <c r="O990">
        <v>6.9665235189231201</v>
      </c>
      <c r="P990">
        <v>494.31343283581998</v>
      </c>
      <c r="Q990">
        <v>0.26116491753735999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542</v>
      </c>
      <c r="E991">
        <v>2567.0137545450002</v>
      </c>
      <c r="F991">
        <v>194.5</v>
      </c>
      <c r="G991">
        <v>38.072732735130799</v>
      </c>
      <c r="H991">
        <v>-12.787281380963099</v>
      </c>
      <c r="I991">
        <v>24.210953182660401</v>
      </c>
      <c r="J991">
        <v>-12.680337831641699</v>
      </c>
      <c r="K991">
        <v>196.85629076645</v>
      </c>
      <c r="L991">
        <v>179.91413351280099</v>
      </c>
      <c r="M991">
        <v>26.304352604283199</v>
      </c>
      <c r="N991">
        <v>1.32220665132544</v>
      </c>
      <c r="O991">
        <v>19.280205655526899</v>
      </c>
      <c r="P991">
        <v>75.067506750674994</v>
      </c>
      <c r="Q991">
        <v>-2.6764334289848001E-2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278</v>
      </c>
      <c r="E992">
        <v>2564.8139828849999</v>
      </c>
      <c r="F992">
        <v>2095.6</v>
      </c>
      <c r="G992">
        <v>-21.591670060525601</v>
      </c>
      <c r="H992">
        <v>0.164999609815078</v>
      </c>
      <c r="I992">
        <v>-20.527327701298699</v>
      </c>
      <c r="J992">
        <v>-0.66202627890017696</v>
      </c>
      <c r="K992">
        <v>1999.6342109459699</v>
      </c>
      <c r="L992">
        <v>2001.52827860206</v>
      </c>
      <c r="M992">
        <v>61.386256563091898</v>
      </c>
      <c r="N992">
        <v>1.8202214619571599</v>
      </c>
      <c r="O992">
        <v>23.830883756441999</v>
      </c>
      <c r="P992">
        <v>38.905644118914203</v>
      </c>
      <c r="Q992">
        <v>6.7402337406594001E-2</v>
      </c>
    </row>
    <row r="993" spans="1:17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80</v>
      </c>
      <c r="E993">
        <v>2558.4607040000001</v>
      </c>
      <c r="F993">
        <v>100.08</v>
      </c>
      <c r="G993">
        <v>14.3429204054772</v>
      </c>
      <c r="H993">
        <v>-2.4297712648931999</v>
      </c>
      <c r="I993">
        <v>-32.581172211126997</v>
      </c>
      <c r="J993">
        <v>-2.5975762467903598</v>
      </c>
      <c r="K993">
        <v>96.932728139079401</v>
      </c>
      <c r="L993">
        <v>100.865211003382</v>
      </c>
      <c r="M993">
        <v>48.797422871801999</v>
      </c>
      <c r="N993">
        <v>2.42844565052263</v>
      </c>
      <c r="O993">
        <v>55.875299760191801</v>
      </c>
      <c r="P993">
        <v>45.889212827988302</v>
      </c>
      <c r="Q993">
        <v>5.2508608984896003E-2</v>
      </c>
    </row>
    <row r="994" spans="1:17" hidden="1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378</v>
      </c>
      <c r="E994">
        <v>2552.0798871000002</v>
      </c>
      <c r="F994">
        <v>1361.45</v>
      </c>
      <c r="G994">
        <v>-23.622679057448401</v>
      </c>
      <c r="H994">
        <v>6.5964403725259597</v>
      </c>
      <c r="I994">
        <v>15.341708409762299</v>
      </c>
      <c r="J994">
        <v>-2.9455593440533101</v>
      </c>
      <c r="K994">
        <v>1209.0465535138701</v>
      </c>
      <c r="L994">
        <v>1192.8218585586501</v>
      </c>
      <c r="M994">
        <v>61.368253505895296</v>
      </c>
      <c r="N994">
        <v>1.96731049253334</v>
      </c>
      <c r="O994">
        <v>9.4421388960299595</v>
      </c>
      <c r="P994">
        <v>65.014241561117501</v>
      </c>
      <c r="Q994">
        <v>-4.6167499707695001E-2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129</v>
      </c>
      <c r="E995">
        <v>2545.6196249999998</v>
      </c>
      <c r="F995">
        <v>308.95</v>
      </c>
      <c r="G995">
        <v>36.125556980274702</v>
      </c>
      <c r="H995">
        <v>-4.33944366950647</v>
      </c>
      <c r="I995">
        <v>26.480919351337199</v>
      </c>
      <c r="J995">
        <v>-5.7224282458656397</v>
      </c>
      <c r="K995">
        <v>290.85516585266203</v>
      </c>
      <c r="L995">
        <v>242.30481528366499</v>
      </c>
      <c r="M995">
        <v>51.562381196161702</v>
      </c>
      <c r="N995">
        <v>0.45949139144845602</v>
      </c>
      <c r="O995">
        <v>10.1149053244861</v>
      </c>
      <c r="P995">
        <v>76.744851258581207</v>
      </c>
      <c r="Q995">
        <v>8.8037456615869994E-2</v>
      </c>
    </row>
    <row r="996" spans="1:17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1793</v>
      </c>
      <c r="E996">
        <v>2541.6390875339998</v>
      </c>
      <c r="F996">
        <v>53.97</v>
      </c>
      <c r="G996">
        <v>29.8200392068882</v>
      </c>
      <c r="H996">
        <v>-1.71218055729353</v>
      </c>
      <c r="I996">
        <v>-16.681612311936401</v>
      </c>
      <c r="J996">
        <v>-6.9489988225553203</v>
      </c>
      <c r="K996">
        <v>52.455001850757803</v>
      </c>
      <c r="L996">
        <v>51.0540312856021</v>
      </c>
      <c r="M996">
        <v>46.853187015735202</v>
      </c>
      <c r="N996">
        <v>1.68272876251176</v>
      </c>
      <c r="O996">
        <v>28.589957383731701</v>
      </c>
      <c r="P996">
        <v>63.793626707131999</v>
      </c>
      <c r="Q996">
        <v>-3.5718359735172997E-2</v>
      </c>
    </row>
    <row r="997" spans="1:17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459</v>
      </c>
      <c r="E997">
        <v>2532.7875746999998</v>
      </c>
      <c r="F997">
        <v>347.15</v>
      </c>
      <c r="G997">
        <v>-24.292606279468298</v>
      </c>
      <c r="H997">
        <v>-2.8507740526662499</v>
      </c>
      <c r="I997">
        <v>-13.328620136831599</v>
      </c>
      <c r="J997">
        <v>-0.74940695378522904</v>
      </c>
      <c r="K997">
        <v>339.55509988598698</v>
      </c>
      <c r="L997">
        <v>343.95923997798502</v>
      </c>
      <c r="M997">
        <v>58.735888944418598</v>
      </c>
      <c r="N997">
        <v>1.2342109446499401</v>
      </c>
      <c r="O997">
        <v>27.2936770848336</v>
      </c>
      <c r="P997">
        <v>17.6580240637179</v>
      </c>
      <c r="Q997">
        <v>-2.6699078190928E-2</v>
      </c>
    </row>
    <row r="998" spans="1:17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D998" t="s">
        <v>381</v>
      </c>
      <c r="E998">
        <v>2532.5175571200002</v>
      </c>
      <c r="F998">
        <v>489.1</v>
      </c>
      <c r="G998">
        <v>-49.510728486934198</v>
      </c>
      <c r="H998">
        <v>-6.6157086066513804</v>
      </c>
      <c r="I998">
        <v>-22.379373865958499</v>
      </c>
      <c r="J998">
        <v>-4.2251375002655998</v>
      </c>
      <c r="K998">
        <v>494.12897468272502</v>
      </c>
      <c r="L998">
        <v>508.59929179054097</v>
      </c>
      <c r="M998">
        <v>40.574262711396003</v>
      </c>
      <c r="N998">
        <v>0.71119458785772105</v>
      </c>
      <c r="O998">
        <v>73.1752197914536</v>
      </c>
      <c r="P998">
        <v>11.159090909090899</v>
      </c>
    </row>
    <row r="999" spans="1:17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109</v>
      </c>
      <c r="E999">
        <v>2515.9605310000002</v>
      </c>
      <c r="F999">
        <v>10.02</v>
      </c>
      <c r="G999">
        <v>0.24963091576827801</v>
      </c>
      <c r="H999">
        <v>-44.1844761997679</v>
      </c>
      <c r="I999">
        <v>-64.1299247634729</v>
      </c>
      <c r="J999">
        <v>-3.9289409234651802</v>
      </c>
      <c r="K999">
        <v>13.988058027299999</v>
      </c>
      <c r="L999">
        <v>16.066877331149598</v>
      </c>
      <c r="M999">
        <v>39.067207931439398</v>
      </c>
      <c r="N999">
        <v>0.77499886143386898</v>
      </c>
      <c r="O999">
        <v>170.95808383233501</v>
      </c>
      <c r="P999">
        <v>33.599999999999902</v>
      </c>
      <c r="Q999">
        <v>3.493728357731E-3</v>
      </c>
    </row>
    <row r="1000" spans="1:17" hidden="1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302</v>
      </c>
      <c r="E1000">
        <v>2503.9744028999999</v>
      </c>
      <c r="F1000">
        <v>1643.1</v>
      </c>
      <c r="G1000">
        <v>850.30111179574305</v>
      </c>
      <c r="H1000">
        <v>19.188479744071799</v>
      </c>
      <c r="I1000">
        <v>126.919523723035</v>
      </c>
      <c r="J1000">
        <v>-9.0569035014277492</v>
      </c>
      <c r="K1000">
        <v>1422.5069604094199</v>
      </c>
      <c r="L1000">
        <v>942.90397435026296</v>
      </c>
      <c r="M1000">
        <v>51.243680080206701</v>
      </c>
      <c r="N1000">
        <v>1.7696819798392101</v>
      </c>
      <c r="O1000">
        <v>21.721136875418399</v>
      </c>
      <c r="P1000">
        <v>901.58488265772598</v>
      </c>
      <c r="Q1000">
        <v>0.247524640349817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535</v>
      </c>
      <c r="E1001">
        <v>2486.3851793539998</v>
      </c>
      <c r="F1001">
        <v>104.03</v>
      </c>
      <c r="G1001">
        <v>87.811488160447993</v>
      </c>
      <c r="H1001">
        <v>-5.1864811113503899</v>
      </c>
      <c r="I1001">
        <v>19.574621490587202</v>
      </c>
      <c r="J1001">
        <v>-6.0395089268903197</v>
      </c>
      <c r="K1001">
        <v>98.440267362953094</v>
      </c>
      <c r="L1001">
        <v>80.433928827820793</v>
      </c>
      <c r="M1001">
        <v>49.755727450314303</v>
      </c>
      <c r="N1001">
        <v>0.72135099665783398</v>
      </c>
      <c r="O1001">
        <v>11.602422378160099</v>
      </c>
      <c r="P1001">
        <v>127.139737991266</v>
      </c>
      <c r="Q1001">
        <v>9.8433983905179996E-3</v>
      </c>
    </row>
    <row r="1002" spans="1:17" hidden="1" x14ac:dyDescent="0.3">
      <c r="A1002" t="s">
        <v>2150</v>
      </c>
      <c r="B1002" t="s">
        <v>2151</v>
      </c>
      <c r="C1002" t="str">
        <f>IFERROR(VLOOKUP(Table1[[#This Row],[Ticker]],[1]!Table1[[Symbol]:[Industry]],2,FALSE),"-")</f>
        <v>-</v>
      </c>
      <c r="D1002" t="s">
        <v>46</v>
      </c>
      <c r="E1002">
        <v>2483.5317</v>
      </c>
      <c r="F1002">
        <v>204.77</v>
      </c>
      <c r="G1002">
        <v>14.9869666306934</v>
      </c>
      <c r="H1002">
        <v>2.4101101954319901</v>
      </c>
      <c r="I1002">
        <v>-16.761922287310298</v>
      </c>
      <c r="J1002">
        <v>0.74635987800784398</v>
      </c>
      <c r="K1002">
        <v>178.64598027161301</v>
      </c>
      <c r="L1002">
        <v>185.88794999999999</v>
      </c>
      <c r="M1002">
        <v>60.027777776746802</v>
      </c>
      <c r="N1002">
        <v>2.3193068342510901</v>
      </c>
      <c r="O1002">
        <v>18.181374224739901</v>
      </c>
      <c r="P1002">
        <v>45.226950354609897</v>
      </c>
    </row>
    <row r="1003" spans="1:17" hidden="1" x14ac:dyDescent="0.3">
      <c r="A1003" t="s">
        <v>2152</v>
      </c>
      <c r="B1003" t="s">
        <v>2153</v>
      </c>
      <c r="C1003" t="str">
        <f>IFERROR(VLOOKUP(Table1[[#This Row],[Ticker]],[1]!Table1[[Symbol]:[Industry]],2,FALSE),"-")</f>
        <v>-</v>
      </c>
      <c r="D1003" t="s">
        <v>414</v>
      </c>
      <c r="E1003">
        <v>2476.5152640299998</v>
      </c>
      <c r="F1003">
        <v>177.36</v>
      </c>
      <c r="G1003">
        <v>39.637571475380298</v>
      </c>
      <c r="H1003">
        <v>2.9976619879018198</v>
      </c>
      <c r="I1003">
        <v>31.4482876423093</v>
      </c>
      <c r="J1003">
        <v>2.67595056685014</v>
      </c>
      <c r="K1003">
        <v>150.33409226456001</v>
      </c>
      <c r="L1003">
        <v>128.756294965634</v>
      </c>
      <c r="M1003">
        <v>55.980486703258599</v>
      </c>
      <c r="N1003">
        <v>0.84941440793952305</v>
      </c>
      <c r="O1003">
        <v>2.0184934596301201</v>
      </c>
      <c r="P1003">
        <v>86.6947368421052</v>
      </c>
      <c r="Q1003">
        <v>0.113881149636524</v>
      </c>
    </row>
    <row r="1004" spans="1:17" hidden="1" x14ac:dyDescent="0.3">
      <c r="A1004" t="s">
        <v>2154</v>
      </c>
      <c r="B1004" t="s">
        <v>2155</v>
      </c>
      <c r="C1004" t="str">
        <f>IFERROR(VLOOKUP(Table1[[#This Row],[Ticker]],[1]!Table1[[Symbol]:[Industry]],2,FALSE),"-")</f>
        <v>-</v>
      </c>
      <c r="D1004" t="s">
        <v>197</v>
      </c>
      <c r="E1004">
        <v>2457.2711820999998</v>
      </c>
      <c r="F1004">
        <v>445.75</v>
      </c>
      <c r="G1004">
        <v>-5.7831734224326103</v>
      </c>
      <c r="H1004">
        <v>4.47249225781405</v>
      </c>
      <c r="I1004">
        <v>10.9038509068028</v>
      </c>
      <c r="J1004">
        <v>-7.5318600969689703E-2</v>
      </c>
      <c r="K1004">
        <v>402.06881556310799</v>
      </c>
      <c r="L1004">
        <v>371.96314040526602</v>
      </c>
      <c r="M1004">
        <v>61.254129366491497</v>
      </c>
      <c r="N1004">
        <v>1.29333052037791</v>
      </c>
      <c r="O1004">
        <v>2.8827818283791302</v>
      </c>
      <c r="P1004">
        <v>42.389394665388899</v>
      </c>
      <c r="Q1004">
        <v>2.5066037919099999E-4</v>
      </c>
    </row>
    <row r="1005" spans="1:17" hidden="1" x14ac:dyDescent="0.3">
      <c r="A1005" t="s">
        <v>2156</v>
      </c>
      <c r="B1005" t="s">
        <v>2157</v>
      </c>
      <c r="C1005" t="str">
        <f>IFERROR(VLOOKUP(Table1[[#This Row],[Ticker]],[1]!Table1[[Symbol]:[Industry]],2,FALSE),"-")</f>
        <v>-</v>
      </c>
      <c r="D1005" t="s">
        <v>286</v>
      </c>
      <c r="E1005">
        <v>2451.2737455000001</v>
      </c>
      <c r="F1005">
        <v>138.43</v>
      </c>
      <c r="G1005">
        <v>29.3512516618745</v>
      </c>
      <c r="H1005">
        <v>-5.5140827037886497</v>
      </c>
      <c r="I1005">
        <v>3.6420161909121198</v>
      </c>
      <c r="J1005">
        <v>-5.00794004933931</v>
      </c>
      <c r="K1005">
        <v>137.84744478059201</v>
      </c>
      <c r="L1005">
        <v>122.68121715517699</v>
      </c>
      <c r="M1005">
        <v>39.710207534203597</v>
      </c>
      <c r="N1005">
        <v>0.467028811020824</v>
      </c>
      <c r="O1005">
        <v>11.8254713573647</v>
      </c>
      <c r="P1005">
        <v>75.117014547754593</v>
      </c>
      <c r="Q1005">
        <v>0.13196947886692001</v>
      </c>
    </row>
    <row r="1006" spans="1:17" hidden="1" x14ac:dyDescent="0.3">
      <c r="A1006" t="s">
        <v>2158</v>
      </c>
      <c r="B1006" t="s">
        <v>2159</v>
      </c>
      <c r="C1006" t="str">
        <f>IFERROR(VLOOKUP(Table1[[#This Row],[Ticker]],[1]!Table1[[Symbol]:[Industry]],2,FALSE),"-")</f>
        <v>-</v>
      </c>
      <c r="D1006" t="s">
        <v>342</v>
      </c>
      <c r="E1006">
        <v>2446.7019355900002</v>
      </c>
      <c r="F1006">
        <v>567</v>
      </c>
      <c r="G1006">
        <v>530.11974767730203</v>
      </c>
      <c r="H1006">
        <v>-7.7702070892018096</v>
      </c>
      <c r="I1006">
        <v>116.667075277797</v>
      </c>
      <c r="J1006">
        <v>-7.9035038462659699</v>
      </c>
      <c r="K1006">
        <v>587.00068877672595</v>
      </c>
      <c r="L1006">
        <v>414.198381629832</v>
      </c>
      <c r="M1006">
        <v>37.2456608832413</v>
      </c>
      <c r="N1006">
        <v>0.37104945461795003</v>
      </c>
      <c r="O1006">
        <v>31.208112874779498</v>
      </c>
      <c r="P1006">
        <v>589.78102189780998</v>
      </c>
      <c r="Q1006">
        <v>0.16245521638583901</v>
      </c>
    </row>
    <row r="1007" spans="1:17" hidden="1" x14ac:dyDescent="0.3">
      <c r="A1007" t="s">
        <v>2160</v>
      </c>
      <c r="B1007" t="s">
        <v>2161</v>
      </c>
      <c r="C1007" t="str">
        <f>IFERROR(VLOOKUP(Table1[[#This Row],[Ticker]],[1]!Table1[[Symbol]:[Industry]],2,FALSE),"-")</f>
        <v>-</v>
      </c>
      <c r="D1007" t="s">
        <v>24</v>
      </c>
      <c r="E1007">
        <v>2442.75583521</v>
      </c>
      <c r="F1007">
        <v>315.7</v>
      </c>
      <c r="G1007">
        <v>-1.7201760848383001</v>
      </c>
      <c r="H1007">
        <v>-0.59348305571293103</v>
      </c>
      <c r="I1007">
        <v>6.5830139077958103</v>
      </c>
      <c r="J1007">
        <v>-11.3220369578655</v>
      </c>
      <c r="K1007">
        <v>292.86417441608802</v>
      </c>
      <c r="L1007">
        <v>290.65927736176798</v>
      </c>
      <c r="M1007">
        <v>43.649045018188801</v>
      </c>
      <c r="N1007">
        <v>4.4755100366140601</v>
      </c>
      <c r="O1007">
        <v>21.634463097877699</v>
      </c>
      <c r="P1007">
        <v>26.5838011226944</v>
      </c>
      <c r="Q1007">
        <v>-7.4800606626109004E-2</v>
      </c>
    </row>
    <row r="1008" spans="1:17" hidden="1" x14ac:dyDescent="0.3">
      <c r="A1008" t="s">
        <v>2162</v>
      </c>
      <c r="B1008" t="s">
        <v>2163</v>
      </c>
      <c r="C1008" t="str">
        <f>IFERROR(VLOOKUP(Table1[[#This Row],[Ticker]],[1]!Table1[[Symbol]:[Industry]],2,FALSE),"-")</f>
        <v>-</v>
      </c>
      <c r="D1008" t="s">
        <v>184</v>
      </c>
      <c r="E1008">
        <v>2442.0303180000001</v>
      </c>
      <c r="F1008">
        <v>89.45</v>
      </c>
      <c r="G1008">
        <v>586.40811011772496</v>
      </c>
      <c r="H1008">
        <v>-12.226848728916099</v>
      </c>
      <c r="I1008">
        <v>42.156464706081401</v>
      </c>
      <c r="J1008">
        <v>-7.6455701774836999</v>
      </c>
      <c r="K1008">
        <v>97.544654902996299</v>
      </c>
      <c r="L1008">
        <v>79.812933533199995</v>
      </c>
      <c r="M1008">
        <v>31.543586035010499</v>
      </c>
      <c r="N1008">
        <v>1.22965657905473</v>
      </c>
      <c r="O1008">
        <v>56.512017887087701</v>
      </c>
      <c r="P1008">
        <v>640.17376913529097</v>
      </c>
      <c r="Q1008">
        <v>0.182763095901957</v>
      </c>
    </row>
    <row r="1009" spans="1:17" hidden="1" x14ac:dyDescent="0.3">
      <c r="A1009" t="s">
        <v>2164</v>
      </c>
      <c r="B1009" t="s">
        <v>2165</v>
      </c>
      <c r="C1009" t="str">
        <f>IFERROR(VLOOKUP(Table1[[#This Row],[Ticker]],[1]!Table1[[Symbol]:[Industry]],2,FALSE),"-")</f>
        <v>-</v>
      </c>
      <c r="D1009" t="s">
        <v>953</v>
      </c>
      <c r="E1009">
        <v>2441.1047756759999</v>
      </c>
      <c r="F1009">
        <v>22.95</v>
      </c>
      <c r="G1009">
        <v>13.0784387820121</v>
      </c>
      <c r="H1009">
        <v>-6.0434128961757203</v>
      </c>
      <c r="I1009">
        <v>8.5788953299849595</v>
      </c>
      <c r="J1009">
        <v>-7.1925155840986603</v>
      </c>
      <c r="K1009">
        <v>23.631255471308801</v>
      </c>
      <c r="L1009">
        <v>22.441615912075701</v>
      </c>
      <c r="M1009">
        <v>34.548968558189799</v>
      </c>
      <c r="N1009">
        <v>0.78181192155247703</v>
      </c>
      <c r="O1009">
        <v>40.305010893246198</v>
      </c>
      <c r="P1009">
        <v>57.731958762886499</v>
      </c>
      <c r="Q1009">
        <v>-4.6829844693884001E-2</v>
      </c>
    </row>
    <row r="1010" spans="1:17" hidden="1" x14ac:dyDescent="0.3">
      <c r="A1010" t="s">
        <v>2166</v>
      </c>
      <c r="B1010" t="s">
        <v>2167</v>
      </c>
      <c r="C1010" t="str">
        <f>IFERROR(VLOOKUP(Table1[[#This Row],[Ticker]],[1]!Table1[[Symbol]:[Industry]],2,FALSE),"-")</f>
        <v>-</v>
      </c>
      <c r="D1010" t="s">
        <v>162</v>
      </c>
      <c r="E1010">
        <v>2431.8301013999999</v>
      </c>
      <c r="F1010">
        <v>1623.7</v>
      </c>
      <c r="G1010">
        <v>174.67557095597999</v>
      </c>
      <c r="H1010">
        <v>13.0035061611683</v>
      </c>
      <c r="I1010">
        <v>153.62317083104401</v>
      </c>
      <c r="J1010">
        <v>3.6940845083905498</v>
      </c>
      <c r="K1010">
        <v>1343.06890492568</v>
      </c>
      <c r="L1010">
        <v>998.49373051898499</v>
      </c>
      <c r="M1010">
        <v>61.232055049713601</v>
      </c>
      <c r="N1010">
        <v>1.5857622800087301</v>
      </c>
      <c r="O1010">
        <v>9.8140050501939804</v>
      </c>
      <c r="P1010">
        <v>228.58443792370699</v>
      </c>
      <c r="Q1010">
        <v>0.12925892125081301</v>
      </c>
    </row>
    <row r="1011" spans="1:17" hidden="1" x14ac:dyDescent="0.3">
      <c r="A1011" t="s">
        <v>2168</v>
      </c>
      <c r="B1011" t="s">
        <v>2169</v>
      </c>
      <c r="C1011" t="str">
        <f>IFERROR(VLOOKUP(Table1[[#This Row],[Ticker]],[1]!Table1[[Symbol]:[Industry]],2,FALSE),"-")</f>
        <v>-</v>
      </c>
      <c r="D1011" t="s">
        <v>662</v>
      </c>
      <c r="E1011">
        <v>2429.1608332800001</v>
      </c>
      <c r="F1011">
        <v>176.88</v>
      </c>
      <c r="G1011">
        <v>17.549885009500599</v>
      </c>
      <c r="H1011">
        <v>-6.9437582837186396</v>
      </c>
      <c r="I1011">
        <v>-9.9357927054233706</v>
      </c>
      <c r="J1011">
        <v>-3.9254421862155402</v>
      </c>
      <c r="K1011">
        <v>178.61994169998499</v>
      </c>
      <c r="L1011">
        <v>164.31554169917399</v>
      </c>
      <c r="M1011">
        <v>46.821160874169898</v>
      </c>
      <c r="N1011">
        <v>1.00913202551784</v>
      </c>
      <c r="O1011">
        <v>13.0144730890999</v>
      </c>
      <c r="P1011">
        <v>49.581395348837198</v>
      </c>
      <c r="Q1011">
        <v>0.180879871552135</v>
      </c>
    </row>
    <row r="1012" spans="1:17" hidden="1" x14ac:dyDescent="0.3">
      <c r="A1012" t="s">
        <v>2170</v>
      </c>
      <c r="B1012" t="s">
        <v>2171</v>
      </c>
      <c r="C1012" t="str">
        <f>IFERROR(VLOOKUP(Table1[[#This Row],[Ticker]],[1]!Table1[[Symbol]:[Industry]],2,FALSE),"-")</f>
        <v>-</v>
      </c>
      <c r="D1012" t="s">
        <v>154</v>
      </c>
      <c r="E1012">
        <v>2427.3501329999999</v>
      </c>
      <c r="F1012">
        <v>1338.7</v>
      </c>
      <c r="G1012">
        <v>384.267850377466</v>
      </c>
      <c r="H1012">
        <v>-0.68158215033547898</v>
      </c>
      <c r="I1012">
        <v>399.02859771093699</v>
      </c>
      <c r="J1012">
        <v>-7.9218342950989697</v>
      </c>
      <c r="K1012">
        <v>1086.21383730654</v>
      </c>
      <c r="M1012">
        <v>48.939518643008299</v>
      </c>
      <c r="N1012">
        <v>0.80714584664184796</v>
      </c>
      <c r="O1012">
        <v>17.203256891013599</v>
      </c>
      <c r="P1012">
        <v>478.64707153663198</v>
      </c>
    </row>
    <row r="1013" spans="1:17" hidden="1" x14ac:dyDescent="0.3">
      <c r="A1013" t="s">
        <v>2172</v>
      </c>
      <c r="B1013" t="s">
        <v>2173</v>
      </c>
      <c r="C1013" t="str">
        <f>IFERROR(VLOOKUP(Table1[[#This Row],[Ticker]],[1]!Table1[[Symbol]:[Industry]],2,FALSE),"-")</f>
        <v>-</v>
      </c>
      <c r="D1013" t="s">
        <v>197</v>
      </c>
      <c r="E1013">
        <v>2426.3881452000001</v>
      </c>
      <c r="F1013">
        <v>806.3</v>
      </c>
      <c r="G1013">
        <v>17.169240561339802</v>
      </c>
      <c r="H1013">
        <v>-2.7650432035372701</v>
      </c>
      <c r="I1013">
        <v>19.6542704211002</v>
      </c>
      <c r="J1013">
        <v>-3.99844425477953</v>
      </c>
      <c r="K1013">
        <v>721.89866509049398</v>
      </c>
      <c r="L1013">
        <v>645.79150991452002</v>
      </c>
      <c r="M1013">
        <v>50.9957188901111</v>
      </c>
      <c r="N1013">
        <v>0.74549413383799501</v>
      </c>
      <c r="O1013">
        <v>3.1873992310554402</v>
      </c>
      <c r="P1013">
        <v>46.055610904809299</v>
      </c>
      <c r="Q1013">
        <v>5.9284710447663001E-2</v>
      </c>
    </row>
    <row r="1014" spans="1:17" hidden="1" x14ac:dyDescent="0.3">
      <c r="A1014" t="s">
        <v>2174</v>
      </c>
      <c r="B1014" t="s">
        <v>2175</v>
      </c>
      <c r="C1014" t="str">
        <f>IFERROR(VLOOKUP(Table1[[#This Row],[Ticker]],[1]!Table1[[Symbol]:[Industry]],2,FALSE),"-")</f>
        <v>-</v>
      </c>
      <c r="D1014" t="s">
        <v>49</v>
      </c>
      <c r="E1014">
        <v>2424.7958668739998</v>
      </c>
      <c r="F1014">
        <v>223.85</v>
      </c>
      <c r="G1014">
        <v>0.39800910762473402</v>
      </c>
      <c r="H1014">
        <v>-10.755111433092299</v>
      </c>
      <c r="I1014">
        <v>-19.808217862197399</v>
      </c>
      <c r="J1014">
        <v>-10.282534527686099</v>
      </c>
      <c r="K1014">
        <v>233.48906336376399</v>
      </c>
      <c r="L1014">
        <v>228.894105114653</v>
      </c>
      <c r="M1014">
        <v>32.8975773921672</v>
      </c>
      <c r="N1014">
        <v>0.93670898985267004</v>
      </c>
      <c r="O1014">
        <v>26.669644851463001</v>
      </c>
      <c r="P1014">
        <v>32.848664688427199</v>
      </c>
      <c r="Q1014">
        <v>8.4500676801036997E-2</v>
      </c>
    </row>
    <row r="1015" spans="1:17" hidden="1" x14ac:dyDescent="0.3">
      <c r="A1015" t="s">
        <v>2176</v>
      </c>
      <c r="B1015" t="s">
        <v>2177</v>
      </c>
      <c r="C1015" t="str">
        <f>IFERROR(VLOOKUP(Table1[[#This Row],[Ticker]],[1]!Table1[[Symbol]:[Industry]],2,FALSE),"-")</f>
        <v>-</v>
      </c>
      <c r="D1015" t="s">
        <v>507</v>
      </c>
      <c r="E1015">
        <v>2418.7884864150001</v>
      </c>
      <c r="F1015">
        <v>710.15</v>
      </c>
      <c r="G1015">
        <v>57.669725627243103</v>
      </c>
      <c r="H1015">
        <v>4.4582440324796</v>
      </c>
      <c r="I1015">
        <v>25.654358805025801</v>
      </c>
      <c r="J1015">
        <v>-4.5654308995330801</v>
      </c>
      <c r="K1015">
        <v>638.47608904889898</v>
      </c>
      <c r="L1015">
        <v>527.79488035342899</v>
      </c>
      <c r="M1015">
        <v>43.335224921907198</v>
      </c>
      <c r="N1015">
        <v>0.91818928751548501</v>
      </c>
      <c r="O1015">
        <v>12.511441244807401</v>
      </c>
      <c r="P1015">
        <v>91.157469717362005</v>
      </c>
      <c r="Q1015">
        <v>0.13538085518545201</v>
      </c>
    </row>
    <row r="1016" spans="1:17" hidden="1" x14ac:dyDescent="0.3">
      <c r="A1016" t="s">
        <v>2178</v>
      </c>
      <c r="B1016" t="s">
        <v>2179</v>
      </c>
      <c r="C1016" t="str">
        <f>IFERROR(VLOOKUP(Table1[[#This Row],[Ticker]],[1]!Table1[[Symbol]:[Industry]],2,FALSE),"-")</f>
        <v>-</v>
      </c>
      <c r="D1016" t="s">
        <v>80</v>
      </c>
      <c r="E1016">
        <v>2402.5764127500001</v>
      </c>
      <c r="F1016">
        <v>889.45</v>
      </c>
      <c r="G1016">
        <v>162.983108658042</v>
      </c>
      <c r="H1016">
        <v>-6.6484197701776102</v>
      </c>
      <c r="I1016">
        <v>7.7596907086970104</v>
      </c>
      <c r="J1016">
        <v>-2.77762946532386</v>
      </c>
      <c r="K1016">
        <v>855.21545657833497</v>
      </c>
      <c r="L1016">
        <v>685.79551945975402</v>
      </c>
      <c r="M1016">
        <v>48.709960736623501</v>
      </c>
      <c r="N1016">
        <v>1.21106742004505</v>
      </c>
      <c r="O1016">
        <v>5.1211422789364001</v>
      </c>
      <c r="P1016">
        <v>214.29328621908101</v>
      </c>
      <c r="Q1016">
        <v>8.8035780281061002E-2</v>
      </c>
    </row>
    <row r="1017" spans="1:17" hidden="1" x14ac:dyDescent="0.3">
      <c r="A1017" t="s">
        <v>2180</v>
      </c>
      <c r="B1017" t="s">
        <v>2181</v>
      </c>
      <c r="C1017" t="str">
        <f>IFERROR(VLOOKUP(Table1[[#This Row],[Ticker]],[1]!Table1[[Symbol]:[Industry]],2,FALSE),"-")</f>
        <v>-</v>
      </c>
      <c r="D1017" t="s">
        <v>140</v>
      </c>
      <c r="E1017">
        <v>2390.9708774999999</v>
      </c>
      <c r="F1017">
        <v>683.35</v>
      </c>
      <c r="G1017">
        <v>58.114970528414197</v>
      </c>
      <c r="H1017">
        <v>-9.6205186232870794</v>
      </c>
      <c r="I1017">
        <v>41.530073088547901</v>
      </c>
      <c r="J1017">
        <v>-7.3574506813904401</v>
      </c>
      <c r="K1017">
        <v>713.25430306526903</v>
      </c>
      <c r="L1017">
        <v>611.44779797152898</v>
      </c>
      <c r="M1017">
        <v>37.164421023945103</v>
      </c>
      <c r="N1017">
        <v>0.35635552685222799</v>
      </c>
      <c r="O1017">
        <v>29.867564205750998</v>
      </c>
      <c r="P1017">
        <v>109.39175731576501</v>
      </c>
      <c r="Q1017">
        <v>7.9575602190818995E-2</v>
      </c>
    </row>
    <row r="1018" spans="1:17" hidden="1" x14ac:dyDescent="0.3">
      <c r="A1018" t="s">
        <v>2182</v>
      </c>
      <c r="B1018" t="s">
        <v>2183</v>
      </c>
      <c r="C1018" t="str">
        <f>IFERROR(VLOOKUP(Table1[[#This Row],[Ticker]],[1]!Table1[[Symbol]:[Industry]],2,FALSE),"-")</f>
        <v>-</v>
      </c>
      <c r="D1018" t="s">
        <v>535</v>
      </c>
      <c r="E1018">
        <v>2390.2559999999999</v>
      </c>
      <c r="F1018">
        <v>139.81</v>
      </c>
      <c r="G1018">
        <v>186.018741571932</v>
      </c>
      <c r="H1018">
        <v>-10.8511211343434</v>
      </c>
      <c r="I1018">
        <v>106.98996801120001</v>
      </c>
      <c r="J1018">
        <v>-4.4147094876566104</v>
      </c>
      <c r="K1018">
        <v>129.773276355902</v>
      </c>
      <c r="L1018">
        <v>93.587589792617194</v>
      </c>
      <c r="M1018">
        <v>43.261537294438298</v>
      </c>
      <c r="N1018">
        <v>0.34944816456102301</v>
      </c>
      <c r="O1018">
        <v>20.985623345969501</v>
      </c>
      <c r="P1018">
        <v>223.63425925925901</v>
      </c>
      <c r="Q1018">
        <v>4.7601988076644002E-2</v>
      </c>
    </row>
    <row r="1019" spans="1:17" hidden="1" x14ac:dyDescent="0.3">
      <c r="A1019" t="s">
        <v>2184</v>
      </c>
      <c r="B1019" t="s">
        <v>2185</v>
      </c>
      <c r="C1019" t="str">
        <f>IFERROR(VLOOKUP(Table1[[#This Row],[Ticker]],[1]!Table1[[Symbol]:[Industry]],2,FALSE),"-")</f>
        <v>-</v>
      </c>
      <c r="D1019" t="s">
        <v>414</v>
      </c>
      <c r="E1019">
        <v>2382.5523120900002</v>
      </c>
      <c r="F1019">
        <v>718.75</v>
      </c>
      <c r="G1019">
        <v>38.794964345070703</v>
      </c>
      <c r="H1019">
        <v>2.00715828785924</v>
      </c>
      <c r="I1019">
        <v>-13.935414668665199</v>
      </c>
      <c r="J1019">
        <v>-1.22784279515185</v>
      </c>
      <c r="K1019">
        <v>688.11338450856999</v>
      </c>
      <c r="L1019">
        <v>660.51954583760801</v>
      </c>
      <c r="M1019">
        <v>56.856974101953398</v>
      </c>
      <c r="N1019">
        <v>1.63804277526607</v>
      </c>
      <c r="O1019">
        <v>17.8434782608695</v>
      </c>
      <c r="P1019">
        <v>68.246722846441898</v>
      </c>
      <c r="Q1019">
        <v>4.7659651221899999E-3</v>
      </c>
    </row>
    <row r="1020" spans="1:17" hidden="1" x14ac:dyDescent="0.3">
      <c r="A1020" t="s">
        <v>2186</v>
      </c>
      <c r="B1020" t="s">
        <v>2187</v>
      </c>
      <c r="C1020" t="str">
        <f>IFERROR(VLOOKUP(Table1[[#This Row],[Ticker]],[1]!Table1[[Symbol]:[Industry]],2,FALSE),"-")</f>
        <v>-</v>
      </c>
      <c r="D1020" t="s">
        <v>542</v>
      </c>
      <c r="E1020">
        <v>2380.12061331</v>
      </c>
      <c r="F1020">
        <v>395.2</v>
      </c>
      <c r="G1020">
        <v>4.0797293020052203</v>
      </c>
      <c r="H1020">
        <v>-1.31599671741057</v>
      </c>
      <c r="I1020">
        <v>5.8152624078398896</v>
      </c>
      <c r="J1020">
        <v>-6.3356068381956101</v>
      </c>
      <c r="K1020">
        <v>368.50453123399899</v>
      </c>
      <c r="L1020">
        <v>339.30633353008301</v>
      </c>
      <c r="M1020">
        <v>49.142824792657102</v>
      </c>
      <c r="N1020">
        <v>1.2062680901546501</v>
      </c>
      <c r="O1020">
        <v>6.5156882591093002</v>
      </c>
      <c r="P1020">
        <v>39.057002111189298</v>
      </c>
      <c r="Q1020">
        <v>3.5166880263332E-2</v>
      </c>
    </row>
    <row r="1021" spans="1:17" hidden="1" x14ac:dyDescent="0.3">
      <c r="A1021" t="s">
        <v>2188</v>
      </c>
      <c r="B1021" t="s">
        <v>2189</v>
      </c>
      <c r="C1021" t="str">
        <f>IFERROR(VLOOKUP(Table1[[#This Row],[Ticker]],[1]!Table1[[Symbol]:[Industry]],2,FALSE),"-")</f>
        <v>-</v>
      </c>
      <c r="D1021" t="s">
        <v>92</v>
      </c>
      <c r="E1021">
        <v>2376.3522929759902</v>
      </c>
      <c r="F1021">
        <v>51.05</v>
      </c>
      <c r="G1021">
        <v>65.704808444274704</v>
      </c>
      <c r="H1021">
        <v>1.57038608975045</v>
      </c>
      <c r="I1021">
        <v>-9.3603148690200193</v>
      </c>
      <c r="J1021">
        <v>-7.9310776756019203</v>
      </c>
      <c r="K1021">
        <v>52.090783561047402</v>
      </c>
      <c r="L1021">
        <v>47.9440786274657</v>
      </c>
      <c r="M1021">
        <v>37.4541029575511</v>
      </c>
      <c r="N1021">
        <v>0.98658137952542002</v>
      </c>
      <c r="O1021">
        <v>30.264446620959799</v>
      </c>
      <c r="P1021">
        <v>100.589390962671</v>
      </c>
      <c r="Q1021">
        <v>6.2734871528756994E-2</v>
      </c>
    </row>
    <row r="1022" spans="1:17" x14ac:dyDescent="0.3">
      <c r="A1022" t="s">
        <v>2190</v>
      </c>
      <c r="B1022" t="s">
        <v>2191</v>
      </c>
      <c r="C1022" t="str">
        <f>IFERROR(VLOOKUP(Table1[[#This Row],[Ticker]],[1]!Table1[[Symbol]:[Industry]],2,FALSE),"-")</f>
        <v>-</v>
      </c>
      <c r="D1022" t="s">
        <v>278</v>
      </c>
      <c r="E1022">
        <v>2369.6475882300001</v>
      </c>
      <c r="F1022">
        <v>409.4</v>
      </c>
      <c r="G1022">
        <v>-25.010785591460699</v>
      </c>
      <c r="H1022">
        <v>2.7538811707496902</v>
      </c>
      <c r="I1022">
        <v>-24.471577314712899</v>
      </c>
      <c r="J1022">
        <v>-5.2098528961773702</v>
      </c>
      <c r="K1022">
        <v>389.84296235670899</v>
      </c>
      <c r="L1022">
        <v>403.708056699059</v>
      </c>
      <c r="M1022">
        <v>55.569157787070601</v>
      </c>
      <c r="N1022">
        <v>1.64430114989772</v>
      </c>
      <c r="O1022">
        <v>30.898876404494299</v>
      </c>
      <c r="P1022">
        <v>23.741876983527199</v>
      </c>
      <c r="Q1022">
        <v>-7.5485666346581007E-2</v>
      </c>
    </row>
    <row r="1023" spans="1:17" hidden="1" x14ac:dyDescent="0.3">
      <c r="A1023" t="s">
        <v>2192</v>
      </c>
      <c r="B1023" t="s">
        <v>2193</v>
      </c>
      <c r="C1023" t="str">
        <f>IFERROR(VLOOKUP(Table1[[#This Row],[Ticker]],[1]!Table1[[Symbol]:[Industry]],2,FALSE),"-")</f>
        <v>-</v>
      </c>
      <c r="D1023" t="s">
        <v>21</v>
      </c>
      <c r="E1023">
        <v>2346.6114952399998</v>
      </c>
      <c r="F1023">
        <v>608.04999999999995</v>
      </c>
      <c r="G1023">
        <v>71.648891157236605</v>
      </c>
      <c r="H1023">
        <v>2.2678815753435999</v>
      </c>
      <c r="I1023">
        <v>30.2084114356146</v>
      </c>
      <c r="J1023">
        <v>-8.8689397082506893</v>
      </c>
      <c r="K1023">
        <v>555.92893088124197</v>
      </c>
      <c r="L1023">
        <v>500.078146521505</v>
      </c>
      <c r="M1023">
        <v>62.752958632866701</v>
      </c>
      <c r="N1023">
        <v>1.39845140562431</v>
      </c>
      <c r="O1023">
        <v>21.5196118740235</v>
      </c>
      <c r="P1023">
        <v>128.590225563909</v>
      </c>
      <c r="Q1023">
        <v>0.114715698810284</v>
      </c>
    </row>
    <row r="1024" spans="1:17" x14ac:dyDescent="0.3">
      <c r="A1024" t="s">
        <v>2194</v>
      </c>
      <c r="B1024" t="s">
        <v>2195</v>
      </c>
      <c r="C1024" t="str">
        <f>IFERROR(VLOOKUP(Table1[[#This Row],[Ticker]],[1]!Table1[[Symbol]:[Industry]],2,FALSE),"-")</f>
        <v>-</v>
      </c>
      <c r="D1024" t="s">
        <v>230</v>
      </c>
      <c r="E1024">
        <v>2340.5739564649998</v>
      </c>
      <c r="F1024">
        <v>520.9</v>
      </c>
      <c r="G1024">
        <v>-31.864875690060199</v>
      </c>
      <c r="H1024">
        <v>-2.73873472523336</v>
      </c>
      <c r="I1024">
        <v>-20.4712012915193</v>
      </c>
      <c r="J1024">
        <v>-6.0191917996872704</v>
      </c>
      <c r="K1024">
        <v>527.21246898498896</v>
      </c>
      <c r="L1024">
        <v>548.11293505499395</v>
      </c>
      <c r="M1024">
        <v>45.661162006876403</v>
      </c>
      <c r="N1024">
        <v>1.1982390541443799</v>
      </c>
      <c r="O1024">
        <v>38.731042426569303</v>
      </c>
      <c r="P1024">
        <v>14.7356828193832</v>
      </c>
    </row>
    <row r="1025" spans="1:17" hidden="1" x14ac:dyDescent="0.3">
      <c r="A1025" t="s">
        <v>2196</v>
      </c>
      <c r="B1025" t="s">
        <v>2197</v>
      </c>
      <c r="C1025" t="str">
        <f>IFERROR(VLOOKUP(Table1[[#This Row],[Ticker]],[1]!Table1[[Symbol]:[Industry]],2,FALSE),"-")</f>
        <v>-</v>
      </c>
      <c r="D1025" t="s">
        <v>230</v>
      </c>
      <c r="E1025">
        <v>2337.5097763200001</v>
      </c>
      <c r="F1025">
        <v>642.79999999999995</v>
      </c>
      <c r="G1025">
        <v>53.871045359058897</v>
      </c>
      <c r="H1025">
        <v>-1.6044971484436299</v>
      </c>
      <c r="I1025">
        <v>-30.927455821586701</v>
      </c>
      <c r="J1025">
        <v>-5.54320598356761</v>
      </c>
      <c r="K1025">
        <v>634.90069373725498</v>
      </c>
      <c r="L1025">
        <v>601.98387838621397</v>
      </c>
      <c r="M1025">
        <v>51.9568490538297</v>
      </c>
      <c r="N1025">
        <v>1.36261333516447</v>
      </c>
      <c r="O1025">
        <v>45.457373988798999</v>
      </c>
      <c r="P1025">
        <v>91.8805970149253</v>
      </c>
      <c r="Q1025">
        <v>4.3123989351823003E-2</v>
      </c>
    </row>
    <row r="1026" spans="1:17" hidden="1" x14ac:dyDescent="0.3">
      <c r="A1026" t="s">
        <v>2198</v>
      </c>
      <c r="B1026" t="s">
        <v>2199</v>
      </c>
      <c r="C1026" t="str">
        <f>IFERROR(VLOOKUP(Table1[[#This Row],[Ticker]],[1]!Table1[[Symbol]:[Industry]],2,FALSE),"-")</f>
        <v>-</v>
      </c>
      <c r="D1026" t="s">
        <v>347</v>
      </c>
      <c r="E1026">
        <v>2334.9972944340002</v>
      </c>
      <c r="F1026">
        <v>260.44</v>
      </c>
      <c r="G1026">
        <v>0.48631996183155102</v>
      </c>
      <c r="H1026">
        <v>30.8330783164199</v>
      </c>
      <c r="I1026">
        <v>14.5004391642816</v>
      </c>
      <c r="J1026">
        <v>5.56851594648138</v>
      </c>
      <c r="K1026">
        <v>203.73408163435201</v>
      </c>
      <c r="M1026">
        <v>78.356941342109195</v>
      </c>
      <c r="N1026">
        <v>2.25298965362868</v>
      </c>
      <c r="O1026">
        <v>3.2099523882660201</v>
      </c>
      <c r="P1026">
        <v>72.934926958831298</v>
      </c>
    </row>
    <row r="1027" spans="1:17" hidden="1" x14ac:dyDescent="0.3">
      <c r="A1027" t="s">
        <v>2200</v>
      </c>
      <c r="B1027" t="s">
        <v>2201</v>
      </c>
      <c r="C1027" t="str">
        <f>IFERROR(VLOOKUP(Table1[[#This Row],[Ticker]],[1]!Table1[[Symbol]:[Industry]],2,FALSE),"-")</f>
        <v>-</v>
      </c>
      <c r="D1027" t="s">
        <v>86</v>
      </c>
      <c r="E1027">
        <v>2331.0555034200002</v>
      </c>
      <c r="F1027">
        <v>27.24</v>
      </c>
      <c r="G1027">
        <v>198.42171692484101</v>
      </c>
      <c r="H1027">
        <v>-4.0342039174214301</v>
      </c>
      <c r="I1027">
        <v>34.179565870702298</v>
      </c>
      <c r="J1027">
        <v>-7.5263294686445299</v>
      </c>
      <c r="K1027">
        <v>26.063947822408899</v>
      </c>
      <c r="L1027">
        <v>21.6022727709218</v>
      </c>
      <c r="M1027">
        <v>49.908413859625298</v>
      </c>
      <c r="N1027">
        <v>1.8611806182061199</v>
      </c>
      <c r="O1027">
        <v>23.164464023494801</v>
      </c>
      <c r="P1027">
        <v>254.26611659938999</v>
      </c>
      <c r="Q1027">
        <v>9.9681524907586E-2</v>
      </c>
    </row>
    <row r="1028" spans="1:17" hidden="1" x14ac:dyDescent="0.3">
      <c r="A1028" t="s">
        <v>2202</v>
      </c>
      <c r="B1028" t="s">
        <v>2203</v>
      </c>
      <c r="C1028" t="str">
        <f>IFERROR(VLOOKUP(Table1[[#This Row],[Ticker]],[1]!Table1[[Symbol]:[Industry]],2,FALSE),"-")</f>
        <v>-</v>
      </c>
      <c r="D1028" t="s">
        <v>129</v>
      </c>
      <c r="E1028">
        <v>2326.3785643000001</v>
      </c>
      <c r="F1028">
        <v>163.82</v>
      </c>
      <c r="G1028">
        <v>9.2172829268985605</v>
      </c>
      <c r="H1028">
        <v>-5.1046438915196797</v>
      </c>
      <c r="I1028">
        <v>-27.519708884427999</v>
      </c>
      <c r="J1028">
        <v>-8.8710965408446505</v>
      </c>
      <c r="K1028">
        <v>163.22940764145801</v>
      </c>
      <c r="L1028">
        <v>163.533873997022</v>
      </c>
      <c r="M1028">
        <v>42.154121843324397</v>
      </c>
      <c r="N1028">
        <v>0.94806720510847997</v>
      </c>
      <c r="O1028">
        <v>29.898669271151199</v>
      </c>
      <c r="P1028">
        <v>36.687526074259402</v>
      </c>
      <c r="Q1028">
        <v>-6.7916303177129999E-3</v>
      </c>
    </row>
    <row r="1029" spans="1:17" hidden="1" x14ac:dyDescent="0.3">
      <c r="A1029" t="s">
        <v>2204</v>
      </c>
      <c r="B1029" t="s">
        <v>2205</v>
      </c>
      <c r="C1029" t="str">
        <f>IFERROR(VLOOKUP(Table1[[#This Row],[Ticker]],[1]!Table1[[Symbol]:[Industry]],2,FALSE),"-")</f>
        <v>-</v>
      </c>
      <c r="D1029" t="s">
        <v>535</v>
      </c>
      <c r="E1029">
        <v>2322.2589444999999</v>
      </c>
      <c r="F1029">
        <v>496</v>
      </c>
      <c r="G1029">
        <v>56.771324526378002</v>
      </c>
      <c r="H1029">
        <v>8.51925906478305</v>
      </c>
      <c r="I1029">
        <v>38.941873193387799</v>
      </c>
      <c r="J1029">
        <v>-7.39423076709177</v>
      </c>
      <c r="K1029">
        <v>424.15283672754401</v>
      </c>
      <c r="L1029">
        <v>356.37206891950098</v>
      </c>
      <c r="M1029">
        <v>56.200790469219299</v>
      </c>
      <c r="N1029">
        <v>0.86561534325520795</v>
      </c>
      <c r="O1029">
        <v>2.80241935483871</v>
      </c>
      <c r="P1029">
        <v>94.662480376765998</v>
      </c>
    </row>
    <row r="1030" spans="1:17" hidden="1" x14ac:dyDescent="0.3">
      <c r="A1030" t="s">
        <v>2206</v>
      </c>
      <c r="B1030" t="s">
        <v>2207</v>
      </c>
      <c r="C1030" t="str">
        <f>IFERROR(VLOOKUP(Table1[[#This Row],[Ticker]],[1]!Table1[[Symbol]:[Industry]],2,FALSE),"-")</f>
        <v>-</v>
      </c>
      <c r="D1030" t="s">
        <v>613</v>
      </c>
      <c r="E1030">
        <v>2319.0920481200001</v>
      </c>
      <c r="F1030">
        <v>516.15</v>
      </c>
      <c r="G1030">
        <v>-29.597047127698399</v>
      </c>
      <c r="H1030">
        <v>6.1937766729827999</v>
      </c>
      <c r="I1030">
        <v>-14.592791522437301</v>
      </c>
      <c r="J1030">
        <v>1.1318545045003101</v>
      </c>
      <c r="K1030">
        <v>473.33551082921599</v>
      </c>
      <c r="L1030">
        <v>495.59212541654301</v>
      </c>
      <c r="M1030">
        <v>80.270424951817105</v>
      </c>
      <c r="N1030">
        <v>2.16055918508627</v>
      </c>
      <c r="O1030">
        <v>23.026252058510099</v>
      </c>
      <c r="P1030">
        <v>26.013183593749901</v>
      </c>
      <c r="Q1030">
        <v>3.6384143001848002E-2</v>
      </c>
    </row>
    <row r="1031" spans="1:17" hidden="1" x14ac:dyDescent="0.3">
      <c r="A1031" t="s">
        <v>2208</v>
      </c>
      <c r="B1031" t="s">
        <v>2209</v>
      </c>
      <c r="C1031" t="str">
        <f>IFERROR(VLOOKUP(Table1[[#This Row],[Ticker]],[1]!Table1[[Symbol]:[Industry]],2,FALSE),"-")</f>
        <v>-</v>
      </c>
      <c r="D1031" t="s">
        <v>278</v>
      </c>
      <c r="E1031">
        <v>2309.3344466499998</v>
      </c>
      <c r="F1031">
        <v>469</v>
      </c>
      <c r="G1031">
        <v>23.412494180933301</v>
      </c>
      <c r="H1031">
        <v>12.549497384183599</v>
      </c>
      <c r="I1031">
        <v>-20.993593760836902</v>
      </c>
      <c r="J1031">
        <v>-2.8395744076280698</v>
      </c>
      <c r="K1031">
        <v>429.78803915270402</v>
      </c>
      <c r="L1031">
        <v>441.37765076959698</v>
      </c>
      <c r="M1031">
        <v>66.410379570588603</v>
      </c>
      <c r="N1031">
        <v>1.0930592492255999</v>
      </c>
      <c r="O1031">
        <v>36.641791044776099</v>
      </c>
      <c r="P1031">
        <v>52.520325203252</v>
      </c>
      <c r="Q1031">
        <v>4.5700271177443998E-2</v>
      </c>
    </row>
    <row r="1032" spans="1:17" hidden="1" x14ac:dyDescent="0.3">
      <c r="A1032" t="s">
        <v>2210</v>
      </c>
      <c r="B1032" t="s">
        <v>2211</v>
      </c>
      <c r="C1032" t="str">
        <f>IFERROR(VLOOKUP(Table1[[#This Row],[Ticker]],[1]!Table1[[Symbol]:[Industry]],2,FALSE),"-")</f>
        <v>-</v>
      </c>
      <c r="D1032" t="s">
        <v>62</v>
      </c>
      <c r="E1032">
        <v>2294.7897239909998</v>
      </c>
      <c r="F1032">
        <v>109.13</v>
      </c>
      <c r="G1032">
        <v>51.8113279639403</v>
      </c>
      <c r="H1032">
        <v>4.6412177290873</v>
      </c>
      <c r="I1032">
        <v>21.890006863764601</v>
      </c>
      <c r="J1032">
        <v>2.7433667688425101</v>
      </c>
      <c r="K1032">
        <v>100.83177032772601</v>
      </c>
      <c r="L1032">
        <v>94.101902991195601</v>
      </c>
      <c r="M1032">
        <v>73.139618531999801</v>
      </c>
      <c r="N1032">
        <v>1.4345181104793501</v>
      </c>
      <c r="O1032">
        <v>18.207642261522899</v>
      </c>
      <c r="P1032">
        <v>83.104026845637506</v>
      </c>
      <c r="Q1032">
        <v>1.158537743525E-2</v>
      </c>
    </row>
    <row r="1033" spans="1:17" hidden="1" x14ac:dyDescent="0.3">
      <c r="A1033" t="s">
        <v>2212</v>
      </c>
      <c r="B1033" t="s">
        <v>2213</v>
      </c>
      <c r="C1033" t="str">
        <f>IFERROR(VLOOKUP(Table1[[#This Row],[Ticker]],[1]!Table1[[Symbol]:[Industry]],2,FALSE),"-")</f>
        <v>-</v>
      </c>
      <c r="D1033" t="s">
        <v>342</v>
      </c>
      <c r="E1033">
        <v>2293.4023139999999</v>
      </c>
      <c r="F1033">
        <v>983.95</v>
      </c>
      <c r="G1033">
        <v>159.118277356768</v>
      </c>
      <c r="H1033">
        <v>34.082863936644799</v>
      </c>
      <c r="I1033">
        <v>173.87902469023899</v>
      </c>
      <c r="J1033">
        <v>8.7220536495165799</v>
      </c>
      <c r="K1033">
        <v>708.31225994418901</v>
      </c>
      <c r="M1033">
        <v>61.523428431576598</v>
      </c>
      <c r="N1033">
        <v>0.88491087369656496</v>
      </c>
      <c r="O1033">
        <v>7.1904060165658796</v>
      </c>
      <c r="P1033">
        <v>318.70212765957399</v>
      </c>
    </row>
    <row r="1034" spans="1:17" hidden="1" x14ac:dyDescent="0.3">
      <c r="A1034" t="s">
        <v>2214</v>
      </c>
      <c r="B1034" t="s">
        <v>2215</v>
      </c>
      <c r="C1034" t="str">
        <f>IFERROR(VLOOKUP(Table1[[#This Row],[Ticker]],[1]!Table1[[Symbol]:[Industry]],2,FALSE),"-")</f>
        <v>-</v>
      </c>
      <c r="D1034" t="s">
        <v>21</v>
      </c>
      <c r="E1034">
        <v>2285.8583061149998</v>
      </c>
      <c r="F1034">
        <v>253.65</v>
      </c>
      <c r="G1034">
        <v>-56.314194899661203</v>
      </c>
      <c r="H1034">
        <v>-12.4496342346396</v>
      </c>
      <c r="I1034">
        <v>-41.553447566189902</v>
      </c>
      <c r="J1034">
        <v>-9.0802846141164704</v>
      </c>
      <c r="K1034">
        <v>275.65903047700499</v>
      </c>
      <c r="M1034">
        <v>33.825124359024002</v>
      </c>
      <c r="N1034">
        <v>1.31592756989957</v>
      </c>
      <c r="O1034">
        <v>67.0411985018726</v>
      </c>
      <c r="P1034">
        <v>14.6440677966101</v>
      </c>
    </row>
    <row r="1035" spans="1:17" hidden="1" x14ac:dyDescent="0.3">
      <c r="A1035" t="s">
        <v>2216</v>
      </c>
      <c r="B1035" t="s">
        <v>2217</v>
      </c>
      <c r="C1035" t="str">
        <f>IFERROR(VLOOKUP(Table1[[#This Row],[Ticker]],[1]!Table1[[Symbol]:[Industry]],2,FALSE),"-")</f>
        <v>-</v>
      </c>
      <c r="D1035" t="s">
        <v>1489</v>
      </c>
      <c r="E1035">
        <v>2277.0229396200002</v>
      </c>
      <c r="F1035">
        <v>2516.15</v>
      </c>
      <c r="G1035">
        <v>52.033327197712701</v>
      </c>
      <c r="H1035">
        <v>8.8608214059296895</v>
      </c>
      <c r="I1035">
        <v>0.20956271456636499</v>
      </c>
      <c r="J1035">
        <v>-2.3469043052737</v>
      </c>
      <c r="K1035">
        <v>2241.1893027614901</v>
      </c>
      <c r="L1035">
        <v>2105.2737874771501</v>
      </c>
      <c r="M1035">
        <v>67.845440484924495</v>
      </c>
      <c r="N1035">
        <v>2.8545386344845398</v>
      </c>
      <c r="O1035">
        <v>5.3196351568865099</v>
      </c>
      <c r="P1035">
        <v>80.362711013942103</v>
      </c>
      <c r="Q1035">
        <v>0.151608559599996</v>
      </c>
    </row>
    <row r="1036" spans="1:17" hidden="1" x14ac:dyDescent="0.3">
      <c r="A1036" t="s">
        <v>2218</v>
      </c>
      <c r="B1036" t="s">
        <v>2219</v>
      </c>
      <c r="C1036" t="str">
        <f>IFERROR(VLOOKUP(Table1[[#This Row],[Ticker]],[1]!Table1[[Symbol]:[Industry]],2,FALSE),"-")</f>
        <v>-</v>
      </c>
      <c r="D1036" t="s">
        <v>129</v>
      </c>
      <c r="E1036">
        <v>2272.359583809</v>
      </c>
      <c r="F1036">
        <v>173.87</v>
      </c>
      <c r="G1036">
        <v>95.559972471370401</v>
      </c>
      <c r="H1036">
        <v>5.2295206949025097</v>
      </c>
      <c r="I1036">
        <v>26.223187736296499</v>
      </c>
      <c r="J1036">
        <v>-6.5379152824395401</v>
      </c>
      <c r="K1036">
        <v>152.889784013114</v>
      </c>
      <c r="L1036">
        <v>129.690512008551</v>
      </c>
      <c r="M1036">
        <v>52.106823471775499</v>
      </c>
      <c r="N1036">
        <v>0.77765604581830605</v>
      </c>
      <c r="O1036">
        <v>6.9764766779778</v>
      </c>
      <c r="P1036">
        <v>126.984334203655</v>
      </c>
      <c r="Q1036">
        <v>0.15154658888119801</v>
      </c>
    </row>
    <row r="1037" spans="1:17" x14ac:dyDescent="0.3">
      <c r="A1037" t="s">
        <v>2220</v>
      </c>
      <c r="B1037" t="s">
        <v>2221</v>
      </c>
      <c r="C1037" t="str">
        <f>IFERROR(VLOOKUP(Table1[[#This Row],[Ticker]],[1]!Table1[[Symbol]:[Industry]],2,FALSE),"-")</f>
        <v>-</v>
      </c>
      <c r="D1037" t="s">
        <v>218</v>
      </c>
      <c r="E1037">
        <v>2263.55173229</v>
      </c>
      <c r="F1037">
        <v>308.95</v>
      </c>
      <c r="G1037">
        <v>-53.189891285423101</v>
      </c>
      <c r="H1037">
        <v>-0.57818264243365702</v>
      </c>
      <c r="I1037">
        <v>-13.996446934254701</v>
      </c>
      <c r="J1037">
        <v>-9.7820913732685799</v>
      </c>
      <c r="K1037">
        <v>290.51951329312101</v>
      </c>
      <c r="L1037">
        <v>323.30393335091497</v>
      </c>
      <c r="M1037">
        <v>47.793122055888901</v>
      </c>
      <c r="N1037">
        <v>1.87122356348538</v>
      </c>
      <c r="O1037">
        <v>44.003884123644497</v>
      </c>
      <c r="P1037">
        <v>25.870849460175101</v>
      </c>
    </row>
    <row r="1038" spans="1:17" hidden="1" x14ac:dyDescent="0.3">
      <c r="A1038" t="s">
        <v>2222</v>
      </c>
      <c r="B1038" t="s">
        <v>2223</v>
      </c>
      <c r="C1038" t="str">
        <f>IFERROR(VLOOKUP(Table1[[#This Row],[Ticker]],[1]!Table1[[Symbol]:[Industry]],2,FALSE),"-")</f>
        <v>-</v>
      </c>
      <c r="D1038" t="s">
        <v>1152</v>
      </c>
      <c r="E1038">
        <v>2257.9543980499998</v>
      </c>
      <c r="F1038">
        <v>834.9</v>
      </c>
      <c r="G1038">
        <v>-7.5499377779150096</v>
      </c>
      <c r="H1038">
        <v>-5.6511396116126997</v>
      </c>
      <c r="I1038">
        <v>-9.2221243788002294</v>
      </c>
      <c r="J1038">
        <v>-3.19493213329419</v>
      </c>
      <c r="K1038">
        <v>867.53947181462604</v>
      </c>
      <c r="L1038">
        <v>846.20455893972598</v>
      </c>
      <c r="M1038">
        <v>52.5983158739853</v>
      </c>
      <c r="N1038">
        <v>0.78680224682442002</v>
      </c>
      <c r="O1038">
        <v>37.854832914121403</v>
      </c>
      <c r="P1038">
        <v>40.780709889553997</v>
      </c>
      <c r="Q1038">
        <v>1.17967760043E-2</v>
      </c>
    </row>
    <row r="1039" spans="1:17" hidden="1" x14ac:dyDescent="0.3">
      <c r="A1039" t="s">
        <v>2224</v>
      </c>
      <c r="B1039" t="s">
        <v>2225</v>
      </c>
      <c r="C1039" t="str">
        <f>IFERROR(VLOOKUP(Table1[[#This Row],[Ticker]],[1]!Table1[[Symbol]:[Industry]],2,FALSE),"-")</f>
        <v>-</v>
      </c>
      <c r="D1039" t="s">
        <v>659</v>
      </c>
      <c r="E1039">
        <v>2257.9439642249999</v>
      </c>
      <c r="F1039">
        <v>585.20000000000005</v>
      </c>
      <c r="G1039">
        <v>15.352728717516699</v>
      </c>
      <c r="H1039">
        <v>4.9143367381200704</v>
      </c>
      <c r="I1039">
        <v>-13.427148437201</v>
      </c>
      <c r="J1039">
        <v>-2.4778257624240099</v>
      </c>
      <c r="K1039">
        <v>531.57852848057496</v>
      </c>
      <c r="L1039">
        <v>524.70932065484999</v>
      </c>
      <c r="M1039">
        <v>70.6476746345203</v>
      </c>
      <c r="N1039">
        <v>1.77819675054037</v>
      </c>
      <c r="O1039">
        <v>15.328092959671901</v>
      </c>
      <c r="P1039">
        <v>43.766122098022301</v>
      </c>
      <c r="Q1039">
        <v>8.1075259460140006E-2</v>
      </c>
    </row>
    <row r="1040" spans="1:17" hidden="1" x14ac:dyDescent="0.3">
      <c r="A1040" t="s">
        <v>2226</v>
      </c>
      <c r="B1040" t="s">
        <v>2227</v>
      </c>
      <c r="C1040" t="str">
        <f>IFERROR(VLOOKUP(Table1[[#This Row],[Ticker]],[1]!Table1[[Symbol]:[Industry]],2,FALSE),"-")</f>
        <v>-</v>
      </c>
      <c r="D1040" t="s">
        <v>542</v>
      </c>
      <c r="E1040">
        <v>2257.5887831999999</v>
      </c>
      <c r="F1040">
        <v>440.3</v>
      </c>
      <c r="G1040">
        <v>-44.049075170354897</v>
      </c>
      <c r="H1040">
        <v>-1.8867523623001199</v>
      </c>
      <c r="I1040">
        <v>-23.712410148517101</v>
      </c>
      <c r="J1040">
        <v>-5.5260453888061196</v>
      </c>
      <c r="K1040">
        <v>432.39493228815701</v>
      </c>
      <c r="L1040">
        <v>462.48548441037201</v>
      </c>
      <c r="M1040">
        <v>47.525754292519501</v>
      </c>
      <c r="N1040">
        <v>0.83450220372338701</v>
      </c>
      <c r="O1040">
        <v>30.2180331592096</v>
      </c>
      <c r="P1040">
        <v>14.960835509138301</v>
      </c>
      <c r="Q1040">
        <v>1.0506707151052E-2</v>
      </c>
    </row>
    <row r="1041" spans="1:17" hidden="1" x14ac:dyDescent="0.3">
      <c r="A1041" t="s">
        <v>2228</v>
      </c>
      <c r="B1041" t="s">
        <v>2229</v>
      </c>
      <c r="C1041" t="str">
        <f>IFERROR(VLOOKUP(Table1[[#This Row],[Ticker]],[1]!Table1[[Symbol]:[Industry]],2,FALSE),"-")</f>
        <v>-</v>
      </c>
      <c r="D1041" t="s">
        <v>230</v>
      </c>
      <c r="E1041">
        <v>2252.6653393500001</v>
      </c>
      <c r="F1041">
        <v>15691.2</v>
      </c>
      <c r="G1041">
        <v>30.5309546543015</v>
      </c>
      <c r="H1041">
        <v>-6.8128729723362396</v>
      </c>
      <c r="I1041">
        <v>-12.882354670014999</v>
      </c>
      <c r="J1041">
        <v>-4.1179932311574801</v>
      </c>
      <c r="K1041">
        <v>15213.7314196647</v>
      </c>
      <c r="L1041">
        <v>14023.501576406399</v>
      </c>
      <c r="M1041">
        <v>39.229456003127602</v>
      </c>
      <c r="N1041">
        <v>0.92861348400491595</v>
      </c>
      <c r="O1041">
        <v>12.6494468236973</v>
      </c>
      <c r="P1041">
        <v>56.8876824092265</v>
      </c>
      <c r="Q1041">
        <v>0.115648556048491</v>
      </c>
    </row>
    <row r="1042" spans="1:17" hidden="1" x14ac:dyDescent="0.3">
      <c r="A1042" t="s">
        <v>2230</v>
      </c>
      <c r="B1042" t="s">
        <v>2231</v>
      </c>
      <c r="C1042" t="str">
        <f>IFERROR(VLOOKUP(Table1[[#This Row],[Ticker]],[1]!Table1[[Symbol]:[Industry]],2,FALSE),"-")</f>
        <v>-</v>
      </c>
      <c r="D1042" t="s">
        <v>62</v>
      </c>
      <c r="E1042">
        <v>2244.1377164299902</v>
      </c>
      <c r="F1042">
        <v>577.5</v>
      </c>
      <c r="G1042">
        <v>34.9176238246746</v>
      </c>
      <c r="H1042">
        <v>20.558273953444601</v>
      </c>
      <c r="I1042">
        <v>63.444805740554798</v>
      </c>
      <c r="J1042">
        <v>17.919951676587502</v>
      </c>
      <c r="K1042">
        <v>451.25054949974202</v>
      </c>
      <c r="L1042">
        <v>402.25254101817399</v>
      </c>
      <c r="M1042">
        <v>88.342483170541797</v>
      </c>
      <c r="N1042">
        <v>0.92167539839245205</v>
      </c>
      <c r="O1042">
        <v>2.8571428571428399</v>
      </c>
      <c r="P1042">
        <v>119.12454403335001</v>
      </c>
      <c r="Q1042">
        <v>-9.2698022211830003E-2</v>
      </c>
    </row>
    <row r="1043" spans="1:17" hidden="1" x14ac:dyDescent="0.3">
      <c r="A1043" t="s">
        <v>2232</v>
      </c>
      <c r="B1043" t="s">
        <v>2233</v>
      </c>
      <c r="C1043" t="str">
        <f>IFERROR(VLOOKUP(Table1[[#This Row],[Ticker]],[1]!Table1[[Symbol]:[Industry]],2,FALSE),"-")</f>
        <v>-</v>
      </c>
      <c r="D1043" t="s">
        <v>267</v>
      </c>
      <c r="E1043">
        <v>2239.9577267449999</v>
      </c>
      <c r="F1043">
        <v>4616.6000000000004</v>
      </c>
      <c r="G1043">
        <v>68.4392393688033</v>
      </c>
      <c r="H1043">
        <v>17.612963612295399</v>
      </c>
      <c r="I1043">
        <v>33.379540534136702</v>
      </c>
      <c r="J1043">
        <v>21.2321792679559</v>
      </c>
      <c r="K1043">
        <v>3627.3443423445801</v>
      </c>
      <c r="L1043">
        <v>3221.1370402019902</v>
      </c>
      <c r="M1043">
        <v>78.497137619532893</v>
      </c>
      <c r="N1043">
        <v>3.7826797550064901</v>
      </c>
      <c r="O1043">
        <v>0.50686652514837505</v>
      </c>
      <c r="P1043">
        <v>97.581904945325306</v>
      </c>
      <c r="Q1043">
        <v>8.7495954762927999E-2</v>
      </c>
    </row>
    <row r="1044" spans="1:17" hidden="1" x14ac:dyDescent="0.3">
      <c r="A1044" t="s">
        <v>2234</v>
      </c>
      <c r="B1044" t="s">
        <v>2235</v>
      </c>
      <c r="C1044" t="str">
        <f>IFERROR(VLOOKUP(Table1[[#This Row],[Ticker]],[1]!Table1[[Symbol]:[Industry]],2,FALSE),"-")</f>
        <v>-</v>
      </c>
      <c r="D1044" t="s">
        <v>92</v>
      </c>
      <c r="E1044">
        <v>2237.3302959500002</v>
      </c>
      <c r="F1044">
        <v>1655.7</v>
      </c>
      <c r="G1044">
        <v>478.92229557804501</v>
      </c>
      <c r="H1044">
        <v>26.796467302377302</v>
      </c>
      <c r="I1044">
        <v>55.190839349351698</v>
      </c>
      <c r="J1044">
        <v>4.7029520102398701</v>
      </c>
      <c r="K1044">
        <v>1299.9760258240101</v>
      </c>
      <c r="L1044">
        <v>1003.87215877403</v>
      </c>
      <c r="M1044">
        <v>74.697075410820503</v>
      </c>
      <c r="N1044">
        <v>1.4546810850385701</v>
      </c>
      <c r="O1044">
        <v>3.9077127498942898</v>
      </c>
      <c r="P1044">
        <v>570.32388663967595</v>
      </c>
    </row>
    <row r="1045" spans="1:17" hidden="1" x14ac:dyDescent="0.3">
      <c r="A1045" t="s">
        <v>2236</v>
      </c>
      <c r="B1045" t="s">
        <v>2237</v>
      </c>
      <c r="C1045" t="str">
        <f>IFERROR(VLOOKUP(Table1[[#This Row],[Ticker]],[1]!Table1[[Symbol]:[Industry]],2,FALSE),"-")</f>
        <v>-</v>
      </c>
      <c r="E1045">
        <v>2233.6922610659999</v>
      </c>
      <c r="F1045">
        <v>325.05</v>
      </c>
      <c r="G1045">
        <v>-28.775848037125801</v>
      </c>
      <c r="H1045">
        <v>-10.699562858083</v>
      </c>
      <c r="I1045">
        <v>-14.0151007036545</v>
      </c>
      <c r="J1045">
        <v>-6.1182843066505397</v>
      </c>
      <c r="O1045">
        <v>12.505768343331701</v>
      </c>
      <c r="P1045">
        <v>4.8548387096774199</v>
      </c>
    </row>
    <row r="1046" spans="1:17" hidden="1" x14ac:dyDescent="0.3">
      <c r="A1046" t="s">
        <v>2238</v>
      </c>
      <c r="B1046" t="s">
        <v>2239</v>
      </c>
      <c r="C1046" t="str">
        <f>IFERROR(VLOOKUP(Table1[[#This Row],[Ticker]],[1]!Table1[[Symbol]:[Industry]],2,FALSE),"-")</f>
        <v>-</v>
      </c>
      <c r="D1046" t="s">
        <v>129</v>
      </c>
      <c r="E1046">
        <v>2224.2540985759902</v>
      </c>
      <c r="F1046">
        <v>41.28</v>
      </c>
      <c r="G1046">
        <v>27.454737937232402</v>
      </c>
      <c r="H1046">
        <v>4.3796313781005898</v>
      </c>
      <c r="I1046">
        <v>-7.4937080534736698</v>
      </c>
      <c r="J1046">
        <v>-0.14516981652333999</v>
      </c>
      <c r="K1046">
        <v>38.426360966249199</v>
      </c>
      <c r="L1046">
        <v>36.717216877894003</v>
      </c>
      <c r="M1046">
        <v>66.490586872488194</v>
      </c>
      <c r="N1046">
        <v>2.29766834880756</v>
      </c>
      <c r="O1046">
        <v>11.506782945736401</v>
      </c>
      <c r="P1046">
        <v>55.071374906085602</v>
      </c>
      <c r="Q1046">
        <v>7.9550632396640994E-2</v>
      </c>
    </row>
    <row r="1047" spans="1:17" hidden="1" x14ac:dyDescent="0.3">
      <c r="A1047" t="s">
        <v>2240</v>
      </c>
      <c r="B1047" t="s">
        <v>2241</v>
      </c>
      <c r="C1047" t="str">
        <f>IFERROR(VLOOKUP(Table1[[#This Row],[Ticker]],[1]!Table1[[Symbol]:[Industry]],2,FALSE),"-")</f>
        <v>-</v>
      </c>
      <c r="D1047" t="s">
        <v>480</v>
      </c>
      <c r="E1047">
        <v>2223.4271730400001</v>
      </c>
      <c r="F1047">
        <v>284.14999999999998</v>
      </c>
      <c r="G1047">
        <v>-20.7811918084182</v>
      </c>
      <c r="H1047">
        <v>4.3225264644219603</v>
      </c>
      <c r="I1047">
        <v>-7.5122381792978903</v>
      </c>
      <c r="J1047">
        <v>-3.3377272415834001</v>
      </c>
      <c r="K1047">
        <v>265.085330381451</v>
      </c>
      <c r="L1047">
        <v>266.08633185832002</v>
      </c>
      <c r="M1047">
        <v>59.563939508396501</v>
      </c>
      <c r="N1047">
        <v>2.1959090273277999</v>
      </c>
      <c r="O1047">
        <v>8.6222065810311399</v>
      </c>
      <c r="P1047">
        <v>25.258981705973</v>
      </c>
      <c r="Q1047">
        <v>-9.4414756969774E-2</v>
      </c>
    </row>
    <row r="1048" spans="1:17" hidden="1" x14ac:dyDescent="0.3">
      <c r="A1048" t="s">
        <v>2242</v>
      </c>
      <c r="B1048" t="s">
        <v>2243</v>
      </c>
      <c r="C1048" t="str">
        <f>IFERROR(VLOOKUP(Table1[[#This Row],[Ticker]],[1]!Table1[[Symbol]:[Industry]],2,FALSE),"-")</f>
        <v>-</v>
      </c>
      <c r="D1048" t="s">
        <v>507</v>
      </c>
      <c r="E1048">
        <v>2221.44668327</v>
      </c>
      <c r="F1048">
        <v>72.5</v>
      </c>
      <c r="G1048">
        <v>75.394931237510804</v>
      </c>
      <c r="H1048">
        <v>-16.461476139025599</v>
      </c>
      <c r="I1048">
        <v>-28.095211812872101</v>
      </c>
      <c r="J1048">
        <v>-0.79195341451628898</v>
      </c>
      <c r="K1048">
        <v>75.074915921822097</v>
      </c>
      <c r="L1048">
        <v>72.208372343218002</v>
      </c>
      <c r="M1048">
        <v>50.171964437319502</v>
      </c>
      <c r="N1048">
        <v>0.53103950665704902</v>
      </c>
      <c r="O1048">
        <v>61.172413793103402</v>
      </c>
      <c r="P1048">
        <v>112.29868228404101</v>
      </c>
      <c r="Q1048">
        <v>0.112874509726234</v>
      </c>
    </row>
    <row r="1049" spans="1:17" hidden="1" x14ac:dyDescent="0.3">
      <c r="A1049" t="s">
        <v>2244</v>
      </c>
      <c r="B1049" t="s">
        <v>2245</v>
      </c>
      <c r="C1049" t="str">
        <f>IFERROR(VLOOKUP(Table1[[#This Row],[Ticker]],[1]!Table1[[Symbol]:[Industry]],2,FALSE),"-")</f>
        <v>-</v>
      </c>
      <c r="D1049" t="s">
        <v>272</v>
      </c>
      <c r="E1049">
        <v>2219.1633559729999</v>
      </c>
      <c r="F1049">
        <v>114.5</v>
      </c>
      <c r="G1049">
        <v>-21.174275900679199</v>
      </c>
      <c r="H1049">
        <v>-19.656237435431699</v>
      </c>
      <c r="I1049">
        <v>-11.265779709193099</v>
      </c>
      <c r="J1049">
        <v>0.48088689912388399</v>
      </c>
      <c r="K1049">
        <v>119.72249879688199</v>
      </c>
      <c r="L1049">
        <v>114.063461619881</v>
      </c>
      <c r="M1049">
        <v>38.222753254811401</v>
      </c>
      <c r="N1049">
        <v>2.5482537699925598</v>
      </c>
      <c r="O1049">
        <v>36.244541484716102</v>
      </c>
      <c r="P1049">
        <v>32.431182049502603</v>
      </c>
      <c r="Q1049">
        <v>0.16638773849260499</v>
      </c>
    </row>
    <row r="1050" spans="1:17" hidden="1" x14ac:dyDescent="0.3">
      <c r="A1050" t="s">
        <v>2246</v>
      </c>
      <c r="B1050" t="s">
        <v>2247</v>
      </c>
      <c r="C1050" t="str">
        <f>IFERROR(VLOOKUP(Table1[[#This Row],[Ticker]],[1]!Table1[[Symbol]:[Industry]],2,FALSE),"-")</f>
        <v>-</v>
      </c>
      <c r="D1050" t="s">
        <v>542</v>
      </c>
      <c r="E1050">
        <v>2217.3723839999998</v>
      </c>
      <c r="F1050">
        <v>1984.85</v>
      </c>
      <c r="G1050">
        <v>-18.735356517627501</v>
      </c>
      <c r="H1050">
        <v>-0.51372263411417296</v>
      </c>
      <c r="I1050">
        <v>4.41907057992682</v>
      </c>
      <c r="J1050">
        <v>-0.90695752160893595</v>
      </c>
      <c r="K1050">
        <v>1860.7923812208201</v>
      </c>
      <c r="L1050">
        <v>1769.7693540888599</v>
      </c>
      <c r="M1050">
        <v>63.805857972753103</v>
      </c>
      <c r="N1050">
        <v>1.0029891614375299</v>
      </c>
      <c r="O1050">
        <v>22.258608962893899</v>
      </c>
      <c r="P1050">
        <v>31.013201320132001</v>
      </c>
    </row>
    <row r="1051" spans="1:17" hidden="1" x14ac:dyDescent="0.3">
      <c r="A1051" t="s">
        <v>2248</v>
      </c>
      <c r="B1051" t="s">
        <v>2249</v>
      </c>
      <c r="C1051" t="str">
        <f>IFERROR(VLOOKUP(Table1[[#This Row],[Ticker]],[1]!Table1[[Symbol]:[Industry]],2,FALSE),"-")</f>
        <v>-</v>
      </c>
      <c r="D1051" t="s">
        <v>2250</v>
      </c>
      <c r="E1051">
        <v>2215.8374944500001</v>
      </c>
      <c r="F1051">
        <v>520.25</v>
      </c>
      <c r="G1051">
        <v>29.8175407468873</v>
      </c>
      <c r="H1051">
        <v>22.6723479576697</v>
      </c>
      <c r="I1051">
        <v>46.436845148469303</v>
      </c>
      <c r="J1051">
        <v>10.458533529724299</v>
      </c>
      <c r="K1051">
        <v>402.292532198831</v>
      </c>
      <c r="M1051">
        <v>79.347803354175895</v>
      </c>
      <c r="N1051">
        <v>1.41210854513694</v>
      </c>
      <c r="O1051">
        <v>0.8169149447381</v>
      </c>
      <c r="P1051">
        <v>103.38154808444</v>
      </c>
    </row>
    <row r="1052" spans="1:17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272</v>
      </c>
      <c r="E1052">
        <v>2212.6798011199999</v>
      </c>
      <c r="F1052">
        <v>770.65</v>
      </c>
      <c r="G1052">
        <v>-65.066572289043506</v>
      </c>
      <c r="H1052">
        <v>-0.31209620939036897</v>
      </c>
      <c r="I1052">
        <v>-23.233955034251501</v>
      </c>
      <c r="J1052">
        <v>-4.9802719080022699</v>
      </c>
      <c r="K1052">
        <v>770.69921753486005</v>
      </c>
      <c r="L1052">
        <v>816.461383261636</v>
      </c>
      <c r="M1052">
        <v>42.8746907540691</v>
      </c>
      <c r="N1052">
        <v>0.77617064517883205</v>
      </c>
      <c r="O1052">
        <v>72.283137611107506</v>
      </c>
      <c r="P1052">
        <v>16.535611673975499</v>
      </c>
      <c r="Q1052">
        <v>-5.980280129815E-3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299</v>
      </c>
      <c r="E1053">
        <v>2205.89204892</v>
      </c>
      <c r="F1053">
        <v>847.9</v>
      </c>
      <c r="G1053">
        <v>15.5028309105597</v>
      </c>
      <c r="H1053">
        <v>-6.0497256840672202</v>
      </c>
      <c r="I1053">
        <v>36.868426362062998</v>
      </c>
      <c r="J1053">
        <v>-5.5641644299829398</v>
      </c>
      <c r="K1053">
        <v>798.26340280876605</v>
      </c>
      <c r="L1053">
        <v>616.77627980436898</v>
      </c>
      <c r="M1053">
        <v>49.174835477388399</v>
      </c>
      <c r="N1053">
        <v>0.90993624057899303</v>
      </c>
      <c r="O1053">
        <v>16.7590517749734</v>
      </c>
      <c r="P1053">
        <v>110.92039800995001</v>
      </c>
      <c r="Q1053">
        <v>0.243222358421049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278</v>
      </c>
      <c r="E1054">
        <v>2197.0805500000001</v>
      </c>
      <c r="F1054">
        <v>437.9</v>
      </c>
      <c r="G1054">
        <v>-15.770847421512901</v>
      </c>
      <c r="H1054">
        <v>-14.457385466800501</v>
      </c>
      <c r="I1054">
        <v>-5.1027051655431999</v>
      </c>
      <c r="J1054">
        <v>-5.5282907140757196</v>
      </c>
      <c r="K1054">
        <v>457.47590479013701</v>
      </c>
      <c r="L1054">
        <v>437.09028611451299</v>
      </c>
      <c r="M1054">
        <v>29.7833402808652</v>
      </c>
      <c r="N1054">
        <v>0.93577843140365302</v>
      </c>
      <c r="O1054">
        <v>13.473395752454801</v>
      </c>
      <c r="P1054">
        <v>14.768706591534499</v>
      </c>
      <c r="Q1054">
        <v>5.9192372878770001E-2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46</v>
      </c>
      <c r="E1055">
        <v>2194.9397743</v>
      </c>
      <c r="F1055">
        <v>596</v>
      </c>
      <c r="G1055">
        <v>-2.06389169592194</v>
      </c>
      <c r="H1055">
        <v>-3.7507037660039302</v>
      </c>
      <c r="I1055">
        <v>-21.1865590528752</v>
      </c>
      <c r="J1055">
        <v>-11.0732859215837</v>
      </c>
      <c r="K1055">
        <v>560.02981028255499</v>
      </c>
      <c r="L1055">
        <v>571.70237349094805</v>
      </c>
      <c r="M1055">
        <v>41.9494904752314</v>
      </c>
      <c r="N1055">
        <v>2.6391048720595398</v>
      </c>
      <c r="O1055">
        <v>42.6174496644295</v>
      </c>
      <c r="P1055">
        <v>37.787539012830798</v>
      </c>
      <c r="Q1055">
        <v>0.15513754025592599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414</v>
      </c>
      <c r="E1056">
        <v>2192.8934533749998</v>
      </c>
      <c r="F1056">
        <v>901.05</v>
      </c>
      <c r="G1056">
        <v>-8.02109573389391</v>
      </c>
      <c r="H1056">
        <v>0.99679409976295497</v>
      </c>
      <c r="I1056">
        <v>-30.1189465781517</v>
      </c>
      <c r="J1056">
        <v>-6.3033871578590599</v>
      </c>
      <c r="K1056">
        <v>905.190724172361</v>
      </c>
      <c r="L1056">
        <v>946.182941789707</v>
      </c>
      <c r="M1056">
        <v>54.570216587431901</v>
      </c>
      <c r="N1056">
        <v>1.6091483080803699</v>
      </c>
      <c r="O1056">
        <v>60.923367182731198</v>
      </c>
      <c r="P1056">
        <v>20.670952189634299</v>
      </c>
      <c r="Q1056">
        <v>5.2798988703689998E-3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324</v>
      </c>
      <c r="E1057">
        <v>2192.8874723200001</v>
      </c>
      <c r="F1057">
        <v>990.7</v>
      </c>
      <c r="G1057">
        <v>-7.8910252406181796</v>
      </c>
      <c r="H1057">
        <v>-8.5332583172434404</v>
      </c>
      <c r="I1057">
        <v>-16.338659702963099</v>
      </c>
      <c r="J1057">
        <v>-4.7071087666261304</v>
      </c>
      <c r="K1057">
        <v>1026.4961297882501</v>
      </c>
      <c r="L1057">
        <v>1018.28235949907</v>
      </c>
      <c r="M1057">
        <v>40.782316390066697</v>
      </c>
      <c r="N1057">
        <v>1.04734952904934</v>
      </c>
      <c r="O1057">
        <v>30.9982840415867</v>
      </c>
      <c r="P1057">
        <v>24.844055195009702</v>
      </c>
      <c r="Q1057">
        <v>0.179476998860259</v>
      </c>
    </row>
    <row r="1058" spans="1:17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526</v>
      </c>
      <c r="E1058">
        <v>2191.9431831000002</v>
      </c>
      <c r="F1058">
        <v>585.95000000000005</v>
      </c>
      <c r="G1058">
        <v>-35.567953034807999</v>
      </c>
      <c r="H1058">
        <v>-1.7057856437886199E-2</v>
      </c>
      <c r="I1058">
        <v>-23.320559261355701</v>
      </c>
      <c r="J1058">
        <v>-2.8507216780094402</v>
      </c>
      <c r="K1058">
        <v>547.18239081219303</v>
      </c>
      <c r="L1058">
        <v>602.95306965881502</v>
      </c>
      <c r="M1058">
        <v>58.337283568183999</v>
      </c>
      <c r="N1058">
        <v>1.21378223874872</v>
      </c>
      <c r="O1058">
        <v>35.113917569758499</v>
      </c>
      <c r="P1058">
        <v>27.090337273614502</v>
      </c>
      <c r="Q1058">
        <v>-7.4382646524928001E-2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49</v>
      </c>
      <c r="E1059">
        <v>2188.8399073400001</v>
      </c>
      <c r="F1059">
        <v>2132.1999999999998</v>
      </c>
      <c r="G1059">
        <v>-29.2327520677464</v>
      </c>
      <c r="H1059">
        <v>-6.2522550341163097</v>
      </c>
      <c r="I1059">
        <v>-26.888326914140499</v>
      </c>
      <c r="J1059">
        <v>-16.525727881363199</v>
      </c>
      <c r="K1059">
        <v>2161.5514468799001</v>
      </c>
      <c r="L1059">
        <v>2119.5293839737201</v>
      </c>
      <c r="M1059">
        <v>34.708266011927201</v>
      </c>
      <c r="N1059">
        <v>1.08059725027849</v>
      </c>
      <c r="O1059">
        <v>25.691773754807201</v>
      </c>
      <c r="P1059">
        <v>25.674879170104902</v>
      </c>
      <c r="Q1059">
        <v>0.105394000444339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80</v>
      </c>
      <c r="E1060">
        <v>2186.7121200000001</v>
      </c>
      <c r="F1060">
        <v>708.8</v>
      </c>
      <c r="G1060">
        <v>67.422157798439997</v>
      </c>
      <c r="H1060">
        <v>19.4546462943675</v>
      </c>
      <c r="I1060">
        <v>36.529959104433502</v>
      </c>
      <c r="J1060">
        <v>-5.7243887531769699</v>
      </c>
      <c r="K1060">
        <v>597.55525116795502</v>
      </c>
      <c r="L1060">
        <v>513.77823871206897</v>
      </c>
      <c r="M1060">
        <v>58.904029489897198</v>
      </c>
      <c r="N1060">
        <v>1.4089984044239201</v>
      </c>
      <c r="O1060">
        <v>7.9288939051918597</v>
      </c>
      <c r="P1060">
        <v>96.779566907273704</v>
      </c>
      <c r="Q1060">
        <v>6.2324643617638002E-2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275</v>
      </c>
      <c r="E1061">
        <v>2185.3009740000002</v>
      </c>
      <c r="F1061">
        <v>241.08</v>
      </c>
      <c r="G1061">
        <v>139.44676569221301</v>
      </c>
      <c r="H1061">
        <v>-12.265764238346501</v>
      </c>
      <c r="I1061">
        <v>24.106468859396699</v>
      </c>
      <c r="J1061">
        <v>-5.3076686979328702</v>
      </c>
      <c r="K1061">
        <v>239.94824901153299</v>
      </c>
      <c r="L1061">
        <v>200.05527716998699</v>
      </c>
      <c r="M1061">
        <v>36.349618282200097</v>
      </c>
      <c r="N1061">
        <v>0.43441726195082198</v>
      </c>
      <c r="O1061">
        <v>17.305458768873301</v>
      </c>
      <c r="P1061">
        <v>171.94585448392499</v>
      </c>
      <c r="Q1061">
        <v>9.0877995438889997E-2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140</v>
      </c>
      <c r="E1062">
        <v>2182.5176253999998</v>
      </c>
      <c r="F1062">
        <v>75.040000000000006</v>
      </c>
      <c r="G1062">
        <v>197.72775821156699</v>
      </c>
      <c r="H1062">
        <v>8.3606596459814497</v>
      </c>
      <c r="I1062">
        <v>39.881816184256301</v>
      </c>
      <c r="J1062">
        <v>-7.4341997813053604</v>
      </c>
      <c r="K1062">
        <v>63.047252663751699</v>
      </c>
      <c r="L1062">
        <v>51.685429804459197</v>
      </c>
      <c r="M1062">
        <v>58.066545082242499</v>
      </c>
      <c r="N1062">
        <v>1.1470419513111501</v>
      </c>
      <c r="O1062">
        <v>4.2510660980810098</v>
      </c>
      <c r="P1062">
        <v>226.971677559912</v>
      </c>
      <c r="Q1062">
        <v>0.140243351238098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705</v>
      </c>
      <c r="E1063">
        <v>2180.653534008</v>
      </c>
      <c r="F1063">
        <v>266.61</v>
      </c>
      <c r="G1063">
        <v>0.65609520833022095</v>
      </c>
      <c r="H1063">
        <v>-2.65758325413185</v>
      </c>
      <c r="I1063">
        <v>0.81974946782926295</v>
      </c>
      <c r="J1063">
        <v>0.81397742046188304</v>
      </c>
      <c r="K1063">
        <v>253.866682996252</v>
      </c>
      <c r="L1063">
        <v>237.90022557107201</v>
      </c>
      <c r="M1063">
        <v>58.290846172297002</v>
      </c>
      <c r="N1063">
        <v>0.70478382010731599</v>
      </c>
      <c r="O1063">
        <v>0.36757811034844301</v>
      </c>
      <c r="P1063">
        <v>28.672779922779899</v>
      </c>
      <c r="Q1063">
        <v>3.2968413234804997E-2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E1064">
        <v>2175.8560726800001</v>
      </c>
      <c r="F1064">
        <v>123.99</v>
      </c>
      <c r="G1064">
        <v>473.27240524288999</v>
      </c>
      <c r="H1064">
        <v>-2.5095784492566402</v>
      </c>
      <c r="I1064">
        <v>94.040618794480196</v>
      </c>
      <c r="J1064">
        <v>-3.2223927248283801</v>
      </c>
      <c r="K1064">
        <v>116.560442037188</v>
      </c>
      <c r="L1064">
        <v>82.248377821623905</v>
      </c>
      <c r="M1064">
        <v>51.002394932994598</v>
      </c>
      <c r="N1064">
        <v>0.70758145438675402</v>
      </c>
      <c r="O1064">
        <v>11.0412130010484</v>
      </c>
      <c r="P1064">
        <v>519.94999999999902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E1065">
        <v>2168.1913543349901</v>
      </c>
      <c r="F1065">
        <v>848.5</v>
      </c>
      <c r="G1065">
        <v>41.764402199025199</v>
      </c>
      <c r="H1065">
        <v>-8.5696422923571003</v>
      </c>
      <c r="I1065">
        <v>-3.3361456523221</v>
      </c>
      <c r="J1065">
        <v>-5.6527231965554101</v>
      </c>
      <c r="K1065">
        <v>871.97701484116305</v>
      </c>
      <c r="L1065">
        <v>797.724724898163</v>
      </c>
      <c r="M1065">
        <v>40.674860588984401</v>
      </c>
      <c r="N1065">
        <v>1.5292922368722699</v>
      </c>
      <c r="O1065">
        <v>53.211549793753598</v>
      </c>
      <c r="P1065">
        <v>88.5555555555555</v>
      </c>
      <c r="Q1065">
        <v>0.202520235387664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80</v>
      </c>
      <c r="E1066">
        <v>2166.6888051750002</v>
      </c>
      <c r="F1066">
        <v>2918.75</v>
      </c>
      <c r="G1066">
        <v>-31.036931783811401</v>
      </c>
      <c r="H1066">
        <v>5.60855880564531</v>
      </c>
      <c r="I1066">
        <v>-9.2200739499160491</v>
      </c>
      <c r="J1066">
        <v>-6.6589279932766496</v>
      </c>
      <c r="K1066">
        <v>2723.9323183030901</v>
      </c>
      <c r="L1066">
        <v>2766.5259792711699</v>
      </c>
      <c r="M1066">
        <v>57.878166479449398</v>
      </c>
      <c r="N1066">
        <v>1.14517232495483</v>
      </c>
      <c r="O1066">
        <v>10.1841541755888</v>
      </c>
      <c r="P1066">
        <v>24.432460085690501</v>
      </c>
      <c r="Q1066">
        <v>-9.6857813840568005E-2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E1067">
        <v>2165.563881562</v>
      </c>
      <c r="F1067">
        <v>43.96</v>
      </c>
      <c r="G1067">
        <v>60.4864733680635</v>
      </c>
      <c r="H1067">
        <v>-1.4142858283915101</v>
      </c>
      <c r="I1067">
        <v>-6.9542472652362397</v>
      </c>
      <c r="J1067">
        <v>-0.90406442381804397</v>
      </c>
      <c r="K1067">
        <v>42.341495876256701</v>
      </c>
      <c r="L1067">
        <v>38.892719610903598</v>
      </c>
      <c r="M1067">
        <v>58.349374361140001</v>
      </c>
      <c r="N1067">
        <v>1.6078209460517101</v>
      </c>
      <c r="O1067">
        <v>56.687898089171902</v>
      </c>
      <c r="P1067">
        <v>87.863247863247807</v>
      </c>
      <c r="Q1067">
        <v>3.8650581548551999E-2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62</v>
      </c>
      <c r="E1068">
        <v>2165.3773021000002</v>
      </c>
      <c r="F1068">
        <v>786.35</v>
      </c>
      <c r="G1068">
        <v>-13.9040924823836</v>
      </c>
      <c r="H1068">
        <v>-0.30913391776553001</v>
      </c>
      <c r="I1068">
        <v>16.587990800749701</v>
      </c>
      <c r="J1068">
        <v>-3.0042865361747402</v>
      </c>
      <c r="K1068">
        <v>722.897827195731</v>
      </c>
      <c r="L1068">
        <v>668.55567800909603</v>
      </c>
      <c r="M1068">
        <v>53.187834351319601</v>
      </c>
      <c r="N1068">
        <v>0.87159550597392099</v>
      </c>
      <c r="O1068">
        <v>4.9341896102244398</v>
      </c>
      <c r="P1068">
        <v>39.448483773718699</v>
      </c>
      <c r="Q1068">
        <v>-4.8702490840123E-2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E1069">
        <v>2160.8727178499998</v>
      </c>
      <c r="F1069">
        <v>47.47</v>
      </c>
      <c r="G1069">
        <v>68.959029144054597</v>
      </c>
      <c r="H1069">
        <v>13.705421550743299</v>
      </c>
      <c r="I1069">
        <v>29.574584347154801</v>
      </c>
      <c r="J1069">
        <v>2.88795960271873</v>
      </c>
      <c r="K1069">
        <v>39.999085734416902</v>
      </c>
      <c r="L1069">
        <v>36.107915428121601</v>
      </c>
      <c r="M1069">
        <v>40.367538925958897</v>
      </c>
      <c r="N1069">
        <v>3.0352733613510199</v>
      </c>
      <c r="O1069">
        <v>2.3804508110385401</v>
      </c>
      <c r="P1069">
        <v>97.380457380457301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80</v>
      </c>
      <c r="E1070">
        <v>2159.89622186</v>
      </c>
      <c r="F1070">
        <v>256.26</v>
      </c>
      <c r="G1070">
        <v>21.784743443224301</v>
      </c>
      <c r="H1070">
        <v>-1.81833479443431</v>
      </c>
      <c r="I1070">
        <v>7.1126073203097597</v>
      </c>
      <c r="J1070">
        <v>0.32741635561937099</v>
      </c>
      <c r="K1070">
        <v>237.82642657150501</v>
      </c>
      <c r="L1070">
        <v>218.61891540095101</v>
      </c>
      <c r="M1070">
        <v>49.844614468402497</v>
      </c>
      <c r="N1070">
        <v>1.0566819303505799</v>
      </c>
      <c r="O1070">
        <v>7.1177710138141004</v>
      </c>
      <c r="P1070">
        <v>56.399145559963301</v>
      </c>
      <c r="Q1070">
        <v>-5.9587700122921E-2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866</v>
      </c>
      <c r="E1071">
        <v>2159.202523725</v>
      </c>
      <c r="F1071">
        <v>335.35</v>
      </c>
      <c r="G1071">
        <v>-21.405170432724301</v>
      </c>
      <c r="H1071">
        <v>-3.6593588395570098</v>
      </c>
      <c r="I1071">
        <v>-6.64442309925297</v>
      </c>
      <c r="J1071">
        <v>-3.8265910751803802</v>
      </c>
      <c r="K1071">
        <v>330.00517868175399</v>
      </c>
      <c r="M1071">
        <v>42.164052579987001</v>
      </c>
      <c r="N1071">
        <v>0.57725570597987597</v>
      </c>
      <c r="O1071">
        <v>15.8342030714179</v>
      </c>
      <c r="P1071">
        <v>18.834160170092101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162</v>
      </c>
      <c r="E1072">
        <v>2150.0613750000002</v>
      </c>
      <c r="F1072">
        <v>2140.65</v>
      </c>
      <c r="G1072">
        <v>-13.0487932878658</v>
      </c>
      <c r="H1072">
        <v>-4.0726736873518803</v>
      </c>
      <c r="I1072">
        <v>-23.603842000165599</v>
      </c>
      <c r="J1072">
        <v>-6.3534717573141997</v>
      </c>
      <c r="K1072">
        <v>2109.51211785847</v>
      </c>
      <c r="L1072">
        <v>2029.7535189912301</v>
      </c>
      <c r="M1072">
        <v>51.387123560781703</v>
      </c>
      <c r="N1072">
        <v>2.1227707314959798</v>
      </c>
      <c r="O1072">
        <v>29.8063672249083</v>
      </c>
      <c r="P1072">
        <v>27.4917363985587</v>
      </c>
      <c r="Q1072">
        <v>0.18077051114555001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249</v>
      </c>
      <c r="E1073">
        <v>2142.6676389999998</v>
      </c>
      <c r="F1073">
        <v>570.95000000000005</v>
      </c>
      <c r="G1073">
        <v>34.508590153101203</v>
      </c>
      <c r="H1073">
        <v>13.868258430175899</v>
      </c>
      <c r="I1073">
        <v>12.6031527959014</v>
      </c>
      <c r="J1073">
        <v>18.772033435509101</v>
      </c>
      <c r="K1073">
        <v>473.703618099474</v>
      </c>
      <c r="L1073">
        <v>436.89819589056498</v>
      </c>
      <c r="M1073">
        <v>70.244647530849306</v>
      </c>
      <c r="N1073">
        <v>3.1167457465632702</v>
      </c>
      <c r="O1073">
        <v>5.2368858919344898</v>
      </c>
      <c r="P1073">
        <v>67.213354810367505</v>
      </c>
      <c r="Q1073">
        <v>0.121969449229501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1330</v>
      </c>
      <c r="E1074">
        <v>2137.03600005</v>
      </c>
      <c r="F1074">
        <v>434.1</v>
      </c>
      <c r="G1074">
        <v>72.204994541926496</v>
      </c>
      <c r="H1074">
        <v>16.984075984994099</v>
      </c>
      <c r="I1074">
        <v>65.942510855657304</v>
      </c>
      <c r="J1074">
        <v>-5.0214722508595502</v>
      </c>
      <c r="K1074">
        <v>339.661721486131</v>
      </c>
      <c r="L1074">
        <v>280.11070031960497</v>
      </c>
      <c r="M1074">
        <v>66.924317236683706</v>
      </c>
      <c r="N1074">
        <v>1.74301196856264</v>
      </c>
      <c r="O1074">
        <v>1.2209168394379</v>
      </c>
      <c r="P1074">
        <v>105.102763997165</v>
      </c>
      <c r="Q1074">
        <v>4.4979579313883002E-2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286</v>
      </c>
      <c r="E1075">
        <v>2122.4456057500001</v>
      </c>
      <c r="F1075">
        <v>332.15</v>
      </c>
      <c r="G1075">
        <v>13.590589271681401</v>
      </c>
      <c r="H1075">
        <v>-7.7136411632767903</v>
      </c>
      <c r="I1075">
        <v>33.241263736757197</v>
      </c>
      <c r="J1075">
        <v>-6.5671092866972902</v>
      </c>
      <c r="K1075">
        <v>347.63726848715203</v>
      </c>
      <c r="L1075">
        <v>309.385707701831</v>
      </c>
      <c r="M1075">
        <v>45.356068806149899</v>
      </c>
      <c r="N1075">
        <v>0.52212555321846699</v>
      </c>
      <c r="O1075">
        <v>27.246725876862801</v>
      </c>
      <c r="P1075">
        <v>56.158909261871102</v>
      </c>
      <c r="Q1075">
        <v>9.3773626614816002E-2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132</v>
      </c>
      <c r="E1076">
        <v>2121.7826876399999</v>
      </c>
      <c r="F1076">
        <v>1648.65</v>
      </c>
      <c r="G1076">
        <v>-5.86419342105801</v>
      </c>
      <c r="H1076">
        <v>-16.0509626300476</v>
      </c>
      <c r="I1076">
        <v>1.5105533418543899</v>
      </c>
      <c r="J1076">
        <v>-5.4968680294717496</v>
      </c>
      <c r="K1076">
        <v>1721.2138487837899</v>
      </c>
      <c r="L1076">
        <v>1583.8916300590899</v>
      </c>
      <c r="M1076">
        <v>40.916007160361097</v>
      </c>
      <c r="N1076">
        <v>0.43299624956571497</v>
      </c>
      <c r="O1076">
        <v>27.316289085008901</v>
      </c>
      <c r="P1076">
        <v>32.506831699083698</v>
      </c>
      <c r="Q1076">
        <v>0.12550568213733701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659</v>
      </c>
      <c r="E1077">
        <v>2093.2315666</v>
      </c>
      <c r="F1077">
        <v>335.4</v>
      </c>
      <c r="G1077">
        <v>-5.34705140237386</v>
      </c>
      <c r="H1077">
        <v>-5.3984371310353803</v>
      </c>
      <c r="I1077">
        <v>-16.619630721203301</v>
      </c>
      <c r="J1077">
        <v>-6.0040750916226102</v>
      </c>
      <c r="K1077">
        <v>332.05590345284298</v>
      </c>
      <c r="L1077">
        <v>326.81445065203502</v>
      </c>
      <c r="M1077">
        <v>39.523033383501499</v>
      </c>
      <c r="N1077">
        <v>1.72449000230198</v>
      </c>
      <c r="O1077">
        <v>25.7751937984496</v>
      </c>
      <c r="P1077">
        <v>31.969309462915501</v>
      </c>
      <c r="Q1077">
        <v>4.2056595594875998E-2</v>
      </c>
    </row>
    <row r="1078" spans="1:17" hidden="1" x14ac:dyDescent="0.3">
      <c r="A1078" t="s">
        <v>1624</v>
      </c>
      <c r="B1078" t="s">
        <v>2303</v>
      </c>
      <c r="C1078" t="str">
        <f>IFERROR(VLOOKUP(Table1[[#This Row],[Ticker]],[1]!Table1[[Symbol]:[Industry]],2,FALSE),"-")</f>
        <v>-</v>
      </c>
      <c r="D1078" t="s">
        <v>1626</v>
      </c>
      <c r="E1078">
        <v>2091.9342556299998</v>
      </c>
      <c r="F1078">
        <v>41.56</v>
      </c>
      <c r="G1078">
        <v>78.890858392553199</v>
      </c>
      <c r="H1078">
        <v>15.134469169790901</v>
      </c>
      <c r="I1078">
        <v>13.4787830545358</v>
      </c>
      <c r="J1078">
        <v>-8.6352046597289096</v>
      </c>
      <c r="K1078">
        <v>36.815992526142999</v>
      </c>
      <c r="L1078">
        <v>33.0767394691863</v>
      </c>
      <c r="M1078">
        <v>49.333103027404697</v>
      </c>
      <c r="N1078">
        <v>2.0910107256314401</v>
      </c>
      <c r="O1078">
        <v>10.563041385948001</v>
      </c>
      <c r="P1078">
        <v>110.430379746835</v>
      </c>
      <c r="Q1078">
        <v>7.0291434656782004E-2</v>
      </c>
    </row>
    <row r="1079" spans="1:17" hidden="1" x14ac:dyDescent="0.3">
      <c r="A1079" t="s">
        <v>2304</v>
      </c>
      <c r="B1079" t="s">
        <v>2305</v>
      </c>
      <c r="C1079" t="str">
        <f>IFERROR(VLOOKUP(Table1[[#This Row],[Ticker]],[1]!Table1[[Symbol]:[Industry]],2,FALSE),"-")</f>
        <v>-</v>
      </c>
      <c r="D1079" t="s">
        <v>119</v>
      </c>
      <c r="E1079">
        <v>2088.2617516939999</v>
      </c>
      <c r="F1079">
        <v>175.57</v>
      </c>
      <c r="G1079">
        <v>0.94395851524560803</v>
      </c>
      <c r="H1079">
        <v>-5.77273976755672</v>
      </c>
      <c r="I1079">
        <v>-35.665047637424898</v>
      </c>
      <c r="J1079">
        <v>-6.2283914729157299</v>
      </c>
      <c r="K1079">
        <v>189.44479800592501</v>
      </c>
      <c r="L1079">
        <v>196.85932314396601</v>
      </c>
      <c r="M1079">
        <v>35.947328835704198</v>
      </c>
      <c r="N1079">
        <v>0.57862741101439696</v>
      </c>
      <c r="O1079">
        <v>65.033889616677101</v>
      </c>
      <c r="P1079">
        <v>38.189689098780001</v>
      </c>
      <c r="Q1079">
        <v>1.3722596414457999E-2</v>
      </c>
    </row>
    <row r="1080" spans="1:17" hidden="1" x14ac:dyDescent="0.3">
      <c r="A1080" t="s">
        <v>2306</v>
      </c>
      <c r="B1080" t="s">
        <v>2307</v>
      </c>
      <c r="C1080" t="str">
        <f>IFERROR(VLOOKUP(Table1[[#This Row],[Ticker]],[1]!Table1[[Symbol]:[Industry]],2,FALSE),"-")</f>
        <v>-</v>
      </c>
      <c r="D1080" t="s">
        <v>278</v>
      </c>
      <c r="E1080">
        <v>2087.4110438880002</v>
      </c>
      <c r="F1080">
        <v>83.11</v>
      </c>
      <c r="G1080">
        <v>-32.093677949279702</v>
      </c>
      <c r="H1080">
        <v>-7.5770026916808897</v>
      </c>
      <c r="I1080">
        <v>-4.9447016087905498</v>
      </c>
      <c r="J1080">
        <v>-6.8222975668218204</v>
      </c>
      <c r="K1080">
        <v>83.096410661753097</v>
      </c>
      <c r="L1080">
        <v>84.283938516955999</v>
      </c>
      <c r="M1080">
        <v>43.1419850136364</v>
      </c>
      <c r="N1080">
        <v>1.4149911369653601</v>
      </c>
      <c r="O1080">
        <v>25.7369750932499</v>
      </c>
      <c r="P1080">
        <v>16.400560224089599</v>
      </c>
      <c r="Q1080">
        <v>-3.4495778951664002E-2</v>
      </c>
    </row>
    <row r="1081" spans="1:17" hidden="1" x14ac:dyDescent="0.3">
      <c r="A1081" t="s">
        <v>2308</v>
      </c>
      <c r="B1081" t="s">
        <v>2309</v>
      </c>
      <c r="C1081" t="str">
        <f>IFERROR(VLOOKUP(Table1[[#This Row],[Ticker]],[1]!Table1[[Symbol]:[Industry]],2,FALSE),"-")</f>
        <v>-</v>
      </c>
      <c r="D1081" t="s">
        <v>302</v>
      </c>
      <c r="E1081">
        <v>2080.5611365</v>
      </c>
      <c r="F1081">
        <v>3349.25</v>
      </c>
      <c r="G1081">
        <v>1779.0207915539299</v>
      </c>
      <c r="H1081">
        <v>55.340665758581203</v>
      </c>
      <c r="I1081">
        <v>443.60514181148102</v>
      </c>
      <c r="J1081">
        <v>-4.3137009003304199</v>
      </c>
      <c r="K1081">
        <v>2181.9074355266898</v>
      </c>
      <c r="M1081">
        <v>62.852223738901898</v>
      </c>
      <c r="N1081">
        <v>1.2579527903021901</v>
      </c>
      <c r="O1081">
        <v>13.779204299470001</v>
      </c>
      <c r="P1081">
        <v>1881.8047337278099</v>
      </c>
    </row>
    <row r="1082" spans="1:17" hidden="1" x14ac:dyDescent="0.3">
      <c r="A1082" t="s">
        <v>2310</v>
      </c>
      <c r="B1082" t="s">
        <v>2311</v>
      </c>
      <c r="C1082" t="str">
        <f>IFERROR(VLOOKUP(Table1[[#This Row],[Ticker]],[1]!Table1[[Symbol]:[Industry]],2,FALSE),"-")</f>
        <v>-</v>
      </c>
      <c r="D1082" t="s">
        <v>62</v>
      </c>
      <c r="E1082">
        <v>2078.0067709800001</v>
      </c>
      <c r="F1082">
        <v>1464.15</v>
      </c>
      <c r="G1082">
        <v>-8.0492614441581907</v>
      </c>
      <c r="H1082">
        <v>-9.09322823828618</v>
      </c>
      <c r="I1082">
        <v>-5.4470403122416498</v>
      </c>
      <c r="J1082">
        <v>-0.48913011005886498</v>
      </c>
      <c r="K1082">
        <v>1483.1914997954</v>
      </c>
      <c r="L1082">
        <v>1410.1183689460399</v>
      </c>
      <c r="M1082">
        <v>52.168819728227</v>
      </c>
      <c r="N1082">
        <v>0.92312136609406603</v>
      </c>
      <c r="O1082">
        <v>19.113478810231101</v>
      </c>
      <c r="P1082">
        <v>32.959498728659597</v>
      </c>
      <c r="Q1082">
        <v>6.5243622776310004E-2</v>
      </c>
    </row>
    <row r="1083" spans="1:17" hidden="1" x14ac:dyDescent="0.3">
      <c r="A1083" t="s">
        <v>2312</v>
      </c>
      <c r="B1083" t="s">
        <v>2313</v>
      </c>
      <c r="C1083" t="str">
        <f>IFERROR(VLOOKUP(Table1[[#This Row],[Ticker]],[1]!Table1[[Symbol]:[Industry]],2,FALSE),"-")</f>
        <v>-</v>
      </c>
      <c r="D1083" t="s">
        <v>480</v>
      </c>
      <c r="E1083">
        <v>2077.8198277199999</v>
      </c>
      <c r="F1083">
        <v>266.93</v>
      </c>
      <c r="G1083">
        <v>1.7647655869677901</v>
      </c>
      <c r="H1083">
        <v>9.0208732641389897</v>
      </c>
      <c r="I1083">
        <v>-2.06799815359651</v>
      </c>
      <c r="J1083">
        <v>3.2237620711700701</v>
      </c>
      <c r="K1083">
        <v>223.77413313167401</v>
      </c>
      <c r="L1083">
        <v>222.31186815681301</v>
      </c>
      <c r="M1083">
        <v>71.935109073398706</v>
      </c>
      <c r="N1083">
        <v>2.2357047347179102</v>
      </c>
      <c r="O1083">
        <v>4.4468587270070703</v>
      </c>
      <c r="P1083">
        <v>47.842702852395398</v>
      </c>
      <c r="Q1083">
        <v>9.6661354480401002E-2</v>
      </c>
    </row>
    <row r="1084" spans="1:17" hidden="1" x14ac:dyDescent="0.3">
      <c r="A1084" t="s">
        <v>2314</v>
      </c>
      <c r="B1084" t="s">
        <v>2315</v>
      </c>
      <c r="C1084" t="str">
        <f>IFERROR(VLOOKUP(Table1[[#This Row],[Ticker]],[1]!Table1[[Symbol]:[Industry]],2,FALSE),"-")</f>
        <v>-</v>
      </c>
      <c r="D1084" t="s">
        <v>218</v>
      </c>
      <c r="E1084">
        <v>2071.5678787500001</v>
      </c>
      <c r="F1084">
        <v>163.95</v>
      </c>
      <c r="G1084">
        <v>209.90614057583801</v>
      </c>
      <c r="H1084">
        <v>28.655686652872799</v>
      </c>
      <c r="I1084">
        <v>47.990931805990698</v>
      </c>
      <c r="J1084">
        <v>2.3331291371045801</v>
      </c>
      <c r="K1084">
        <v>123.068773190775</v>
      </c>
      <c r="L1084">
        <v>97.524927209897697</v>
      </c>
      <c r="M1084">
        <v>64.540068463169803</v>
      </c>
      <c r="N1084">
        <v>1.8850763542914799</v>
      </c>
      <c r="O1084">
        <v>3.6291552302531298</v>
      </c>
      <c r="P1084">
        <v>241.91866527632899</v>
      </c>
      <c r="Q1084">
        <v>7.9888435447789993E-2</v>
      </c>
    </row>
    <row r="1085" spans="1:17" hidden="1" x14ac:dyDescent="0.3">
      <c r="A1085" t="s">
        <v>2316</v>
      </c>
      <c r="B1085" t="s">
        <v>2317</v>
      </c>
      <c r="C1085" t="str">
        <f>IFERROR(VLOOKUP(Table1[[#This Row],[Ticker]],[1]!Table1[[Symbol]:[Industry]],2,FALSE),"-")</f>
        <v>-</v>
      </c>
      <c r="D1085" t="s">
        <v>129</v>
      </c>
      <c r="E1085">
        <v>2068.4793181499999</v>
      </c>
      <c r="F1085">
        <v>160.02000000000001</v>
      </c>
      <c r="G1085">
        <v>-27.850927424619599</v>
      </c>
      <c r="H1085">
        <v>8.8378853188592892</v>
      </c>
      <c r="I1085">
        <v>-8.86623026810115</v>
      </c>
      <c r="J1085">
        <v>3.4335045080650701</v>
      </c>
      <c r="K1085">
        <v>146.42073127519299</v>
      </c>
      <c r="L1085">
        <v>150.11750194964699</v>
      </c>
      <c r="M1085">
        <v>67.319591324585204</v>
      </c>
      <c r="N1085">
        <v>1.8011826665806501</v>
      </c>
      <c r="O1085">
        <v>22.703412073490799</v>
      </c>
      <c r="P1085">
        <v>39.147826086956499</v>
      </c>
    </row>
    <row r="1086" spans="1:17" hidden="1" x14ac:dyDescent="0.3">
      <c r="A1086" t="s">
        <v>2318</v>
      </c>
      <c r="B1086" t="s">
        <v>2319</v>
      </c>
      <c r="C1086" t="str">
        <f>IFERROR(VLOOKUP(Table1[[#This Row],[Ticker]],[1]!Table1[[Symbol]:[Industry]],2,FALSE),"-")</f>
        <v>-</v>
      </c>
      <c r="D1086" t="s">
        <v>140</v>
      </c>
      <c r="E1086">
        <v>2062.93519066</v>
      </c>
      <c r="F1086">
        <v>118.42</v>
      </c>
      <c r="G1086">
        <v>104.452106937232</v>
      </c>
      <c r="H1086">
        <v>12.286585571907301</v>
      </c>
      <c r="I1086">
        <v>45.274558258744797</v>
      </c>
      <c r="J1086">
        <v>-3.3654450775411702</v>
      </c>
      <c r="K1086">
        <v>98.248866492012795</v>
      </c>
      <c r="L1086">
        <v>88.242471051516503</v>
      </c>
      <c r="M1086">
        <v>65.711383853913702</v>
      </c>
      <c r="N1086">
        <v>2.8473959979434502</v>
      </c>
      <c r="O1086">
        <v>3.40314136125654</v>
      </c>
      <c r="P1086">
        <v>181.61712247324601</v>
      </c>
      <c r="Q1086">
        <v>1.6172989291907001E-2</v>
      </c>
    </row>
    <row r="1087" spans="1:17" hidden="1" x14ac:dyDescent="0.3">
      <c r="A1087" t="s">
        <v>2320</v>
      </c>
      <c r="B1087" t="s">
        <v>2321</v>
      </c>
      <c r="C1087" t="str">
        <f>IFERROR(VLOOKUP(Table1[[#This Row],[Ticker]],[1]!Table1[[Symbol]:[Industry]],2,FALSE),"-")</f>
        <v>-</v>
      </c>
      <c r="D1087" t="s">
        <v>375</v>
      </c>
      <c r="E1087">
        <v>2051.0269119999998</v>
      </c>
      <c r="F1087">
        <v>130.04</v>
      </c>
      <c r="G1087">
        <v>43.322496702015201</v>
      </c>
      <c r="H1087">
        <v>-4.3557785549928196</v>
      </c>
      <c r="I1087">
        <v>1.15109360584702</v>
      </c>
      <c r="J1087">
        <v>-6.5458924904167404</v>
      </c>
      <c r="K1087">
        <v>129.137615173158</v>
      </c>
      <c r="L1087">
        <v>120.35663849731201</v>
      </c>
      <c r="M1087">
        <v>46.163417800590103</v>
      </c>
      <c r="N1087">
        <v>1.4005007919785399</v>
      </c>
      <c r="O1087">
        <v>30.729006459550899</v>
      </c>
      <c r="P1087">
        <v>80.485773768216504</v>
      </c>
      <c r="Q1087">
        <v>0.101275925016014</v>
      </c>
    </row>
    <row r="1088" spans="1:17" hidden="1" x14ac:dyDescent="0.3">
      <c r="A1088" t="s">
        <v>2322</v>
      </c>
      <c r="B1088" t="s">
        <v>2323</v>
      </c>
      <c r="C1088" t="str">
        <f>IFERROR(VLOOKUP(Table1[[#This Row],[Ticker]],[1]!Table1[[Symbol]:[Industry]],2,FALSE),"-")</f>
        <v>-</v>
      </c>
      <c r="D1088" t="s">
        <v>378</v>
      </c>
      <c r="E1088">
        <v>2049.9461906199999</v>
      </c>
      <c r="F1088">
        <v>691.05</v>
      </c>
      <c r="G1088">
        <v>25.5933372662195</v>
      </c>
      <c r="H1088">
        <v>20.494478861115599</v>
      </c>
      <c r="I1088">
        <v>-9.0951802282728398</v>
      </c>
      <c r="J1088">
        <v>-5.8357819891814904</v>
      </c>
      <c r="K1088">
        <v>609.02803486002097</v>
      </c>
      <c r="L1088">
        <v>571.24348311348899</v>
      </c>
      <c r="M1088">
        <v>62.990900691933</v>
      </c>
      <c r="N1088">
        <v>2.10916752013331</v>
      </c>
      <c r="O1088">
        <v>6.7723030171478102</v>
      </c>
      <c r="P1088">
        <v>66.9001328341987</v>
      </c>
      <c r="Q1088">
        <v>1.2268763442073E-2</v>
      </c>
    </row>
    <row r="1089" spans="1:17" hidden="1" x14ac:dyDescent="0.3">
      <c r="A1089" t="s">
        <v>2324</v>
      </c>
      <c r="B1089" t="s">
        <v>2325</v>
      </c>
      <c r="C1089" t="str">
        <f>IFERROR(VLOOKUP(Table1[[#This Row],[Ticker]],[1]!Table1[[Symbol]:[Industry]],2,FALSE),"-")</f>
        <v>-</v>
      </c>
      <c r="D1089" t="s">
        <v>18</v>
      </c>
      <c r="E1089">
        <v>2044.304841936</v>
      </c>
      <c r="F1089">
        <v>216.77</v>
      </c>
      <c r="G1089">
        <v>-52.189545268250797</v>
      </c>
      <c r="H1089">
        <v>-5.5219710922642502</v>
      </c>
      <c r="I1089">
        <v>-32.1269001245604</v>
      </c>
      <c r="J1089">
        <v>-5.0612600968291304</v>
      </c>
      <c r="K1089">
        <v>214.36183028677601</v>
      </c>
      <c r="M1089">
        <v>45.839183952028797</v>
      </c>
      <c r="N1089">
        <v>1.0210238387419399</v>
      </c>
      <c r="O1089">
        <v>58.716612077316903</v>
      </c>
      <c r="P1089">
        <v>18.810633050150699</v>
      </c>
    </row>
    <row r="1090" spans="1:17" hidden="1" x14ac:dyDescent="0.3">
      <c r="A1090" t="s">
        <v>2326</v>
      </c>
      <c r="B1090" t="s">
        <v>2327</v>
      </c>
      <c r="C1090" t="str">
        <f>IFERROR(VLOOKUP(Table1[[#This Row],[Ticker]],[1]!Table1[[Symbol]:[Industry]],2,FALSE),"-")</f>
        <v>-</v>
      </c>
      <c r="D1090" t="s">
        <v>452</v>
      </c>
      <c r="E1090">
        <v>2043.7850000000001</v>
      </c>
      <c r="F1090">
        <v>1401.1</v>
      </c>
      <c r="G1090">
        <v>19.506052574582501</v>
      </c>
      <c r="H1090">
        <v>3.0533151314121398</v>
      </c>
      <c r="I1090">
        <v>-12.1998877966008</v>
      </c>
      <c r="J1090">
        <v>-0.48964754916803799</v>
      </c>
      <c r="K1090">
        <v>1285.2580613929999</v>
      </c>
      <c r="L1090">
        <v>1226.7709243889201</v>
      </c>
      <c r="M1090">
        <v>66.747453111863805</v>
      </c>
      <c r="N1090">
        <v>1.4974094606725701</v>
      </c>
      <c r="O1090">
        <v>14.552851331096999</v>
      </c>
      <c r="P1090">
        <v>50.639716159552698</v>
      </c>
      <c r="Q1090">
        <v>4.6713746467835E-2</v>
      </c>
    </row>
    <row r="1091" spans="1:17" hidden="1" x14ac:dyDescent="0.3">
      <c r="A1091" t="s">
        <v>2328</v>
      </c>
      <c r="B1091" t="s">
        <v>2329</v>
      </c>
      <c r="C1091" t="str">
        <f>IFERROR(VLOOKUP(Table1[[#This Row],[Ticker]],[1]!Table1[[Symbol]:[Industry]],2,FALSE),"-")</f>
        <v>-</v>
      </c>
      <c r="D1091" t="s">
        <v>495</v>
      </c>
      <c r="E1091">
        <v>2042.0304089250001</v>
      </c>
      <c r="F1091">
        <v>2458.6</v>
      </c>
      <c r="G1091">
        <v>18.8084122217663</v>
      </c>
      <c r="H1091">
        <v>25.917324083452499</v>
      </c>
      <c r="I1091">
        <v>57.560325247736799</v>
      </c>
      <c r="J1091">
        <v>-6.9063907417589299</v>
      </c>
      <c r="K1091">
        <v>1941.8370741829301</v>
      </c>
      <c r="L1091">
        <v>1701.6388064595999</v>
      </c>
      <c r="M1091">
        <v>65.081580171995398</v>
      </c>
      <c r="N1091">
        <v>3.07441035811943</v>
      </c>
      <c r="O1091">
        <v>10.916781908403101</v>
      </c>
      <c r="P1091">
        <v>90.169006458599199</v>
      </c>
      <c r="Q1091">
        <v>-5.1869930098986002E-2</v>
      </c>
    </row>
    <row r="1092" spans="1:17" hidden="1" x14ac:dyDescent="0.3">
      <c r="A1092" t="s">
        <v>2330</v>
      </c>
      <c r="B1092" t="s">
        <v>2331</v>
      </c>
      <c r="C1092" t="str">
        <f>IFERROR(VLOOKUP(Table1[[#This Row],[Ticker]],[1]!Table1[[Symbol]:[Industry]],2,FALSE),"-")</f>
        <v>-</v>
      </c>
      <c r="D1092" t="s">
        <v>806</v>
      </c>
      <c r="E1092">
        <v>2040.0687364189901</v>
      </c>
      <c r="F1092">
        <v>17.93</v>
      </c>
      <c r="G1092">
        <v>23.006964057620099</v>
      </c>
      <c r="H1092">
        <v>0.52702492627078801</v>
      </c>
      <c r="I1092">
        <v>-19.798312982165498</v>
      </c>
      <c r="J1092">
        <v>-10.948171692695899</v>
      </c>
      <c r="K1092">
        <v>18.039368437482299</v>
      </c>
      <c r="L1092">
        <v>18.363564802174398</v>
      </c>
      <c r="M1092">
        <v>41.288551243440402</v>
      </c>
      <c r="N1092">
        <v>0.61447749966547804</v>
      </c>
      <c r="O1092">
        <v>63.413273842721701</v>
      </c>
      <c r="P1092">
        <v>48.796680497925202</v>
      </c>
      <c r="Q1092">
        <v>7.2529255721361999E-2</v>
      </c>
    </row>
    <row r="1093" spans="1:17" hidden="1" x14ac:dyDescent="0.3">
      <c r="A1093" t="s">
        <v>2332</v>
      </c>
      <c r="B1093" t="s">
        <v>2333</v>
      </c>
      <c r="C1093" t="str">
        <f>IFERROR(VLOOKUP(Table1[[#This Row],[Ticker]],[1]!Table1[[Symbol]:[Industry]],2,FALSE),"-")</f>
        <v>-</v>
      </c>
      <c r="D1093" t="s">
        <v>1489</v>
      </c>
      <c r="E1093">
        <v>2038.940626475</v>
      </c>
      <c r="F1093">
        <v>814.65</v>
      </c>
      <c r="G1093">
        <v>-7.9477709680131499</v>
      </c>
      <c r="H1093">
        <v>31.479623428677598</v>
      </c>
      <c r="I1093">
        <v>19.778608982396101</v>
      </c>
      <c r="J1093">
        <v>-1.6085406789205901</v>
      </c>
      <c r="K1093">
        <v>647.11152157634206</v>
      </c>
      <c r="L1093">
        <v>618.88660577897701</v>
      </c>
      <c r="M1093">
        <v>81.820263661067202</v>
      </c>
      <c r="N1093">
        <v>2.41423593360238</v>
      </c>
      <c r="O1093">
        <v>1.2704842570429</v>
      </c>
      <c r="P1093">
        <v>80.4318936877076</v>
      </c>
      <c r="Q1093">
        <v>1.621545728169E-3</v>
      </c>
    </row>
    <row r="1094" spans="1:17" hidden="1" x14ac:dyDescent="0.3">
      <c r="A1094" t="s">
        <v>2334</v>
      </c>
      <c r="B1094" t="s">
        <v>2335</v>
      </c>
      <c r="C1094" t="str">
        <f>IFERROR(VLOOKUP(Table1[[#This Row],[Ticker]],[1]!Table1[[Symbol]:[Industry]],2,FALSE),"-")</f>
        <v>-</v>
      </c>
      <c r="D1094" t="s">
        <v>613</v>
      </c>
      <c r="E1094">
        <v>2038.38321458</v>
      </c>
      <c r="F1094">
        <v>415.75</v>
      </c>
      <c r="G1094">
        <v>14.536982484516299</v>
      </c>
      <c r="H1094">
        <v>3.4996557849775898</v>
      </c>
      <c r="I1094">
        <v>-13.712265791521199</v>
      </c>
      <c r="J1094">
        <v>-4.0979848425090903</v>
      </c>
      <c r="K1094">
        <v>409.18759308216897</v>
      </c>
      <c r="L1094">
        <v>396.801531580958</v>
      </c>
      <c r="M1094">
        <v>51.470160486869801</v>
      </c>
      <c r="N1094">
        <v>1.1146892087754099</v>
      </c>
      <c r="O1094">
        <v>51.521346963319303</v>
      </c>
      <c r="P1094">
        <v>51.872146118721403</v>
      </c>
      <c r="Q1094">
        <v>0.116868488067206</v>
      </c>
    </row>
    <row r="1095" spans="1:17" hidden="1" x14ac:dyDescent="0.3">
      <c r="A1095" t="s">
        <v>2336</v>
      </c>
      <c r="B1095" t="s">
        <v>2337</v>
      </c>
      <c r="C1095" t="str">
        <f>IFERROR(VLOOKUP(Table1[[#This Row],[Ticker]],[1]!Table1[[Symbol]:[Industry]],2,FALSE),"-")</f>
        <v>-</v>
      </c>
      <c r="D1095" t="s">
        <v>46</v>
      </c>
      <c r="E1095">
        <v>2033.2433599999999</v>
      </c>
      <c r="F1095">
        <v>92.1</v>
      </c>
      <c r="G1095">
        <v>85.283461570396696</v>
      </c>
      <c r="H1095">
        <v>21.7749453602671</v>
      </c>
      <c r="I1095">
        <v>24.688293341766901</v>
      </c>
      <c r="J1095">
        <v>-3.37674312126738</v>
      </c>
      <c r="K1095">
        <v>78.905182512617003</v>
      </c>
      <c r="L1095">
        <v>67.504360937211402</v>
      </c>
      <c r="M1095">
        <v>54.186092005360997</v>
      </c>
      <c r="N1095">
        <v>1.2761137620007901</v>
      </c>
      <c r="O1095">
        <v>7.2747014115092297</v>
      </c>
      <c r="P1095">
        <v>137.371134020618</v>
      </c>
      <c r="Q1095">
        <v>0.120158384617926</v>
      </c>
    </row>
    <row r="1096" spans="1:17" hidden="1" x14ac:dyDescent="0.3">
      <c r="A1096" t="s">
        <v>2338</v>
      </c>
      <c r="B1096" t="s">
        <v>2339</v>
      </c>
      <c r="C1096" t="str">
        <f>IFERROR(VLOOKUP(Table1[[#This Row],[Ticker]],[1]!Table1[[Symbol]:[Industry]],2,FALSE),"-")</f>
        <v>-</v>
      </c>
      <c r="D1096" t="s">
        <v>230</v>
      </c>
      <c r="E1096">
        <v>2032.38841378499</v>
      </c>
      <c r="F1096">
        <v>676.95</v>
      </c>
      <c r="G1096">
        <v>-54.224981953465502</v>
      </c>
      <c r="H1096">
        <v>-15.050465091922501</v>
      </c>
      <c r="I1096">
        <v>-42.0165094561657</v>
      </c>
      <c r="J1096">
        <v>-3.1963299292002199</v>
      </c>
      <c r="K1096">
        <v>736.77691304328198</v>
      </c>
      <c r="L1096">
        <v>822.65130526722101</v>
      </c>
      <c r="M1096">
        <v>38.143392680267198</v>
      </c>
      <c r="N1096">
        <v>1.99177311622009</v>
      </c>
      <c r="O1096">
        <v>69.879607061082694</v>
      </c>
      <c r="P1096">
        <v>5.9141046702651998</v>
      </c>
    </row>
    <row r="1097" spans="1:17" hidden="1" x14ac:dyDescent="0.3">
      <c r="A1097" t="s">
        <v>2340</v>
      </c>
      <c r="B1097" t="s">
        <v>2341</v>
      </c>
      <c r="C1097" t="str">
        <f>IFERROR(VLOOKUP(Table1[[#This Row],[Ticker]],[1]!Table1[[Symbol]:[Industry]],2,FALSE),"-")</f>
        <v>-</v>
      </c>
      <c r="D1097" t="s">
        <v>46</v>
      </c>
      <c r="E1097">
        <v>2028.5117</v>
      </c>
      <c r="F1097">
        <v>211.2</v>
      </c>
      <c r="G1097">
        <v>1190.58082770897</v>
      </c>
      <c r="H1097">
        <v>-15.2131087724084</v>
      </c>
      <c r="I1097">
        <v>268.63067911862601</v>
      </c>
      <c r="J1097">
        <v>4.6377859737986302</v>
      </c>
      <c r="K1097">
        <v>187.474428744335</v>
      </c>
      <c r="L1097">
        <v>99.068222897644404</v>
      </c>
      <c r="M1097">
        <v>63.141484735318301</v>
      </c>
      <c r="N1097">
        <v>0.97443249611162996</v>
      </c>
      <c r="O1097">
        <v>9.0909090909091006</v>
      </c>
      <c r="P1097">
        <v>1308</v>
      </c>
    </row>
    <row r="1098" spans="1:17" hidden="1" x14ac:dyDescent="0.3">
      <c r="A1098" t="s">
        <v>2342</v>
      </c>
      <c r="B1098" t="s">
        <v>2343</v>
      </c>
      <c r="C1098" t="str">
        <f>IFERROR(VLOOKUP(Table1[[#This Row],[Ticker]],[1]!Table1[[Symbol]:[Industry]],2,FALSE),"-")</f>
        <v>-</v>
      </c>
      <c r="D1098" t="s">
        <v>836</v>
      </c>
      <c r="E1098">
        <v>2016.71025567999</v>
      </c>
      <c r="F1098">
        <v>314.89999999999998</v>
      </c>
      <c r="G1098">
        <v>929.77977696041296</v>
      </c>
      <c r="H1098">
        <v>15.6362695382384</v>
      </c>
      <c r="I1098">
        <v>193.57913346082199</v>
      </c>
      <c r="J1098">
        <v>7.5343898942805003</v>
      </c>
      <c r="K1098">
        <v>243.81405968688199</v>
      </c>
      <c r="L1098">
        <v>163.988593454274</v>
      </c>
      <c r="M1098">
        <v>88.837409140272399</v>
      </c>
      <c r="N1098">
        <v>3.1196117433520998</v>
      </c>
      <c r="O1098">
        <v>0</v>
      </c>
      <c r="Q1098">
        <v>0.14670401754378501</v>
      </c>
    </row>
    <row r="1099" spans="1:17" hidden="1" x14ac:dyDescent="0.3">
      <c r="A1099" t="s">
        <v>2344</v>
      </c>
      <c r="B1099" t="s">
        <v>2345</v>
      </c>
      <c r="C1099" t="str">
        <f>IFERROR(VLOOKUP(Table1[[#This Row],[Ticker]],[1]!Table1[[Symbol]:[Industry]],2,FALSE),"-")</f>
        <v>-</v>
      </c>
      <c r="D1099" t="s">
        <v>1657</v>
      </c>
      <c r="E1099">
        <v>2012.80196768</v>
      </c>
      <c r="F1099">
        <v>190.59</v>
      </c>
      <c r="G1099">
        <v>-56.177880507480502</v>
      </c>
      <c r="H1099">
        <v>-13.502058124053301</v>
      </c>
      <c r="I1099">
        <v>-39.982330465956203</v>
      </c>
      <c r="J1099">
        <v>-6.5816332311574799</v>
      </c>
      <c r="K1099">
        <v>204.774670271726</v>
      </c>
      <c r="L1099">
        <v>229.731230264537</v>
      </c>
      <c r="M1099">
        <v>27.218084055522102</v>
      </c>
      <c r="N1099">
        <v>0.75264247022783004</v>
      </c>
      <c r="O1099">
        <v>74.720604438847701</v>
      </c>
      <c r="P1099">
        <v>4.14754098360656</v>
      </c>
      <c r="Q1099">
        <v>0.158083672769468</v>
      </c>
    </row>
    <row r="1100" spans="1:17" hidden="1" x14ac:dyDescent="0.3">
      <c r="A1100" t="s">
        <v>2346</v>
      </c>
      <c r="B1100" t="s">
        <v>2347</v>
      </c>
      <c r="C1100" t="str">
        <f>IFERROR(VLOOKUP(Table1[[#This Row],[Ticker]],[1]!Table1[[Symbol]:[Industry]],2,FALSE),"-")</f>
        <v>-</v>
      </c>
      <c r="D1100" t="s">
        <v>480</v>
      </c>
      <c r="E1100">
        <v>2011.845155815</v>
      </c>
      <c r="F1100">
        <v>7.94</v>
      </c>
      <c r="G1100">
        <v>-64.524830398548104</v>
      </c>
      <c r="H1100">
        <v>-37.406894833437399</v>
      </c>
      <c r="I1100">
        <v>-54.116277361496699</v>
      </c>
      <c r="J1100">
        <v>-11.051705533715801</v>
      </c>
      <c r="K1100">
        <v>11.179790596588401</v>
      </c>
      <c r="L1100">
        <v>13.324732224022499</v>
      </c>
      <c r="M1100">
        <v>41.0789610349604</v>
      </c>
      <c r="N1100">
        <v>2.8211332389399</v>
      </c>
      <c r="O1100">
        <v>170.78085642317299</v>
      </c>
      <c r="P1100">
        <v>4.1994750656167898</v>
      </c>
      <c r="Q1100">
        <v>0.11029071634559</v>
      </c>
    </row>
    <row r="1101" spans="1:17" hidden="1" x14ac:dyDescent="0.3">
      <c r="A1101" t="s">
        <v>2348</v>
      </c>
      <c r="B1101" t="s">
        <v>2349</v>
      </c>
      <c r="C1101" t="str">
        <f>IFERROR(VLOOKUP(Table1[[#This Row],[Ticker]],[1]!Table1[[Symbol]:[Industry]],2,FALSE),"-")</f>
        <v>-</v>
      </c>
      <c r="D1101" t="s">
        <v>613</v>
      </c>
      <c r="E1101">
        <v>2005.6485</v>
      </c>
      <c r="F1101">
        <v>378.2</v>
      </c>
      <c r="G1101">
        <v>16.229669080850901</v>
      </c>
      <c r="H1101">
        <v>1.5483159537473601</v>
      </c>
      <c r="I1101">
        <v>3.7405945339273301</v>
      </c>
      <c r="J1101">
        <v>2.1474773422403701</v>
      </c>
      <c r="K1101">
        <v>344.89315582464502</v>
      </c>
      <c r="L1101">
        <v>327.53834910842198</v>
      </c>
      <c r="M1101">
        <v>63.970625129024597</v>
      </c>
      <c r="N1101">
        <v>1.1360400876293699</v>
      </c>
      <c r="O1101">
        <v>4.3363299841353697</v>
      </c>
      <c r="P1101">
        <v>66.607929515418405</v>
      </c>
      <c r="Q1101">
        <v>8.2730783499758001E-2</v>
      </c>
    </row>
    <row r="1102" spans="1:17" hidden="1" x14ac:dyDescent="0.3">
      <c r="A1102" t="s">
        <v>2350</v>
      </c>
      <c r="B1102" t="s">
        <v>2351</v>
      </c>
      <c r="C1102" t="str">
        <f>IFERROR(VLOOKUP(Table1[[#This Row],[Ticker]],[1]!Table1[[Symbol]:[Industry]],2,FALSE),"-")</f>
        <v>-</v>
      </c>
      <c r="D1102" t="s">
        <v>24</v>
      </c>
      <c r="E1102">
        <v>2003.01455145</v>
      </c>
      <c r="F1102">
        <v>189.71</v>
      </c>
      <c r="G1102">
        <v>-12.8360649664493</v>
      </c>
      <c r="H1102">
        <v>-9.3787926116055207</v>
      </c>
      <c r="I1102">
        <v>10.0747585676245</v>
      </c>
      <c r="J1102">
        <v>-7.6189669334821399</v>
      </c>
      <c r="K1102">
        <v>194.76630659726499</v>
      </c>
      <c r="L1102">
        <v>177.55395795681699</v>
      </c>
      <c r="M1102">
        <v>30.078266757306</v>
      </c>
      <c r="N1102">
        <v>0.57961915704376199</v>
      </c>
      <c r="O1102">
        <v>14.7540983606557</v>
      </c>
      <c r="P1102">
        <v>33.316936050597299</v>
      </c>
      <c r="Q1102">
        <v>-1.8942411661798001E-2</v>
      </c>
    </row>
    <row r="1103" spans="1:17" hidden="1" x14ac:dyDescent="0.3">
      <c r="A1103" t="s">
        <v>2352</v>
      </c>
      <c r="B1103" t="s">
        <v>2353</v>
      </c>
      <c r="C1103" t="str">
        <f>IFERROR(VLOOKUP(Table1[[#This Row],[Ticker]],[1]!Table1[[Symbol]:[Industry]],2,FALSE),"-")</f>
        <v>-</v>
      </c>
      <c r="D1103" t="s">
        <v>378</v>
      </c>
      <c r="E1103">
        <v>2000.3477863200001</v>
      </c>
      <c r="F1103">
        <v>229.86</v>
      </c>
      <c r="G1103">
        <v>-50.986392915543803</v>
      </c>
      <c r="H1103">
        <v>-9.5123562270344202</v>
      </c>
      <c r="I1103">
        <v>-32.927914751481403</v>
      </c>
      <c r="J1103">
        <v>-6.4899974027302401</v>
      </c>
      <c r="K1103">
        <v>234.40450778053</v>
      </c>
      <c r="L1103">
        <v>256.24462197419001</v>
      </c>
      <c r="M1103">
        <v>43.062109793565199</v>
      </c>
      <c r="N1103">
        <v>1.4652600247193901</v>
      </c>
      <c r="O1103">
        <v>51.548768815800898</v>
      </c>
      <c r="P1103">
        <v>9.4571428571428502</v>
      </c>
      <c r="Q1103">
        <v>0.16617392786954499</v>
      </c>
    </row>
    <row r="1104" spans="1:17" hidden="1" x14ac:dyDescent="0.3">
      <c r="A1104" t="s">
        <v>2354</v>
      </c>
      <c r="B1104" t="s">
        <v>2355</v>
      </c>
      <c r="C1104" t="str">
        <f>IFERROR(VLOOKUP(Table1[[#This Row],[Ticker]],[1]!Table1[[Symbol]:[Industry]],2,FALSE),"-")</f>
        <v>-</v>
      </c>
      <c r="D1104" t="s">
        <v>267</v>
      </c>
      <c r="E1104">
        <v>1993.445164755</v>
      </c>
      <c r="F1104">
        <v>1949.45</v>
      </c>
      <c r="G1104">
        <v>144.55716826678301</v>
      </c>
      <c r="H1104">
        <v>21.812127687384599</v>
      </c>
      <c r="I1104">
        <v>42.905030594970498</v>
      </c>
      <c r="J1104">
        <v>11.087900930333101</v>
      </c>
      <c r="K1104">
        <v>1485.8604193313899</v>
      </c>
      <c r="L1104">
        <v>1269.2814806271101</v>
      </c>
      <c r="M1104">
        <v>73.392020712296798</v>
      </c>
      <c r="N1104">
        <v>2.5389183449071</v>
      </c>
      <c r="O1104">
        <v>2.0287773474569599</v>
      </c>
      <c r="P1104">
        <v>171.51114206128099</v>
      </c>
      <c r="Q1104">
        <v>0.103796122480518</v>
      </c>
    </row>
    <row r="1105" spans="1:17" hidden="1" x14ac:dyDescent="0.3">
      <c r="A1105" t="s">
        <v>2356</v>
      </c>
      <c r="B1105" t="s">
        <v>2357</v>
      </c>
      <c r="C1105" t="str">
        <f>IFERROR(VLOOKUP(Table1[[#This Row],[Ticker]],[1]!Table1[[Symbol]:[Industry]],2,FALSE),"-")</f>
        <v>-</v>
      </c>
      <c r="D1105" t="s">
        <v>662</v>
      </c>
      <c r="E1105">
        <v>1990.04017935</v>
      </c>
      <c r="F1105">
        <v>298.25</v>
      </c>
      <c r="G1105">
        <v>-20.411939622366202</v>
      </c>
      <c r="H1105">
        <v>-1.6601103641502599</v>
      </c>
      <c r="I1105">
        <v>-19.4646246086653</v>
      </c>
      <c r="J1105">
        <v>-3.3041173819749599</v>
      </c>
      <c r="K1105">
        <v>299.66215869969801</v>
      </c>
      <c r="M1105">
        <v>57.0447836142013</v>
      </c>
      <c r="N1105">
        <v>0.88405551909000601</v>
      </c>
      <c r="O1105">
        <v>29.052808046940399</v>
      </c>
      <c r="P1105">
        <v>26.7530811729706</v>
      </c>
    </row>
    <row r="1106" spans="1:17" hidden="1" x14ac:dyDescent="0.3">
      <c r="A1106" t="s">
        <v>2358</v>
      </c>
      <c r="B1106" t="s">
        <v>2359</v>
      </c>
      <c r="C1106" t="str">
        <f>IFERROR(VLOOKUP(Table1[[#This Row],[Ticker]],[1]!Table1[[Symbol]:[Industry]],2,FALSE),"-")</f>
        <v>-</v>
      </c>
      <c r="E1106">
        <v>1985.9493500000001</v>
      </c>
      <c r="F1106">
        <v>389.75</v>
      </c>
      <c r="G1106">
        <v>-59.0606754826388</v>
      </c>
      <c r="H1106">
        <v>-25.389750863049699</v>
      </c>
      <c r="I1106">
        <v>-30.550085459081501</v>
      </c>
      <c r="J1106">
        <v>-14.963539254066699</v>
      </c>
      <c r="K1106">
        <v>417.76572967526198</v>
      </c>
      <c r="L1106">
        <v>454.9133683883</v>
      </c>
      <c r="M1106">
        <v>11.547476774543</v>
      </c>
      <c r="N1106">
        <v>2.5844369721553901</v>
      </c>
      <c r="O1106">
        <v>67.774214239897304</v>
      </c>
      <c r="P1106">
        <v>14.447217736015199</v>
      </c>
      <c r="Q1106">
        <v>0.32174817853370402</v>
      </c>
    </row>
    <row r="1107" spans="1:17" hidden="1" x14ac:dyDescent="0.3">
      <c r="A1107" t="s">
        <v>2360</v>
      </c>
      <c r="B1107" t="s">
        <v>2361</v>
      </c>
      <c r="C1107" t="str">
        <f>IFERROR(VLOOKUP(Table1[[#This Row],[Ticker]],[1]!Table1[[Symbol]:[Industry]],2,FALSE),"-")</f>
        <v>-</v>
      </c>
      <c r="D1107" t="s">
        <v>1617</v>
      </c>
      <c r="E1107">
        <v>1984.1380216</v>
      </c>
      <c r="F1107">
        <v>61.08</v>
      </c>
      <c r="G1107">
        <v>-2.38379443504836</v>
      </c>
      <c r="H1107">
        <v>-6.6247803202561402</v>
      </c>
      <c r="I1107">
        <v>2.1168789471637699</v>
      </c>
      <c r="J1107">
        <v>-2.8610431286017199</v>
      </c>
      <c r="K1107">
        <v>60.703918349657997</v>
      </c>
      <c r="L1107">
        <v>56.411577290426699</v>
      </c>
      <c r="M1107">
        <v>58.880462682991599</v>
      </c>
      <c r="N1107">
        <v>1.2592747773673501</v>
      </c>
      <c r="O1107">
        <v>4.6987557301899097</v>
      </c>
      <c r="P1107">
        <v>27.249999999999901</v>
      </c>
      <c r="Q1107">
        <v>-2.8254867209200001E-2</v>
      </c>
    </row>
    <row r="1108" spans="1:17" hidden="1" x14ac:dyDescent="0.3">
      <c r="A1108" t="s">
        <v>2362</v>
      </c>
      <c r="B1108" t="s">
        <v>2363</v>
      </c>
      <c r="C1108" t="str">
        <f>IFERROR(VLOOKUP(Table1[[#This Row],[Ticker]],[1]!Table1[[Symbol]:[Industry]],2,FALSE),"-")</f>
        <v>-</v>
      </c>
      <c r="D1108" t="s">
        <v>278</v>
      </c>
      <c r="E1108">
        <v>1983.9386540999999</v>
      </c>
      <c r="F1108">
        <v>60.08</v>
      </c>
      <c r="G1108">
        <v>71.8582796834188</v>
      </c>
      <c r="H1108">
        <v>-16.844031185574998</v>
      </c>
      <c r="I1108">
        <v>5.3690393280488502</v>
      </c>
      <c r="J1108">
        <v>-5.6891952807972004</v>
      </c>
      <c r="K1108">
        <v>64.729213585173298</v>
      </c>
      <c r="L1108">
        <v>59.1911047789308</v>
      </c>
      <c r="M1108">
        <v>29.426607754781799</v>
      </c>
      <c r="N1108">
        <v>0.619621621684184</v>
      </c>
      <c r="O1108">
        <v>59.6205059920106</v>
      </c>
      <c r="P1108">
        <v>111.922398589065</v>
      </c>
      <c r="Q1108">
        <v>8.6547219693139995E-3</v>
      </c>
    </row>
    <row r="1109" spans="1:17" hidden="1" x14ac:dyDescent="0.3">
      <c r="A1109" t="s">
        <v>2364</v>
      </c>
      <c r="B1109" t="s">
        <v>2365</v>
      </c>
      <c r="C1109" t="str">
        <f>IFERROR(VLOOKUP(Table1[[#This Row],[Ticker]],[1]!Table1[[Symbol]:[Industry]],2,FALSE),"-")</f>
        <v>-</v>
      </c>
      <c r="D1109" t="s">
        <v>98</v>
      </c>
      <c r="E1109">
        <v>1983.0238814939901</v>
      </c>
      <c r="F1109">
        <v>20.420000000000002</v>
      </c>
      <c r="G1109">
        <v>65.561285775985596</v>
      </c>
      <c r="H1109">
        <v>-8.4337654411265692</v>
      </c>
      <c r="I1109">
        <v>-21.5869279741725</v>
      </c>
      <c r="J1109">
        <v>-5.5547060978880696</v>
      </c>
      <c r="K1109">
        <v>20.605284222942299</v>
      </c>
      <c r="L1109">
        <v>19.525377766155099</v>
      </c>
      <c r="M1109">
        <v>41.5901586916263</v>
      </c>
      <c r="N1109">
        <v>1.0611643164167801</v>
      </c>
      <c r="O1109">
        <v>68.707149853085198</v>
      </c>
      <c r="P1109">
        <v>114.270227699149</v>
      </c>
      <c r="Q1109">
        <v>0.150247001712665</v>
      </c>
    </row>
    <row r="1110" spans="1:17" hidden="1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151</v>
      </c>
      <c r="E1110">
        <v>1980.43927185299</v>
      </c>
      <c r="F1110">
        <v>127.23</v>
      </c>
      <c r="G1110">
        <v>-31.599783386856501</v>
      </c>
      <c r="H1110">
        <v>-11.4542754189536</v>
      </c>
      <c r="I1110">
        <v>-25.933978458855599</v>
      </c>
      <c r="J1110">
        <v>-4.3451091254032104</v>
      </c>
      <c r="K1110">
        <v>135.83010910878701</v>
      </c>
      <c r="M1110">
        <v>40.339499669444301</v>
      </c>
      <c r="N1110">
        <v>1.8890928035910399</v>
      </c>
      <c r="O1110">
        <v>52.479761062642403</v>
      </c>
      <c r="P1110">
        <v>6.0250000000000101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1793</v>
      </c>
      <c r="E1111">
        <v>1976.8752819639999</v>
      </c>
      <c r="F1111">
        <v>178.11</v>
      </c>
      <c r="G1111">
        <v>31.562439792179202</v>
      </c>
      <c r="H1111">
        <v>-2.8402212993406399</v>
      </c>
      <c r="I1111">
        <v>-16.036287523732</v>
      </c>
      <c r="J1111">
        <v>-1.72423712912251</v>
      </c>
      <c r="K1111">
        <v>173.92083956295099</v>
      </c>
      <c r="L1111">
        <v>172.06087712247199</v>
      </c>
      <c r="M1111">
        <v>56.852557265768603</v>
      </c>
      <c r="N1111">
        <v>1.0732984103068099</v>
      </c>
      <c r="O1111">
        <v>22.283981808994401</v>
      </c>
      <c r="P1111">
        <v>61.112618724558999</v>
      </c>
      <c r="Q1111">
        <v>-2.3064119957427E-2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197</v>
      </c>
      <c r="E1112">
        <v>1972.8864288</v>
      </c>
      <c r="F1112">
        <v>1318.9</v>
      </c>
      <c r="G1112">
        <v>24.837665646761899</v>
      </c>
      <c r="H1112">
        <v>4.8715604447582397</v>
      </c>
      <c r="I1112">
        <v>41.768812537025198</v>
      </c>
      <c r="J1112">
        <v>-5.3568145689742197</v>
      </c>
      <c r="K1112">
        <v>1091.12241026275</v>
      </c>
      <c r="L1112">
        <v>946.20949892974602</v>
      </c>
      <c r="M1112">
        <v>49.178629831713103</v>
      </c>
      <c r="N1112">
        <v>0.98479350965371104</v>
      </c>
      <c r="O1112">
        <v>2.3580256274167799</v>
      </c>
      <c r="P1112">
        <v>70.059957449551902</v>
      </c>
      <c r="Q1112">
        <v>3.3142847932620997E-2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347</v>
      </c>
      <c r="E1113">
        <v>1962.4481906250001</v>
      </c>
      <c r="F1113">
        <v>646.95000000000005</v>
      </c>
      <c r="G1113">
        <v>19.520983547204001</v>
      </c>
      <c r="H1113">
        <v>15.3547686297811</v>
      </c>
      <c r="I1113">
        <v>30.689681454779699</v>
      </c>
      <c r="J1113">
        <v>-7.17992509936249E-2</v>
      </c>
      <c r="K1113">
        <v>515.06867337597998</v>
      </c>
      <c r="L1113">
        <v>487.29732173681799</v>
      </c>
      <c r="M1113">
        <v>73.0048257294591</v>
      </c>
      <c r="N1113">
        <v>2.3615627776792198</v>
      </c>
      <c r="O1113">
        <v>1.0897287271040801</v>
      </c>
      <c r="P1113">
        <v>57.985347985348</v>
      </c>
      <c r="Q1113">
        <v>-5.2266182607294001E-2</v>
      </c>
    </row>
    <row r="1114" spans="1:17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275</v>
      </c>
      <c r="E1114">
        <v>1959.3428188400001</v>
      </c>
      <c r="F1114">
        <v>610.6</v>
      </c>
      <c r="G1114">
        <v>-21.399443508568801</v>
      </c>
      <c r="H1114">
        <v>-1.92149001859761</v>
      </c>
      <c r="I1114">
        <v>-24.3976732609853</v>
      </c>
      <c r="J1114">
        <v>-5.4374529032886398</v>
      </c>
      <c r="K1114">
        <v>607.89187383414401</v>
      </c>
      <c r="L1114">
        <v>617.55766538977196</v>
      </c>
      <c r="M1114">
        <v>40.967551492207399</v>
      </c>
      <c r="N1114">
        <v>0.96727850395522097</v>
      </c>
      <c r="O1114">
        <v>25.761546020307801</v>
      </c>
      <c r="P1114">
        <v>36.112349531876902</v>
      </c>
      <c r="Q1114">
        <v>-7.2531730376201003E-2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230</v>
      </c>
      <c r="E1115">
        <v>1952.7702245</v>
      </c>
      <c r="F1115">
        <v>306.89999999999998</v>
      </c>
      <c r="G1115">
        <v>546.090674857811</v>
      </c>
      <c r="H1115">
        <v>5.5207406996795196</v>
      </c>
      <c r="I1115">
        <v>36.3478613127063</v>
      </c>
      <c r="J1115">
        <v>-6.7278392447811003E-2</v>
      </c>
      <c r="K1115">
        <v>269.84226406307198</v>
      </c>
      <c r="L1115">
        <v>199.46175577481401</v>
      </c>
      <c r="M1115">
        <v>73.784248446819504</v>
      </c>
      <c r="N1115">
        <v>1.23810870543109</v>
      </c>
      <c r="O1115">
        <v>5.1808406647116501</v>
      </c>
      <c r="P1115">
        <v>587.96234028244703</v>
      </c>
      <c r="Q1115">
        <v>0.217385159686312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218</v>
      </c>
      <c r="E1116">
        <v>1952.5644335099901</v>
      </c>
      <c r="F1116">
        <v>88.71</v>
      </c>
      <c r="G1116">
        <v>-17.686141219172601</v>
      </c>
      <c r="H1116">
        <v>-0.42945954558877603</v>
      </c>
      <c r="I1116">
        <v>3.5121614590172099</v>
      </c>
      <c r="J1116">
        <v>-2.9943047113018899</v>
      </c>
      <c r="K1116">
        <v>85.875603300307802</v>
      </c>
      <c r="L1116">
        <v>80.460043997015006</v>
      </c>
      <c r="M1116">
        <v>56.6170502278746</v>
      </c>
      <c r="N1116">
        <v>1.7938389329331399</v>
      </c>
      <c r="O1116">
        <v>22.534099876000401</v>
      </c>
      <c r="P1116">
        <v>27.640287769784099</v>
      </c>
      <c r="Q1116">
        <v>0.258828700037458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126</v>
      </c>
      <c r="E1117">
        <v>1947.6936415799901</v>
      </c>
      <c r="F1117">
        <v>119.94</v>
      </c>
      <c r="G1117">
        <v>130.386542124627</v>
      </c>
      <c r="H1117">
        <v>-4.2920497136244604</v>
      </c>
      <c r="I1117">
        <v>-39.410451896379399</v>
      </c>
      <c r="J1117">
        <v>-7.2934042308380898</v>
      </c>
      <c r="K1117">
        <v>127.82933639324</v>
      </c>
      <c r="L1117">
        <v>129.188294980519</v>
      </c>
      <c r="M1117">
        <v>38.761442105584898</v>
      </c>
      <c r="N1117">
        <v>0.76901151072424401</v>
      </c>
      <c r="O1117">
        <v>128.781057195264</v>
      </c>
      <c r="P1117">
        <v>242.685714285714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E1118">
        <v>1946.380128</v>
      </c>
      <c r="F1118">
        <v>818.85</v>
      </c>
      <c r="G1118">
        <v>3181.1834497206501</v>
      </c>
      <c r="H1118">
        <v>14.628080776126399</v>
      </c>
      <c r="I1118">
        <v>448.453296039983</v>
      </c>
      <c r="J1118">
        <v>-18.5294139798205</v>
      </c>
      <c r="K1118">
        <v>671.16293062907198</v>
      </c>
      <c r="L1118">
        <v>397.93258048919699</v>
      </c>
      <c r="M1118">
        <v>44.867693413852002</v>
      </c>
      <c r="N1118">
        <v>1.36684960332129</v>
      </c>
      <c r="O1118">
        <v>16.260609391219301</v>
      </c>
      <c r="P1118">
        <v>3194.2241379310299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1558</v>
      </c>
      <c r="E1119">
        <v>1944.0879575040001</v>
      </c>
      <c r="F1119">
        <v>91.18</v>
      </c>
      <c r="G1119">
        <v>-9.5347580544417792</v>
      </c>
      <c r="H1119">
        <v>-10.401245115923301</v>
      </c>
      <c r="I1119">
        <v>-15.4259010293654</v>
      </c>
      <c r="J1119">
        <v>-6.85494158233523</v>
      </c>
      <c r="K1119">
        <v>94.549508633333303</v>
      </c>
      <c r="L1119">
        <v>96.990742947094304</v>
      </c>
      <c r="M1119">
        <v>34.873354921806097</v>
      </c>
      <c r="N1119">
        <v>1.63699033302799</v>
      </c>
      <c r="O1119">
        <v>42.026760254441697</v>
      </c>
      <c r="P1119">
        <v>18.338741077222501</v>
      </c>
      <c r="Q1119">
        <v>1.6056237516491E-2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109</v>
      </c>
      <c r="E1120">
        <v>1940.152296945</v>
      </c>
      <c r="F1120">
        <v>867.8</v>
      </c>
      <c r="G1120">
        <v>84.190396187104596</v>
      </c>
      <c r="H1120">
        <v>-5.9388795245254604</v>
      </c>
      <c r="I1120">
        <v>61.641121861408898</v>
      </c>
      <c r="J1120">
        <v>-1.82149561647859</v>
      </c>
      <c r="K1120">
        <v>816.63294176144302</v>
      </c>
      <c r="L1120">
        <v>644.64679963013998</v>
      </c>
      <c r="M1120">
        <v>49.888516337422899</v>
      </c>
      <c r="N1120">
        <v>0.83426258502355499</v>
      </c>
      <c r="O1120">
        <v>12.698778520396401</v>
      </c>
      <c r="P1120">
        <v>124.760424760424</v>
      </c>
      <c r="Q1120">
        <v>4.3722527599035999E-2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D1121" t="s">
        <v>302</v>
      </c>
      <c r="E1121">
        <v>1939.7345789149999</v>
      </c>
      <c r="F1121">
        <v>1296.6500000000001</v>
      </c>
      <c r="G1121">
        <v>-44.890454105564899</v>
      </c>
      <c r="H1121">
        <v>-5.4540906443786001</v>
      </c>
      <c r="I1121">
        <v>-12.2802597000736</v>
      </c>
      <c r="J1121">
        <v>-4.4591822507653296</v>
      </c>
      <c r="K1121">
        <v>1272.3730177505799</v>
      </c>
      <c r="L1121">
        <v>1321.8122438156199</v>
      </c>
      <c r="M1121">
        <v>44.666608987434003</v>
      </c>
      <c r="N1121">
        <v>0.88198629378053295</v>
      </c>
      <c r="O1121">
        <v>37.060887672078003</v>
      </c>
      <c r="P1121">
        <v>13.1555982197399</v>
      </c>
      <c r="Q1121">
        <v>2.7733187262818999E-2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197</v>
      </c>
      <c r="E1122">
        <v>1936.6882499999999</v>
      </c>
      <c r="F1122">
        <v>825.75</v>
      </c>
      <c r="G1122">
        <v>-21.3858752189001</v>
      </c>
      <c r="H1122">
        <v>9.6932635616916194</v>
      </c>
      <c r="I1122">
        <v>9.2529004431663999</v>
      </c>
      <c r="J1122">
        <v>-5.1270999182928803</v>
      </c>
      <c r="K1122">
        <v>702.45310487219604</v>
      </c>
      <c r="L1122">
        <v>663.76616562512902</v>
      </c>
      <c r="M1122">
        <v>52.320734753732303</v>
      </c>
      <c r="N1122">
        <v>0.98185570536344802</v>
      </c>
      <c r="O1122">
        <v>4.5958219800181697</v>
      </c>
      <c r="P1122">
        <v>50.684306569343001</v>
      </c>
      <c r="Q1122">
        <v>1.1342555556081E-2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E1123">
        <v>1932.0317250000001</v>
      </c>
      <c r="F1123">
        <v>298.85000000000002</v>
      </c>
      <c r="G1123">
        <v>1142.1353828449901</v>
      </c>
      <c r="H1123">
        <v>5.2312670821011897</v>
      </c>
      <c r="I1123">
        <v>344.47282058143202</v>
      </c>
      <c r="J1123">
        <v>-25.767121036035501</v>
      </c>
      <c r="K1123">
        <v>253.59948354114999</v>
      </c>
      <c r="L1123">
        <v>141.28623125356299</v>
      </c>
      <c r="M1123">
        <v>56.158520086491201</v>
      </c>
      <c r="N1123">
        <v>0.95112311532018101</v>
      </c>
      <c r="O1123">
        <v>37.326417935419002</v>
      </c>
      <c r="P1123">
        <v>1224.0189873417701</v>
      </c>
      <c r="Q1123">
        <v>0.23292222091144801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D1124" t="s">
        <v>62</v>
      </c>
      <c r="E1124">
        <v>1929.98927628</v>
      </c>
      <c r="F1124">
        <v>209.78</v>
      </c>
      <c r="G1124">
        <v>30.815774283634902</v>
      </c>
      <c r="H1124">
        <v>-4.7801069045412001</v>
      </c>
      <c r="I1124">
        <v>-15.4893285039172</v>
      </c>
      <c r="J1124">
        <v>-6.62396522347714</v>
      </c>
      <c r="K1124">
        <v>213.80156373677301</v>
      </c>
      <c r="L1124">
        <v>200.05668805950299</v>
      </c>
      <c r="M1124">
        <v>38.448323857949298</v>
      </c>
      <c r="N1124">
        <v>1.0740752810371801</v>
      </c>
      <c r="O1124">
        <v>25.774621031556801</v>
      </c>
      <c r="P1124">
        <v>58.1991629274914</v>
      </c>
      <c r="Q1124">
        <v>0.11191069755434201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806</v>
      </c>
      <c r="E1125">
        <v>1927.688388715</v>
      </c>
      <c r="F1125">
        <v>8.91</v>
      </c>
      <c r="G1125">
        <v>-97.782067520727693</v>
      </c>
      <c r="H1125">
        <v>-19.812097829101599</v>
      </c>
      <c r="I1125">
        <v>-64.057617827909695</v>
      </c>
      <c r="K1125">
        <v>12.156903025494399</v>
      </c>
      <c r="L1125">
        <v>16.8774632923887</v>
      </c>
      <c r="M1125">
        <v>21.428162892539799</v>
      </c>
      <c r="N1125">
        <v>0.53236056533554799</v>
      </c>
      <c r="O1125">
        <v>267.56453423120001</v>
      </c>
      <c r="P1125">
        <v>3.00578034682079</v>
      </c>
      <c r="Q1125">
        <v>8.7231183411698998E-2</v>
      </c>
    </row>
    <row r="1126" spans="1:17" hidden="1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197</v>
      </c>
      <c r="E1126">
        <v>1923.1405132499999</v>
      </c>
      <c r="F1126">
        <v>321.35000000000002</v>
      </c>
      <c r="G1126">
        <v>91.482843942459496</v>
      </c>
      <c r="H1126">
        <v>-2.8705873678742502</v>
      </c>
      <c r="I1126">
        <v>-2.0570649377209</v>
      </c>
      <c r="J1126">
        <v>-6.6250947696190199</v>
      </c>
      <c r="K1126">
        <v>301.49031092473001</v>
      </c>
      <c r="L1126">
        <v>264.12266687843299</v>
      </c>
      <c r="M1126">
        <v>45.8958904369618</v>
      </c>
      <c r="N1126">
        <v>1.0800287186239299</v>
      </c>
      <c r="O1126">
        <v>9.2266998599657502</v>
      </c>
      <c r="P1126">
        <v>123.159722222222</v>
      </c>
      <c r="Q1126">
        <v>0.140431565124708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D1127" t="s">
        <v>67</v>
      </c>
      <c r="E1127">
        <v>1921.03125</v>
      </c>
      <c r="F1127">
        <v>56250</v>
      </c>
      <c r="G1127">
        <v>299.71421610269999</v>
      </c>
      <c r="H1127">
        <v>94.545641809518301</v>
      </c>
      <c r="I1127">
        <v>118.642761994916</v>
      </c>
      <c r="J1127">
        <v>60.316180001455102</v>
      </c>
      <c r="K1127">
        <v>35020.290802246796</v>
      </c>
      <c r="L1127">
        <v>26598.3847784641</v>
      </c>
      <c r="M1127">
        <v>96.814868784892695</v>
      </c>
      <c r="N1127">
        <v>2.79086163649922</v>
      </c>
      <c r="O1127">
        <v>19.1093333333333</v>
      </c>
      <c r="P1127">
        <v>341.14187122578602</v>
      </c>
      <c r="Q1127">
        <v>9.6146033657354996E-2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230</v>
      </c>
      <c r="E1128">
        <v>1919.7635787249999</v>
      </c>
      <c r="F1128">
        <v>1407.15</v>
      </c>
      <c r="G1128">
        <v>-9.2960584819330503</v>
      </c>
      <c r="H1128">
        <v>1.5282420635638601</v>
      </c>
      <c r="I1128">
        <v>-17.794459933172899</v>
      </c>
      <c r="J1128">
        <v>1.70540337535935</v>
      </c>
      <c r="K1128">
        <v>1358.68070730462</v>
      </c>
      <c r="L1128">
        <v>1344.6500106727799</v>
      </c>
      <c r="M1128">
        <v>66.550701846665206</v>
      </c>
      <c r="N1128">
        <v>0.781384836371259</v>
      </c>
      <c r="O1128">
        <v>25.786163522012501</v>
      </c>
      <c r="P1128">
        <v>37.685909980430502</v>
      </c>
      <c r="Q1128">
        <v>6.4296091807298006E-2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D1129" t="s">
        <v>197</v>
      </c>
      <c r="E1129">
        <v>1909.65695375</v>
      </c>
      <c r="F1129">
        <v>1605</v>
      </c>
      <c r="G1129">
        <v>16.2092607164711</v>
      </c>
      <c r="H1129">
        <v>1.3194464021750101</v>
      </c>
      <c r="I1129">
        <v>11.3706390042476</v>
      </c>
      <c r="J1129">
        <v>2.4112139120917999</v>
      </c>
      <c r="K1129">
        <v>1265.7062550779001</v>
      </c>
      <c r="L1129">
        <v>1188.06856333473</v>
      </c>
      <c r="M1129">
        <v>76.717123233017503</v>
      </c>
      <c r="N1129">
        <v>1.5175034869425501</v>
      </c>
      <c r="O1129">
        <v>0</v>
      </c>
      <c r="P1129">
        <v>79.319591084296903</v>
      </c>
      <c r="Q1129">
        <v>6.7082607857887E-2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D1130" t="s">
        <v>1617</v>
      </c>
      <c r="E1130">
        <v>1906.0882018</v>
      </c>
      <c r="F1130">
        <v>62.58</v>
      </c>
      <c r="G1130">
        <v>-3.1577424110897501</v>
      </c>
      <c r="H1130">
        <v>-6.5893665600664404</v>
      </c>
      <c r="I1130">
        <v>2.0691371125386899</v>
      </c>
      <c r="J1130">
        <v>-2.1041631116355699</v>
      </c>
      <c r="K1130">
        <v>62.2271041900215</v>
      </c>
      <c r="L1130">
        <v>57.828279774347102</v>
      </c>
      <c r="M1130">
        <v>59.453032016997597</v>
      </c>
      <c r="N1130">
        <v>0.83389764021499502</v>
      </c>
      <c r="O1130">
        <v>5.3211888782358496</v>
      </c>
      <c r="P1130">
        <v>26.424242424242401</v>
      </c>
      <c r="Q1130">
        <v>-2.8326200589973E-2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1617</v>
      </c>
      <c r="E1131">
        <v>1905.052968</v>
      </c>
      <c r="F1131">
        <v>62.52</v>
      </c>
      <c r="G1131">
        <v>-2.89128096737962</v>
      </c>
      <c r="H1131">
        <v>-7.0043591928219398</v>
      </c>
      <c r="I1131">
        <v>2.04240405038981</v>
      </c>
      <c r="J1131">
        <v>-2.4866332311574801</v>
      </c>
      <c r="K1131">
        <v>62.201488631543803</v>
      </c>
      <c r="L1131">
        <v>57.818669713390001</v>
      </c>
      <c r="M1131">
        <v>55.931821315525497</v>
      </c>
      <c r="N1131">
        <v>0.87496829866259895</v>
      </c>
      <c r="O1131">
        <v>6.6058861164427496</v>
      </c>
      <c r="P1131">
        <v>27.047348099979601</v>
      </c>
      <c r="Q1131">
        <v>-2.9924776916618E-2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Row],[Ticker]],[1]!Table1[[Symbol]:[Industry]],2,FALSE),"-")</f>
        <v>-</v>
      </c>
      <c r="D1132" t="s">
        <v>218</v>
      </c>
      <c r="E1132">
        <v>1903.9402560000001</v>
      </c>
      <c r="F1132">
        <v>1235.25</v>
      </c>
      <c r="G1132">
        <v>254.763454491517</v>
      </c>
      <c r="H1132">
        <v>-9.6053526144360202</v>
      </c>
      <c r="I1132">
        <v>85.462019634325799</v>
      </c>
      <c r="J1132">
        <v>-5.8675324965138502</v>
      </c>
      <c r="K1132">
        <v>1221.32611438034</v>
      </c>
      <c r="L1132">
        <v>939.04428879612396</v>
      </c>
      <c r="M1132">
        <v>48.935616616696798</v>
      </c>
      <c r="N1132">
        <v>1.17879428208049</v>
      </c>
      <c r="O1132">
        <v>20.845982594616402</v>
      </c>
      <c r="P1132">
        <v>286.015625</v>
      </c>
      <c r="Q1132">
        <v>0.14367738442775799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Row],[Ticker]],[1]!Table1[[Symbol]:[Industry]],2,FALSE),"-")</f>
        <v>-</v>
      </c>
      <c r="D1133" t="s">
        <v>705</v>
      </c>
      <c r="E1133">
        <v>1901.11000107</v>
      </c>
      <c r="F1133">
        <v>767.87</v>
      </c>
      <c r="G1133">
        <v>39.656037066511203</v>
      </c>
      <c r="H1133">
        <v>-3.9598036744818699</v>
      </c>
      <c r="I1133">
        <v>24.2050916890929</v>
      </c>
      <c r="J1133">
        <v>-1.40025273301227</v>
      </c>
      <c r="K1133">
        <v>722.65965581833598</v>
      </c>
      <c r="L1133">
        <v>620.66536877395299</v>
      </c>
      <c r="M1133">
        <v>43.078312623575101</v>
      </c>
      <c r="N1133">
        <v>0.85594462785463499</v>
      </c>
      <c r="O1133">
        <v>2.32851915037701</v>
      </c>
      <c r="P1133">
        <v>73.119152293991604</v>
      </c>
      <c r="Q1133">
        <v>-3.6227040049000002E-5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Row],[Ticker]],[1]!Table1[[Symbol]:[Industry]],2,FALSE),"-")</f>
        <v>-</v>
      </c>
      <c r="D1134" t="s">
        <v>815</v>
      </c>
      <c r="E1134">
        <v>1899.79880684</v>
      </c>
      <c r="F1134">
        <v>223.77</v>
      </c>
      <c r="G1134">
        <v>17.101192827400599</v>
      </c>
      <c r="H1134">
        <v>26.650838217410001</v>
      </c>
      <c r="I1134">
        <v>31.849176919008499</v>
      </c>
      <c r="J1134">
        <v>21.614294843088398</v>
      </c>
      <c r="M1134">
        <v>91.405105393027995</v>
      </c>
      <c r="O1134">
        <v>2.7841086830227399</v>
      </c>
      <c r="P1134">
        <v>62.152173913043399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Row],[Ticker]],[1]!Table1[[Symbol]:[Industry]],2,FALSE),"-")</f>
        <v>-</v>
      </c>
      <c r="D1135" t="s">
        <v>62</v>
      </c>
      <c r="E1135">
        <v>1890.9570461400001</v>
      </c>
      <c r="F1135">
        <v>246.38</v>
      </c>
      <c r="G1135">
        <v>143.85211538781701</v>
      </c>
      <c r="H1135">
        <v>2.8361472580004201</v>
      </c>
      <c r="I1135">
        <v>94.621279038787605</v>
      </c>
      <c r="J1135">
        <v>-5.6511901931828099</v>
      </c>
      <c r="K1135">
        <v>207.72295561197799</v>
      </c>
      <c r="L1135">
        <v>165.50760784442599</v>
      </c>
      <c r="M1135">
        <v>55.843796395704999</v>
      </c>
      <c r="N1135">
        <v>1.74118324210836</v>
      </c>
      <c r="O1135">
        <v>2.0172091890575401</v>
      </c>
      <c r="P1135">
        <v>178.081264108352</v>
      </c>
      <c r="Q1135">
        <v>-1.2382310123099999E-4</v>
      </c>
    </row>
    <row r="1136" spans="1:17" hidden="1" x14ac:dyDescent="0.3">
      <c r="A1136" t="s">
        <v>2418</v>
      </c>
      <c r="B1136" t="s">
        <v>2419</v>
      </c>
      <c r="C1136" t="str">
        <f>IFERROR(VLOOKUP(Table1[[#This Row],[Ticker]],[1]!Table1[[Symbol]:[Industry]],2,FALSE),"-")</f>
        <v>-</v>
      </c>
      <c r="D1136" t="s">
        <v>230</v>
      </c>
      <c r="E1136">
        <v>1882.389506</v>
      </c>
      <c r="F1136">
        <v>1361.15</v>
      </c>
      <c r="G1136">
        <v>21.8049339607647</v>
      </c>
      <c r="H1136">
        <v>-2.6620927763553301</v>
      </c>
      <c r="I1136">
        <v>-7.8232112067426796</v>
      </c>
      <c r="J1136">
        <v>2.5861887637468701</v>
      </c>
      <c r="K1136">
        <v>1336.82340543082</v>
      </c>
      <c r="L1136">
        <v>1273.8993789623601</v>
      </c>
      <c r="M1136">
        <v>56.186711590553202</v>
      </c>
      <c r="N1136">
        <v>2.1491098254517702</v>
      </c>
      <c r="O1136">
        <v>16.5191198618814</v>
      </c>
      <c r="P1136">
        <v>48.759562841529998</v>
      </c>
      <c r="Q1136">
        <v>1.7473638683083E-2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Row],[Ticker]],[1]!Table1[[Symbol]:[Industry]],2,FALSE),"-")</f>
        <v>-</v>
      </c>
      <c r="D1137" t="s">
        <v>659</v>
      </c>
      <c r="E1137">
        <v>1879.5522642000001</v>
      </c>
      <c r="F1137">
        <v>272.89999999999998</v>
      </c>
      <c r="G1137">
        <v>4.9235662588400801</v>
      </c>
      <c r="H1137">
        <v>0.91220750170425102</v>
      </c>
      <c r="I1137">
        <v>-19.985688003348301</v>
      </c>
      <c r="J1137">
        <v>-4.0917056949255999</v>
      </c>
      <c r="K1137">
        <v>267.15223039771598</v>
      </c>
      <c r="L1137">
        <v>265.63621649244101</v>
      </c>
      <c r="M1137">
        <v>50.3256946444506</v>
      </c>
      <c r="N1137">
        <v>1.6065976997453499</v>
      </c>
      <c r="O1137">
        <v>21.2898497618175</v>
      </c>
      <c r="P1137">
        <v>35.1659237246161</v>
      </c>
      <c r="Q1137">
        <v>4.111263689262E-2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Row],[Ticker]],[1]!Table1[[Symbol]:[Industry]],2,FALSE),"-")</f>
        <v>-</v>
      </c>
      <c r="D1138" t="s">
        <v>140</v>
      </c>
      <c r="E1138">
        <v>1861.6165676959999</v>
      </c>
      <c r="F1138">
        <v>111.51</v>
      </c>
      <c r="G1138">
        <v>47.676990875770599</v>
      </c>
      <c r="H1138">
        <v>-12.1656104365196</v>
      </c>
      <c r="I1138">
        <v>-21.061181755867501</v>
      </c>
      <c r="J1138">
        <v>-5.4609739929438597</v>
      </c>
      <c r="K1138">
        <v>114.606834235863</v>
      </c>
      <c r="L1138">
        <v>110.111079653649</v>
      </c>
      <c r="M1138">
        <v>36.660156805193097</v>
      </c>
      <c r="N1138">
        <v>0.56102059906447199</v>
      </c>
      <c r="O1138">
        <v>26.3563805936687</v>
      </c>
      <c r="P1138">
        <v>77.140587768069807</v>
      </c>
      <c r="Q1138">
        <v>1.5650665615725E-2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Row],[Ticker]],[1]!Table1[[Symbol]:[Industry]],2,FALSE),"-")</f>
        <v>-</v>
      </c>
      <c r="D1139" t="s">
        <v>119</v>
      </c>
      <c r="E1139">
        <v>1860.9853931529999</v>
      </c>
      <c r="F1139">
        <v>17.579999999999998</v>
      </c>
      <c r="G1139">
        <v>32.576105346492803</v>
      </c>
      <c r="H1139">
        <v>-5.7368932640714503</v>
      </c>
      <c r="I1139">
        <v>-4.3382204273717297</v>
      </c>
      <c r="J1139">
        <v>-4.6654041808781397</v>
      </c>
      <c r="K1139">
        <v>17.708172002213601</v>
      </c>
      <c r="L1139">
        <v>16.8015904794687</v>
      </c>
      <c r="M1139">
        <v>49.701179724839299</v>
      </c>
      <c r="N1139">
        <v>1.2349155594218</v>
      </c>
      <c r="O1139">
        <v>49.915508829039901</v>
      </c>
      <c r="P1139">
        <v>65.977685046293502</v>
      </c>
      <c r="Q1139">
        <v>0.14708672218874899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Row],[Ticker]],[1]!Table1[[Symbol]:[Industry]],2,FALSE),"-")</f>
        <v>-</v>
      </c>
      <c r="D1140" t="s">
        <v>542</v>
      </c>
      <c r="E1140">
        <v>1858.62317175</v>
      </c>
      <c r="F1140">
        <v>607.85</v>
      </c>
      <c r="G1140">
        <v>-8.0523060513602704</v>
      </c>
      <c r="H1140">
        <v>13.161171882748601</v>
      </c>
      <c r="I1140">
        <v>13.3523488064675</v>
      </c>
      <c r="J1140">
        <v>-3.2185411258943302</v>
      </c>
      <c r="K1140">
        <v>531.72071571928598</v>
      </c>
      <c r="L1140">
        <v>498.84707599674903</v>
      </c>
      <c r="M1140">
        <v>72.334975691598601</v>
      </c>
      <c r="N1140">
        <v>2.20359519349218</v>
      </c>
      <c r="O1140">
        <v>2.98593402977707</v>
      </c>
      <c r="P1140">
        <v>51.018633540372598</v>
      </c>
      <c r="Q1140">
        <v>-4.0203953871500997E-2</v>
      </c>
    </row>
    <row r="1141" spans="1:17" hidden="1" x14ac:dyDescent="0.3">
      <c r="A1141" t="s">
        <v>2428</v>
      </c>
      <c r="B1141" t="s">
        <v>2429</v>
      </c>
      <c r="C1141" t="str">
        <f>IFERROR(VLOOKUP(Table1[[#This Row],[Ticker]],[1]!Table1[[Symbol]:[Industry]],2,FALSE),"-")</f>
        <v>-</v>
      </c>
      <c r="D1141" t="s">
        <v>2430</v>
      </c>
      <c r="E1141">
        <v>1858.2559846500001</v>
      </c>
      <c r="F1141">
        <v>1198.4000000000001</v>
      </c>
      <c r="G1141">
        <v>0.407786326704282</v>
      </c>
      <c r="H1141">
        <v>-0.58286856405351795</v>
      </c>
      <c r="I1141">
        <v>-23.560828381092101</v>
      </c>
      <c r="J1141">
        <v>3.4089563277983999</v>
      </c>
      <c r="K1141">
        <v>1146.19409071938</v>
      </c>
      <c r="L1141">
        <v>1137.18220920567</v>
      </c>
      <c r="M1141">
        <v>68.986479799667194</v>
      </c>
      <c r="N1141">
        <v>1.0821617079413901</v>
      </c>
      <c r="O1141">
        <v>21.073931909212199</v>
      </c>
      <c r="P1141">
        <v>43.934662503002599</v>
      </c>
      <c r="Q1141">
        <v>0.11123810855843901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1934</v>
      </c>
      <c r="E1142">
        <v>1858.24</v>
      </c>
      <c r="F1142">
        <v>288.85000000000002</v>
      </c>
      <c r="G1142">
        <v>34.636509539243903</v>
      </c>
      <c r="H1142">
        <v>-5.0116727667727403</v>
      </c>
      <c r="I1142">
        <v>2.0783633890731998</v>
      </c>
      <c r="J1142">
        <v>-4.0629044175981504</v>
      </c>
      <c r="K1142">
        <v>289.60249353983602</v>
      </c>
      <c r="L1142">
        <v>264.724770777233</v>
      </c>
      <c r="M1142">
        <v>45.9191166830458</v>
      </c>
      <c r="N1142">
        <v>0.60295955568016602</v>
      </c>
      <c r="O1142">
        <v>14.851999307599</v>
      </c>
      <c r="P1142">
        <v>65.057142857142793</v>
      </c>
      <c r="Q1142">
        <v>0.18298822119132299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414</v>
      </c>
      <c r="E1143">
        <v>1855.978266975</v>
      </c>
      <c r="F1143">
        <v>215.3</v>
      </c>
      <c r="G1143">
        <v>146.30201134663901</v>
      </c>
      <c r="H1143">
        <v>-9.5141852165177294</v>
      </c>
      <c r="I1143">
        <v>30.043061178053001</v>
      </c>
      <c r="J1143">
        <v>-10.0913277008643</v>
      </c>
      <c r="K1143">
        <v>212.38815913389499</v>
      </c>
      <c r="L1143">
        <v>178.12464920364999</v>
      </c>
      <c r="M1143">
        <v>35.585430572075801</v>
      </c>
      <c r="N1143">
        <v>0.95278204598872096</v>
      </c>
      <c r="O1143">
        <v>12.633534602879701</v>
      </c>
      <c r="P1143">
        <v>177.44845360824701</v>
      </c>
      <c r="Q1143">
        <v>9.2274031594975006E-2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230</v>
      </c>
      <c r="E1144">
        <v>1851.3872486599901</v>
      </c>
      <c r="F1144">
        <v>440.3</v>
      </c>
      <c r="G1144">
        <v>217.86863814477701</v>
      </c>
      <c r="H1144">
        <v>-1.6380475291963099</v>
      </c>
      <c r="I1144">
        <v>44.961243063696003</v>
      </c>
      <c r="J1144">
        <v>-1.8729968675211199</v>
      </c>
      <c r="K1144">
        <v>402.197504712593</v>
      </c>
      <c r="L1144">
        <v>310.76447583658</v>
      </c>
      <c r="M1144">
        <v>71.061526278214401</v>
      </c>
      <c r="N1144">
        <v>0.873903918247525</v>
      </c>
      <c r="O1144">
        <v>1.97592550533727</v>
      </c>
      <c r="P1144">
        <v>249.444444444444</v>
      </c>
      <c r="Q1144">
        <v>0.23644303686856799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177</v>
      </c>
      <c r="E1145">
        <v>1842.34770699</v>
      </c>
      <c r="F1145">
        <v>472.8</v>
      </c>
      <c r="G1145">
        <v>-25.3855103306553</v>
      </c>
      <c r="H1145">
        <v>-15.803801134771399</v>
      </c>
      <c r="I1145">
        <v>-21.066423111079601</v>
      </c>
      <c r="J1145">
        <v>-6.9677402029509903</v>
      </c>
      <c r="K1145">
        <v>490.61167863199501</v>
      </c>
      <c r="M1145">
        <v>29.141009295438302</v>
      </c>
      <c r="N1145">
        <v>0.66715066984795002</v>
      </c>
      <c r="O1145">
        <v>35.575296108290999</v>
      </c>
      <c r="P1145">
        <v>9.5458758109360407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126</v>
      </c>
      <c r="E1146">
        <v>1838.29742914399</v>
      </c>
      <c r="F1146">
        <v>204.84</v>
      </c>
      <c r="G1146">
        <v>149.60633310074999</v>
      </c>
      <c r="H1146">
        <v>10.9291164492079</v>
      </c>
      <c r="I1146">
        <v>40.444541117124601</v>
      </c>
      <c r="J1146">
        <v>1.4557751458058601</v>
      </c>
      <c r="K1146">
        <v>178.51350036265899</v>
      </c>
      <c r="L1146">
        <v>156.77594827726799</v>
      </c>
      <c r="M1146">
        <v>66.680503282378794</v>
      </c>
      <c r="N1146">
        <v>1.8494479247154301</v>
      </c>
      <c r="O1146">
        <v>30.614137863698499</v>
      </c>
      <c r="P1146">
        <v>177.37305348679701</v>
      </c>
      <c r="Q1146">
        <v>8.5678431476628999E-2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197</v>
      </c>
      <c r="E1147">
        <v>1835.163022</v>
      </c>
      <c r="F1147">
        <v>824.75</v>
      </c>
      <c r="G1147">
        <v>59.374420438165302</v>
      </c>
      <c r="H1147">
        <v>7.0159020270007897</v>
      </c>
      <c r="I1147">
        <v>43.451838908567701</v>
      </c>
      <c r="J1147">
        <v>-2.9039903783986301</v>
      </c>
      <c r="K1147">
        <v>723.78768371747606</v>
      </c>
      <c r="L1147">
        <v>631.14684556294299</v>
      </c>
      <c r="M1147">
        <v>67.689855324655696</v>
      </c>
      <c r="N1147">
        <v>2.2134959573588699</v>
      </c>
      <c r="O1147">
        <v>2.6795998787511399</v>
      </c>
      <c r="P1147">
        <v>93.808013159440705</v>
      </c>
      <c r="Q1147">
        <v>6.6441209435896001E-2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480</v>
      </c>
      <c r="E1148">
        <v>1832.8889670000001</v>
      </c>
      <c r="F1148">
        <v>766.6</v>
      </c>
      <c r="G1148">
        <v>44.603063788045297</v>
      </c>
      <c r="H1148">
        <v>17.539730660262201</v>
      </c>
      <c r="I1148">
        <v>15.9786826675128</v>
      </c>
      <c r="J1148">
        <v>2.4630794125206701</v>
      </c>
      <c r="K1148">
        <v>628.30948404457695</v>
      </c>
      <c r="L1148">
        <v>577.29570015246702</v>
      </c>
      <c r="M1148">
        <v>73.104424432963796</v>
      </c>
      <c r="N1148">
        <v>2.7571661262486198</v>
      </c>
      <c r="O1148">
        <v>1.3827289329507</v>
      </c>
      <c r="P1148">
        <v>78.175479372457801</v>
      </c>
      <c r="Q1148">
        <v>0.10961062751289299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197</v>
      </c>
      <c r="E1149">
        <v>1828.24418895999</v>
      </c>
      <c r="F1149">
        <v>1022.25</v>
      </c>
      <c r="G1149">
        <v>123.85965190276301</v>
      </c>
      <c r="H1149">
        <v>-11.1703496057862</v>
      </c>
      <c r="I1149">
        <v>103.153834459736</v>
      </c>
      <c r="J1149">
        <v>-2.1154992105389199</v>
      </c>
      <c r="K1149">
        <v>965.77426997524196</v>
      </c>
      <c r="L1149">
        <v>702.67690674203004</v>
      </c>
      <c r="M1149">
        <v>47.630859205196401</v>
      </c>
      <c r="N1149">
        <v>0.411914568148878</v>
      </c>
      <c r="O1149">
        <v>25.258009293225701</v>
      </c>
      <c r="P1149">
        <v>192.19665570958901</v>
      </c>
      <c r="Q1149">
        <v>0.103888400394643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1934</v>
      </c>
      <c r="E1150">
        <v>1827.54841824</v>
      </c>
      <c r="F1150">
        <v>635.79999999999995</v>
      </c>
      <c r="G1150">
        <v>58.638763289008899</v>
      </c>
      <c r="H1150">
        <v>-12.240844113416999</v>
      </c>
      <c r="I1150">
        <v>-26.365113267766599</v>
      </c>
      <c r="J1150">
        <v>-3.6155137579683898</v>
      </c>
      <c r="K1150">
        <v>670.75431078961901</v>
      </c>
      <c r="L1150">
        <v>647.29971562106402</v>
      </c>
      <c r="M1150">
        <v>46.0370192043233</v>
      </c>
      <c r="N1150">
        <v>0.74492985482470497</v>
      </c>
      <c r="O1150">
        <v>43.913180245360103</v>
      </c>
      <c r="P1150">
        <v>90.330788804071204</v>
      </c>
      <c r="Q1150">
        <v>0.14577420341931599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375</v>
      </c>
      <c r="E1151">
        <v>1822.2438558599999</v>
      </c>
      <c r="F1151">
        <v>587.9</v>
      </c>
      <c r="G1151">
        <v>-37.107032269319603</v>
      </c>
      <c r="H1151">
        <v>0.47822379204917098</v>
      </c>
      <c r="I1151">
        <v>-17.121056289997401</v>
      </c>
      <c r="J1151">
        <v>-2.7239213667506998</v>
      </c>
      <c r="K1151">
        <v>570.93661509501499</v>
      </c>
      <c r="L1151">
        <v>566.00910495945595</v>
      </c>
      <c r="M1151">
        <v>57.110698941541003</v>
      </c>
      <c r="N1151">
        <v>0.809983966553669</v>
      </c>
      <c r="O1151">
        <v>25.871746895730499</v>
      </c>
      <c r="P1151">
        <v>33.598454721054402</v>
      </c>
      <c r="Q1151">
        <v>0.12838657383756799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218</v>
      </c>
      <c r="E1152">
        <v>1821.174724832</v>
      </c>
      <c r="F1152">
        <v>86.35</v>
      </c>
      <c r="G1152">
        <v>243.303992013607</v>
      </c>
      <c r="H1152">
        <v>56.268731712941197</v>
      </c>
      <c r="I1152">
        <v>144.52101811105001</v>
      </c>
      <c r="J1152">
        <v>19.062287844810498</v>
      </c>
      <c r="K1152">
        <v>55.7917322115388</v>
      </c>
      <c r="L1152">
        <v>42.598407265900001</v>
      </c>
      <c r="M1152">
        <v>96.911683235113799</v>
      </c>
      <c r="N1152">
        <v>1.51454036743028</v>
      </c>
      <c r="O1152">
        <v>0</v>
      </c>
      <c r="P1152">
        <v>278.72807017543801</v>
      </c>
      <c r="Q1152">
        <v>0.14235524623899001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197</v>
      </c>
      <c r="E1153">
        <v>1808.354595</v>
      </c>
      <c r="F1153">
        <v>141.32</v>
      </c>
      <c r="G1153">
        <v>15.9868979965136</v>
      </c>
      <c r="H1153">
        <v>2.85807505951527</v>
      </c>
      <c r="I1153">
        <v>51.2048455594743</v>
      </c>
      <c r="J1153">
        <v>-9.0372484436854492</v>
      </c>
      <c r="K1153">
        <v>132.377595268161</v>
      </c>
      <c r="L1153">
        <v>113.790691149381</v>
      </c>
      <c r="M1153">
        <v>42.030082958620198</v>
      </c>
      <c r="N1153">
        <v>1.2004594660155801</v>
      </c>
      <c r="O1153">
        <v>11.0953863572035</v>
      </c>
      <c r="P1153">
        <v>79.567979669631498</v>
      </c>
      <c r="Q1153">
        <v>9.2778759020068005E-2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278</v>
      </c>
      <c r="E1154">
        <v>1803.7042328799901</v>
      </c>
      <c r="F1154">
        <v>186.35</v>
      </c>
      <c r="G1154">
        <v>46.430743086416697</v>
      </c>
      <c r="H1154">
        <v>4.1843179712451803</v>
      </c>
      <c r="I1154">
        <v>36.558133733372898</v>
      </c>
      <c r="J1154">
        <v>-5.0975014385278801</v>
      </c>
      <c r="K1154">
        <v>151.830459907772</v>
      </c>
      <c r="L1154">
        <v>133.484664572958</v>
      </c>
      <c r="M1154">
        <v>47.667745214969003</v>
      </c>
      <c r="N1154">
        <v>2.11713288501304</v>
      </c>
      <c r="O1154">
        <v>0.40246847330291902</v>
      </c>
      <c r="P1154">
        <v>81.946885373950295</v>
      </c>
      <c r="Q1154">
        <v>0.143286009203415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46</v>
      </c>
      <c r="E1155">
        <v>1803.654</v>
      </c>
      <c r="F1155">
        <v>469.8</v>
      </c>
      <c r="G1155">
        <v>56.921044337977001</v>
      </c>
      <c r="H1155">
        <v>22.121124668384802</v>
      </c>
      <c r="I1155">
        <v>57.163587358970403</v>
      </c>
      <c r="J1155">
        <v>2.9561711968867801</v>
      </c>
      <c r="K1155">
        <v>380.60872823021703</v>
      </c>
      <c r="L1155">
        <v>314.19792011639697</v>
      </c>
      <c r="M1155">
        <v>60.959383980162798</v>
      </c>
      <c r="N1155">
        <v>0.92749385055491096</v>
      </c>
      <c r="O1155">
        <v>5.8854831843337498</v>
      </c>
      <c r="P1155">
        <v>104.12774277645001</v>
      </c>
      <c r="Q1155">
        <v>6.5573237720472993E-2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378</v>
      </c>
      <c r="E1156">
        <v>1801.3471259999999</v>
      </c>
      <c r="F1156">
        <v>293.10000000000002</v>
      </c>
      <c r="G1156">
        <v>6.2396273155907203</v>
      </c>
      <c r="H1156">
        <v>11.1268143837386</v>
      </c>
      <c r="I1156">
        <v>7.44796849702192</v>
      </c>
      <c r="J1156">
        <v>-6.0131232973826396</v>
      </c>
      <c r="K1156">
        <v>262.275301875004</v>
      </c>
      <c r="L1156">
        <v>242.84198725228501</v>
      </c>
      <c r="M1156">
        <v>58.091929773324999</v>
      </c>
      <c r="N1156">
        <v>1.5604809913986</v>
      </c>
      <c r="O1156">
        <v>6.4312521323779999</v>
      </c>
      <c r="P1156">
        <v>45.2608103085119</v>
      </c>
      <c r="Q1156">
        <v>0.15608419379015601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542</v>
      </c>
      <c r="E1157">
        <v>1799.29192149</v>
      </c>
      <c r="F1157">
        <v>5886.95</v>
      </c>
      <c r="G1157">
        <v>-39.245006345160697</v>
      </c>
      <c r="H1157">
        <v>6.8425940539858896</v>
      </c>
      <c r="I1157">
        <v>-14.027884614448</v>
      </c>
      <c r="J1157">
        <v>-7.1283270422324003</v>
      </c>
      <c r="K1157">
        <v>5488.3619796916601</v>
      </c>
      <c r="L1157">
        <v>5748.1437614420402</v>
      </c>
      <c r="M1157">
        <v>53.727435994470497</v>
      </c>
      <c r="N1157">
        <v>1.2388059404746301</v>
      </c>
      <c r="O1157">
        <v>18.856113946950401</v>
      </c>
      <c r="P1157">
        <v>31.8761200716845</v>
      </c>
      <c r="Q1157">
        <v>-7.0442899880016993E-2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197</v>
      </c>
      <c r="E1158">
        <v>1797.6069273749999</v>
      </c>
      <c r="F1158">
        <v>193.34</v>
      </c>
      <c r="G1158">
        <v>-22.015352807344801</v>
      </c>
      <c r="H1158">
        <v>-5.7563486134251001</v>
      </c>
      <c r="I1158">
        <v>-36.833129061427698</v>
      </c>
      <c r="J1158">
        <v>-7.3861307185946696</v>
      </c>
      <c r="K1158">
        <v>198.631530690082</v>
      </c>
      <c r="L1158">
        <v>210.62653290268599</v>
      </c>
      <c r="M1158">
        <v>34.881624712135299</v>
      </c>
      <c r="N1158">
        <v>1.01960815688858</v>
      </c>
      <c r="O1158">
        <v>64.994310541015807</v>
      </c>
      <c r="P1158">
        <v>12.7018361993587</v>
      </c>
      <c r="Q1158">
        <v>7.8713721590494001E-2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542</v>
      </c>
      <c r="E1159">
        <v>1792.78289187</v>
      </c>
      <c r="F1159">
        <v>1403.25</v>
      </c>
      <c r="G1159">
        <v>-10.495177398040299</v>
      </c>
      <c r="H1159">
        <v>0.70899624089337898</v>
      </c>
      <c r="I1159">
        <v>-0.97547469822931199</v>
      </c>
      <c r="J1159">
        <v>-2.0635997896345701</v>
      </c>
      <c r="K1159">
        <v>1338.1098439971099</v>
      </c>
      <c r="L1159">
        <v>1288.5894832126701</v>
      </c>
      <c r="M1159">
        <v>57.490409851832098</v>
      </c>
      <c r="N1159">
        <v>1.4027624492836599</v>
      </c>
      <c r="O1159">
        <v>8.9470871191875894</v>
      </c>
      <c r="P1159">
        <v>40.4654654654654</v>
      </c>
      <c r="Q1159">
        <v>-2.8057420434922001E-2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230</v>
      </c>
      <c r="E1160">
        <v>1791.84</v>
      </c>
      <c r="F1160">
        <v>576.65</v>
      </c>
      <c r="G1160">
        <v>92.489272219238302</v>
      </c>
      <c r="H1160">
        <v>13.910807024799</v>
      </c>
      <c r="I1160">
        <v>49.272707847350901</v>
      </c>
      <c r="J1160">
        <v>-8.17926481010484</v>
      </c>
      <c r="K1160">
        <v>513.30922502882197</v>
      </c>
      <c r="L1160">
        <v>432.66997703341798</v>
      </c>
      <c r="M1160">
        <v>58.770072743712703</v>
      </c>
      <c r="N1160">
        <v>1.53350575917765</v>
      </c>
      <c r="O1160">
        <v>4.6735454781929997</v>
      </c>
      <c r="P1160">
        <v>124.552180685358</v>
      </c>
      <c r="Q1160">
        <v>0.130587444685584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Row],[Ticker]],[1]!Table1[[Symbol]:[Industry]],2,FALSE),"-")</f>
        <v>-</v>
      </c>
      <c r="D1161" t="s">
        <v>391</v>
      </c>
      <c r="E1161">
        <v>1777.833449</v>
      </c>
      <c r="F1161">
        <v>808</v>
      </c>
      <c r="G1161">
        <v>90.243065309088706</v>
      </c>
      <c r="H1161">
        <v>1.24534122945821</v>
      </c>
      <c r="I1161">
        <v>70.702321588977696</v>
      </c>
      <c r="J1161">
        <v>-7.1582090779910601</v>
      </c>
      <c r="K1161">
        <v>757.13074479183103</v>
      </c>
      <c r="L1161">
        <v>588.06222426440502</v>
      </c>
      <c r="M1161">
        <v>53.020543703102902</v>
      </c>
      <c r="N1161">
        <v>1.6930986687233101</v>
      </c>
      <c r="O1161">
        <v>7.0544554455445496</v>
      </c>
      <c r="P1161">
        <v>185.36111601624501</v>
      </c>
      <c r="Q1161">
        <v>0.15784515666798801</v>
      </c>
    </row>
    <row r="1162" spans="1:17" hidden="1" x14ac:dyDescent="0.3">
      <c r="A1162" t="s">
        <v>2471</v>
      </c>
      <c r="B1162" t="s">
        <v>2472</v>
      </c>
      <c r="C1162" t="str">
        <f>IFERROR(VLOOKUP(Table1[[#This Row],[Ticker]],[1]!Table1[[Symbol]:[Industry]],2,FALSE),"-")</f>
        <v>-</v>
      </c>
      <c r="D1162" t="s">
        <v>151</v>
      </c>
      <c r="E1162">
        <v>1772.368030398</v>
      </c>
      <c r="F1162">
        <v>32.380000000000003</v>
      </c>
      <c r="G1162">
        <v>76.599397996513602</v>
      </c>
      <c r="H1162">
        <v>4.2079502863755396</v>
      </c>
      <c r="I1162">
        <v>-20.2520745579702</v>
      </c>
      <c r="J1162">
        <v>-3.7412231944377701</v>
      </c>
      <c r="K1162">
        <v>30.266463327101501</v>
      </c>
      <c r="L1162">
        <v>28.4911159436842</v>
      </c>
      <c r="M1162">
        <v>50.905926182643</v>
      </c>
      <c r="N1162">
        <v>1.58768627784456</v>
      </c>
      <c r="O1162">
        <v>21.680049413218001</v>
      </c>
      <c r="P1162">
        <v>110.944625407166</v>
      </c>
      <c r="Q1162">
        <v>0.220469344225665</v>
      </c>
    </row>
    <row r="1163" spans="1:17" hidden="1" x14ac:dyDescent="0.3">
      <c r="A1163" t="s">
        <v>2473</v>
      </c>
      <c r="B1163" t="s">
        <v>2474</v>
      </c>
      <c r="C1163" t="str">
        <f>IFERROR(VLOOKUP(Table1[[#This Row],[Ticker]],[1]!Table1[[Symbol]:[Industry]],2,FALSE),"-")</f>
        <v>-</v>
      </c>
      <c r="D1163" t="s">
        <v>140</v>
      </c>
      <c r="E1163">
        <v>1767.91650965999</v>
      </c>
      <c r="F1163">
        <v>137.27000000000001</v>
      </c>
      <c r="G1163">
        <v>82.271746481362101</v>
      </c>
      <c r="H1163">
        <v>9.0325066274518608</v>
      </c>
      <c r="I1163">
        <v>17.758381382493098</v>
      </c>
      <c r="J1163">
        <v>-3.9846807994925801</v>
      </c>
      <c r="K1163">
        <v>119.602604577655</v>
      </c>
      <c r="L1163">
        <v>102.361758169846</v>
      </c>
      <c r="M1163">
        <v>63.458055094056199</v>
      </c>
      <c r="N1163">
        <v>1.51903019077237</v>
      </c>
      <c r="O1163">
        <v>4.6841990238216402</v>
      </c>
      <c r="P1163">
        <v>134.049445865302</v>
      </c>
      <c r="Q1163">
        <v>6.2019676108184998E-2</v>
      </c>
    </row>
    <row r="1164" spans="1:17" hidden="1" x14ac:dyDescent="0.3">
      <c r="A1164" t="s">
        <v>2475</v>
      </c>
      <c r="B1164" t="s">
        <v>2476</v>
      </c>
      <c r="C1164" t="str">
        <f>IFERROR(VLOOKUP(Table1[[#This Row],[Ticker]],[1]!Table1[[Symbol]:[Industry]],2,FALSE),"-")</f>
        <v>-</v>
      </c>
      <c r="D1164" t="s">
        <v>535</v>
      </c>
      <c r="E1164">
        <v>1765.6179733399999</v>
      </c>
      <c r="F1164">
        <v>525.75</v>
      </c>
      <c r="G1164">
        <v>71.044863340280997</v>
      </c>
      <c r="H1164">
        <v>-10.8870999744719</v>
      </c>
      <c r="I1164">
        <v>9.7293852588269196</v>
      </c>
      <c r="J1164">
        <v>-2.3810163324536999</v>
      </c>
      <c r="K1164">
        <v>542.38794718611098</v>
      </c>
      <c r="L1164">
        <v>500.24606736042603</v>
      </c>
      <c r="M1164">
        <v>43.775117400534299</v>
      </c>
      <c r="N1164">
        <v>1.0022779394879999</v>
      </c>
      <c r="O1164">
        <v>31.231573941987602</v>
      </c>
      <c r="P1164">
        <v>117.25206611570199</v>
      </c>
      <c r="Q1164">
        <v>0.121974789245057</v>
      </c>
    </row>
    <row r="1165" spans="1:17" hidden="1" x14ac:dyDescent="0.3">
      <c r="A1165" t="s">
        <v>2477</v>
      </c>
      <c r="B1165" t="s">
        <v>2478</v>
      </c>
      <c r="C1165" t="str">
        <f>IFERROR(VLOOKUP(Table1[[#This Row],[Ticker]],[1]!Table1[[Symbol]:[Industry]],2,FALSE),"-")</f>
        <v>-</v>
      </c>
      <c r="D1165" t="s">
        <v>375</v>
      </c>
      <c r="E1165">
        <v>1764.9830924549999</v>
      </c>
      <c r="F1165">
        <v>11.4</v>
      </c>
      <c r="G1165">
        <v>-31.685704743212401</v>
      </c>
      <c r="H1165">
        <v>-14.141082514297301</v>
      </c>
      <c r="I1165">
        <v>-16.7374786369571</v>
      </c>
      <c r="J1165">
        <v>-6.6777480677040097</v>
      </c>
      <c r="K1165">
        <v>12.215469383355799</v>
      </c>
      <c r="L1165">
        <v>12.552114409188199</v>
      </c>
      <c r="M1165">
        <v>29.361998864976101</v>
      </c>
      <c r="N1165">
        <v>0.47309976881508298</v>
      </c>
      <c r="O1165">
        <v>47.660818713450197</v>
      </c>
      <c r="P1165">
        <v>15.151515151515101</v>
      </c>
      <c r="Q1165">
        <v>0.146773456037149</v>
      </c>
    </row>
    <row r="1166" spans="1:17" hidden="1" x14ac:dyDescent="0.3">
      <c r="A1166" t="s">
        <v>2479</v>
      </c>
      <c r="B1166" t="s">
        <v>2480</v>
      </c>
      <c r="C1166" t="str">
        <f>IFERROR(VLOOKUP(Table1[[#This Row],[Ticker]],[1]!Table1[[Symbol]:[Industry]],2,FALSE),"-")</f>
        <v>-</v>
      </c>
      <c r="E1166">
        <v>1763.2699792200001</v>
      </c>
      <c r="F1166">
        <v>1697.3</v>
      </c>
      <c r="G1166">
        <v>390.49447675164902</v>
      </c>
      <c r="H1166">
        <v>6.1782284475211497</v>
      </c>
      <c r="I1166">
        <v>174.04470686973801</v>
      </c>
      <c r="J1166">
        <v>-3.7780618025860502</v>
      </c>
      <c r="K1166">
        <v>1586.5673310234099</v>
      </c>
      <c r="L1166">
        <v>1133.4364177721</v>
      </c>
      <c r="M1166">
        <v>50.400723585532198</v>
      </c>
      <c r="N1166">
        <v>0.77068849790431804</v>
      </c>
      <c r="O1166">
        <v>14.888352088611301</v>
      </c>
      <c r="P1166">
        <v>426.53947572514301</v>
      </c>
      <c r="Q1166">
        <v>0.25050106810472</v>
      </c>
    </row>
    <row r="1167" spans="1:17" hidden="1" x14ac:dyDescent="0.3">
      <c r="A1167" t="s">
        <v>2481</v>
      </c>
      <c r="B1167" t="s">
        <v>2482</v>
      </c>
      <c r="C1167" t="str">
        <f>IFERROR(VLOOKUP(Table1[[#This Row],[Ticker]],[1]!Table1[[Symbol]:[Industry]],2,FALSE),"-")</f>
        <v>-</v>
      </c>
      <c r="D1167" t="s">
        <v>129</v>
      </c>
      <c r="E1167">
        <v>1759.3191028250001</v>
      </c>
      <c r="F1167">
        <v>265.8</v>
      </c>
      <c r="G1167">
        <v>27.496845943303601</v>
      </c>
      <c r="H1167">
        <v>-17.085394300072402</v>
      </c>
      <c r="I1167">
        <v>-24.273730831762901</v>
      </c>
      <c r="J1167">
        <v>-6.6928494976752404</v>
      </c>
      <c r="K1167">
        <v>276.51043535062399</v>
      </c>
      <c r="L1167">
        <v>275.32702709656502</v>
      </c>
      <c r="M1167">
        <v>30.3921873296412</v>
      </c>
      <c r="N1167">
        <v>0.85427983280650699</v>
      </c>
      <c r="O1167">
        <v>50.714823175319701</v>
      </c>
      <c r="P1167">
        <v>55.666178623718899</v>
      </c>
      <c r="Q1167">
        <v>0.104699784442448</v>
      </c>
    </row>
    <row r="1168" spans="1:17" hidden="1" x14ac:dyDescent="0.3">
      <c r="A1168" t="s">
        <v>2483</v>
      </c>
      <c r="B1168" t="s">
        <v>2484</v>
      </c>
      <c r="C1168" t="str">
        <f>IFERROR(VLOOKUP(Table1[[#This Row],[Ticker]],[1]!Table1[[Symbol]:[Industry]],2,FALSE),"-")</f>
        <v>-</v>
      </c>
      <c r="D1168" t="s">
        <v>21</v>
      </c>
      <c r="E1168">
        <v>1758.5790120299901</v>
      </c>
      <c r="F1168">
        <v>1220.8499999999999</v>
      </c>
      <c r="G1168">
        <v>102.78904311869201</v>
      </c>
      <c r="H1168">
        <v>2.6743856689124899</v>
      </c>
      <c r="I1168">
        <v>73.563628100331798</v>
      </c>
      <c r="J1168">
        <v>-2.2172905142714399</v>
      </c>
      <c r="K1168">
        <v>1027.18337714944</v>
      </c>
      <c r="L1168">
        <v>808.35009224510702</v>
      </c>
      <c r="M1168">
        <v>59.012254705465899</v>
      </c>
      <c r="N1168">
        <v>0.60845115377701897</v>
      </c>
      <c r="O1168">
        <v>1.73239955768522</v>
      </c>
      <c r="P1168">
        <v>147.98903107861</v>
      </c>
      <c r="Q1168">
        <v>9.8386038132408996E-2</v>
      </c>
    </row>
    <row r="1169" spans="1:17" hidden="1" x14ac:dyDescent="0.3">
      <c r="A1169" t="s">
        <v>2485</v>
      </c>
      <c r="B1169" t="s">
        <v>2486</v>
      </c>
      <c r="C1169" t="str">
        <f>IFERROR(VLOOKUP(Table1[[#This Row],[Ticker]],[1]!Table1[[Symbol]:[Industry]],2,FALSE),"-")</f>
        <v>-</v>
      </c>
      <c r="D1169" t="s">
        <v>930</v>
      </c>
      <c r="E1169">
        <v>1757.701352</v>
      </c>
      <c r="F1169">
        <v>769.85</v>
      </c>
      <c r="G1169">
        <v>-20.348986089257401</v>
      </c>
      <c r="H1169">
        <v>-2.83245846729905</v>
      </c>
      <c r="I1169">
        <v>-15.176042154463801</v>
      </c>
      <c r="J1169">
        <v>-4.3592446961256401</v>
      </c>
      <c r="K1169">
        <v>759.31155238195504</v>
      </c>
      <c r="L1169">
        <v>753.74166834787104</v>
      </c>
      <c r="M1169">
        <v>45.196687207865999</v>
      </c>
      <c r="N1169">
        <v>0.73518780843112497</v>
      </c>
      <c r="O1169">
        <v>16.100539066051802</v>
      </c>
      <c r="P1169">
        <v>19.8116878063963</v>
      </c>
      <c r="Q1169">
        <v>6.4367580727879001E-2</v>
      </c>
    </row>
    <row r="1170" spans="1:17" hidden="1" x14ac:dyDescent="0.3">
      <c r="A1170" t="s">
        <v>2487</v>
      </c>
      <c r="B1170" t="s">
        <v>2488</v>
      </c>
      <c r="C1170" t="str">
        <f>IFERROR(VLOOKUP(Table1[[#This Row],[Ticker]],[1]!Table1[[Symbol]:[Industry]],2,FALSE),"-")</f>
        <v>-</v>
      </c>
      <c r="D1170" t="s">
        <v>104</v>
      </c>
      <c r="E1170">
        <v>1757.444172</v>
      </c>
      <c r="F1170">
        <v>320.95</v>
      </c>
      <c r="G1170">
        <v>-35.557225019916601</v>
      </c>
      <c r="H1170">
        <v>-7.8722427957376997</v>
      </c>
      <c r="I1170">
        <v>-31.9881524311172</v>
      </c>
      <c r="J1170">
        <v>-3.7947280295569898</v>
      </c>
      <c r="K1170">
        <v>323.42767862071997</v>
      </c>
      <c r="L1170">
        <v>343.12755777806098</v>
      </c>
      <c r="M1170">
        <v>44.810941590898302</v>
      </c>
      <c r="N1170">
        <v>0.90939251839577795</v>
      </c>
      <c r="O1170">
        <v>38.339305187723902</v>
      </c>
      <c r="P1170">
        <v>13.7918808721857</v>
      </c>
      <c r="Q1170">
        <v>5.8011863078556998E-2</v>
      </c>
    </row>
    <row r="1171" spans="1:17" hidden="1" x14ac:dyDescent="0.3">
      <c r="A1171" t="s">
        <v>2489</v>
      </c>
      <c r="B1171" t="s">
        <v>2490</v>
      </c>
      <c r="C1171" t="str">
        <f>IFERROR(VLOOKUP(Table1[[#This Row],[Ticker]],[1]!Table1[[Symbol]:[Industry]],2,FALSE),"-")</f>
        <v>-</v>
      </c>
      <c r="D1171" t="s">
        <v>278</v>
      </c>
      <c r="E1171">
        <v>1754.381981</v>
      </c>
      <c r="F1171">
        <v>755</v>
      </c>
      <c r="G1171">
        <v>21.390245885887701</v>
      </c>
      <c r="H1171">
        <v>2.9320882174100098</v>
      </c>
      <c r="I1171">
        <v>-9.5079475487520195</v>
      </c>
      <c r="J1171">
        <v>3.3495677323662498</v>
      </c>
      <c r="K1171">
        <v>693.87452097994003</v>
      </c>
      <c r="L1171">
        <v>641.39674815727301</v>
      </c>
      <c r="M1171">
        <v>76.440683442468398</v>
      </c>
      <c r="N1171">
        <v>1.05409852421808</v>
      </c>
      <c r="O1171">
        <v>7.4172185430463502</v>
      </c>
      <c r="P1171">
        <v>56.8668190317888</v>
      </c>
      <c r="Q1171">
        <v>0.112715466946919</v>
      </c>
    </row>
    <row r="1172" spans="1:17" hidden="1" x14ac:dyDescent="0.3">
      <c r="A1172" t="s">
        <v>2491</v>
      </c>
      <c r="B1172" t="s">
        <v>2492</v>
      </c>
      <c r="C1172" t="str">
        <f>IFERROR(VLOOKUP(Table1[[#This Row],[Ticker]],[1]!Table1[[Symbol]:[Industry]],2,FALSE),"-")</f>
        <v>-</v>
      </c>
      <c r="E1172">
        <v>1752.66394208</v>
      </c>
      <c r="F1172">
        <v>373.65</v>
      </c>
      <c r="G1172">
        <v>44.553473526246997</v>
      </c>
      <c r="H1172">
        <v>14.080447703857899</v>
      </c>
      <c r="I1172">
        <v>59.314220859718297</v>
      </c>
      <c r="J1172">
        <v>2.39141554933031</v>
      </c>
      <c r="O1172">
        <v>0.107052054061296</v>
      </c>
      <c r="P1172">
        <v>78.779904306220004</v>
      </c>
    </row>
    <row r="1173" spans="1:17" hidden="1" x14ac:dyDescent="0.3">
      <c r="A1173" t="s">
        <v>2493</v>
      </c>
      <c r="B1173" t="s">
        <v>2494</v>
      </c>
      <c r="C1173" t="str">
        <f>IFERROR(VLOOKUP(Table1[[#This Row],[Ticker]],[1]!Table1[[Symbol]:[Industry]],2,FALSE),"-")</f>
        <v>-</v>
      </c>
      <c r="D1173" t="s">
        <v>414</v>
      </c>
      <c r="E1173">
        <v>1748.73838464</v>
      </c>
      <c r="F1173">
        <v>738.7</v>
      </c>
      <c r="G1173">
        <v>-40.319194136889003</v>
      </c>
      <c r="H1173">
        <v>-2.8715998906196001</v>
      </c>
      <c r="I1173">
        <v>-25.7161001266584</v>
      </c>
      <c r="J1173">
        <v>-6.1644855801507701</v>
      </c>
      <c r="K1173">
        <v>719.28859853020003</v>
      </c>
      <c r="L1173">
        <v>773.68346385175698</v>
      </c>
      <c r="M1173">
        <v>49.873513552912897</v>
      </c>
      <c r="N1173">
        <v>3.3656941542454102</v>
      </c>
      <c r="O1173">
        <v>47.556518207662002</v>
      </c>
      <c r="P1173">
        <v>14.6248739235006</v>
      </c>
      <c r="Q1173">
        <v>-0.10954103279565</v>
      </c>
    </row>
    <row r="1174" spans="1:17" hidden="1" x14ac:dyDescent="0.3">
      <c r="A1174" t="s">
        <v>2495</v>
      </c>
      <c r="B1174" t="s">
        <v>2496</v>
      </c>
      <c r="C1174" t="str">
        <f>IFERROR(VLOOKUP(Table1[[#This Row],[Ticker]],[1]!Table1[[Symbol]:[Industry]],2,FALSE),"-")</f>
        <v>-</v>
      </c>
      <c r="D1174" t="s">
        <v>129</v>
      </c>
      <c r="E1174">
        <v>1743.75404112</v>
      </c>
      <c r="F1174">
        <v>14.82</v>
      </c>
      <c r="G1174">
        <v>-26.115786567244701</v>
      </c>
      <c r="H1174">
        <v>4.50296944346365</v>
      </c>
      <c r="I1174">
        <v>30.865827148166701</v>
      </c>
      <c r="J1174">
        <v>-3.70780012396617</v>
      </c>
      <c r="K1174">
        <v>13.686894669335899</v>
      </c>
      <c r="L1174">
        <v>13.293062201528601</v>
      </c>
      <c r="M1174">
        <v>67.039067336193497</v>
      </c>
      <c r="N1174">
        <v>2.5560034053290299</v>
      </c>
      <c r="O1174">
        <v>24.156545209176699</v>
      </c>
      <c r="P1174">
        <v>90</v>
      </c>
      <c r="Q1174">
        <v>5.9533060372346999E-2</v>
      </c>
    </row>
    <row r="1175" spans="1:17" hidden="1" x14ac:dyDescent="0.3">
      <c r="A1175" t="s">
        <v>2497</v>
      </c>
      <c r="B1175" t="s">
        <v>2498</v>
      </c>
      <c r="C1175" t="str">
        <f>IFERROR(VLOOKUP(Table1[[#This Row],[Ticker]],[1]!Table1[[Symbol]:[Industry]],2,FALSE),"-")</f>
        <v>-</v>
      </c>
      <c r="D1175" t="s">
        <v>378</v>
      </c>
      <c r="E1175">
        <v>1742.3105595</v>
      </c>
      <c r="F1175">
        <v>109.66</v>
      </c>
      <c r="G1175">
        <v>24.973711183326799</v>
      </c>
      <c r="H1175">
        <v>7.37653266185447</v>
      </c>
      <c r="I1175">
        <v>-15.7200489817823</v>
      </c>
      <c r="J1175">
        <v>-5.3778965875371201</v>
      </c>
      <c r="K1175">
        <v>98.256699756282003</v>
      </c>
      <c r="L1175">
        <v>91.279817023203293</v>
      </c>
      <c r="M1175">
        <v>54.078362037506103</v>
      </c>
      <c r="N1175">
        <v>4.0255478473694897</v>
      </c>
      <c r="O1175">
        <v>17.763997811417099</v>
      </c>
      <c r="P1175">
        <v>55.215852795470603</v>
      </c>
      <c r="Q1175">
        <v>9.9799508711449006E-2</v>
      </c>
    </row>
    <row r="1176" spans="1:17" hidden="1" x14ac:dyDescent="0.3">
      <c r="A1176" t="s">
        <v>2499</v>
      </c>
      <c r="B1176" t="s">
        <v>2500</v>
      </c>
      <c r="C1176" t="str">
        <f>IFERROR(VLOOKUP(Table1[[#This Row],[Ticker]],[1]!Table1[[Symbol]:[Industry]],2,FALSE),"-")</f>
        <v>-</v>
      </c>
      <c r="D1176" t="s">
        <v>2501</v>
      </c>
      <c r="E1176">
        <v>1739.7277432000001</v>
      </c>
      <c r="F1176">
        <v>752.25</v>
      </c>
      <c r="G1176">
        <v>93.378204243783102</v>
      </c>
      <c r="H1176">
        <v>6.9035453576699997</v>
      </c>
      <c r="I1176">
        <v>20.490944299057102</v>
      </c>
      <c r="J1176">
        <v>10.488677635665301</v>
      </c>
      <c r="K1176">
        <v>556.67098084293195</v>
      </c>
      <c r="L1176">
        <v>528.74547722254897</v>
      </c>
      <c r="M1176">
        <v>76.030742299283503</v>
      </c>
      <c r="N1176">
        <v>2.6881018340783598</v>
      </c>
      <c r="O1176">
        <v>0</v>
      </c>
      <c r="P1176">
        <v>131.461538461538</v>
      </c>
      <c r="Q1176">
        <v>0.104437479456534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162</v>
      </c>
      <c r="E1177">
        <v>1738.8391439249999</v>
      </c>
      <c r="F1177">
        <v>1448</v>
      </c>
      <c r="G1177">
        <v>31.626895823309201</v>
      </c>
      <c r="H1177">
        <v>12.4273271151937</v>
      </c>
      <c r="I1177">
        <v>-2.4716834084028001</v>
      </c>
      <c r="J1177">
        <v>-2.4866332311574801</v>
      </c>
      <c r="K1177">
        <v>1174.1972735321499</v>
      </c>
      <c r="L1177">
        <v>1108.06854330437</v>
      </c>
      <c r="M1177">
        <v>73.609384368756395</v>
      </c>
      <c r="N1177">
        <v>2.9815613149285798</v>
      </c>
      <c r="O1177">
        <v>8.7707182320441994</v>
      </c>
      <c r="P1177">
        <v>73.808666426599402</v>
      </c>
      <c r="Q1177">
        <v>-1.6621681723213998E-2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2506</v>
      </c>
      <c r="E1178">
        <v>1738.7106504000001</v>
      </c>
      <c r="F1178">
        <v>11.12</v>
      </c>
      <c r="G1178">
        <v>272.50118371079901</v>
      </c>
      <c r="H1178">
        <v>-7.4299027328162301</v>
      </c>
      <c r="I1178">
        <v>-5.5495110681193101</v>
      </c>
      <c r="J1178">
        <v>-7.5728401277092097</v>
      </c>
      <c r="K1178">
        <v>10.931378284876001</v>
      </c>
      <c r="L1178">
        <v>9.9445688783119994</v>
      </c>
      <c r="M1178">
        <v>47.116223040841597</v>
      </c>
      <c r="N1178">
        <v>0.99300805314082796</v>
      </c>
      <c r="O1178">
        <v>52.877697841726601</v>
      </c>
      <c r="P1178">
        <v>353.87755102040802</v>
      </c>
    </row>
    <row r="1179" spans="1:17" x14ac:dyDescent="0.3">
      <c r="A1179" t="s">
        <v>2507</v>
      </c>
      <c r="B1179" t="s">
        <v>2508</v>
      </c>
      <c r="C1179" t="str">
        <f>IFERROR(VLOOKUP(Table1[[#This Row],[Ticker]],[1]!Table1[[Symbol]:[Industry]],2,FALSE),"-")</f>
        <v>-</v>
      </c>
      <c r="D1179" t="s">
        <v>542</v>
      </c>
      <c r="E1179">
        <v>1731.422775173</v>
      </c>
      <c r="F1179">
        <v>104.1</v>
      </c>
      <c r="G1179">
        <v>-61.996720585393398</v>
      </c>
      <c r="H1179">
        <v>-0.20486268698274401</v>
      </c>
      <c r="I1179">
        <v>-33.381564804143203</v>
      </c>
      <c r="J1179">
        <v>-6.0407377087694298</v>
      </c>
      <c r="K1179">
        <v>103.795025999435</v>
      </c>
      <c r="L1179">
        <v>119.824217050115</v>
      </c>
      <c r="M1179">
        <v>43.102762895278602</v>
      </c>
      <c r="N1179">
        <v>0.81570322943733597</v>
      </c>
      <c r="O1179">
        <v>79.010566762728104</v>
      </c>
      <c r="P1179">
        <v>30.206378986866699</v>
      </c>
      <c r="Q1179">
        <v>-9.0907789643612E-2</v>
      </c>
    </row>
    <row r="1180" spans="1:17" hidden="1" x14ac:dyDescent="0.3">
      <c r="A1180" t="s">
        <v>2509</v>
      </c>
      <c r="B1180" t="s">
        <v>2510</v>
      </c>
      <c r="C1180" t="str">
        <f>IFERROR(VLOOKUP(Table1[[#This Row],[Ticker]],[1]!Table1[[Symbol]:[Industry]],2,FALSE),"-")</f>
        <v>-</v>
      </c>
      <c r="D1180" t="s">
        <v>278</v>
      </c>
      <c r="E1180">
        <v>1723.1372928000001</v>
      </c>
      <c r="F1180">
        <v>1165.0999999999999</v>
      </c>
      <c r="G1180">
        <v>61.725814923534301</v>
      </c>
      <c r="H1180">
        <v>17.1302446510254</v>
      </c>
      <c r="I1180">
        <v>10.418550064606499</v>
      </c>
      <c r="J1180">
        <v>-2.7550082636222002</v>
      </c>
      <c r="K1180">
        <v>1006.45113187163</v>
      </c>
      <c r="L1180">
        <v>915.43164843103102</v>
      </c>
      <c r="M1180">
        <v>58.270283354906603</v>
      </c>
      <c r="N1180">
        <v>1.36889136745929</v>
      </c>
      <c r="O1180">
        <v>5.99948502274483</v>
      </c>
      <c r="P1180">
        <v>92.897350993377401</v>
      </c>
      <c r="Q1180">
        <v>0.11278178616075001</v>
      </c>
    </row>
    <row r="1181" spans="1:17" hidden="1" x14ac:dyDescent="0.3">
      <c r="A1181" t="s">
        <v>2511</v>
      </c>
      <c r="B1181" t="s">
        <v>2512</v>
      </c>
      <c r="C1181" t="str">
        <f>IFERROR(VLOOKUP(Table1[[#This Row],[Ticker]],[1]!Table1[[Symbol]:[Industry]],2,FALSE),"-")</f>
        <v>-</v>
      </c>
      <c r="D1181" t="s">
        <v>92</v>
      </c>
      <c r="E1181">
        <v>1716.5179959059999</v>
      </c>
      <c r="F1181">
        <v>161.66</v>
      </c>
      <c r="G1181">
        <v>-1.1385929545837901</v>
      </c>
      <c r="H1181">
        <v>-8.1571425518207494</v>
      </c>
      <c r="I1181">
        <v>-17.263568810843701</v>
      </c>
      <c r="J1181">
        <v>-2.6853292882826101</v>
      </c>
      <c r="K1181">
        <v>166.81872661867601</v>
      </c>
      <c r="L1181">
        <v>164.781072380551</v>
      </c>
      <c r="M1181">
        <v>42.7911868174318</v>
      </c>
      <c r="N1181">
        <v>1.0930138306645301</v>
      </c>
      <c r="O1181">
        <v>33.923048373128701</v>
      </c>
      <c r="P1181">
        <v>34.4365904365904</v>
      </c>
      <c r="Q1181">
        <v>4.6244051320517003E-2</v>
      </c>
    </row>
    <row r="1182" spans="1:17" hidden="1" x14ac:dyDescent="0.3">
      <c r="A1182" t="s">
        <v>2513</v>
      </c>
      <c r="B1182" t="s">
        <v>2514</v>
      </c>
      <c r="C1182" t="str">
        <f>IFERROR(VLOOKUP(Table1[[#This Row],[Ticker]],[1]!Table1[[Symbol]:[Industry]],2,FALSE),"-")</f>
        <v>-</v>
      </c>
      <c r="D1182" t="s">
        <v>218</v>
      </c>
      <c r="E1182">
        <v>1716.22078222</v>
      </c>
      <c r="F1182">
        <v>450.4</v>
      </c>
      <c r="G1182">
        <v>-24.167350000778399</v>
      </c>
      <c r="H1182">
        <v>-3.6954440109509199</v>
      </c>
      <c r="I1182">
        <v>-33.082368501273599</v>
      </c>
      <c r="J1182">
        <v>-0.42981504933930398</v>
      </c>
      <c r="K1182">
        <v>449.005416059715</v>
      </c>
      <c r="M1182">
        <v>63.709025203741902</v>
      </c>
      <c r="N1182">
        <v>1.1187477434693001</v>
      </c>
      <c r="O1182">
        <v>41.074600355239703</v>
      </c>
      <c r="P1182">
        <v>18.5263157894736</v>
      </c>
    </row>
    <row r="1183" spans="1:17" hidden="1" x14ac:dyDescent="0.3">
      <c r="A1183" t="s">
        <v>2515</v>
      </c>
      <c r="B1183" t="s">
        <v>2516</v>
      </c>
      <c r="C1183" t="str">
        <f>IFERROR(VLOOKUP(Table1[[#This Row],[Ticker]],[1]!Table1[[Symbol]:[Industry]],2,FALSE),"-")</f>
        <v>-</v>
      </c>
      <c r="D1183" t="s">
        <v>388</v>
      </c>
      <c r="E1183">
        <v>1715.8929043600001</v>
      </c>
      <c r="F1183">
        <v>15284.35</v>
      </c>
      <c r="G1183">
        <v>291.62971642469699</v>
      </c>
      <c r="H1183">
        <v>28.6473531791817</v>
      </c>
      <c r="I1183">
        <v>200.973155534066</v>
      </c>
      <c r="J1183">
        <v>15.460392705970101</v>
      </c>
      <c r="K1183">
        <v>9317.9475398731502</v>
      </c>
      <c r="L1183">
        <v>6501.8651962125896</v>
      </c>
      <c r="M1183">
        <v>83.393945653789302</v>
      </c>
      <c r="N1183">
        <v>1.50118723201042</v>
      </c>
      <c r="O1183">
        <v>1.03798983928005</v>
      </c>
      <c r="P1183">
        <v>352.869629629629</v>
      </c>
      <c r="Q1183">
        <v>0.22483210128734499</v>
      </c>
    </row>
    <row r="1184" spans="1:17" hidden="1" x14ac:dyDescent="0.3">
      <c r="A1184" t="s">
        <v>2517</v>
      </c>
      <c r="B1184" t="s">
        <v>2518</v>
      </c>
      <c r="C1184" t="str">
        <f>IFERROR(VLOOKUP(Table1[[#This Row],[Ticker]],[1]!Table1[[Symbol]:[Industry]],2,FALSE),"-")</f>
        <v>-</v>
      </c>
      <c r="D1184" t="s">
        <v>278</v>
      </c>
      <c r="E1184">
        <v>1708.14</v>
      </c>
      <c r="F1184">
        <v>1427.15</v>
      </c>
      <c r="G1184">
        <v>-27.632593821479801</v>
      </c>
      <c r="H1184">
        <v>-0.93936170785156403</v>
      </c>
      <c r="I1184">
        <v>-19.073773584584</v>
      </c>
      <c r="J1184">
        <v>-3.3938209492314502</v>
      </c>
      <c r="K1184">
        <v>1388.746874964</v>
      </c>
      <c r="L1184">
        <v>1415.77944637209</v>
      </c>
      <c r="M1184">
        <v>49.768818912768602</v>
      </c>
      <c r="N1184">
        <v>1.65313981692718</v>
      </c>
      <c r="O1184">
        <v>24.727603965946098</v>
      </c>
      <c r="P1184">
        <v>20.8373904576436</v>
      </c>
      <c r="Q1184">
        <v>0.146310994325974</v>
      </c>
    </row>
    <row r="1185" spans="1:17" hidden="1" x14ac:dyDescent="0.3">
      <c r="A1185" t="s">
        <v>2519</v>
      </c>
      <c r="B1185" t="s">
        <v>2520</v>
      </c>
      <c r="C1185" t="str">
        <f>IFERROR(VLOOKUP(Table1[[#This Row],[Ticker]],[1]!Table1[[Symbol]:[Industry]],2,FALSE),"-")</f>
        <v>-</v>
      </c>
      <c r="D1185" t="s">
        <v>148</v>
      </c>
      <c r="E1185">
        <v>1706.7933</v>
      </c>
      <c r="F1185">
        <v>1687.5</v>
      </c>
      <c r="G1185">
        <v>283.62589132580399</v>
      </c>
      <c r="H1185">
        <v>-17.003746353466099</v>
      </c>
      <c r="I1185">
        <v>131.67884590510999</v>
      </c>
      <c r="J1185">
        <v>0.206657503666798</v>
      </c>
      <c r="K1185">
        <v>1547.77449356285</v>
      </c>
      <c r="L1185">
        <v>1084.19896416341</v>
      </c>
      <c r="M1185">
        <v>50.851318604850597</v>
      </c>
      <c r="N1185">
        <v>0.45157242333804998</v>
      </c>
      <c r="O1185">
        <v>18.871111111111102</v>
      </c>
      <c r="P1185">
        <v>348.62421906154401</v>
      </c>
      <c r="Q1185">
        <v>0.139377650529557</v>
      </c>
    </row>
    <row r="1186" spans="1:17" hidden="1" x14ac:dyDescent="0.3">
      <c r="A1186" t="s">
        <v>2521</v>
      </c>
      <c r="B1186" t="s">
        <v>2522</v>
      </c>
      <c r="C1186" t="str">
        <f>IFERROR(VLOOKUP(Table1[[#This Row],[Ticker]],[1]!Table1[[Symbol]:[Industry]],2,FALSE),"-")</f>
        <v>-</v>
      </c>
      <c r="D1186" t="s">
        <v>56</v>
      </c>
      <c r="E1186">
        <v>1701.9929231900001</v>
      </c>
      <c r="F1186">
        <v>244.48</v>
      </c>
      <c r="G1186">
        <v>-37.181506855921597</v>
      </c>
      <c r="H1186">
        <v>-0.87066611399823401</v>
      </c>
      <c r="I1186">
        <v>-22.4207595224503</v>
      </c>
      <c r="J1186">
        <v>-10.331660216508199</v>
      </c>
      <c r="K1186">
        <v>240.712301037445</v>
      </c>
      <c r="M1186">
        <v>43.223953975152199</v>
      </c>
      <c r="N1186">
        <v>1.11849126991534</v>
      </c>
      <c r="O1186">
        <v>21.298265706806198</v>
      </c>
      <c r="P1186">
        <v>22.854271356783901</v>
      </c>
    </row>
    <row r="1187" spans="1:17" hidden="1" x14ac:dyDescent="0.3">
      <c r="A1187" t="s">
        <v>2523</v>
      </c>
      <c r="B1187" t="s">
        <v>2524</v>
      </c>
      <c r="C1187" t="str">
        <f>IFERROR(VLOOKUP(Table1[[#This Row],[Ticker]],[1]!Table1[[Symbol]:[Industry]],2,FALSE),"-")</f>
        <v>-</v>
      </c>
      <c r="D1187" t="s">
        <v>378</v>
      </c>
      <c r="E1187">
        <v>1701.8222879519999</v>
      </c>
      <c r="F1187">
        <v>83.9</v>
      </c>
      <c r="G1187">
        <v>1.38856719226475</v>
      </c>
      <c r="H1187">
        <v>6.8652852180916799</v>
      </c>
      <c r="I1187">
        <v>-7.43600673664056</v>
      </c>
      <c r="J1187">
        <v>-7.3044008849160296</v>
      </c>
      <c r="K1187">
        <v>79.658559550398493</v>
      </c>
      <c r="L1187">
        <v>77.366143314317299</v>
      </c>
      <c r="M1187">
        <v>52.915160335315001</v>
      </c>
      <c r="N1187">
        <v>3.0181544313531399</v>
      </c>
      <c r="O1187">
        <v>28.128724672228799</v>
      </c>
      <c r="P1187">
        <v>35.322580645161203</v>
      </c>
      <c r="Q1187">
        <v>4.8149005137549002E-2</v>
      </c>
    </row>
    <row r="1188" spans="1:17" hidden="1" x14ac:dyDescent="0.3">
      <c r="A1188" t="s">
        <v>2525</v>
      </c>
      <c r="B1188" t="s">
        <v>2526</v>
      </c>
      <c r="C1188" t="str">
        <f>IFERROR(VLOOKUP(Table1[[#This Row],[Ticker]],[1]!Table1[[Symbol]:[Industry]],2,FALSE),"-")</f>
        <v>-</v>
      </c>
      <c r="D1188" t="s">
        <v>140</v>
      </c>
      <c r="E1188">
        <v>1699.19775738</v>
      </c>
      <c r="F1188">
        <v>102.75</v>
      </c>
      <c r="G1188">
        <v>34.025337977830702</v>
      </c>
      <c r="H1188">
        <v>-0.40833731450486799</v>
      </c>
      <c r="I1188">
        <v>5.8753883658007604</v>
      </c>
      <c r="J1188">
        <v>3.1614173483999299</v>
      </c>
      <c r="K1188">
        <v>92.500386393490899</v>
      </c>
      <c r="L1188">
        <v>86.123089015029706</v>
      </c>
      <c r="M1188">
        <v>76.528945333425298</v>
      </c>
      <c r="N1188">
        <v>2.59173544433812</v>
      </c>
      <c r="O1188">
        <v>2.18004866180048</v>
      </c>
      <c r="P1188">
        <v>88.532110091743107</v>
      </c>
      <c r="Q1188">
        <v>6.3574063351313007E-2</v>
      </c>
    </row>
    <row r="1189" spans="1:17" hidden="1" x14ac:dyDescent="0.3">
      <c r="A1189" t="s">
        <v>2527</v>
      </c>
      <c r="B1189" t="s">
        <v>2528</v>
      </c>
      <c r="C1189" t="str">
        <f>IFERROR(VLOOKUP(Table1[[#This Row],[Ticker]],[1]!Table1[[Symbol]:[Industry]],2,FALSE),"-")</f>
        <v>-</v>
      </c>
      <c r="D1189" t="s">
        <v>197</v>
      </c>
      <c r="E1189">
        <v>1697.269178</v>
      </c>
      <c r="F1189">
        <v>401</v>
      </c>
      <c r="G1189">
        <v>-32.927449703804498</v>
      </c>
      <c r="H1189">
        <v>-5.4224560684879002</v>
      </c>
      <c r="I1189">
        <v>-21.642777832598501</v>
      </c>
      <c r="J1189">
        <v>-3.8587175519757499</v>
      </c>
      <c r="K1189">
        <v>402.95707222530302</v>
      </c>
      <c r="L1189">
        <v>419.28877158257899</v>
      </c>
      <c r="M1189">
        <v>44.583239354065</v>
      </c>
      <c r="N1189">
        <v>0.90853274993259103</v>
      </c>
      <c r="O1189">
        <v>45.448877805486198</v>
      </c>
      <c r="P1189">
        <v>12.2620380739081</v>
      </c>
      <c r="Q1189">
        <v>4.2860390107092999E-2</v>
      </c>
    </row>
    <row r="1190" spans="1:17" hidden="1" x14ac:dyDescent="0.3">
      <c r="A1190" t="s">
        <v>2529</v>
      </c>
      <c r="B1190" t="s">
        <v>2530</v>
      </c>
      <c r="C1190" t="str">
        <f>IFERROR(VLOOKUP(Table1[[#This Row],[Ticker]],[1]!Table1[[Symbol]:[Industry]],2,FALSE),"-")</f>
        <v>-</v>
      </c>
      <c r="D1190" t="s">
        <v>613</v>
      </c>
      <c r="E1190">
        <v>1692.3029750000001</v>
      </c>
      <c r="F1190">
        <v>58.85</v>
      </c>
      <c r="G1190">
        <v>24.452926093576199</v>
      </c>
      <c r="H1190">
        <v>-1.4737618739976599</v>
      </c>
      <c r="I1190">
        <v>9.2723644311085494</v>
      </c>
      <c r="J1190">
        <v>-3.4977729055362401</v>
      </c>
      <c r="K1190">
        <v>56.8123595487938</v>
      </c>
      <c r="L1190">
        <v>54.905073734740199</v>
      </c>
      <c r="M1190">
        <v>29.188193916460101</v>
      </c>
      <c r="N1190">
        <v>1.5433714740473801</v>
      </c>
      <c r="O1190">
        <v>32.540356839422202</v>
      </c>
      <c r="P1190">
        <v>56.5159574468085</v>
      </c>
      <c r="Q1190">
        <v>7.1071011628524999E-2</v>
      </c>
    </row>
    <row r="1191" spans="1:17" hidden="1" x14ac:dyDescent="0.3">
      <c r="A1191" t="s">
        <v>2531</v>
      </c>
      <c r="B1191" t="s">
        <v>2532</v>
      </c>
      <c r="C1191" t="str">
        <f>IFERROR(VLOOKUP(Table1[[#This Row],[Ticker]],[1]!Table1[[Symbol]:[Industry]],2,FALSE),"-")</f>
        <v>-</v>
      </c>
      <c r="D1191" t="s">
        <v>21</v>
      </c>
      <c r="E1191">
        <v>1691.5430932700001</v>
      </c>
      <c r="F1191">
        <v>376.2</v>
      </c>
      <c r="G1191">
        <v>41.635652444912097</v>
      </c>
      <c r="H1191">
        <v>-1.27540457797902</v>
      </c>
      <c r="I1191">
        <v>-30.1186632217984</v>
      </c>
      <c r="J1191">
        <v>-6.2864235875516101</v>
      </c>
      <c r="K1191">
        <v>383.11998984295701</v>
      </c>
      <c r="L1191">
        <v>378.03910940743799</v>
      </c>
      <c r="M1191">
        <v>46.774787760419301</v>
      </c>
      <c r="N1191">
        <v>0.72624883706471199</v>
      </c>
      <c r="O1191">
        <v>83.612440191387506</v>
      </c>
      <c r="P1191">
        <v>70.226244343891395</v>
      </c>
      <c r="Q1191">
        <v>0.115676218950968</v>
      </c>
    </row>
    <row r="1192" spans="1:17" hidden="1" x14ac:dyDescent="0.3">
      <c r="A1192" t="s">
        <v>2533</v>
      </c>
      <c r="B1192" t="s">
        <v>2534</v>
      </c>
      <c r="C1192" t="str">
        <f>IFERROR(VLOOKUP(Table1[[#This Row],[Ticker]],[1]!Table1[[Symbol]:[Industry]],2,FALSE),"-")</f>
        <v>-</v>
      </c>
      <c r="D1192" t="s">
        <v>218</v>
      </c>
      <c r="E1192">
        <v>1690.92</v>
      </c>
      <c r="F1192">
        <v>398.25</v>
      </c>
      <c r="G1192">
        <v>14.568340388773899</v>
      </c>
      <c r="H1192">
        <v>-0.96631045735529597</v>
      </c>
      <c r="I1192">
        <v>22.152591854049099</v>
      </c>
      <c r="J1192">
        <v>1.09827242921987</v>
      </c>
      <c r="K1192">
        <v>360.93690821941999</v>
      </c>
      <c r="L1192">
        <v>311.69692058181602</v>
      </c>
      <c r="M1192">
        <v>58.315316476696999</v>
      </c>
      <c r="N1192">
        <v>0.60602968513112998</v>
      </c>
      <c r="O1192">
        <v>3.8041431261770202</v>
      </c>
      <c r="P1192">
        <v>75.093427126840993</v>
      </c>
    </row>
    <row r="1193" spans="1:17" hidden="1" x14ac:dyDescent="0.3">
      <c r="A1193" t="s">
        <v>2535</v>
      </c>
      <c r="B1193" t="s">
        <v>2536</v>
      </c>
      <c r="C1193" t="str">
        <f>IFERROR(VLOOKUP(Table1[[#This Row],[Ticker]],[1]!Table1[[Symbol]:[Industry]],2,FALSE),"-")</f>
        <v>-</v>
      </c>
      <c r="D1193" t="s">
        <v>535</v>
      </c>
      <c r="E1193">
        <v>1688.2874999999999</v>
      </c>
      <c r="F1193">
        <v>165.78</v>
      </c>
      <c r="G1193">
        <v>94.140426625008899</v>
      </c>
      <c r="H1193">
        <v>-10.3082358149932</v>
      </c>
      <c r="I1193">
        <v>48.681732956369103</v>
      </c>
      <c r="J1193">
        <v>-8.7202786344254992</v>
      </c>
      <c r="K1193">
        <v>159.52245796991201</v>
      </c>
      <c r="L1193">
        <v>128.25624437479999</v>
      </c>
      <c r="M1193">
        <v>40.3238703952916</v>
      </c>
      <c r="N1193">
        <v>0.88024187539287901</v>
      </c>
      <c r="O1193">
        <v>10.3872602243937</v>
      </c>
      <c r="P1193">
        <v>133.492957746478</v>
      </c>
      <c r="Q1193">
        <v>6.4848987310464998E-2</v>
      </c>
    </row>
    <row r="1194" spans="1:17" hidden="1" x14ac:dyDescent="0.3">
      <c r="A1194" t="s">
        <v>2537</v>
      </c>
      <c r="B1194" t="s">
        <v>2538</v>
      </c>
      <c r="C1194" t="str">
        <f>IFERROR(VLOOKUP(Table1[[#This Row],[Ticker]],[1]!Table1[[Symbol]:[Industry]],2,FALSE),"-")</f>
        <v>-</v>
      </c>
      <c r="D1194" t="s">
        <v>542</v>
      </c>
      <c r="E1194">
        <v>1686.16688383</v>
      </c>
      <c r="F1194">
        <v>326.55</v>
      </c>
      <c r="G1194">
        <v>-8.4247232373457699</v>
      </c>
      <c r="H1194">
        <v>-2.63773521758195</v>
      </c>
      <c r="I1194">
        <v>-32.161185650832898</v>
      </c>
      <c r="J1194">
        <v>-7.2304106835732904</v>
      </c>
      <c r="K1194">
        <v>334.22800325342803</v>
      </c>
      <c r="L1194">
        <v>339.788599332579</v>
      </c>
      <c r="M1194">
        <v>39.328791484712099</v>
      </c>
      <c r="N1194">
        <v>0.85107156266191997</v>
      </c>
      <c r="O1194">
        <v>38.569897412341099</v>
      </c>
      <c r="P1194">
        <v>25.1149425287356</v>
      </c>
      <c r="Q1194">
        <v>-8.3103906326752006E-2</v>
      </c>
    </row>
    <row r="1195" spans="1:17" hidden="1" x14ac:dyDescent="0.3">
      <c r="A1195" t="s">
        <v>2539</v>
      </c>
      <c r="B1195" t="s">
        <v>2540</v>
      </c>
      <c r="C1195" t="str">
        <f>IFERROR(VLOOKUP(Table1[[#This Row],[Ticker]],[1]!Table1[[Symbol]:[Industry]],2,FALSE),"-")</f>
        <v>-</v>
      </c>
      <c r="D1195" t="s">
        <v>59</v>
      </c>
      <c r="E1195">
        <v>1685.62986684</v>
      </c>
      <c r="F1195">
        <v>17.53</v>
      </c>
      <c r="G1195">
        <v>25.016511730419101</v>
      </c>
      <c r="H1195">
        <v>-10.0931218666236</v>
      </c>
      <c r="I1195">
        <v>-21.284835488429302</v>
      </c>
      <c r="J1195">
        <v>-8.7163190383080895</v>
      </c>
      <c r="K1195">
        <v>17.793385639092001</v>
      </c>
      <c r="L1195">
        <v>17.690236840536301</v>
      </c>
      <c r="M1195">
        <v>32.2224463835893</v>
      </c>
      <c r="N1195">
        <v>1.4923297282536001</v>
      </c>
      <c r="O1195">
        <v>60.0114090131203</v>
      </c>
      <c r="P1195">
        <v>58.642533936651503</v>
      </c>
      <c r="Q1195">
        <v>4.8691154767959996E-3</v>
      </c>
    </row>
    <row r="1196" spans="1:17" hidden="1" x14ac:dyDescent="0.3">
      <c r="A1196" t="s">
        <v>2541</v>
      </c>
      <c r="B1196" t="s">
        <v>2542</v>
      </c>
      <c r="C1196" t="str">
        <f>IFERROR(VLOOKUP(Table1[[#This Row],[Ticker]],[1]!Table1[[Symbol]:[Industry]],2,FALSE),"-")</f>
        <v>-</v>
      </c>
      <c r="D1196" t="s">
        <v>278</v>
      </c>
      <c r="E1196">
        <v>1682.46805812</v>
      </c>
      <c r="F1196">
        <v>67.44</v>
      </c>
      <c r="G1196">
        <v>-58.897625813010201</v>
      </c>
      <c r="H1196">
        <v>10.906114191435901</v>
      </c>
      <c r="I1196">
        <v>-36.964422689762699</v>
      </c>
      <c r="J1196">
        <v>-7.2665074449939597</v>
      </c>
      <c r="K1196">
        <v>67.214889598654096</v>
      </c>
      <c r="L1196">
        <v>77.428598277169598</v>
      </c>
      <c r="M1196">
        <v>48.8052772673786</v>
      </c>
      <c r="N1196">
        <v>1.4341730929996099</v>
      </c>
      <c r="O1196">
        <v>73.413404507710496</v>
      </c>
      <c r="P1196">
        <v>37.3523421588594</v>
      </c>
    </row>
    <row r="1197" spans="1:17" hidden="1" x14ac:dyDescent="0.3">
      <c r="A1197" t="s">
        <v>2543</v>
      </c>
      <c r="B1197" t="s">
        <v>2544</v>
      </c>
      <c r="C1197" t="str">
        <f>IFERROR(VLOOKUP(Table1[[#This Row],[Ticker]],[1]!Table1[[Symbol]:[Industry]],2,FALSE),"-")</f>
        <v>-</v>
      </c>
      <c r="D1197" t="s">
        <v>381</v>
      </c>
      <c r="E1197">
        <v>1681.29925177</v>
      </c>
      <c r="F1197">
        <v>109.02</v>
      </c>
      <c r="G1197">
        <v>72.649045403247001</v>
      </c>
      <c r="H1197">
        <v>1.9076979735075801</v>
      </c>
      <c r="I1197">
        <v>-4.69504472849456</v>
      </c>
      <c r="J1197">
        <v>-3.5232239992978198</v>
      </c>
      <c r="K1197">
        <v>103.81613176913601</v>
      </c>
      <c r="L1197">
        <v>93.584567723181905</v>
      </c>
      <c r="M1197">
        <v>60.343539503949899</v>
      </c>
      <c r="N1197">
        <v>2.2160227328047499</v>
      </c>
      <c r="O1197">
        <v>15.1623555310952</v>
      </c>
      <c r="P1197">
        <v>100.036697247706</v>
      </c>
      <c r="Q1197">
        <v>8.7315367436146998E-2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E1198">
        <v>1677.4211142500001</v>
      </c>
      <c r="F1198">
        <v>780</v>
      </c>
      <c r="G1198">
        <v>232.08506313412801</v>
      </c>
      <c r="H1198">
        <v>-20.851895703038501</v>
      </c>
      <c r="I1198">
        <v>132.49333821388001</v>
      </c>
      <c r="J1198">
        <v>-10.396237750931499</v>
      </c>
      <c r="K1198">
        <v>840.82681413192597</v>
      </c>
      <c r="L1198">
        <v>605.54897306498003</v>
      </c>
      <c r="M1198">
        <v>36.041739440412599</v>
      </c>
      <c r="N1198">
        <v>0.70371871094286698</v>
      </c>
      <c r="O1198">
        <v>25.6410256410256</v>
      </c>
      <c r="P1198">
        <v>326.34599617381798</v>
      </c>
      <c r="Q1198">
        <v>0.28495072047831699</v>
      </c>
    </row>
    <row r="1199" spans="1:17" hidden="1" x14ac:dyDescent="0.3">
      <c r="A1199" t="s">
        <v>2547</v>
      </c>
      <c r="B1199" t="s">
        <v>2548</v>
      </c>
      <c r="C1199" t="str">
        <f>IFERROR(VLOOKUP(Table1[[#This Row],[Ticker]],[1]!Table1[[Symbol]:[Industry]],2,FALSE),"-")</f>
        <v>-</v>
      </c>
      <c r="D1199" t="s">
        <v>375</v>
      </c>
      <c r="E1199">
        <v>1659.2601315500001</v>
      </c>
      <c r="F1199">
        <v>690</v>
      </c>
      <c r="G1199">
        <v>-33.155990728615301</v>
      </c>
      <c r="H1199">
        <v>-10.0524573660296</v>
      </c>
      <c r="I1199">
        <v>-14.3542866313758</v>
      </c>
      <c r="J1199">
        <v>-5.4298956425049996</v>
      </c>
      <c r="K1199">
        <v>688.00680068735505</v>
      </c>
      <c r="L1199">
        <v>706.21469965234701</v>
      </c>
      <c r="M1199">
        <v>44.0485343420021</v>
      </c>
      <c r="N1199">
        <v>0.91516948901599204</v>
      </c>
      <c r="O1199">
        <v>33.3333333333333</v>
      </c>
      <c r="P1199">
        <v>10.223642172523901</v>
      </c>
      <c r="Q1199">
        <v>2.2368064197942E-2</v>
      </c>
    </row>
    <row r="1200" spans="1:17" hidden="1" x14ac:dyDescent="0.3">
      <c r="A1200" t="s">
        <v>2549</v>
      </c>
      <c r="B1200" t="s">
        <v>2550</v>
      </c>
      <c r="C1200" t="str">
        <f>IFERROR(VLOOKUP(Table1[[#This Row],[Ticker]],[1]!Table1[[Symbol]:[Industry]],2,FALSE),"-")</f>
        <v>-</v>
      </c>
      <c r="D1200" t="s">
        <v>866</v>
      </c>
      <c r="E1200">
        <v>1658.7865919999999</v>
      </c>
      <c r="F1200">
        <v>483.2</v>
      </c>
      <c r="G1200">
        <v>57.167742642064098</v>
      </c>
      <c r="H1200">
        <v>1.70973664581514</v>
      </c>
      <c r="I1200">
        <v>38.068462600609401</v>
      </c>
      <c r="J1200">
        <v>3.7676310399364299</v>
      </c>
      <c r="K1200">
        <v>410.47553783989798</v>
      </c>
      <c r="L1200">
        <v>340.248626816973</v>
      </c>
      <c r="M1200">
        <v>58.388453818005999</v>
      </c>
      <c r="N1200">
        <v>0.75417965926681896</v>
      </c>
      <c r="O1200">
        <v>4.0355960264900599</v>
      </c>
      <c r="P1200">
        <v>90.649043203787699</v>
      </c>
      <c r="Q1200">
        <v>0.115504432768711</v>
      </c>
    </row>
    <row r="1201" spans="1:17" hidden="1" x14ac:dyDescent="0.3">
      <c r="A1201" t="s">
        <v>2551</v>
      </c>
      <c r="B1201" t="s">
        <v>2552</v>
      </c>
      <c r="C1201" t="str">
        <f>IFERROR(VLOOKUP(Table1[[#This Row],[Ticker]],[1]!Table1[[Symbol]:[Industry]],2,FALSE),"-")</f>
        <v>-</v>
      </c>
      <c r="D1201" t="s">
        <v>230</v>
      </c>
      <c r="E1201">
        <v>1655.3322874999999</v>
      </c>
      <c r="F1201">
        <v>632.45000000000005</v>
      </c>
      <c r="G1201">
        <v>35.184945442929703</v>
      </c>
      <c r="H1201">
        <v>12.2416524505735</v>
      </c>
      <c r="I1201">
        <v>39.184143846305403</v>
      </c>
      <c r="J1201">
        <v>0.53330421997619604</v>
      </c>
      <c r="K1201">
        <v>458.61640011034302</v>
      </c>
      <c r="L1201">
        <v>404.90165735619098</v>
      </c>
      <c r="M1201">
        <v>70.254753430312803</v>
      </c>
      <c r="N1201">
        <v>2.4601896638449601</v>
      </c>
      <c r="O1201">
        <v>0</v>
      </c>
      <c r="P1201">
        <v>112.089201877934</v>
      </c>
      <c r="Q1201">
        <v>0.123558321410576</v>
      </c>
    </row>
    <row r="1202" spans="1:17" hidden="1" x14ac:dyDescent="0.3">
      <c r="A1202" t="s">
        <v>2553</v>
      </c>
      <c r="B1202" t="s">
        <v>2554</v>
      </c>
      <c r="C1202" t="str">
        <f>IFERROR(VLOOKUP(Table1[[#This Row],[Ticker]],[1]!Table1[[Symbol]:[Industry]],2,FALSE),"-")</f>
        <v>-</v>
      </c>
      <c r="D1202" t="s">
        <v>286</v>
      </c>
      <c r="E1202">
        <v>1642.8756683080001</v>
      </c>
      <c r="F1202">
        <v>24.61</v>
      </c>
      <c r="G1202">
        <v>63.294531584299897</v>
      </c>
      <c r="H1202">
        <v>-9.7241617825899702</v>
      </c>
      <c r="I1202">
        <v>-25.203225750154399</v>
      </c>
      <c r="J1202">
        <v>-9.8472280266965093</v>
      </c>
      <c r="K1202">
        <v>26.600583905728602</v>
      </c>
      <c r="L1202">
        <v>25.367181294504899</v>
      </c>
      <c r="M1202">
        <v>31.3455571937427</v>
      </c>
      <c r="N1202">
        <v>0.70464265637505796</v>
      </c>
      <c r="O1202">
        <v>70.662332385209197</v>
      </c>
      <c r="P1202">
        <v>105.083333333333</v>
      </c>
      <c r="Q1202">
        <v>8.0394258101818994E-2</v>
      </c>
    </row>
    <row r="1203" spans="1:17" hidden="1" x14ac:dyDescent="0.3">
      <c r="A1203" t="s">
        <v>2555</v>
      </c>
      <c r="B1203" t="s">
        <v>2556</v>
      </c>
      <c r="C1203" t="str">
        <f>IFERROR(VLOOKUP(Table1[[#This Row],[Ticker]],[1]!Table1[[Symbol]:[Industry]],2,FALSE),"-")</f>
        <v>-</v>
      </c>
      <c r="D1203" t="s">
        <v>80</v>
      </c>
      <c r="E1203">
        <v>1642.258913698</v>
      </c>
      <c r="F1203">
        <v>113.82</v>
      </c>
      <c r="G1203">
        <v>19.013708669957001</v>
      </c>
      <c r="H1203">
        <v>-0.96314987782807804</v>
      </c>
      <c r="I1203">
        <v>5.2497892809803499</v>
      </c>
      <c r="J1203">
        <v>-0.83517337714288797</v>
      </c>
      <c r="K1203">
        <v>108.58092485015101</v>
      </c>
      <c r="L1203">
        <v>101.340138967157</v>
      </c>
      <c r="M1203">
        <v>61.662661819018403</v>
      </c>
      <c r="N1203">
        <v>1.6256276887501899</v>
      </c>
      <c r="O1203">
        <v>8.8560885608856204</v>
      </c>
      <c r="P1203">
        <v>50.257425742574199</v>
      </c>
      <c r="Q1203">
        <v>3.0879143377479999E-3</v>
      </c>
    </row>
    <row r="1204" spans="1:17" hidden="1" x14ac:dyDescent="0.3">
      <c r="A1204" t="s">
        <v>2557</v>
      </c>
      <c r="B1204" t="s">
        <v>2558</v>
      </c>
      <c r="C1204" t="str">
        <f>IFERROR(VLOOKUP(Table1[[#This Row],[Ticker]],[1]!Table1[[Symbol]:[Industry]],2,FALSE),"-")</f>
        <v>-</v>
      </c>
      <c r="D1204" t="s">
        <v>302</v>
      </c>
      <c r="E1204">
        <v>1641.0628484459901</v>
      </c>
      <c r="F1204">
        <v>30.82</v>
      </c>
      <c r="G1204">
        <v>-20.9334409865372</v>
      </c>
      <c r="H1204">
        <v>-3.7171264422758399</v>
      </c>
      <c r="I1204">
        <v>-22.005745723406001</v>
      </c>
      <c r="J1204">
        <v>-6.3502695947938497</v>
      </c>
      <c r="K1204">
        <v>30.018218302895999</v>
      </c>
      <c r="L1204">
        <v>32.150071802005002</v>
      </c>
      <c r="M1204">
        <v>46.454079571108998</v>
      </c>
      <c r="N1204">
        <v>1.5046467718229799</v>
      </c>
      <c r="O1204">
        <v>48.604802076573598</v>
      </c>
      <c r="P1204">
        <v>36.977777777777703</v>
      </c>
      <c r="Q1204">
        <v>-4.7520948052177998E-2</v>
      </c>
    </row>
    <row r="1205" spans="1:17" hidden="1" x14ac:dyDescent="0.3">
      <c r="A1205" t="s">
        <v>2559</v>
      </c>
      <c r="B1205" t="s">
        <v>2560</v>
      </c>
      <c r="C1205" t="str">
        <f>IFERROR(VLOOKUP(Table1[[#This Row],[Ticker]],[1]!Table1[[Symbol]:[Industry]],2,FALSE),"-")</f>
        <v>-</v>
      </c>
      <c r="D1205" t="s">
        <v>101</v>
      </c>
      <c r="E1205">
        <v>1640.1177879899999</v>
      </c>
      <c r="F1205">
        <v>111.45</v>
      </c>
      <c r="G1205">
        <v>64.303962842929906</v>
      </c>
      <c r="H1205">
        <v>-7.0226629138116996</v>
      </c>
      <c r="I1205">
        <v>-19.524955162221701</v>
      </c>
      <c r="J1205">
        <v>4.3765857151934</v>
      </c>
      <c r="K1205">
        <v>111.836898279503</v>
      </c>
      <c r="L1205">
        <v>108.67383347729999</v>
      </c>
      <c r="M1205">
        <v>56.343286490385999</v>
      </c>
      <c r="N1205">
        <v>1.022002681584</v>
      </c>
      <c r="O1205">
        <v>42.6200089726334</v>
      </c>
      <c r="P1205">
        <v>94.672489082969406</v>
      </c>
      <c r="Q1205">
        <v>9.5686268587722001E-2</v>
      </c>
    </row>
    <row r="1206" spans="1:17" hidden="1" x14ac:dyDescent="0.3">
      <c r="A1206" t="s">
        <v>2561</v>
      </c>
      <c r="B1206" t="s">
        <v>2562</v>
      </c>
      <c r="C1206" t="str">
        <f>IFERROR(VLOOKUP(Table1[[#This Row],[Ticker]],[1]!Table1[[Symbol]:[Industry]],2,FALSE),"-")</f>
        <v>-</v>
      </c>
      <c r="D1206" t="s">
        <v>278</v>
      </c>
      <c r="E1206">
        <v>1630.7314689249999</v>
      </c>
      <c r="F1206">
        <v>56.08</v>
      </c>
      <c r="G1206">
        <v>5.9770388415840401</v>
      </c>
      <c r="H1206">
        <v>-2.9208806798567002</v>
      </c>
      <c r="I1206">
        <v>-12.306796182767901</v>
      </c>
      <c r="J1206">
        <v>-8.2676700660824505</v>
      </c>
      <c r="K1206">
        <v>55.110411232805298</v>
      </c>
      <c r="L1206">
        <v>54.633929415253299</v>
      </c>
      <c r="M1206">
        <v>40.568889761144398</v>
      </c>
      <c r="N1206">
        <v>1.17741013963559</v>
      </c>
      <c r="O1206">
        <v>29.101283880171099</v>
      </c>
      <c r="P1206">
        <v>31.9529411764705</v>
      </c>
      <c r="Q1206">
        <v>1.8721432169898002E-2</v>
      </c>
    </row>
    <row r="1207" spans="1:17" hidden="1" x14ac:dyDescent="0.3">
      <c r="A1207" t="s">
        <v>2563</v>
      </c>
      <c r="B1207" t="s">
        <v>2564</v>
      </c>
      <c r="C1207" t="str">
        <f>IFERROR(VLOOKUP(Table1[[#This Row],[Ticker]],[1]!Table1[[Symbol]:[Industry]],2,FALSE),"-")</f>
        <v>-</v>
      </c>
      <c r="D1207" t="s">
        <v>197</v>
      </c>
      <c r="E1207">
        <v>1627.607810215</v>
      </c>
      <c r="F1207">
        <v>1025</v>
      </c>
      <c r="G1207">
        <v>153.61650693506101</v>
      </c>
      <c r="H1207">
        <v>7.4865768283970597</v>
      </c>
      <c r="I1207">
        <v>133.940728593633</v>
      </c>
      <c r="J1207">
        <v>-2.7491131806057898</v>
      </c>
      <c r="K1207">
        <v>890.31775476319694</v>
      </c>
      <c r="L1207">
        <v>654.23916531681596</v>
      </c>
      <c r="M1207">
        <v>64.410363825801497</v>
      </c>
      <c r="N1207">
        <v>0.51292089255703999</v>
      </c>
      <c r="O1207">
        <v>5.2634146341463399</v>
      </c>
      <c r="P1207">
        <v>183.46238938053</v>
      </c>
      <c r="Q1207">
        <v>0.180462204266509</v>
      </c>
    </row>
    <row r="1208" spans="1:17" hidden="1" x14ac:dyDescent="0.3">
      <c r="A1208" t="s">
        <v>2565</v>
      </c>
      <c r="B1208" t="s">
        <v>2566</v>
      </c>
      <c r="C1208" t="str">
        <f>IFERROR(VLOOKUP(Table1[[#This Row],[Ticker]],[1]!Table1[[Symbol]:[Industry]],2,FALSE),"-")</f>
        <v>-</v>
      </c>
      <c r="D1208" t="s">
        <v>2567</v>
      </c>
      <c r="E1208">
        <v>1626.3279199999999</v>
      </c>
      <c r="F1208">
        <v>161.5</v>
      </c>
      <c r="G1208">
        <v>30.008771487580699</v>
      </c>
      <c r="H1208">
        <v>-12.5328617110592</v>
      </c>
      <c r="I1208">
        <v>45.7676841460936</v>
      </c>
      <c r="J1208">
        <v>-5.82191702284854</v>
      </c>
      <c r="K1208">
        <v>169.97987970604899</v>
      </c>
      <c r="M1208">
        <v>40.886744489601703</v>
      </c>
      <c r="N1208">
        <v>1.7300248494803001</v>
      </c>
      <c r="O1208">
        <v>53.653250773993797</v>
      </c>
      <c r="P1208">
        <v>81.767023072594199</v>
      </c>
    </row>
    <row r="1209" spans="1:17" hidden="1" x14ac:dyDescent="0.3">
      <c r="A1209" t="s">
        <v>2568</v>
      </c>
      <c r="B1209" t="s">
        <v>2569</v>
      </c>
      <c r="C1209" t="str">
        <f>IFERROR(VLOOKUP(Table1[[#This Row],[Ticker]],[1]!Table1[[Symbol]:[Industry]],2,FALSE),"-")</f>
        <v>-</v>
      </c>
      <c r="D1209" t="s">
        <v>642</v>
      </c>
      <c r="E1209">
        <v>1619.751945</v>
      </c>
      <c r="F1209">
        <v>276.7</v>
      </c>
      <c r="G1209">
        <v>417.58161623723601</v>
      </c>
      <c r="H1209">
        <v>-4.4793559242793304</v>
      </c>
      <c r="I1209">
        <v>2.77555326257845</v>
      </c>
      <c r="J1209">
        <v>-9.1119653835046908</v>
      </c>
      <c r="K1209">
        <v>264.289849578023</v>
      </c>
      <c r="L1209">
        <v>217.465814973259</v>
      </c>
      <c r="M1209">
        <v>44.137819152910197</v>
      </c>
      <c r="N1209">
        <v>1.24584852740137</v>
      </c>
      <c r="O1209">
        <v>12.486447415973901</v>
      </c>
      <c r="P1209">
        <v>482.52631578947302</v>
      </c>
      <c r="Q1209">
        <v>0.133880625170409</v>
      </c>
    </row>
    <row r="1210" spans="1:17" hidden="1" x14ac:dyDescent="0.3">
      <c r="A1210" t="s">
        <v>2570</v>
      </c>
      <c r="B1210" t="s">
        <v>2571</v>
      </c>
      <c r="C1210" t="str">
        <f>IFERROR(VLOOKUP(Table1[[#This Row],[Ticker]],[1]!Table1[[Symbol]:[Industry]],2,FALSE),"-")</f>
        <v>-</v>
      </c>
      <c r="D1210" t="s">
        <v>46</v>
      </c>
      <c r="E1210">
        <v>1618.3423125299901</v>
      </c>
      <c r="F1210">
        <v>75.17</v>
      </c>
      <c r="G1210">
        <v>46.126897996513598</v>
      </c>
      <c r="H1210">
        <v>4.85159286137287</v>
      </c>
      <c r="I1210">
        <v>-10.120698063710501</v>
      </c>
      <c r="J1210">
        <v>-1.93030499749964</v>
      </c>
      <c r="K1210">
        <v>69.969240519575294</v>
      </c>
      <c r="L1210">
        <v>66.994541173025397</v>
      </c>
      <c r="M1210">
        <v>49.945780118806098</v>
      </c>
      <c r="N1210">
        <v>1.43733318623067</v>
      </c>
      <c r="O1210">
        <v>23.919116668883799</v>
      </c>
      <c r="P1210">
        <v>80.480192076830704</v>
      </c>
      <c r="Q1210">
        <v>0.116237875299382</v>
      </c>
    </row>
    <row r="1211" spans="1:17" hidden="1" x14ac:dyDescent="0.3">
      <c r="A1211" t="s">
        <v>2572</v>
      </c>
      <c r="B1211" t="s">
        <v>2573</v>
      </c>
      <c r="C1211" t="str">
        <f>IFERROR(VLOOKUP(Table1[[#This Row],[Ticker]],[1]!Table1[[Symbol]:[Industry]],2,FALSE),"-")</f>
        <v>-</v>
      </c>
      <c r="D1211" t="s">
        <v>381</v>
      </c>
      <c r="E1211">
        <v>1617.8164750000001</v>
      </c>
      <c r="F1211">
        <v>2728.3</v>
      </c>
      <c r="G1211">
        <v>185.70112011727599</v>
      </c>
      <c r="H1211">
        <v>7.24972386815414</v>
      </c>
      <c r="I1211">
        <v>73.516881300235099</v>
      </c>
      <c r="J1211">
        <v>-5.1484895304054197</v>
      </c>
      <c r="K1211">
        <v>2370.3304513078601</v>
      </c>
      <c r="L1211">
        <v>1807.24373722417</v>
      </c>
      <c r="M1211">
        <v>64.281715738743301</v>
      </c>
      <c r="N1211">
        <v>0.486533683227375</v>
      </c>
      <c r="O1211">
        <v>8.1259392295568595</v>
      </c>
      <c r="P1211">
        <v>236.82716049382699</v>
      </c>
      <c r="Q1211">
        <v>0.114154841560971</v>
      </c>
    </row>
    <row r="1212" spans="1:17" hidden="1" x14ac:dyDescent="0.3">
      <c r="A1212" t="s">
        <v>2574</v>
      </c>
      <c r="B1212" t="s">
        <v>2575</v>
      </c>
      <c r="C1212" t="str">
        <f>IFERROR(VLOOKUP(Table1[[#This Row],[Ticker]],[1]!Table1[[Symbol]:[Industry]],2,FALSE),"-")</f>
        <v>-</v>
      </c>
      <c r="D1212" t="s">
        <v>230</v>
      </c>
      <c r="E1212">
        <v>1609.01</v>
      </c>
      <c r="F1212">
        <v>1211.3499999999999</v>
      </c>
      <c r="G1212">
        <v>64.9756032306733</v>
      </c>
      <c r="H1212">
        <v>-4.8799989688515302</v>
      </c>
      <c r="I1212">
        <v>62.221340826768298</v>
      </c>
      <c r="J1212">
        <v>-4.7297419903392104</v>
      </c>
      <c r="K1212">
        <v>1178.28317096516</v>
      </c>
      <c r="L1212">
        <v>912.49469711290396</v>
      </c>
      <c r="M1212">
        <v>46.7311114234722</v>
      </c>
      <c r="N1212">
        <v>0.57816795581096603</v>
      </c>
      <c r="O1212">
        <v>22.152969827052399</v>
      </c>
      <c r="P1212">
        <v>100.887230514096</v>
      </c>
      <c r="Q1212">
        <v>7.5873443172226995E-2</v>
      </c>
    </row>
    <row r="1213" spans="1:17" hidden="1" x14ac:dyDescent="0.3">
      <c r="A1213" t="s">
        <v>2576</v>
      </c>
      <c r="B1213" t="s">
        <v>2577</v>
      </c>
      <c r="C1213" t="str">
        <f>IFERROR(VLOOKUP(Table1[[#This Row],[Ticker]],[1]!Table1[[Symbol]:[Industry]],2,FALSE),"-")</f>
        <v>-</v>
      </c>
      <c r="D1213" t="s">
        <v>1258</v>
      </c>
      <c r="E1213">
        <v>1607.8050048749999</v>
      </c>
      <c r="F1213">
        <v>225.35</v>
      </c>
      <c r="G1213">
        <v>12.284448517028</v>
      </c>
      <c r="H1213">
        <v>-11.6351386733462</v>
      </c>
      <c r="I1213">
        <v>25.9553002510056</v>
      </c>
      <c r="J1213">
        <v>-6.2165531226507298</v>
      </c>
      <c r="K1213">
        <v>231.09497267970599</v>
      </c>
      <c r="L1213">
        <v>202.402604751718</v>
      </c>
      <c r="M1213">
        <v>36.5753369510116</v>
      </c>
      <c r="N1213">
        <v>0.36329578196629397</v>
      </c>
      <c r="O1213">
        <v>26.2036831595296</v>
      </c>
      <c r="P1213">
        <v>63.001808318263997</v>
      </c>
      <c r="Q1213">
        <v>0.20126036170143799</v>
      </c>
    </row>
    <row r="1214" spans="1:17" hidden="1" x14ac:dyDescent="0.3">
      <c r="A1214" t="s">
        <v>2578</v>
      </c>
      <c r="B1214" t="s">
        <v>2579</v>
      </c>
      <c r="C1214" t="str">
        <f>IFERROR(VLOOKUP(Table1[[#This Row],[Ticker]],[1]!Table1[[Symbol]:[Industry]],2,FALSE),"-")</f>
        <v>-</v>
      </c>
      <c r="D1214" t="s">
        <v>391</v>
      </c>
      <c r="E1214">
        <v>1600.9069419</v>
      </c>
      <c r="F1214">
        <v>507.55</v>
      </c>
      <c r="G1214">
        <v>13.10304638713</v>
      </c>
      <c r="H1214">
        <v>-10.3028452919741</v>
      </c>
      <c r="I1214">
        <v>-26.4733267072986</v>
      </c>
      <c r="J1214">
        <v>-5.8673658801828203</v>
      </c>
      <c r="K1214">
        <v>526.51907507621195</v>
      </c>
      <c r="L1214">
        <v>509.56168907967401</v>
      </c>
      <c r="M1214">
        <v>35.9796392621245</v>
      </c>
      <c r="N1214">
        <v>0.54071283619570298</v>
      </c>
      <c r="O1214">
        <v>49.433553344498002</v>
      </c>
      <c r="P1214">
        <v>39.820936639118401</v>
      </c>
      <c r="Q1214">
        <v>7.6524902747599995E-4</v>
      </c>
    </row>
    <row r="1215" spans="1:17" hidden="1" x14ac:dyDescent="0.3">
      <c r="A1215" t="s">
        <v>2580</v>
      </c>
      <c r="B1215" t="s">
        <v>2581</v>
      </c>
      <c r="C1215" t="str">
        <f>IFERROR(VLOOKUP(Table1[[#This Row],[Ticker]],[1]!Table1[[Symbol]:[Industry]],2,FALSE),"-")</f>
        <v>-</v>
      </c>
      <c r="D1215" t="s">
        <v>162</v>
      </c>
      <c r="E1215">
        <v>1600.0395558</v>
      </c>
      <c r="F1215">
        <v>670.75</v>
      </c>
      <c r="G1215">
        <v>-66.333291139180204</v>
      </c>
      <c r="H1215">
        <v>15.2788609529008</v>
      </c>
      <c r="I1215">
        <v>-31.371171778634601</v>
      </c>
      <c r="J1215">
        <v>-0.72723473491687995</v>
      </c>
      <c r="K1215">
        <v>614.47303231474802</v>
      </c>
      <c r="L1215">
        <v>745.10755360440498</v>
      </c>
      <c r="M1215">
        <v>59.500137148670198</v>
      </c>
      <c r="N1215">
        <v>2.6106156312556199</v>
      </c>
      <c r="O1215">
        <v>104.845322400298</v>
      </c>
      <c r="P1215">
        <v>47.823691460055002</v>
      </c>
      <c r="Q1215">
        <v>0.132500288661412</v>
      </c>
    </row>
    <row r="1216" spans="1:17" hidden="1" x14ac:dyDescent="0.3">
      <c r="A1216" t="s">
        <v>2582</v>
      </c>
      <c r="B1216" t="s">
        <v>2583</v>
      </c>
      <c r="C1216" t="str">
        <f>IFERROR(VLOOKUP(Table1[[#This Row],[Ticker]],[1]!Table1[[Symbol]:[Industry]],2,FALSE),"-")</f>
        <v>-</v>
      </c>
      <c r="D1216" t="s">
        <v>46</v>
      </c>
      <c r="E1216">
        <v>1593.3465199049999</v>
      </c>
      <c r="F1216">
        <v>170.99</v>
      </c>
      <c r="G1216">
        <v>226.98399343219799</v>
      </c>
      <c r="H1216">
        <v>33.322414903875803</v>
      </c>
      <c r="I1216">
        <v>3.61380948408882</v>
      </c>
      <c r="J1216">
        <v>-7.6565764878778397</v>
      </c>
      <c r="K1216">
        <v>145.070363149071</v>
      </c>
      <c r="L1216">
        <v>121.11912846906201</v>
      </c>
      <c r="M1216">
        <v>52.251007190537202</v>
      </c>
      <c r="N1216">
        <v>1.2140271831225899</v>
      </c>
      <c r="O1216">
        <v>15.217264167495101</v>
      </c>
      <c r="P1216">
        <v>263.42189160467501</v>
      </c>
      <c r="Q1216">
        <v>0.14082544427869001</v>
      </c>
    </row>
    <row r="1217" spans="1:17" hidden="1" x14ac:dyDescent="0.3">
      <c r="A1217" t="s">
        <v>2584</v>
      </c>
      <c r="B1217" t="s">
        <v>2585</v>
      </c>
      <c r="C1217" t="str">
        <f>IFERROR(VLOOKUP(Table1[[#This Row],[Ticker]],[1]!Table1[[Symbol]:[Industry]],2,FALSE),"-")</f>
        <v>-</v>
      </c>
      <c r="D1217" t="s">
        <v>218</v>
      </c>
      <c r="E1217">
        <v>1591.7999847399999</v>
      </c>
      <c r="F1217">
        <v>891.45</v>
      </c>
      <c r="G1217">
        <v>126.007645292482</v>
      </c>
      <c r="H1217">
        <v>15.642011881532101</v>
      </c>
      <c r="I1217">
        <v>95.473487636341304</v>
      </c>
      <c r="J1217">
        <v>0.98463113665860802</v>
      </c>
      <c r="K1217">
        <v>798.38158137175606</v>
      </c>
      <c r="L1217">
        <v>620.37195878774799</v>
      </c>
      <c r="M1217">
        <v>66.263407796965794</v>
      </c>
      <c r="N1217">
        <v>1.83203792707611</v>
      </c>
      <c r="O1217">
        <v>6.5679510909192702</v>
      </c>
      <c r="P1217">
        <v>182.775574940523</v>
      </c>
      <c r="Q1217">
        <v>0.15721696394818899</v>
      </c>
    </row>
    <row r="1218" spans="1:17" hidden="1" x14ac:dyDescent="0.3">
      <c r="A1218" t="s">
        <v>2586</v>
      </c>
      <c r="B1218" t="s">
        <v>2587</v>
      </c>
      <c r="C1218" t="str">
        <f>IFERROR(VLOOKUP(Table1[[#This Row],[Ticker]],[1]!Table1[[Symbol]:[Industry]],2,FALSE),"-")</f>
        <v>-</v>
      </c>
      <c r="D1218" t="s">
        <v>542</v>
      </c>
      <c r="E1218">
        <v>1590.3048713339999</v>
      </c>
      <c r="F1218">
        <v>94.5</v>
      </c>
      <c r="G1218">
        <v>16.159557172543501</v>
      </c>
      <c r="H1218">
        <v>3.7289725793033499</v>
      </c>
      <c r="I1218">
        <v>11.061848041411601</v>
      </c>
      <c r="J1218">
        <v>-4.5209625382140697</v>
      </c>
      <c r="K1218">
        <v>83.381048865100894</v>
      </c>
      <c r="L1218">
        <v>75.607998230821707</v>
      </c>
      <c r="M1218">
        <v>55.446171579227197</v>
      </c>
      <c r="N1218">
        <v>1.3788621271038699</v>
      </c>
      <c r="O1218">
        <v>5.07936507936508</v>
      </c>
      <c r="P1218">
        <v>68.900804289544197</v>
      </c>
      <c r="Q1218">
        <v>-2.9932373782789999E-3</v>
      </c>
    </row>
    <row r="1219" spans="1:17" hidden="1" x14ac:dyDescent="0.3">
      <c r="A1219" t="s">
        <v>2588</v>
      </c>
      <c r="B1219" t="s">
        <v>2589</v>
      </c>
      <c r="C1219" t="str">
        <f>IFERROR(VLOOKUP(Table1[[#This Row],[Ticker]],[1]!Table1[[Symbol]:[Industry]],2,FALSE),"-")</f>
        <v>-</v>
      </c>
      <c r="D1219" t="s">
        <v>278</v>
      </c>
      <c r="E1219">
        <v>1583.45996137</v>
      </c>
      <c r="F1219">
        <v>115.8</v>
      </c>
      <c r="G1219">
        <v>-21.9496611432713</v>
      </c>
      <c r="H1219">
        <v>6.4143611654430401</v>
      </c>
      <c r="I1219">
        <v>-6.7219316277108003</v>
      </c>
      <c r="J1219">
        <v>-5.8450582456334601</v>
      </c>
      <c r="K1219">
        <v>110.553209275494</v>
      </c>
      <c r="L1219">
        <v>110.10724141749201</v>
      </c>
      <c r="M1219">
        <v>50.908311429940802</v>
      </c>
      <c r="N1219">
        <v>1.80428403807781</v>
      </c>
      <c r="O1219">
        <v>11.3903281519861</v>
      </c>
      <c r="P1219">
        <v>25.869565217391202</v>
      </c>
      <c r="Q1219">
        <v>-3.7151276979801001E-2</v>
      </c>
    </row>
    <row r="1220" spans="1:17" hidden="1" x14ac:dyDescent="0.3">
      <c r="A1220" t="s">
        <v>2590</v>
      </c>
      <c r="B1220" t="s">
        <v>2591</v>
      </c>
      <c r="C1220" t="str">
        <f>IFERROR(VLOOKUP(Table1[[#This Row],[Ticker]],[1]!Table1[[Symbol]:[Industry]],2,FALSE),"-")</f>
        <v>-</v>
      </c>
      <c r="D1220" t="s">
        <v>46</v>
      </c>
      <c r="E1220">
        <v>1582.9182920000001</v>
      </c>
      <c r="F1220">
        <v>285.05</v>
      </c>
      <c r="G1220">
        <v>309.79303296583799</v>
      </c>
      <c r="H1220">
        <v>5.9111208103101696</v>
      </c>
      <c r="I1220">
        <v>59.787387767840599</v>
      </c>
      <c r="J1220">
        <v>-5.2767161119805799</v>
      </c>
      <c r="K1220">
        <v>239.49180853886401</v>
      </c>
      <c r="L1220">
        <v>178.019145673981</v>
      </c>
      <c r="M1220">
        <v>58.821060432358898</v>
      </c>
      <c r="N1220">
        <v>0.92275144344220605</v>
      </c>
      <c r="O1220">
        <v>0.68409051043676306</v>
      </c>
      <c r="P1220">
        <v>359.01771336553901</v>
      </c>
      <c r="Q1220">
        <v>0.17381277924372601</v>
      </c>
    </row>
    <row r="1221" spans="1:17" hidden="1" x14ac:dyDescent="0.3">
      <c r="A1221" t="s">
        <v>2592</v>
      </c>
      <c r="B1221" t="s">
        <v>2593</v>
      </c>
      <c r="C1221" t="str">
        <f>IFERROR(VLOOKUP(Table1[[#This Row],[Ticker]],[1]!Table1[[Symbol]:[Industry]],2,FALSE),"-")</f>
        <v>-</v>
      </c>
      <c r="E1221">
        <v>1573.2151684999999</v>
      </c>
      <c r="F1221">
        <v>888.6</v>
      </c>
      <c r="G1221">
        <v>300.88315339737699</v>
      </c>
      <c r="H1221">
        <v>58.911469660708903</v>
      </c>
      <c r="I1221">
        <v>100.367502642707</v>
      </c>
      <c r="J1221">
        <v>-4.6737535227735201</v>
      </c>
      <c r="K1221">
        <v>584.73244558936005</v>
      </c>
      <c r="L1221">
        <v>459.10146266167698</v>
      </c>
      <c r="M1221">
        <v>67.8831513090729</v>
      </c>
      <c r="N1221">
        <v>2.9758368544897902</v>
      </c>
      <c r="O1221">
        <v>2.2957461174881701</v>
      </c>
      <c r="P1221">
        <v>407.62639245929699</v>
      </c>
    </row>
    <row r="1222" spans="1:17" hidden="1" x14ac:dyDescent="0.3">
      <c r="A1222" t="s">
        <v>2594</v>
      </c>
      <c r="B1222" t="s">
        <v>2595</v>
      </c>
      <c r="C1222" t="str">
        <f>IFERROR(VLOOKUP(Table1[[#This Row],[Ticker]],[1]!Table1[[Symbol]:[Industry]],2,FALSE),"-")</f>
        <v>-</v>
      </c>
      <c r="D1222" t="s">
        <v>391</v>
      </c>
      <c r="E1222">
        <v>1568.0142909900001</v>
      </c>
      <c r="F1222">
        <v>38.76</v>
      </c>
      <c r="G1222">
        <v>61.786897996513602</v>
      </c>
      <c r="H1222">
        <v>-9.3151027938259308</v>
      </c>
      <c r="I1222">
        <v>20.660548555791401</v>
      </c>
      <c r="J1222">
        <v>-4.6116332311574899</v>
      </c>
      <c r="K1222">
        <v>38.804065092922997</v>
      </c>
      <c r="L1222">
        <v>33.4888073930817</v>
      </c>
      <c r="M1222">
        <v>43.9964543138991</v>
      </c>
      <c r="N1222">
        <v>0.57657982554378395</v>
      </c>
      <c r="O1222">
        <v>19.969040247677999</v>
      </c>
      <c r="P1222">
        <v>93.8</v>
      </c>
      <c r="Q1222">
        <v>-2.8415965908151999E-2</v>
      </c>
    </row>
    <row r="1223" spans="1:17" hidden="1" x14ac:dyDescent="0.3">
      <c r="A1223" t="s">
        <v>2596</v>
      </c>
      <c r="B1223" t="s">
        <v>2597</v>
      </c>
      <c r="C1223" t="str">
        <f>IFERROR(VLOOKUP(Table1[[#This Row],[Ticker]],[1]!Table1[[Symbol]:[Industry]],2,FALSE),"-")</f>
        <v>-</v>
      </c>
      <c r="D1223" t="s">
        <v>542</v>
      </c>
      <c r="E1223">
        <v>1567.5179942299901</v>
      </c>
      <c r="F1223">
        <v>1462.95</v>
      </c>
      <c r="G1223">
        <v>189.47745667992601</v>
      </c>
      <c r="H1223">
        <v>-17.191368572713401</v>
      </c>
      <c r="I1223">
        <v>82.764541516425595</v>
      </c>
      <c r="J1223">
        <v>-6.9485754883753303</v>
      </c>
      <c r="K1223">
        <v>1529.49747481858</v>
      </c>
      <c r="L1223">
        <v>1179.98392530366</v>
      </c>
      <c r="M1223">
        <v>45.5379827296874</v>
      </c>
      <c r="N1223">
        <v>0.45714315702192998</v>
      </c>
      <c r="O1223">
        <v>51.0236166649577</v>
      </c>
      <c r="P1223">
        <v>355.18046048537599</v>
      </c>
      <c r="Q1223">
        <v>0.254779121869953</v>
      </c>
    </row>
    <row r="1224" spans="1:17" hidden="1" x14ac:dyDescent="0.3">
      <c r="A1224" t="s">
        <v>2598</v>
      </c>
      <c r="B1224" t="s">
        <v>2599</v>
      </c>
      <c r="C1224" t="str">
        <f>IFERROR(VLOOKUP(Table1[[#This Row],[Ticker]],[1]!Table1[[Symbol]:[Industry]],2,FALSE),"-")</f>
        <v>-</v>
      </c>
      <c r="D1224" t="s">
        <v>24</v>
      </c>
      <c r="E1224">
        <v>1567.4796960000001</v>
      </c>
      <c r="F1224">
        <v>350.15</v>
      </c>
      <c r="G1224">
        <v>-45.2188491299231</v>
      </c>
      <c r="H1224">
        <v>-2.9853635546850898</v>
      </c>
      <c r="I1224">
        <v>-30.4581017964518</v>
      </c>
      <c r="J1224">
        <v>-3.9309832736383701</v>
      </c>
      <c r="K1224">
        <v>347.28547918876302</v>
      </c>
      <c r="M1224">
        <v>58.382600690746401</v>
      </c>
      <c r="N1224">
        <v>1.02983001514135</v>
      </c>
      <c r="O1224">
        <v>33.942596030272703</v>
      </c>
      <c r="P1224">
        <v>12.4438021836865</v>
      </c>
    </row>
    <row r="1225" spans="1:17" hidden="1" x14ac:dyDescent="0.3">
      <c r="A1225" t="s">
        <v>2600</v>
      </c>
      <c r="B1225" t="s">
        <v>2601</v>
      </c>
      <c r="C1225" t="str">
        <f>IFERROR(VLOOKUP(Table1[[#This Row],[Ticker]],[1]!Table1[[Symbol]:[Industry]],2,FALSE),"-")</f>
        <v>-</v>
      </c>
      <c r="D1225" t="s">
        <v>72</v>
      </c>
      <c r="E1225">
        <v>1566.3704238</v>
      </c>
      <c r="F1225">
        <v>617.9</v>
      </c>
      <c r="G1225">
        <v>206.36440068757901</v>
      </c>
      <c r="H1225">
        <v>33.685983726117598</v>
      </c>
      <c r="I1225">
        <v>64.837119014195395</v>
      </c>
      <c r="J1225">
        <v>2.3341858814704901</v>
      </c>
      <c r="K1225">
        <v>500.810367584787</v>
      </c>
      <c r="L1225">
        <v>389.64069373688397</v>
      </c>
      <c r="M1225">
        <v>74.666657460680796</v>
      </c>
      <c r="N1225">
        <v>1.39976822342269</v>
      </c>
      <c r="O1225">
        <v>6.0042078006149904</v>
      </c>
      <c r="P1225">
        <v>261.34502923976601</v>
      </c>
      <c r="Q1225">
        <v>0.21077813815041199</v>
      </c>
    </row>
    <row r="1226" spans="1:17" hidden="1" x14ac:dyDescent="0.3">
      <c r="A1226" t="s">
        <v>2602</v>
      </c>
      <c r="B1226" t="s">
        <v>2603</v>
      </c>
      <c r="C1226" t="str">
        <f>IFERROR(VLOOKUP(Table1[[#This Row],[Ticker]],[1]!Table1[[Symbol]:[Industry]],2,FALSE),"-")</f>
        <v>-</v>
      </c>
      <c r="D1226" t="s">
        <v>119</v>
      </c>
      <c r="E1226">
        <v>1560.5285785799999</v>
      </c>
      <c r="F1226">
        <v>52.77</v>
      </c>
      <c r="G1226">
        <v>-18.9493774053668</v>
      </c>
      <c r="H1226">
        <v>-7.7815268060641598</v>
      </c>
      <c r="I1226">
        <v>-31.179112039629501</v>
      </c>
      <c r="J1226">
        <v>-7.7375292885051596</v>
      </c>
      <c r="K1226">
        <v>55.842471872238299</v>
      </c>
      <c r="L1226">
        <v>58.003197792425297</v>
      </c>
      <c r="M1226">
        <v>35.192188681774603</v>
      </c>
      <c r="N1226">
        <v>0.80140814390917303</v>
      </c>
      <c r="O1226">
        <v>63.5398900890657</v>
      </c>
      <c r="P1226">
        <v>22.1527777777777</v>
      </c>
      <c r="Q1226">
        <v>5.4613777801115003E-2</v>
      </c>
    </row>
    <row r="1227" spans="1:17" hidden="1" x14ac:dyDescent="0.3">
      <c r="A1227" t="s">
        <v>2604</v>
      </c>
      <c r="B1227" t="s">
        <v>2605</v>
      </c>
      <c r="C1227" t="str">
        <f>IFERROR(VLOOKUP(Table1[[#This Row],[Ticker]],[1]!Table1[[Symbol]:[Industry]],2,FALSE),"-")</f>
        <v>-</v>
      </c>
      <c r="D1227" t="s">
        <v>40</v>
      </c>
      <c r="E1227">
        <v>1556.87275</v>
      </c>
      <c r="F1227">
        <v>46.9</v>
      </c>
      <c r="G1227">
        <v>-13.6461963881936</v>
      </c>
      <c r="H1227">
        <v>-6.2076967288265399</v>
      </c>
      <c r="I1227">
        <v>-0.59941349354445295</v>
      </c>
      <c r="J1227">
        <v>-8.6866332311574901</v>
      </c>
      <c r="K1227">
        <v>47.055282973121201</v>
      </c>
      <c r="L1227">
        <v>45.829602958491499</v>
      </c>
      <c r="M1227">
        <v>48.878246080151499</v>
      </c>
      <c r="N1227">
        <v>0.163229077592421</v>
      </c>
      <c r="O1227">
        <v>69.275053304904006</v>
      </c>
      <c r="P1227">
        <v>37.941176470588204</v>
      </c>
      <c r="Q1227">
        <v>0.235813662486828</v>
      </c>
    </row>
    <row r="1228" spans="1:17" hidden="1" x14ac:dyDescent="0.3">
      <c r="A1228" t="s">
        <v>2606</v>
      </c>
      <c r="B1228" t="s">
        <v>2607</v>
      </c>
      <c r="C1228" t="str">
        <f>IFERROR(VLOOKUP(Table1[[#This Row],[Ticker]],[1]!Table1[[Symbol]:[Industry]],2,FALSE),"-")</f>
        <v>-</v>
      </c>
      <c r="D1228" t="s">
        <v>998</v>
      </c>
      <c r="E1228">
        <v>1554.6371613900001</v>
      </c>
      <c r="F1228">
        <v>375.7</v>
      </c>
      <c r="G1228">
        <v>1407.75628575161</v>
      </c>
      <c r="H1228">
        <v>38.381249125603503</v>
      </c>
      <c r="I1228">
        <v>786.34881561897396</v>
      </c>
      <c r="J1228">
        <v>5.7242950884664898</v>
      </c>
      <c r="K1228">
        <v>254.35091406923701</v>
      </c>
      <c r="L1228">
        <v>134.35062958898601</v>
      </c>
      <c r="M1228">
        <v>99.999997681858702</v>
      </c>
      <c r="N1228">
        <v>3.56559699660734</v>
      </c>
      <c r="O1228">
        <v>0</v>
      </c>
      <c r="P1228">
        <v>1603.0825022665399</v>
      </c>
      <c r="Q1228">
        <v>0.202061575744448</v>
      </c>
    </row>
    <row r="1229" spans="1:17" hidden="1" x14ac:dyDescent="0.3">
      <c r="A1229" t="s">
        <v>2608</v>
      </c>
      <c r="B1229" t="s">
        <v>2609</v>
      </c>
      <c r="C1229" t="str">
        <f>IFERROR(VLOOKUP(Table1[[#This Row],[Ticker]],[1]!Table1[[Symbol]:[Industry]],2,FALSE),"-")</f>
        <v>-</v>
      </c>
      <c r="D1229" t="s">
        <v>347</v>
      </c>
      <c r="E1229">
        <v>1554.179970675</v>
      </c>
      <c r="F1229">
        <v>877.65</v>
      </c>
      <c r="G1229">
        <v>-48.174463324951297</v>
      </c>
      <c r="H1229">
        <v>6.6561675004609704</v>
      </c>
      <c r="I1229">
        <v>-28.679094768444799</v>
      </c>
      <c r="J1229">
        <v>12.402343771221499</v>
      </c>
      <c r="K1229">
        <v>796.76609456735105</v>
      </c>
      <c r="L1229">
        <v>934.66843167795901</v>
      </c>
      <c r="M1229">
        <v>85.302477042119705</v>
      </c>
      <c r="N1229">
        <v>2.6551194959526501</v>
      </c>
      <c r="O1229">
        <v>49.079929356805103</v>
      </c>
      <c r="P1229">
        <v>30.041487627796698</v>
      </c>
      <c r="Q1229">
        <v>-6.6090049543900001E-4</v>
      </c>
    </row>
    <row r="1230" spans="1:17" hidden="1" x14ac:dyDescent="0.3">
      <c r="A1230" t="s">
        <v>2610</v>
      </c>
      <c r="B1230" t="s">
        <v>2611</v>
      </c>
      <c r="C1230" t="str">
        <f>IFERROR(VLOOKUP(Table1[[#This Row],[Ticker]],[1]!Table1[[Symbol]:[Industry]],2,FALSE),"-")</f>
        <v>-</v>
      </c>
      <c r="D1230" t="s">
        <v>302</v>
      </c>
      <c r="E1230">
        <v>1553.1566250000001</v>
      </c>
      <c r="F1230">
        <v>2597.9</v>
      </c>
      <c r="G1230">
        <v>1216.5240460202799</v>
      </c>
      <c r="H1230">
        <v>-12.030667119711699</v>
      </c>
      <c r="I1230">
        <v>371.03280302942801</v>
      </c>
      <c r="J1230">
        <v>-2.56535431629736</v>
      </c>
      <c r="K1230">
        <v>2291.17054204325</v>
      </c>
      <c r="L1230">
        <v>1363.2122345231301</v>
      </c>
      <c r="M1230">
        <v>42.061294258713701</v>
      </c>
      <c r="N1230">
        <v>1.07728024127727</v>
      </c>
      <c r="O1230">
        <v>8.4664536741214</v>
      </c>
      <c r="P1230">
        <v>1493.8036809815901</v>
      </c>
      <c r="Q1230">
        <v>0.19776465396846299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230</v>
      </c>
      <c r="E1231">
        <v>1540.3068885600001</v>
      </c>
      <c r="F1231">
        <v>1040.8499999999999</v>
      </c>
      <c r="G1231">
        <v>452.53689799651301</v>
      </c>
      <c r="H1231">
        <v>40.309005085852299</v>
      </c>
      <c r="I1231">
        <v>163.71448792135499</v>
      </c>
      <c r="J1231">
        <v>22.147915429328201</v>
      </c>
      <c r="K1231">
        <v>685.70598462053294</v>
      </c>
      <c r="L1231">
        <v>445.77812065538001</v>
      </c>
      <c r="M1231">
        <v>86.624943209713507</v>
      </c>
      <c r="N1231">
        <v>1.7688323160938</v>
      </c>
      <c r="O1231">
        <v>8.5651150501993598</v>
      </c>
      <c r="P1231">
        <v>509.21861281826102</v>
      </c>
      <c r="Q1231">
        <v>0.249718520895514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197</v>
      </c>
      <c r="E1232">
        <v>1524.9660756000001</v>
      </c>
      <c r="F1232">
        <v>481.8</v>
      </c>
      <c r="G1232">
        <v>-24.217420520444399</v>
      </c>
      <c r="H1232">
        <v>-4.4956666253972202</v>
      </c>
      <c r="I1232">
        <v>-18.057338763334201</v>
      </c>
      <c r="J1232">
        <v>-9.3672790124375105</v>
      </c>
      <c r="K1232">
        <v>495.72606914193199</v>
      </c>
      <c r="L1232">
        <v>499.54821976944601</v>
      </c>
      <c r="M1232">
        <v>35.895784327313301</v>
      </c>
      <c r="N1232">
        <v>0.99324416952544503</v>
      </c>
      <c r="O1232">
        <v>43.731838937318301</v>
      </c>
      <c r="P1232">
        <v>19.8507462686567</v>
      </c>
      <c r="Q1232">
        <v>-2.2101988184537E-2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498</v>
      </c>
      <c r="E1233">
        <v>1524.016028364</v>
      </c>
      <c r="F1233">
        <v>156.79</v>
      </c>
      <c r="G1233">
        <v>7.7770605285923198</v>
      </c>
      <c r="H1233">
        <v>-2.2817048860382498</v>
      </c>
      <c r="I1233">
        <v>-2.2967760144363898</v>
      </c>
      <c r="J1233">
        <v>-2.6902457106320301</v>
      </c>
      <c r="K1233">
        <v>146.441165482781</v>
      </c>
      <c r="L1233">
        <v>136.85173943466799</v>
      </c>
      <c r="M1233">
        <v>55.590884282190103</v>
      </c>
      <c r="N1233">
        <v>0.41673636318012303</v>
      </c>
      <c r="O1233">
        <v>13.782766758084</v>
      </c>
      <c r="P1233">
        <v>43.056569343065597</v>
      </c>
      <c r="Q1233">
        <v>5.8197140406113998E-2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D1234" t="s">
        <v>278</v>
      </c>
      <c r="E1234">
        <v>1521.3030000000001</v>
      </c>
      <c r="F1234">
        <v>313.10000000000002</v>
      </c>
      <c r="G1234">
        <v>216.00758803057499</v>
      </c>
      <c r="H1234">
        <v>23.3566165192968</v>
      </c>
      <c r="I1234">
        <v>75.472176440434495</v>
      </c>
      <c r="J1234">
        <v>4.8836681046610897</v>
      </c>
      <c r="K1234">
        <v>223.67162454501599</v>
      </c>
      <c r="L1234">
        <v>180.76734723913799</v>
      </c>
      <c r="M1234">
        <v>62.531647496631699</v>
      </c>
      <c r="N1234">
        <v>3.81801946895362</v>
      </c>
      <c r="O1234">
        <v>10.507824976045899</v>
      </c>
      <c r="P1234">
        <v>268.22298012466098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92</v>
      </c>
      <c r="E1235">
        <v>1519.2974999999999</v>
      </c>
      <c r="F1235">
        <v>155.30000000000001</v>
      </c>
      <c r="G1235">
        <v>-27.917132230186599</v>
      </c>
      <c r="H1235">
        <v>3.5938529232923702</v>
      </c>
      <c r="I1235">
        <v>-21.955219999527898</v>
      </c>
      <c r="J1235">
        <v>-6.9310776756019301</v>
      </c>
      <c r="K1235">
        <v>142.37382564209699</v>
      </c>
      <c r="L1235">
        <v>147.59788203706799</v>
      </c>
      <c r="M1235">
        <v>53.411350765182</v>
      </c>
      <c r="N1235">
        <v>2.5357776295008501</v>
      </c>
      <c r="O1235">
        <v>30.714745653573701</v>
      </c>
      <c r="P1235">
        <v>36.888497135301897</v>
      </c>
      <c r="Q1235">
        <v>0.122411029093953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806</v>
      </c>
      <c r="E1236">
        <v>1511.8332499999999</v>
      </c>
      <c r="F1236">
        <v>286.35000000000002</v>
      </c>
      <c r="G1236">
        <v>-38.023621066417</v>
      </c>
      <c r="H1236">
        <v>-8.5139048139488498</v>
      </c>
      <c r="I1236">
        <v>-23.2628737329456</v>
      </c>
      <c r="J1236">
        <v>-4.9521504725367897</v>
      </c>
      <c r="K1236">
        <v>298.49159088111901</v>
      </c>
      <c r="M1236">
        <v>48.222765949113302</v>
      </c>
      <c r="N1236">
        <v>0.71822612106508199</v>
      </c>
      <c r="O1236">
        <v>62.737908154356496</v>
      </c>
      <c r="P1236">
        <v>25.592105263157801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391</v>
      </c>
      <c r="E1237">
        <v>1505.38542155</v>
      </c>
      <c r="F1237">
        <v>1239.45</v>
      </c>
      <c r="G1237">
        <v>360.44104586864501</v>
      </c>
      <c r="H1237">
        <v>27.125936696972701</v>
      </c>
      <c r="I1237">
        <v>79.541766593337002</v>
      </c>
      <c r="J1237">
        <v>6.38129129714439</v>
      </c>
      <c r="K1237">
        <v>933.589422516426</v>
      </c>
      <c r="L1237">
        <v>718.94201881957895</v>
      </c>
      <c r="M1237">
        <v>73.356969506551096</v>
      </c>
      <c r="N1237">
        <v>1.0463782451866499</v>
      </c>
      <c r="O1237">
        <v>0.68982209851142695</v>
      </c>
      <c r="P1237">
        <v>446.73577415085998</v>
      </c>
      <c r="Q1237">
        <v>0.12602007785079899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705</v>
      </c>
      <c r="E1238">
        <v>1502.0466694199999</v>
      </c>
      <c r="F1238">
        <v>261.83</v>
      </c>
      <c r="G1238">
        <v>1.0540119929285401</v>
      </c>
      <c r="H1238">
        <v>-1.2526507384132599</v>
      </c>
      <c r="I1238">
        <v>1.0508963887178899</v>
      </c>
      <c r="J1238">
        <v>1.55285344209029</v>
      </c>
      <c r="K1238">
        <v>248.95959719751599</v>
      </c>
      <c r="L1238">
        <v>233.08478502594801</v>
      </c>
      <c r="M1238">
        <v>57.335343564974302</v>
      </c>
      <c r="N1238">
        <v>0.82246682653443803</v>
      </c>
      <c r="O1238">
        <v>1.24890195928657</v>
      </c>
      <c r="P1238">
        <v>29.0502242594509</v>
      </c>
      <c r="Q1238">
        <v>2.5420345253382999E-2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62</v>
      </c>
      <c r="E1239">
        <v>1501.6836764699999</v>
      </c>
      <c r="F1239">
        <v>566.25</v>
      </c>
      <c r="G1239">
        <v>24.048865729917399</v>
      </c>
      <c r="H1239">
        <v>9.3177790068837094</v>
      </c>
      <c r="I1239">
        <v>6.8691184885367598</v>
      </c>
      <c r="J1239">
        <v>-5.89077963504793</v>
      </c>
      <c r="K1239">
        <v>516.41781898039505</v>
      </c>
      <c r="L1239">
        <v>468.15162977778999</v>
      </c>
      <c r="M1239">
        <v>51.503365156857399</v>
      </c>
      <c r="N1239">
        <v>3.3874936156485198</v>
      </c>
      <c r="O1239">
        <v>13.9072847682119</v>
      </c>
      <c r="P1239">
        <v>52.628032345013402</v>
      </c>
      <c r="Q1239">
        <v>8.0742162486744998E-2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62</v>
      </c>
      <c r="E1240">
        <v>1499.9108189149999</v>
      </c>
      <c r="F1240">
        <v>736.1</v>
      </c>
      <c r="G1240">
        <v>121.627772553326</v>
      </c>
      <c r="H1240">
        <v>4.1956541088828798</v>
      </c>
      <c r="I1240">
        <v>43.5282329480332</v>
      </c>
      <c r="J1240">
        <v>-3.1510390723921802</v>
      </c>
      <c r="K1240">
        <v>627.15689891192403</v>
      </c>
      <c r="L1240">
        <v>504.83544084419799</v>
      </c>
      <c r="M1240">
        <v>63.5090029573755</v>
      </c>
      <c r="N1240">
        <v>0.87131731541687296</v>
      </c>
      <c r="O1240">
        <v>7.9337046596929603</v>
      </c>
      <c r="P1240">
        <v>149.06107257655199</v>
      </c>
      <c r="Q1240">
        <v>6.4666170832260006E-2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D1241" t="s">
        <v>378</v>
      </c>
      <c r="E1241">
        <v>1499.57219295</v>
      </c>
      <c r="F1241">
        <v>130.96</v>
      </c>
      <c r="G1241">
        <v>-4.6362497255296304</v>
      </c>
      <c r="H1241">
        <v>7.4907120290895097</v>
      </c>
      <c r="I1241">
        <v>-7.5084368185142303</v>
      </c>
      <c r="J1241">
        <v>-0.986553012963998</v>
      </c>
      <c r="K1241">
        <v>117.273970968432</v>
      </c>
      <c r="L1241">
        <v>114.37970451172799</v>
      </c>
      <c r="M1241">
        <v>57.8178186420716</v>
      </c>
      <c r="N1241">
        <v>2.9005563420589602</v>
      </c>
      <c r="O1241">
        <v>19.1967012828344</v>
      </c>
      <c r="P1241">
        <v>38.728813559321999</v>
      </c>
      <c r="Q1241">
        <v>2.7587176473617001E-2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275</v>
      </c>
      <c r="E1242">
        <v>1483.1085</v>
      </c>
      <c r="F1242">
        <v>3230.35</v>
      </c>
      <c r="G1242">
        <v>106.00270030624699</v>
      </c>
      <c r="H1242">
        <v>-6.57268885265366</v>
      </c>
      <c r="I1242">
        <v>5.4671425819896404</v>
      </c>
      <c r="J1242">
        <v>-1.1620980226033899</v>
      </c>
      <c r="K1242">
        <v>3200.4811310329101</v>
      </c>
      <c r="L1242">
        <v>2900.53537538514</v>
      </c>
      <c r="M1242">
        <v>53.3275516546814</v>
      </c>
      <c r="N1242">
        <v>1.1774316852014499</v>
      </c>
      <c r="O1242">
        <v>13.3004163635519</v>
      </c>
      <c r="P1242">
        <v>137.00293470286101</v>
      </c>
      <c r="Q1242">
        <v>0.16551404220684501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378</v>
      </c>
      <c r="E1243">
        <v>1474.3536112199999</v>
      </c>
      <c r="F1243">
        <v>1169.8</v>
      </c>
      <c r="G1243">
        <v>-6.0506115918269501</v>
      </c>
      <c r="H1243">
        <v>2.6467748404221698</v>
      </c>
      <c r="I1243">
        <v>12.022678181496101</v>
      </c>
      <c r="J1243">
        <v>-4.8305133310742301</v>
      </c>
      <c r="K1243">
        <v>1062.6761757962199</v>
      </c>
      <c r="L1243">
        <v>953.30468287145197</v>
      </c>
      <c r="M1243">
        <v>53.352971151845701</v>
      </c>
      <c r="N1243">
        <v>1.064990898949</v>
      </c>
      <c r="O1243">
        <v>8.0697555137630506</v>
      </c>
      <c r="P1243">
        <v>67.162046298942499</v>
      </c>
      <c r="Q1243">
        <v>-2.1106787112799001E-2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378</v>
      </c>
      <c r="E1244">
        <v>1472.2527555839999</v>
      </c>
      <c r="F1244">
        <v>75.05</v>
      </c>
      <c r="G1244">
        <v>-48.187328807610001</v>
      </c>
      <c r="H1244">
        <v>0.25766961275886602</v>
      </c>
      <c r="I1244">
        <v>-12.783616932931899</v>
      </c>
      <c r="J1244">
        <v>-6.6776284303270597</v>
      </c>
      <c r="K1244">
        <v>69.938317202233605</v>
      </c>
      <c r="L1244">
        <v>72.325178415228095</v>
      </c>
      <c r="M1244">
        <v>51.848240831166599</v>
      </c>
      <c r="N1244">
        <v>1.74926566252563</v>
      </c>
      <c r="O1244">
        <v>33.910726182544899</v>
      </c>
      <c r="P1244">
        <v>35.103510351035098</v>
      </c>
      <c r="Q1244">
        <v>-2.7947230562079001E-2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80</v>
      </c>
      <c r="E1245">
        <v>1463.4949999999999</v>
      </c>
      <c r="F1245">
        <v>50.46</v>
      </c>
      <c r="G1245">
        <v>-19.2532454356773</v>
      </c>
      <c r="H1245">
        <v>-4.1426005792704803</v>
      </c>
      <c r="I1245">
        <v>-10.225104502075</v>
      </c>
      <c r="J1245">
        <v>-1.4479366934792799</v>
      </c>
      <c r="K1245">
        <v>47.378628383447897</v>
      </c>
      <c r="L1245">
        <v>47.233667786782298</v>
      </c>
      <c r="M1245">
        <v>57.0891214556354</v>
      </c>
      <c r="N1245">
        <v>1.2111763936841999</v>
      </c>
      <c r="O1245">
        <v>19.866115841280202</v>
      </c>
      <c r="P1245">
        <v>30.5562742561448</v>
      </c>
      <c r="Q1245">
        <v>2.714958921456E-2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613</v>
      </c>
      <c r="E1246">
        <v>1460.7903968999999</v>
      </c>
      <c r="F1246">
        <v>208.55</v>
      </c>
      <c r="G1246">
        <v>223.46804772913299</v>
      </c>
      <c r="H1246">
        <v>43.5246808100026</v>
      </c>
      <c r="I1246">
        <v>37.429004276978901</v>
      </c>
      <c r="J1246">
        <v>4.8523319219576102</v>
      </c>
      <c r="K1246">
        <v>154.349544770308</v>
      </c>
      <c r="L1246">
        <v>132.95095402863399</v>
      </c>
      <c r="M1246">
        <v>73.5813226505812</v>
      </c>
      <c r="N1246">
        <v>2.18393639924503</v>
      </c>
      <c r="O1246">
        <v>5.9458163509949502</v>
      </c>
      <c r="P1246">
        <v>254.074702886247</v>
      </c>
      <c r="Q1246">
        <v>0.15384706003169299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983</v>
      </c>
      <c r="E1247">
        <v>1458.3394197699999</v>
      </c>
      <c r="F1247">
        <v>223.44</v>
      </c>
      <c r="G1247">
        <v>-41.3893894964122</v>
      </c>
      <c r="H1247">
        <v>-7.9214347877022204</v>
      </c>
      <c r="I1247">
        <v>-27.0784807961411</v>
      </c>
      <c r="J1247">
        <v>-8.0424240420827502</v>
      </c>
      <c r="K1247">
        <v>228.256156383985</v>
      </c>
      <c r="L1247">
        <v>241.84466817444999</v>
      </c>
      <c r="M1247">
        <v>35.610398435300198</v>
      </c>
      <c r="N1247">
        <v>2.06415667523558</v>
      </c>
      <c r="O1247">
        <v>45.788578589330399</v>
      </c>
      <c r="P1247">
        <v>16.923076923076898</v>
      </c>
      <c r="Q1247">
        <v>-7.1978009978071994E-2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381</v>
      </c>
      <c r="E1248">
        <v>1457.4250299959999</v>
      </c>
      <c r="F1248">
        <v>111.54</v>
      </c>
      <c r="G1248">
        <v>-36.439717820427298</v>
      </c>
      <c r="H1248">
        <v>2.5207268070280402</v>
      </c>
      <c r="I1248">
        <v>-22.743576496824002</v>
      </c>
      <c r="J1248">
        <v>2.0834602267864302</v>
      </c>
      <c r="K1248">
        <v>106.203237593502</v>
      </c>
      <c r="L1248">
        <v>118.011629110149</v>
      </c>
      <c r="M1248">
        <v>62.512117564322402</v>
      </c>
      <c r="N1248">
        <v>2.5433430600821501</v>
      </c>
      <c r="O1248">
        <v>59.2702169625246</v>
      </c>
      <c r="P1248">
        <v>23.933333333333302</v>
      </c>
      <c r="Q1248">
        <v>-6.5994814216728995E-2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202</v>
      </c>
      <c r="E1249">
        <v>1456.42882551</v>
      </c>
      <c r="F1249">
        <v>2337.15</v>
      </c>
      <c r="G1249">
        <v>71.140972538522405</v>
      </c>
      <c r="H1249">
        <v>15.670556071070999</v>
      </c>
      <c r="I1249">
        <v>54.6561484300735</v>
      </c>
      <c r="J1249">
        <v>-6.4184390907128801</v>
      </c>
      <c r="K1249">
        <v>2160.4190672039299</v>
      </c>
      <c r="L1249">
        <v>1788.26780027836</v>
      </c>
      <c r="M1249">
        <v>54.510014257808798</v>
      </c>
      <c r="N1249">
        <v>0.91717317373843799</v>
      </c>
      <c r="O1249">
        <v>8.6793744517895597</v>
      </c>
      <c r="P1249">
        <v>100.941449574413</v>
      </c>
      <c r="Q1249">
        <v>0.155514545064564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62</v>
      </c>
      <c r="E1250">
        <v>1454.58486068</v>
      </c>
      <c r="F1250">
        <v>2334.6</v>
      </c>
      <c r="G1250">
        <v>-1.57278290272191</v>
      </c>
      <c r="H1250">
        <v>-4.4774978392348599</v>
      </c>
      <c r="I1250">
        <v>-2.8965355498836001</v>
      </c>
      <c r="J1250">
        <v>-2.2994031722225801</v>
      </c>
      <c r="K1250">
        <v>2325.7416306076402</v>
      </c>
      <c r="L1250">
        <v>2127.6978481626402</v>
      </c>
      <c r="M1250">
        <v>47.2986419057601</v>
      </c>
      <c r="N1250">
        <v>0.42567925350247099</v>
      </c>
      <c r="O1250">
        <v>20.958622462091999</v>
      </c>
      <c r="P1250">
        <v>35.096348590938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1514</v>
      </c>
      <c r="E1251">
        <v>1450.6294640879901</v>
      </c>
      <c r="F1251">
        <v>243.66</v>
      </c>
      <c r="G1251">
        <v>3.7831864376588999</v>
      </c>
      <c r="H1251">
        <v>17.567728143925599</v>
      </c>
      <c r="I1251">
        <v>-25.8903892310204</v>
      </c>
      <c r="J1251">
        <v>14.2029665853773</v>
      </c>
      <c r="K1251">
        <v>183.700938256271</v>
      </c>
      <c r="L1251">
        <v>207.94264868205499</v>
      </c>
      <c r="M1251">
        <v>74.418449926550394</v>
      </c>
      <c r="N1251">
        <v>1.97045998778938</v>
      </c>
      <c r="O1251">
        <v>38.266436838217103</v>
      </c>
      <c r="P1251">
        <v>80.488888888888795</v>
      </c>
      <c r="Q1251">
        <v>4.5357197800025999E-2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272</v>
      </c>
      <c r="E1252">
        <v>1450.436906655</v>
      </c>
      <c r="F1252">
        <v>663.7</v>
      </c>
      <c r="G1252">
        <v>14.811296505493599</v>
      </c>
      <c r="H1252">
        <v>-5.5244057045349599</v>
      </c>
      <c r="I1252">
        <v>4.1294874717521903</v>
      </c>
      <c r="J1252">
        <v>-5.2437749941964702</v>
      </c>
      <c r="K1252">
        <v>623.43613547520999</v>
      </c>
      <c r="L1252">
        <v>564.77607973059503</v>
      </c>
      <c r="M1252">
        <v>45.206434057130799</v>
      </c>
      <c r="N1252">
        <v>0.45054452228076902</v>
      </c>
      <c r="O1252">
        <v>21.734217266837401</v>
      </c>
      <c r="P1252">
        <v>45.293345008756503</v>
      </c>
      <c r="Q1252">
        <v>-3.9958611679200001E-4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D1253" t="s">
        <v>1402</v>
      </c>
      <c r="E1253">
        <v>1450.358197795</v>
      </c>
      <c r="F1253">
        <v>538.65</v>
      </c>
      <c r="G1253">
        <v>49.935406427123198</v>
      </c>
      <c r="H1253">
        <v>6.9169333255000502</v>
      </c>
      <c r="I1253">
        <v>-2.5720729798741901</v>
      </c>
      <c r="J1253">
        <v>5.1304104300734403</v>
      </c>
      <c r="K1253">
        <v>475.656780588434</v>
      </c>
      <c r="L1253">
        <v>452.20218477471201</v>
      </c>
      <c r="M1253">
        <v>78.122997948664604</v>
      </c>
      <c r="N1253">
        <v>2.6622798221400599</v>
      </c>
      <c r="O1253">
        <v>7.5373619233268299</v>
      </c>
      <c r="P1253">
        <v>78.775307002987006</v>
      </c>
      <c r="Q1253">
        <v>3.0984911142915E-2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230</v>
      </c>
      <c r="E1254">
        <v>1449.0994596600001</v>
      </c>
      <c r="F1254">
        <v>412.3</v>
      </c>
      <c r="G1254">
        <v>-36.814623203184297</v>
      </c>
      <c r="H1254">
        <v>-3.1947606168842699</v>
      </c>
      <c r="I1254">
        <v>-12.844085782448101</v>
      </c>
      <c r="J1254">
        <v>-2.1719013585028399</v>
      </c>
      <c r="K1254">
        <v>393.99873026912599</v>
      </c>
      <c r="L1254">
        <v>399.34122242534499</v>
      </c>
      <c r="M1254">
        <v>51.436387204736299</v>
      </c>
      <c r="N1254">
        <v>0.72453554055319203</v>
      </c>
      <c r="O1254">
        <v>24.617996604414198</v>
      </c>
      <c r="P1254">
        <v>41.854464132117599</v>
      </c>
      <c r="Q1254">
        <v>5.8993207361036998E-2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E1255">
        <v>1441.9335000000001</v>
      </c>
      <c r="F1255">
        <v>1409.25</v>
      </c>
      <c r="G1255">
        <v>-0.98401181816195304</v>
      </c>
      <c r="H1255">
        <v>1.0292542093128501</v>
      </c>
      <c r="I1255">
        <v>-17.002354670014999</v>
      </c>
      <c r="J1255">
        <v>-3.59774434226859</v>
      </c>
      <c r="K1255">
        <v>1343.52680478292</v>
      </c>
      <c r="L1255">
        <v>1365.9098760157401</v>
      </c>
      <c r="M1255">
        <v>44.110227130456103</v>
      </c>
      <c r="N1255">
        <v>0.93513648885549705</v>
      </c>
      <c r="O1255">
        <v>28.7919105907397</v>
      </c>
      <c r="P1255">
        <v>43.801020408163197</v>
      </c>
      <c r="Q1255">
        <v>0.222006783552154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21</v>
      </c>
      <c r="E1256">
        <v>1441.4146794000001</v>
      </c>
      <c r="F1256">
        <v>1142</v>
      </c>
      <c r="G1256">
        <v>109.50831921175499</v>
      </c>
      <c r="H1256">
        <v>-17.2904155437745</v>
      </c>
      <c r="I1256">
        <v>67.540924479719195</v>
      </c>
      <c r="J1256">
        <v>-0.54453648596778204</v>
      </c>
      <c r="K1256">
        <v>1146.1488107186301</v>
      </c>
      <c r="L1256">
        <v>902.95847688043796</v>
      </c>
      <c r="M1256">
        <v>41.646233949892</v>
      </c>
      <c r="N1256">
        <v>0.39224378910003999</v>
      </c>
      <c r="O1256">
        <v>28.616462346759999</v>
      </c>
      <c r="P1256">
        <v>142.46284501061501</v>
      </c>
      <c r="Q1256">
        <v>0.15035543409884899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129</v>
      </c>
      <c r="E1257">
        <v>1431.1493184999999</v>
      </c>
      <c r="F1257">
        <v>751.65</v>
      </c>
      <c r="G1257">
        <v>48.344599252911898</v>
      </c>
      <c r="H1257">
        <v>17.522252151836199</v>
      </c>
      <c r="I1257">
        <v>6.2548806332751496</v>
      </c>
      <c r="J1257">
        <v>-5.0757129543054003</v>
      </c>
      <c r="K1257">
        <v>662.92916340651095</v>
      </c>
      <c r="L1257">
        <v>620.78064183890103</v>
      </c>
      <c r="M1257">
        <v>62.857342548032101</v>
      </c>
      <c r="N1257">
        <v>2.5462716086637802</v>
      </c>
      <c r="O1257">
        <v>12.419344109625399</v>
      </c>
      <c r="P1257">
        <v>80.902527075812202</v>
      </c>
      <c r="Q1257">
        <v>5.6635181686416999E-2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623</v>
      </c>
      <c r="E1258">
        <v>1423.7834604279999</v>
      </c>
      <c r="F1258">
        <v>220.58</v>
      </c>
      <c r="G1258">
        <v>-27.995397594002601</v>
      </c>
      <c r="H1258">
        <v>-23.606082606474999</v>
      </c>
      <c r="I1258">
        <v>-30.9741095648663</v>
      </c>
      <c r="J1258">
        <v>-3.00915575368</v>
      </c>
      <c r="K1258">
        <v>228.67641671527301</v>
      </c>
      <c r="L1258">
        <v>234.276532375519</v>
      </c>
      <c r="M1258">
        <v>38.7514992290725</v>
      </c>
      <c r="N1258">
        <v>0.49692299494220399</v>
      </c>
      <c r="O1258">
        <v>39.563877051409897</v>
      </c>
      <c r="P1258">
        <v>18.5595270088685</v>
      </c>
      <c r="Q1258">
        <v>9.0452244471894996E-2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177</v>
      </c>
      <c r="E1259">
        <v>1413.1435471079999</v>
      </c>
      <c r="F1259">
        <v>128.88999999999999</v>
      </c>
      <c r="G1259">
        <v>-19.980096270480601</v>
      </c>
      <c r="H1259">
        <v>-8.7924533354577097</v>
      </c>
      <c r="I1259">
        <v>-9.4241939768287502</v>
      </c>
      <c r="J1259">
        <v>-3.6869156505502798</v>
      </c>
      <c r="K1259">
        <v>133.921820840918</v>
      </c>
      <c r="L1259">
        <v>133.657304746417</v>
      </c>
      <c r="M1259">
        <v>33.714598110258997</v>
      </c>
      <c r="N1259">
        <v>1.1192839009556701</v>
      </c>
      <c r="O1259">
        <v>38.878113119714499</v>
      </c>
      <c r="P1259">
        <v>20.4579439252336</v>
      </c>
      <c r="Q1259">
        <v>2.8395357009522001E-2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114</v>
      </c>
      <c r="E1260">
        <v>1411.6574685</v>
      </c>
      <c r="F1260">
        <v>61.34</v>
      </c>
      <c r="G1260">
        <v>13.9676277570609</v>
      </c>
      <c r="H1260">
        <v>-5.0905106526464801</v>
      </c>
      <c r="I1260">
        <v>-1.67033079686342</v>
      </c>
      <c r="J1260">
        <v>-21.241321903325499</v>
      </c>
      <c r="K1260">
        <v>59.5886244961344</v>
      </c>
      <c r="L1260">
        <v>58.706853657278302</v>
      </c>
      <c r="M1260">
        <v>32.128024450172703</v>
      </c>
      <c r="N1260">
        <v>1.6837623625981299</v>
      </c>
      <c r="O1260">
        <v>41.017280730355303</v>
      </c>
      <c r="P1260">
        <v>84.703402589581401</v>
      </c>
      <c r="Q1260">
        <v>-3.6460400177768998E-2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197</v>
      </c>
      <c r="E1261">
        <v>1409.466711885</v>
      </c>
      <c r="F1261">
        <v>905.25</v>
      </c>
      <c r="G1261">
        <v>5.5197152443793396</v>
      </c>
      <c r="H1261">
        <v>-4.67928496518661E-2</v>
      </c>
      <c r="I1261">
        <v>5.3163417048112997E-2</v>
      </c>
      <c r="J1261">
        <v>-2.56158710569624</v>
      </c>
      <c r="K1261">
        <v>836.23136475680496</v>
      </c>
      <c r="L1261">
        <v>772.43946981270801</v>
      </c>
      <c r="M1261">
        <v>48.779973413400299</v>
      </c>
      <c r="N1261">
        <v>0.66755941373906502</v>
      </c>
      <c r="O1261">
        <v>13.0074565037282</v>
      </c>
      <c r="P1261">
        <v>49.9875735233203</v>
      </c>
      <c r="Q1261">
        <v>7.6844078916002007E-2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378</v>
      </c>
      <c r="E1262">
        <v>1405.2729610399999</v>
      </c>
      <c r="F1262">
        <v>370.6</v>
      </c>
      <c r="G1262">
        <v>-28.5601700458006</v>
      </c>
      <c r="H1262">
        <v>10.863585866839101</v>
      </c>
      <c r="I1262">
        <v>-19.0490688671632</v>
      </c>
      <c r="J1262">
        <v>-7.2330395235361102</v>
      </c>
      <c r="K1262">
        <v>334.69427300695799</v>
      </c>
      <c r="L1262">
        <v>349.50766099614799</v>
      </c>
      <c r="M1262">
        <v>49.789802894548998</v>
      </c>
      <c r="N1262">
        <v>2.7028796780364099</v>
      </c>
      <c r="O1262">
        <v>14.9487317862925</v>
      </c>
      <c r="P1262">
        <v>32.1683309557774</v>
      </c>
      <c r="Q1262">
        <v>-0.11431517174439999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507</v>
      </c>
      <c r="E1263">
        <v>1401.6661041499999</v>
      </c>
      <c r="F1263">
        <v>588.15</v>
      </c>
      <c r="G1263">
        <v>38.555650615594502</v>
      </c>
      <c r="H1263">
        <v>-5.9315481462263397</v>
      </c>
      <c r="I1263">
        <v>12.5177828339211</v>
      </c>
      <c r="J1263">
        <v>-7.8057821673276999</v>
      </c>
      <c r="K1263">
        <v>543.93242037292202</v>
      </c>
      <c r="L1263">
        <v>454.76790480854203</v>
      </c>
      <c r="M1263">
        <v>43.207267692696597</v>
      </c>
      <c r="N1263">
        <v>0.63215966243718102</v>
      </c>
      <c r="O1263">
        <v>15.6167644308424</v>
      </c>
      <c r="P1263">
        <v>74.2408532069323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21</v>
      </c>
      <c r="E1264">
        <v>1401.2350744400001</v>
      </c>
      <c r="F1264">
        <v>851.35</v>
      </c>
      <c r="G1264">
        <v>700.43925122310202</v>
      </c>
      <c r="H1264">
        <v>56.113814922984503</v>
      </c>
      <c r="I1264">
        <v>675.87758987711902</v>
      </c>
      <c r="J1264">
        <v>-2.9347609168542301</v>
      </c>
      <c r="K1264">
        <v>540.52399767540203</v>
      </c>
      <c r="M1264">
        <v>66.622575261327398</v>
      </c>
      <c r="N1264">
        <v>0.80371642884410999</v>
      </c>
      <c r="O1264">
        <v>8.0636635931168108</v>
      </c>
      <c r="P1264">
        <v>812.97587131367197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129</v>
      </c>
      <c r="E1265">
        <v>1396.7403525</v>
      </c>
      <c r="F1265">
        <v>544.9</v>
      </c>
      <c r="G1265">
        <v>43.852791881685498</v>
      </c>
      <c r="H1265">
        <v>-7.1160999090356203</v>
      </c>
      <c r="I1265">
        <v>38.396692883774101</v>
      </c>
      <c r="J1265">
        <v>-6.5654345630109896</v>
      </c>
      <c r="K1265">
        <v>531.77869206208504</v>
      </c>
      <c r="L1265">
        <v>467.34016302927802</v>
      </c>
      <c r="M1265">
        <v>36.249368597702997</v>
      </c>
      <c r="N1265">
        <v>1.16269789330787</v>
      </c>
      <c r="O1265">
        <v>22.719765094512699</v>
      </c>
      <c r="P1265">
        <v>109.617234083477</v>
      </c>
      <c r="Q1265">
        <v>0.15660672162193301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132</v>
      </c>
      <c r="E1266">
        <v>1395.01517064</v>
      </c>
      <c r="F1266">
        <v>866.85</v>
      </c>
      <c r="G1266">
        <v>9.1580923759047295</v>
      </c>
      <c r="H1266">
        <v>-8.2910148403476196</v>
      </c>
      <c r="I1266">
        <v>-27.569322734655199</v>
      </c>
      <c r="J1266">
        <v>2.3324990846699301</v>
      </c>
      <c r="K1266">
        <v>869.47824482505598</v>
      </c>
      <c r="L1266">
        <v>857.70060204568301</v>
      </c>
      <c r="M1266">
        <v>63.383406443812298</v>
      </c>
      <c r="N1266">
        <v>1.15303080575204</v>
      </c>
      <c r="O1266">
        <v>24.589029243813801</v>
      </c>
      <c r="P1266">
        <v>40.710981251521801</v>
      </c>
      <c r="Q1266">
        <v>8.2008617560923994E-2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140</v>
      </c>
      <c r="E1267">
        <v>1393.059895395</v>
      </c>
      <c r="F1267">
        <v>335.75</v>
      </c>
      <c r="G1267">
        <v>63.282113307518401</v>
      </c>
      <c r="H1267">
        <v>-3.0094951799766001</v>
      </c>
      <c r="I1267">
        <v>11.6288793570021</v>
      </c>
      <c r="J1267">
        <v>-4.3709642936303101</v>
      </c>
      <c r="K1267">
        <v>339.34679671812103</v>
      </c>
      <c r="L1267">
        <v>304.44762422656498</v>
      </c>
      <c r="M1267">
        <v>47.513899421624501</v>
      </c>
      <c r="N1267">
        <v>1.0873861614937901</v>
      </c>
      <c r="O1267">
        <v>23.901712583767601</v>
      </c>
      <c r="P1267">
        <v>111.762850835698</v>
      </c>
      <c r="Q1267">
        <v>0.126601024446161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480</v>
      </c>
      <c r="E1268">
        <v>1392.1110000000001</v>
      </c>
      <c r="F1268">
        <v>213.18</v>
      </c>
      <c r="G1268">
        <v>-12.5545105287709</v>
      </c>
      <c r="H1268">
        <v>-5.2488456347300501</v>
      </c>
      <c r="I1268">
        <v>-15.9735175125189</v>
      </c>
      <c r="J1268">
        <v>-4.6642033246154302</v>
      </c>
      <c r="K1268">
        <v>208.025184430298</v>
      </c>
      <c r="L1268">
        <v>209.29820432168799</v>
      </c>
      <c r="M1268">
        <v>50.223410095502501</v>
      </c>
      <c r="N1268">
        <v>1.14105889826947</v>
      </c>
      <c r="O1268">
        <v>34.909466178815997</v>
      </c>
      <c r="P1268">
        <v>22.7995391705069</v>
      </c>
      <c r="Q1268">
        <v>5.2913295783151001E-2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151</v>
      </c>
      <c r="E1269">
        <v>1389.3866733150001</v>
      </c>
      <c r="F1269">
        <v>644</v>
      </c>
      <c r="G1269">
        <v>-24.423388257025199</v>
      </c>
      <c r="H1269">
        <v>6.1360421486696399</v>
      </c>
      <c r="I1269">
        <v>9.1700852012713996E-2</v>
      </c>
      <c r="J1269">
        <v>-2.5266716680569101</v>
      </c>
      <c r="K1269">
        <v>587.73683714094102</v>
      </c>
      <c r="L1269">
        <v>571.27405028854901</v>
      </c>
      <c r="M1269">
        <v>55.529782028007403</v>
      </c>
      <c r="N1269">
        <v>1.24026445338366</v>
      </c>
      <c r="O1269">
        <v>12.204968944099299</v>
      </c>
      <c r="P1269">
        <v>28.993490235353001</v>
      </c>
      <c r="Q1269">
        <v>-0.12722777095860199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1514</v>
      </c>
      <c r="E1270">
        <v>1388.9253144469999</v>
      </c>
      <c r="F1270">
        <v>104.92</v>
      </c>
      <c r="G1270">
        <v>-0.86461715500153602</v>
      </c>
      <c r="H1270">
        <v>-8.7249999051953395</v>
      </c>
      <c r="I1270">
        <v>-19.8364189340185</v>
      </c>
      <c r="J1270">
        <v>-5.5366804455106502</v>
      </c>
      <c r="K1270">
        <v>104.598169876458</v>
      </c>
      <c r="L1270">
        <v>107.057207886374</v>
      </c>
      <c r="M1270">
        <v>45.615013068549601</v>
      </c>
      <c r="N1270">
        <v>1.0349420507896001</v>
      </c>
      <c r="O1270">
        <v>47.540983606557297</v>
      </c>
      <c r="P1270">
        <v>35.730918499353102</v>
      </c>
      <c r="Q1270">
        <v>2.7337162736471E-2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230</v>
      </c>
      <c r="E1271">
        <v>1388.5774080000001</v>
      </c>
      <c r="F1271">
        <v>1403.4</v>
      </c>
      <c r="G1271">
        <v>313.05921243434602</v>
      </c>
      <c r="H1271">
        <v>-14.878751315002299</v>
      </c>
      <c r="I1271">
        <v>112.804022881005</v>
      </c>
      <c r="J1271">
        <v>-2.2700267329625401</v>
      </c>
      <c r="K1271">
        <v>1345.22808759392</v>
      </c>
      <c r="L1271">
        <v>965.25503197373405</v>
      </c>
      <c r="M1271">
        <v>44.544437102101398</v>
      </c>
      <c r="N1271">
        <v>0.90355947784798296</v>
      </c>
      <c r="O1271">
        <v>9.1598973920478706</v>
      </c>
      <c r="P1271">
        <v>576.66345226615204</v>
      </c>
      <c r="Q1271">
        <v>0.17912243131071401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72</v>
      </c>
      <c r="E1272">
        <v>1375.38556475</v>
      </c>
      <c r="F1272">
        <v>3236.3</v>
      </c>
      <c r="G1272">
        <v>326.47356838913601</v>
      </c>
      <c r="H1272">
        <v>13.769534899102</v>
      </c>
      <c r="I1272">
        <v>114.89641883917901</v>
      </c>
      <c r="J1272">
        <v>-8.3271510981492796</v>
      </c>
      <c r="K1272">
        <v>2622.9375162988299</v>
      </c>
      <c r="L1272">
        <v>1811.5645651165401</v>
      </c>
      <c r="M1272">
        <v>59.964693107783901</v>
      </c>
      <c r="N1272">
        <v>1.1753072915684399</v>
      </c>
      <c r="O1272">
        <v>9.63136915613509</v>
      </c>
      <c r="P1272">
        <v>389.60665658093802</v>
      </c>
      <c r="Q1272">
        <v>0.14765742018282599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197</v>
      </c>
      <c r="E1273">
        <v>1374.7344000000001</v>
      </c>
      <c r="F1273">
        <v>1096.2</v>
      </c>
      <c r="G1273">
        <v>9.9720075397739407</v>
      </c>
      <c r="H1273">
        <v>1.4591818134691299</v>
      </c>
      <c r="I1273">
        <v>-3.6815845359510302</v>
      </c>
      <c r="J1273">
        <v>-4.3092713773250502</v>
      </c>
      <c r="K1273">
        <v>1039.1920695859001</v>
      </c>
      <c r="L1273">
        <v>975.94438459407399</v>
      </c>
      <c r="M1273">
        <v>57.815354545998098</v>
      </c>
      <c r="N1273">
        <v>1.7404178468078799</v>
      </c>
      <c r="O1273">
        <v>8.4656084656084598</v>
      </c>
      <c r="P1273">
        <v>46.364910875225299</v>
      </c>
      <c r="Q1273">
        <v>-1.556083604565E-3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275</v>
      </c>
      <c r="E1274">
        <v>1372.034105</v>
      </c>
      <c r="F1274">
        <v>84.86</v>
      </c>
      <c r="G1274">
        <v>5.1322078404326597</v>
      </c>
      <c r="H1274">
        <v>-8.8723355311348104</v>
      </c>
      <c r="I1274">
        <v>-10.288060482589101</v>
      </c>
      <c r="J1274">
        <v>-4.62145165556867</v>
      </c>
      <c r="K1274">
        <v>86.358217178311904</v>
      </c>
      <c r="L1274">
        <v>85.067026399921104</v>
      </c>
      <c r="M1274">
        <v>39.573525720357701</v>
      </c>
      <c r="N1274">
        <v>0.62334807992407404</v>
      </c>
      <c r="O1274">
        <v>23.674287061041699</v>
      </c>
      <c r="P1274">
        <v>32.386895475819003</v>
      </c>
      <c r="Q1274">
        <v>6.4290289793804994E-2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230</v>
      </c>
      <c r="E1275">
        <v>1370.5105921500001</v>
      </c>
      <c r="F1275">
        <v>2494.65</v>
      </c>
      <c r="G1275">
        <v>290.26988949226097</v>
      </c>
      <c r="H1275">
        <v>10.3242518618588</v>
      </c>
      <c r="I1275">
        <v>46.886936693477502</v>
      </c>
      <c r="J1275">
        <v>-2.1530183662926099</v>
      </c>
      <c r="K1275">
        <v>2070.4747631475302</v>
      </c>
      <c r="L1275">
        <v>1618.78419667655</v>
      </c>
      <c r="M1275">
        <v>58.177453288633899</v>
      </c>
      <c r="N1275">
        <v>1.1784537917706199</v>
      </c>
      <c r="O1275">
        <v>5.1309802978373602</v>
      </c>
      <c r="P1275">
        <v>322.82203389830499</v>
      </c>
      <c r="Q1275">
        <v>0.138056189541653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623</v>
      </c>
      <c r="E1276">
        <v>1368.857696715</v>
      </c>
      <c r="F1276">
        <v>233.88</v>
      </c>
      <c r="G1276">
        <v>-4.9477958810373996</v>
      </c>
      <c r="H1276">
        <v>-2.6244790486951501</v>
      </c>
      <c r="I1276">
        <v>-3.34710967346569</v>
      </c>
      <c r="J1276">
        <v>-2.0795954160314301</v>
      </c>
      <c r="K1276">
        <v>226.16853811345101</v>
      </c>
      <c r="L1276">
        <v>226.06385092949199</v>
      </c>
      <c r="M1276">
        <v>54.430382678539097</v>
      </c>
      <c r="N1276">
        <v>0.81682088620349003</v>
      </c>
      <c r="O1276">
        <v>17.089960663588101</v>
      </c>
      <c r="P1276">
        <v>21.812499999999901</v>
      </c>
      <c r="Q1276">
        <v>-3.9659129184570999E-2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659</v>
      </c>
      <c r="E1277">
        <v>1368.2937184</v>
      </c>
      <c r="F1277">
        <v>156.76</v>
      </c>
      <c r="G1277">
        <v>-45.713102003486298</v>
      </c>
      <c r="H1277">
        <v>-5.9392436110324098</v>
      </c>
      <c r="I1277">
        <v>-21.451926465618801</v>
      </c>
      <c r="J1277">
        <v>-6.1721369166611701</v>
      </c>
      <c r="K1277">
        <v>157.677758908268</v>
      </c>
      <c r="L1277">
        <v>163.466043176467</v>
      </c>
      <c r="M1277">
        <v>44.3332579937112</v>
      </c>
      <c r="N1277">
        <v>1.0385941663229099</v>
      </c>
      <c r="O1277">
        <v>44.073743301862699</v>
      </c>
      <c r="P1277">
        <v>24.0189873417721</v>
      </c>
      <c r="Q1277">
        <v>6.9238609308903007E-2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983</v>
      </c>
      <c r="E1278">
        <v>1367.5248486</v>
      </c>
      <c r="F1278">
        <v>73.819999999999993</v>
      </c>
      <c r="G1278">
        <v>-43.029360355379403</v>
      </c>
      <c r="H1278">
        <v>-2.08924890919026</v>
      </c>
      <c r="I1278">
        <v>-26.8749059228624</v>
      </c>
      <c r="J1278">
        <v>-7.2976741185559098</v>
      </c>
      <c r="K1278">
        <v>73.752827344625103</v>
      </c>
      <c r="L1278">
        <v>80.649578335141697</v>
      </c>
      <c r="M1278">
        <v>42.812470534904797</v>
      </c>
      <c r="N1278">
        <v>1.91051308331873</v>
      </c>
      <c r="O1278">
        <v>48.740178813329699</v>
      </c>
      <c r="P1278">
        <v>19.064516129032199</v>
      </c>
      <c r="Q1278">
        <v>-3.0059655628872001E-2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613</v>
      </c>
      <c r="E1279">
        <v>1365.7977235200001</v>
      </c>
      <c r="F1279">
        <v>143.11000000000001</v>
      </c>
      <c r="G1279">
        <v>-14.925457215841501</v>
      </c>
      <c r="H1279">
        <v>-0.68754368443047598</v>
      </c>
      <c r="I1279">
        <v>-27.7004640359254</v>
      </c>
      <c r="J1279">
        <v>-3.0243832849324899</v>
      </c>
      <c r="K1279">
        <v>135.07026860993599</v>
      </c>
      <c r="L1279">
        <v>138.69473485082</v>
      </c>
      <c r="M1279">
        <v>64.159385041528793</v>
      </c>
      <c r="N1279">
        <v>1.7522887363556801</v>
      </c>
      <c r="O1279">
        <v>31.332541401718899</v>
      </c>
      <c r="P1279">
        <v>24.986899563318701</v>
      </c>
      <c r="Q1279">
        <v>-4.0609311167102001E-2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1514</v>
      </c>
      <c r="E1280">
        <v>1360.45</v>
      </c>
      <c r="F1280">
        <v>83.31</v>
      </c>
      <c r="G1280">
        <v>-18.561187217790199</v>
      </c>
      <c r="H1280">
        <v>-21.971041439817999</v>
      </c>
      <c r="I1280">
        <v>14.137735420075</v>
      </c>
      <c r="J1280">
        <v>-10.370049019499</v>
      </c>
      <c r="K1280">
        <v>84.212447793921697</v>
      </c>
      <c r="L1280">
        <v>72.629044968850906</v>
      </c>
      <c r="M1280">
        <v>22.746311168934799</v>
      </c>
      <c r="N1280">
        <v>0.10079031727564799</v>
      </c>
      <c r="O1280">
        <v>25.975273076461399</v>
      </c>
      <c r="P1280">
        <v>60.180734474139598</v>
      </c>
      <c r="Q1280">
        <v>0.12316492189959199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140</v>
      </c>
      <c r="E1281">
        <v>1358.5900635159901</v>
      </c>
      <c r="F1281">
        <v>178.45</v>
      </c>
      <c r="G1281">
        <v>316.542164415348</v>
      </c>
      <c r="H1281">
        <v>23.069913638543198</v>
      </c>
      <c r="I1281">
        <v>103.401999684339</v>
      </c>
      <c r="J1281">
        <v>15.254967045946699</v>
      </c>
      <c r="K1281">
        <v>141.82232665790801</v>
      </c>
      <c r="L1281">
        <v>113.98789901034</v>
      </c>
      <c r="M1281">
        <v>86.376241833437902</v>
      </c>
      <c r="N1281">
        <v>1.31769844895595</v>
      </c>
      <c r="O1281">
        <v>0</v>
      </c>
      <c r="P1281">
        <v>348.36683417085402</v>
      </c>
      <c r="Q1281">
        <v>0.14427160987864501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278</v>
      </c>
      <c r="E1282">
        <v>1357.9459999999999</v>
      </c>
      <c r="F1282">
        <v>465.05</v>
      </c>
      <c r="G1282">
        <v>14.368235547349499</v>
      </c>
      <c r="H1282">
        <v>2.6266276678169098</v>
      </c>
      <c r="I1282">
        <v>-0.23934431410502899</v>
      </c>
      <c r="J1282">
        <v>-4.9816536735518602</v>
      </c>
      <c r="K1282">
        <v>425.292676224562</v>
      </c>
      <c r="L1282">
        <v>396.073123217476</v>
      </c>
      <c r="M1282">
        <v>61.539860980630102</v>
      </c>
      <c r="N1282">
        <v>0.97437609121725399</v>
      </c>
      <c r="O1282">
        <v>3.6232663154499298</v>
      </c>
      <c r="P1282">
        <v>42.653374233128801</v>
      </c>
      <c r="Q1282">
        <v>2.310154488232E-3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806</v>
      </c>
      <c r="E1283">
        <v>1352.7900588</v>
      </c>
      <c r="F1283">
        <v>269.85000000000002</v>
      </c>
      <c r="G1283">
        <v>-22.914168263958501</v>
      </c>
      <c r="H1283">
        <v>-12.5186085545074</v>
      </c>
      <c r="I1283">
        <v>-8.19150166163727</v>
      </c>
      <c r="J1283">
        <v>-2.8954032051448602</v>
      </c>
      <c r="K1283">
        <v>269.84939218948301</v>
      </c>
      <c r="M1283">
        <v>49.748095980264097</v>
      </c>
      <c r="N1283">
        <v>0.52498515097506704</v>
      </c>
      <c r="O1283">
        <v>15.619788771539699</v>
      </c>
      <c r="P1283">
        <v>18.537228201186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21</v>
      </c>
      <c r="E1284">
        <v>1351.8211200000001</v>
      </c>
      <c r="F1284">
        <v>1139.45</v>
      </c>
      <c r="G1284">
        <v>1.1107537524082101</v>
      </c>
      <c r="H1284">
        <v>-2.6970023588177199</v>
      </c>
      <c r="I1284">
        <v>-25.899730948286201</v>
      </c>
      <c r="J1284">
        <v>-7.7856365534166203</v>
      </c>
      <c r="K1284">
        <v>1130.8003757489701</v>
      </c>
      <c r="L1284">
        <v>1098.8418558553501</v>
      </c>
      <c r="M1284">
        <v>47.1270094431544</v>
      </c>
      <c r="N1284">
        <v>1.0908518901261901</v>
      </c>
      <c r="O1284">
        <v>28.7814296371056</v>
      </c>
      <c r="P1284">
        <v>29.1893424036281</v>
      </c>
      <c r="Q1284">
        <v>0.140465429671708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218</v>
      </c>
      <c r="E1285">
        <v>1351.5343027500001</v>
      </c>
      <c r="F1285">
        <v>858.4</v>
      </c>
      <c r="G1285">
        <v>96.8268693990874</v>
      </c>
      <c r="H1285">
        <v>14.5853798870357</v>
      </c>
      <c r="I1285">
        <v>28.624881102342599</v>
      </c>
      <c r="J1285">
        <v>0.706137853179861</v>
      </c>
      <c r="K1285">
        <v>693.97907902273801</v>
      </c>
      <c r="L1285">
        <v>571.271804505658</v>
      </c>
      <c r="M1285">
        <v>56.856933299662501</v>
      </c>
      <c r="N1285">
        <v>0.715273803296685</v>
      </c>
      <c r="O1285">
        <v>10.1933830382106</v>
      </c>
      <c r="P1285">
        <v>125.894736842105</v>
      </c>
      <c r="Q1285">
        <v>0.189914930904931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E1286">
        <v>1337.4820431999999</v>
      </c>
      <c r="F1286">
        <v>1334.1</v>
      </c>
      <c r="G1286">
        <v>405.06071936114398</v>
      </c>
      <c r="H1286">
        <v>41.478415019328899</v>
      </c>
      <c r="I1286">
        <v>266.01854106324203</v>
      </c>
      <c r="J1286">
        <v>-14.982377187575601</v>
      </c>
      <c r="K1286">
        <v>997.67580173868396</v>
      </c>
      <c r="M1286">
        <v>53.803135141052998</v>
      </c>
      <c r="N1286">
        <v>1.52912938027933</v>
      </c>
      <c r="O1286">
        <v>13.1849186717637</v>
      </c>
      <c r="P1286">
        <v>457.26817042606501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21</v>
      </c>
      <c r="E1287">
        <v>1337.4016105799999</v>
      </c>
      <c r="F1287">
        <v>126.14</v>
      </c>
      <c r="G1287">
        <v>18.6118407882756</v>
      </c>
      <c r="H1287">
        <v>-4.7234957553095001</v>
      </c>
      <c r="I1287">
        <v>4.8255250913433798</v>
      </c>
      <c r="J1287">
        <v>-2.8683442924802001</v>
      </c>
      <c r="K1287">
        <v>119.422268592528</v>
      </c>
      <c r="L1287">
        <v>112.325941897466</v>
      </c>
      <c r="M1287">
        <v>60.734208924027399</v>
      </c>
      <c r="N1287">
        <v>1.5042920073686901</v>
      </c>
      <c r="O1287">
        <v>39.923894085936197</v>
      </c>
      <c r="P1287">
        <v>55.728395061728399</v>
      </c>
      <c r="Q1287">
        <v>3.2584820410030003E-2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129</v>
      </c>
      <c r="E1288">
        <v>1334.7627078</v>
      </c>
      <c r="F1288">
        <v>61.35</v>
      </c>
      <c r="G1288">
        <v>82.070315932215806</v>
      </c>
      <c r="H1288">
        <v>-7.4040462363714896</v>
      </c>
      <c r="I1288">
        <v>4.9773505454044598</v>
      </c>
      <c r="J1288">
        <v>-6.2203994649237204</v>
      </c>
      <c r="K1288">
        <v>60.644943159280501</v>
      </c>
      <c r="L1288">
        <v>56.280576168010697</v>
      </c>
      <c r="M1288">
        <v>43.636887970008502</v>
      </c>
      <c r="N1288">
        <v>1.59786153226115</v>
      </c>
      <c r="O1288">
        <v>40.179299103504398</v>
      </c>
      <c r="P1288">
        <v>114.13612565445</v>
      </c>
      <c r="Q1288">
        <v>3.2542171407569001E-2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230</v>
      </c>
      <c r="E1289">
        <v>1325.5108437450001</v>
      </c>
      <c r="F1289">
        <v>367.5</v>
      </c>
      <c r="G1289">
        <v>-21.534671738099501</v>
      </c>
      <c r="H1289">
        <v>-4.2742255135579903</v>
      </c>
      <c r="I1289">
        <v>-10.0046826469412</v>
      </c>
      <c r="J1289">
        <v>-6.4537479381912801</v>
      </c>
      <c r="K1289">
        <v>364.50460534126501</v>
      </c>
      <c r="L1289">
        <v>356.38229229477503</v>
      </c>
      <c r="M1289">
        <v>43.753053469584501</v>
      </c>
      <c r="N1289">
        <v>0.82002319440520999</v>
      </c>
      <c r="O1289">
        <v>15.3741496598639</v>
      </c>
      <c r="P1289">
        <v>20.749137506160601</v>
      </c>
      <c r="Q1289">
        <v>5.9380142359452E-2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477</v>
      </c>
      <c r="E1290">
        <v>1321.23590431</v>
      </c>
      <c r="F1290">
        <v>242.09</v>
      </c>
      <c r="G1290">
        <v>9.2979967756479205</v>
      </c>
      <c r="H1290">
        <v>8.22814084898895</v>
      </c>
      <c r="I1290">
        <v>-1.75524145395729</v>
      </c>
      <c r="J1290">
        <v>-3.1546494254894699</v>
      </c>
      <c r="K1290">
        <v>228.259722244031</v>
      </c>
      <c r="L1290">
        <v>215.50375269441599</v>
      </c>
      <c r="M1290">
        <v>57.668252974211001</v>
      </c>
      <c r="N1290">
        <v>1.6995078274548401</v>
      </c>
      <c r="O1290">
        <v>20.781527531083398</v>
      </c>
      <c r="P1290">
        <v>38.773287474921098</v>
      </c>
      <c r="Q1290">
        <v>1.1241781495262001E-2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21</v>
      </c>
      <c r="E1291">
        <v>1318.71570432</v>
      </c>
      <c r="F1291">
        <v>1175.7</v>
      </c>
      <c r="G1291">
        <v>104.207695884457</v>
      </c>
      <c r="H1291">
        <v>2.133287781205</v>
      </c>
      <c r="I1291">
        <v>138.26863102155801</v>
      </c>
      <c r="J1291">
        <v>-14.8133514567521</v>
      </c>
      <c r="K1291">
        <v>1107.6881945986599</v>
      </c>
      <c r="L1291">
        <v>836.36399590401197</v>
      </c>
      <c r="M1291">
        <v>53.572507335329099</v>
      </c>
      <c r="N1291">
        <v>1.2766526399993501</v>
      </c>
      <c r="O1291">
        <v>16.577358169600998</v>
      </c>
      <c r="P1291">
        <v>182.17928717148601</v>
      </c>
      <c r="Q1291">
        <v>0.13659255688531499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983</v>
      </c>
      <c r="E1292">
        <v>1315.76514</v>
      </c>
      <c r="F1292">
        <v>346</v>
      </c>
      <c r="G1292">
        <v>-21.815434584374199</v>
      </c>
      <c r="H1292">
        <v>0.224888714999816</v>
      </c>
      <c r="I1292">
        <v>-27.093896114513299</v>
      </c>
      <c r="J1292">
        <v>-5.83444104737824</v>
      </c>
      <c r="K1292">
        <v>338.795080704908</v>
      </c>
      <c r="L1292">
        <v>352.95298622099699</v>
      </c>
      <c r="M1292">
        <v>48.323754614055197</v>
      </c>
      <c r="N1292">
        <v>2.3588023823881001</v>
      </c>
      <c r="O1292">
        <v>54.855491329479698</v>
      </c>
      <c r="P1292">
        <v>25.818181818181799</v>
      </c>
      <c r="Q1292">
        <v>1.9321643787055E-2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613</v>
      </c>
      <c r="E1293">
        <v>1314.2560086000001</v>
      </c>
      <c r="F1293">
        <v>583.6</v>
      </c>
      <c r="G1293">
        <v>2983.5037333721102</v>
      </c>
      <c r="H1293">
        <v>-11.917410110349101</v>
      </c>
      <c r="I1293">
        <v>146.593982487972</v>
      </c>
      <c r="J1293">
        <v>-1.58221755461909</v>
      </c>
      <c r="K1293">
        <v>539.38540446448906</v>
      </c>
      <c r="L1293">
        <v>332.61327272570901</v>
      </c>
      <c r="M1293">
        <v>60.6516129637346</v>
      </c>
      <c r="N1293">
        <v>0.56531478760860199</v>
      </c>
      <c r="O1293">
        <v>10.255311857436499</v>
      </c>
      <c r="P1293">
        <v>3009.2168353755901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129</v>
      </c>
      <c r="E1294">
        <v>1312.7664</v>
      </c>
      <c r="F1294">
        <v>685.9</v>
      </c>
      <c r="G1294">
        <v>18.808600482817798</v>
      </c>
      <c r="H1294">
        <v>-7.5893841752280098</v>
      </c>
      <c r="I1294">
        <v>0.106583153819149</v>
      </c>
      <c r="J1294">
        <v>-2.9852141930352198</v>
      </c>
      <c r="K1294">
        <v>648.36181101256602</v>
      </c>
      <c r="L1294">
        <v>629.78859767429606</v>
      </c>
      <c r="M1294">
        <v>50.4887486765491</v>
      </c>
      <c r="N1294">
        <v>1.69809582753076</v>
      </c>
      <c r="O1294">
        <v>8.9080040822277304</v>
      </c>
      <c r="P1294">
        <v>48.286671711166299</v>
      </c>
      <c r="Q1294">
        <v>9.7396413637794998E-2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132</v>
      </c>
      <c r="E1295">
        <v>1311.7180295999999</v>
      </c>
      <c r="F1295">
        <v>1931.7</v>
      </c>
      <c r="G1295">
        <v>271.71887598489599</v>
      </c>
      <c r="H1295">
        <v>6.3175210989200495E-2</v>
      </c>
      <c r="I1295">
        <v>146.298943771854</v>
      </c>
      <c r="J1295">
        <v>-7.8807824609231503</v>
      </c>
      <c r="K1295">
        <v>1715.4287301326799</v>
      </c>
      <c r="L1295">
        <v>1196.14802741417</v>
      </c>
      <c r="M1295">
        <v>52.299756781009499</v>
      </c>
      <c r="N1295">
        <v>1.05395283963444</v>
      </c>
      <c r="O1295">
        <v>19.583786302220801</v>
      </c>
      <c r="P1295">
        <v>315.41935483870901</v>
      </c>
      <c r="Q1295">
        <v>0.23183442291894801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230</v>
      </c>
      <c r="E1296">
        <v>1303.8417597600001</v>
      </c>
      <c r="F1296">
        <v>247.08</v>
      </c>
      <c r="G1296">
        <v>155.69919867988401</v>
      </c>
      <c r="H1296">
        <v>0.50694536026715997</v>
      </c>
      <c r="I1296">
        <v>16.902755291175101</v>
      </c>
      <c r="J1296">
        <v>-2.7958897446080302</v>
      </c>
      <c r="K1296">
        <v>219.90857757496099</v>
      </c>
      <c r="L1296">
        <v>188.66317437572701</v>
      </c>
      <c r="M1296">
        <v>58.658022654413301</v>
      </c>
      <c r="N1296">
        <v>1.4191720310147899</v>
      </c>
      <c r="O1296">
        <v>8.5073660352922005</v>
      </c>
      <c r="P1296">
        <v>181.412300683371</v>
      </c>
      <c r="Q1296">
        <v>9.0445841725298001E-2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129</v>
      </c>
      <c r="E1297">
        <v>1301.6249531999999</v>
      </c>
      <c r="F1297">
        <v>152.69999999999999</v>
      </c>
      <c r="G1297">
        <v>40.255255879765102</v>
      </c>
      <c r="H1297">
        <v>1.1099624039609901</v>
      </c>
      <c r="I1297">
        <v>-15.752853423132199</v>
      </c>
      <c r="J1297">
        <v>-4.2399823249321003</v>
      </c>
      <c r="K1297">
        <v>146.00197775218001</v>
      </c>
      <c r="L1297">
        <v>144.47536780093699</v>
      </c>
      <c r="M1297">
        <v>53.198145597507299</v>
      </c>
      <c r="N1297">
        <v>1.5201531786734499</v>
      </c>
      <c r="O1297">
        <v>27.242960052390298</v>
      </c>
      <c r="P1297">
        <v>69.572459744586297</v>
      </c>
      <c r="Q1297">
        <v>5.9009364776140001E-2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998</v>
      </c>
      <c r="E1298">
        <v>1300.9622119999999</v>
      </c>
      <c r="F1298">
        <v>86.87</v>
      </c>
      <c r="G1298">
        <v>-30.318365161381099</v>
      </c>
      <c r="H1298">
        <v>-8.0186364202711307</v>
      </c>
      <c r="I1298">
        <v>-19.123602027308898</v>
      </c>
      <c r="J1298">
        <v>-4.30251646296992</v>
      </c>
      <c r="K1298">
        <v>87.395409609004901</v>
      </c>
      <c r="L1298">
        <v>89.437824998450907</v>
      </c>
      <c r="M1298">
        <v>45.0090043003201</v>
      </c>
      <c r="N1298">
        <v>0.53806890887516001</v>
      </c>
      <c r="O1298">
        <v>33.129964314492902</v>
      </c>
      <c r="P1298">
        <v>17.391891891891898</v>
      </c>
      <c r="Q1298">
        <v>-7.9240157384950008E-3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381</v>
      </c>
      <c r="E1299">
        <v>1300.9471290700001</v>
      </c>
      <c r="F1299">
        <v>76.180000000000007</v>
      </c>
      <c r="G1299">
        <v>38.957168266783803</v>
      </c>
      <c r="H1299">
        <v>17.908011170860998</v>
      </c>
      <c r="I1299">
        <v>6.7001549824946203</v>
      </c>
      <c r="J1299">
        <v>4.0978979118952097</v>
      </c>
      <c r="K1299">
        <v>70.047241869894506</v>
      </c>
      <c r="L1299">
        <v>63.903072060441197</v>
      </c>
      <c r="M1299">
        <v>70.279927823931402</v>
      </c>
      <c r="N1299">
        <v>1.9226880837639899</v>
      </c>
      <c r="O1299">
        <v>11.4465739039117</v>
      </c>
      <c r="P1299">
        <v>72.352941176470594</v>
      </c>
      <c r="Q1299">
        <v>1.6438717506092E-2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132</v>
      </c>
      <c r="E1300">
        <v>1300.0021958</v>
      </c>
      <c r="F1300">
        <v>1136.3</v>
      </c>
      <c r="G1300">
        <v>202.22340593302101</v>
      </c>
      <c r="H1300">
        <v>14.4598659951877</v>
      </c>
      <c r="I1300">
        <v>52.309139582858499</v>
      </c>
      <c r="J1300">
        <v>-9.5662792488566009</v>
      </c>
      <c r="K1300">
        <v>882.243411293897</v>
      </c>
      <c r="M1300">
        <v>43.1474362491983</v>
      </c>
      <c r="N1300">
        <v>0.61947478503369702</v>
      </c>
      <c r="O1300">
        <v>9.5661357035994108</v>
      </c>
      <c r="P1300">
        <v>262.45614035087698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542</v>
      </c>
      <c r="E1301">
        <v>1293.81172932</v>
      </c>
      <c r="F1301">
        <v>398.9</v>
      </c>
      <c r="G1301">
        <v>-5.8390012840619301</v>
      </c>
      <c r="H1301">
        <v>0.923661251117883</v>
      </c>
      <c r="I1301">
        <v>-13.0147165654238</v>
      </c>
      <c r="J1301">
        <v>-2.9526526486332099</v>
      </c>
      <c r="K1301">
        <v>362.80634415607199</v>
      </c>
      <c r="L1301">
        <v>364.40096841399298</v>
      </c>
      <c r="M1301">
        <v>60.042998696474399</v>
      </c>
      <c r="N1301">
        <v>0.91988392569827904</v>
      </c>
      <c r="O1301">
        <v>26.146903985961401</v>
      </c>
      <c r="P1301">
        <v>36.143344709897598</v>
      </c>
      <c r="Q1301">
        <v>-0.11963837394160701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391</v>
      </c>
      <c r="E1302">
        <v>1290.4497085600001</v>
      </c>
      <c r="F1302">
        <v>4006.7</v>
      </c>
      <c r="G1302">
        <v>12.6589107054513</v>
      </c>
      <c r="H1302">
        <v>28.843012587157901</v>
      </c>
      <c r="I1302">
        <v>15.699666002962999</v>
      </c>
      <c r="J1302">
        <v>15.607033255399999</v>
      </c>
      <c r="K1302">
        <v>3252.92208898834</v>
      </c>
      <c r="L1302">
        <v>3088.6391853240998</v>
      </c>
      <c r="M1302">
        <v>69.852366164592596</v>
      </c>
      <c r="N1302">
        <v>4.3784207505704096</v>
      </c>
      <c r="O1302">
        <v>11.063967853844799</v>
      </c>
      <c r="P1302">
        <v>65.224742268041197</v>
      </c>
      <c r="Q1302">
        <v>3.4960497876933998E-2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953</v>
      </c>
      <c r="E1303">
        <v>1280.8897547399999</v>
      </c>
      <c r="F1303">
        <v>64.84</v>
      </c>
      <c r="G1303">
        <v>168.83235254196799</v>
      </c>
      <c r="H1303">
        <v>-0.35972672920920401</v>
      </c>
      <c r="I1303">
        <v>5.6663503659561796</v>
      </c>
      <c r="J1303">
        <v>-5.6671304865659398</v>
      </c>
      <c r="K1303">
        <v>57.032775669725602</v>
      </c>
      <c r="L1303">
        <v>49.915473061972598</v>
      </c>
      <c r="M1303">
        <v>56.160480864461398</v>
      </c>
      <c r="N1303">
        <v>2.0782989335094202</v>
      </c>
      <c r="O1303">
        <v>7.95805058605798</v>
      </c>
      <c r="P1303">
        <v>218.62407862407801</v>
      </c>
      <c r="Q1303">
        <v>0.201349867229835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542</v>
      </c>
      <c r="E1304">
        <v>1276.6522832999999</v>
      </c>
      <c r="F1304">
        <v>369.15</v>
      </c>
      <c r="G1304">
        <v>1.7590488105667399</v>
      </c>
      <c r="H1304">
        <v>0.69262036818607298</v>
      </c>
      <c r="I1304">
        <v>2.5798612303386399</v>
      </c>
      <c r="J1304">
        <v>-0.74204146563062101</v>
      </c>
      <c r="K1304">
        <v>347.488192346858</v>
      </c>
      <c r="L1304">
        <v>333.540006604898</v>
      </c>
      <c r="M1304">
        <v>56.097536344125601</v>
      </c>
      <c r="N1304">
        <v>2.2064685751959501</v>
      </c>
      <c r="O1304">
        <v>51.347690640661</v>
      </c>
      <c r="P1304">
        <v>49.241964827167898</v>
      </c>
      <c r="Q1304">
        <v>2.6787205022906001E-2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983</v>
      </c>
      <c r="E1305">
        <v>1274.5728013999999</v>
      </c>
      <c r="F1305">
        <v>625.25</v>
      </c>
      <c r="G1305">
        <v>-8.0300604074012902</v>
      </c>
      <c r="H1305">
        <v>8.9382829882945902</v>
      </c>
      <c r="I1305">
        <v>-17.680183416192399</v>
      </c>
      <c r="J1305">
        <v>-7.3076213468612004</v>
      </c>
      <c r="K1305">
        <v>596.01138697499698</v>
      </c>
      <c r="L1305">
        <v>603.32340583931</v>
      </c>
      <c r="M1305">
        <v>55.900869782157997</v>
      </c>
      <c r="N1305">
        <v>2.1179101362057202</v>
      </c>
      <c r="O1305">
        <v>36.745301879248203</v>
      </c>
      <c r="P1305">
        <v>30.382650401417902</v>
      </c>
      <c r="Q1305">
        <v>8.4103710986949999E-3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E1306">
        <v>1272.41158</v>
      </c>
      <c r="F1306">
        <v>1658.5</v>
      </c>
      <c r="G1306">
        <v>605.70916922032802</v>
      </c>
      <c r="H1306">
        <v>30.142105792102399</v>
      </c>
      <c r="I1306">
        <v>158.590957535413</v>
      </c>
      <c r="J1306">
        <v>2.0420854728189499</v>
      </c>
      <c r="K1306">
        <v>1212.89084121668</v>
      </c>
      <c r="L1306">
        <v>774.70207335110297</v>
      </c>
      <c r="M1306">
        <v>72.9733825105818</v>
      </c>
      <c r="N1306">
        <v>1.4610930735930701</v>
      </c>
      <c r="O1306">
        <v>1.83599638227314</v>
      </c>
      <c r="P1306">
        <v>816.298342541436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659</v>
      </c>
      <c r="E1307">
        <v>1272</v>
      </c>
      <c r="F1307">
        <v>127.74</v>
      </c>
      <c r="G1307">
        <v>-14.689136861874101</v>
      </c>
      <c r="H1307">
        <v>4.5110355858310696</v>
      </c>
      <c r="I1307">
        <v>-19.937035824272201</v>
      </c>
      <c r="J1307">
        <v>-1.9412218012310001</v>
      </c>
      <c r="K1307">
        <v>119.656037432933</v>
      </c>
      <c r="L1307">
        <v>121.85750957673299</v>
      </c>
      <c r="M1307">
        <v>61.788013553719999</v>
      </c>
      <c r="N1307">
        <v>2.0612688037155298</v>
      </c>
      <c r="O1307">
        <v>21.340222326600902</v>
      </c>
      <c r="P1307">
        <v>27.357926221335902</v>
      </c>
      <c r="Q1307">
        <v>-2.4880996780029998E-3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275</v>
      </c>
      <c r="E1308">
        <v>1266.41447928</v>
      </c>
      <c r="F1308">
        <v>301.14999999999998</v>
      </c>
      <c r="G1308">
        <v>114.28689799651301</v>
      </c>
      <c r="H1308">
        <v>1.01978165882492</v>
      </c>
      <c r="I1308">
        <v>49.660978663318197</v>
      </c>
      <c r="J1308">
        <v>-3.0459552650557802</v>
      </c>
      <c r="K1308">
        <v>270.28647227200798</v>
      </c>
      <c r="L1308">
        <v>212.07122436084299</v>
      </c>
      <c r="M1308">
        <v>52.155455010516</v>
      </c>
      <c r="N1308">
        <v>0.89317969923672902</v>
      </c>
      <c r="O1308">
        <v>5.3295699817366797</v>
      </c>
      <c r="P1308">
        <v>157.39316239316199</v>
      </c>
      <c r="Q1308">
        <v>0.112475710772723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480</v>
      </c>
      <c r="E1309">
        <v>1264.86322464</v>
      </c>
      <c r="F1309">
        <v>601.95000000000005</v>
      </c>
      <c r="G1309">
        <v>-51.713470803043798</v>
      </c>
      <c r="H1309">
        <v>-9.4597204378975395</v>
      </c>
      <c r="I1309">
        <v>-25.581485289785199</v>
      </c>
      <c r="J1309">
        <v>0.92014642985946404</v>
      </c>
      <c r="K1309">
        <v>628.12947643352095</v>
      </c>
      <c r="L1309">
        <v>671.67337413885298</v>
      </c>
      <c r="M1309">
        <v>52.896712044072899</v>
      </c>
      <c r="N1309">
        <v>1.53562058038977</v>
      </c>
      <c r="O1309">
        <v>52.504360827311203</v>
      </c>
      <c r="P1309">
        <v>6.5398230088495604</v>
      </c>
      <c r="Q1309">
        <v>5.2207711746417002E-2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613</v>
      </c>
      <c r="E1310">
        <v>1262.854791255</v>
      </c>
      <c r="F1310">
        <v>575.1</v>
      </c>
      <c r="G1310">
        <v>6.9665611641223499</v>
      </c>
      <c r="H1310">
        <v>-13.2524747239096</v>
      </c>
      <c r="I1310">
        <v>19.8116289589072</v>
      </c>
      <c r="J1310">
        <v>-8.19672377687899</v>
      </c>
      <c r="K1310">
        <v>570.47345221785599</v>
      </c>
      <c r="L1310">
        <v>488.022348421667</v>
      </c>
      <c r="M1310">
        <v>31.6305328719165</v>
      </c>
      <c r="N1310">
        <v>0.32076415027073901</v>
      </c>
      <c r="O1310">
        <v>15.805946791862199</v>
      </c>
      <c r="P1310">
        <v>52.243547319655796</v>
      </c>
      <c r="Q1310">
        <v>1.6504019474787999E-2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148</v>
      </c>
      <c r="E1311">
        <v>1262.332247497</v>
      </c>
      <c r="F1311">
        <v>195.3</v>
      </c>
      <c r="G1311">
        <v>18.940986046828002</v>
      </c>
      <c r="H1311">
        <v>-7.2936335673668804</v>
      </c>
      <c r="I1311">
        <v>64.598207127737695</v>
      </c>
      <c r="J1311">
        <v>-4.9848378069243902</v>
      </c>
      <c r="K1311">
        <v>176.04670512761899</v>
      </c>
      <c r="L1311">
        <v>139.01657997959401</v>
      </c>
      <c r="M1311">
        <v>47.084552630194203</v>
      </c>
      <c r="N1311">
        <v>0.63508565113661197</v>
      </c>
      <c r="O1311">
        <v>21.454173067076201</v>
      </c>
      <c r="P1311">
        <v>102.69849507005701</v>
      </c>
      <c r="Q1311">
        <v>0.179617295142082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1514</v>
      </c>
      <c r="E1312">
        <v>1260.4788982799901</v>
      </c>
      <c r="F1312">
        <v>219.41</v>
      </c>
      <c r="G1312">
        <v>-64.208281409112004</v>
      </c>
      <c r="H1312">
        <v>-12.465082620457199</v>
      </c>
      <c r="I1312">
        <v>-29.704437617617302</v>
      </c>
      <c r="J1312">
        <v>-7.2746129052419404</v>
      </c>
      <c r="K1312">
        <v>228.573062316179</v>
      </c>
      <c r="L1312">
        <v>249.91090300855001</v>
      </c>
      <c r="M1312">
        <v>29.034882366851999</v>
      </c>
      <c r="N1312">
        <v>0.79820936725218194</v>
      </c>
      <c r="O1312">
        <v>77.270862768333203</v>
      </c>
      <c r="P1312">
        <v>9.3768693918245294</v>
      </c>
      <c r="Q1312">
        <v>2.9462943877140001E-3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278</v>
      </c>
      <c r="E1313">
        <v>1257.42</v>
      </c>
      <c r="F1313">
        <v>42.19</v>
      </c>
      <c r="G1313">
        <v>15.0474050011834</v>
      </c>
      <c r="H1313">
        <v>10.5791470409394</v>
      </c>
      <c r="I1313">
        <v>12.266103273910099</v>
      </c>
      <c r="J1313">
        <v>0.49997850931623999</v>
      </c>
      <c r="K1313">
        <v>37.289445861138098</v>
      </c>
      <c r="L1313">
        <v>34.689669801741204</v>
      </c>
      <c r="M1313">
        <v>53.409019221258703</v>
      </c>
      <c r="N1313">
        <v>2.52262504680579</v>
      </c>
      <c r="O1313">
        <v>16.141265702773101</v>
      </c>
      <c r="P1313">
        <v>60.418250950570297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302</v>
      </c>
      <c r="E1314">
        <v>1256.29570825</v>
      </c>
      <c r="F1314">
        <v>264.35000000000002</v>
      </c>
      <c r="G1314">
        <v>622.30613964903205</v>
      </c>
      <c r="H1314">
        <v>-19.055720790378601</v>
      </c>
      <c r="I1314">
        <v>280.15579742348899</v>
      </c>
      <c r="J1314">
        <v>-8.4902498676855203</v>
      </c>
      <c r="K1314">
        <v>245.76552553738301</v>
      </c>
      <c r="L1314">
        <v>140.92475476251599</v>
      </c>
      <c r="M1314">
        <v>38.511514062239698</v>
      </c>
      <c r="N1314">
        <v>1.11132026990939</v>
      </c>
      <c r="O1314">
        <v>51.522602610175802</v>
      </c>
      <c r="P1314">
        <v>712.13517665130496</v>
      </c>
      <c r="Q1314">
        <v>0.22092052581181701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75</v>
      </c>
      <c r="E1315">
        <v>1254.3447049649999</v>
      </c>
      <c r="F1315">
        <v>323.95</v>
      </c>
      <c r="G1315">
        <v>96.8564617203198</v>
      </c>
      <c r="H1315">
        <v>1.49999813999975</v>
      </c>
      <c r="I1315">
        <v>7.4937147998204203</v>
      </c>
      <c r="J1315">
        <v>5.3414289739796903</v>
      </c>
      <c r="K1315">
        <v>288.138791054759</v>
      </c>
      <c r="L1315">
        <v>250.98974866681101</v>
      </c>
      <c r="M1315">
        <v>68.517901115506604</v>
      </c>
      <c r="N1315">
        <v>2.1913299103278501</v>
      </c>
      <c r="O1315">
        <v>6.2663991356690802</v>
      </c>
      <c r="P1315">
        <v>172.11255774884501</v>
      </c>
      <c r="Q1315">
        <v>8.2716755578226997E-2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92</v>
      </c>
      <c r="E1316">
        <v>1248.13023</v>
      </c>
      <c r="F1316">
        <v>765.4</v>
      </c>
      <c r="G1316">
        <v>-19.2596944930552</v>
      </c>
      <c r="H1316">
        <v>-22.116718724021599</v>
      </c>
      <c r="I1316">
        <v>-24.7392436089652</v>
      </c>
      <c r="J1316">
        <v>-5.7891023669599502</v>
      </c>
      <c r="K1316">
        <v>797.15687675540698</v>
      </c>
      <c r="L1316">
        <v>803.30233614589997</v>
      </c>
      <c r="M1316">
        <v>44.256611916666301</v>
      </c>
      <c r="N1316">
        <v>1.1799296766587</v>
      </c>
      <c r="O1316">
        <v>36.712829892866402</v>
      </c>
      <c r="P1316">
        <v>12.707995876895801</v>
      </c>
      <c r="Q1316">
        <v>-0.106086855670848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80</v>
      </c>
      <c r="E1317">
        <v>1247.998696035</v>
      </c>
      <c r="F1317">
        <v>137.81</v>
      </c>
      <c r="G1317">
        <v>101.003583692158</v>
      </c>
      <c r="H1317">
        <v>7.93850121441728</v>
      </c>
      <c r="I1317">
        <v>31.841138232274801</v>
      </c>
      <c r="J1317">
        <v>-1.04427549670123E-2</v>
      </c>
      <c r="K1317">
        <v>122.76498846982901</v>
      </c>
      <c r="L1317">
        <v>104.354634478154</v>
      </c>
      <c r="M1317">
        <v>33.473974876283002</v>
      </c>
      <c r="N1317">
        <v>1.9018202027819899</v>
      </c>
      <c r="O1317">
        <v>8.0182860460053806</v>
      </c>
      <c r="P1317">
        <v>137.60344827586201</v>
      </c>
      <c r="Q1317">
        <v>1.7013997057792E-2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542</v>
      </c>
      <c r="E1318">
        <v>1242.954621714</v>
      </c>
      <c r="F1318">
        <v>203.21</v>
      </c>
      <c r="G1318">
        <v>-46.0639791964688</v>
      </c>
      <c r="H1318">
        <v>1.30065190304687</v>
      </c>
      <c r="I1318">
        <v>-14.484279664081001</v>
      </c>
      <c r="J1318">
        <v>-4.3083862387685796</v>
      </c>
      <c r="K1318">
        <v>196.48192206711599</v>
      </c>
      <c r="L1318">
        <v>201.85276370295401</v>
      </c>
      <c r="M1318">
        <v>49.7075934774332</v>
      </c>
      <c r="N1318">
        <v>0.82440097212366303</v>
      </c>
      <c r="O1318">
        <v>35.327985827469099</v>
      </c>
      <c r="P1318">
        <v>27.0856785490931</v>
      </c>
      <c r="Q1318">
        <v>9.5526636574370001E-3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148</v>
      </c>
      <c r="E1319">
        <v>1242.4824000000001</v>
      </c>
      <c r="F1319">
        <v>530.70000000000005</v>
      </c>
      <c r="G1319">
        <v>111.717684264509</v>
      </c>
      <c r="H1319">
        <v>158.66507251060301</v>
      </c>
      <c r="I1319">
        <v>124.13070180839</v>
      </c>
      <c r="J1319">
        <v>2.8141966443611799</v>
      </c>
      <c r="M1319">
        <v>86.200109434307507</v>
      </c>
      <c r="O1319">
        <v>4.5788581119276399</v>
      </c>
      <c r="P1319">
        <v>160.40235525024499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381</v>
      </c>
      <c r="E1320">
        <v>1241.253787248</v>
      </c>
      <c r="F1320">
        <v>51.82</v>
      </c>
      <c r="G1320">
        <v>-11.9919164930582</v>
      </c>
      <c r="H1320">
        <v>-15.628997755440601</v>
      </c>
      <c r="I1320">
        <v>-13.546339632421001</v>
      </c>
      <c r="J1320">
        <v>-3.4278097017457099</v>
      </c>
      <c r="K1320">
        <v>54.153873688400402</v>
      </c>
      <c r="L1320">
        <v>52.466235877398802</v>
      </c>
      <c r="M1320">
        <v>39.053498514621701</v>
      </c>
      <c r="N1320">
        <v>1.62029744788764</v>
      </c>
      <c r="O1320">
        <v>59.204940177537601</v>
      </c>
      <c r="P1320">
        <v>65.559105431309803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197</v>
      </c>
      <c r="E1321">
        <v>1241.2317</v>
      </c>
      <c r="F1321">
        <v>1182.3</v>
      </c>
      <c r="G1321">
        <v>-28.536641228577</v>
      </c>
      <c r="H1321">
        <v>-3.1433938009135098</v>
      </c>
      <c r="I1321">
        <v>-9.3147015430002096</v>
      </c>
      <c r="J1321">
        <v>-4.2107711621919703</v>
      </c>
      <c r="K1321">
        <v>1158.97017929256</v>
      </c>
      <c r="L1321">
        <v>1165.24726164</v>
      </c>
      <c r="M1321">
        <v>58.689641235970498</v>
      </c>
      <c r="N1321">
        <v>0.95090754139259803</v>
      </c>
      <c r="O1321">
        <v>28.985874989427298</v>
      </c>
      <c r="P1321">
        <v>16.943620178041499</v>
      </c>
      <c r="Q1321">
        <v>0.104241755016054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67</v>
      </c>
      <c r="E1322">
        <v>1239.715682304</v>
      </c>
      <c r="F1322">
        <v>71.14</v>
      </c>
      <c r="G1322">
        <v>146.96533237870801</v>
      </c>
      <c r="H1322">
        <v>-9.7951845098626897</v>
      </c>
      <c r="I1322">
        <v>-49.9403478089515</v>
      </c>
      <c r="J1322">
        <v>-4.3351391380372597</v>
      </c>
      <c r="K1322">
        <v>73.688256944518997</v>
      </c>
      <c r="L1322">
        <v>71.840145008364999</v>
      </c>
      <c r="M1322">
        <v>50.964663557865897</v>
      </c>
      <c r="N1322">
        <v>1.7336183106924401</v>
      </c>
      <c r="O1322">
        <v>102.136631993252</v>
      </c>
      <c r="P1322">
        <v>195.80041580041501</v>
      </c>
      <c r="Q1322">
        <v>0.361634121876243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275</v>
      </c>
      <c r="E1323">
        <v>1238.289333893</v>
      </c>
      <c r="F1323">
        <v>151.46</v>
      </c>
      <c r="G1323">
        <v>-50.177476692076297</v>
      </c>
      <c r="H1323">
        <v>-5.2049350697988901</v>
      </c>
      <c r="I1323">
        <v>-35.486485213114101</v>
      </c>
      <c r="J1323">
        <v>-4.4994895391894296</v>
      </c>
      <c r="K1323">
        <v>156.04555521093101</v>
      </c>
      <c r="M1323">
        <v>49.722807561762302</v>
      </c>
      <c r="N1323">
        <v>0.466964262686418</v>
      </c>
      <c r="O1323">
        <v>45.186848012676599</v>
      </c>
      <c r="P1323">
        <v>17.684537684537698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347</v>
      </c>
      <c r="E1324">
        <v>1237.4968759999999</v>
      </c>
      <c r="F1324">
        <v>954.2</v>
      </c>
      <c r="G1324">
        <v>309.44671534811101</v>
      </c>
      <c r="H1324">
        <v>-7.13284333391295</v>
      </c>
      <c r="I1324">
        <v>127.65729774308799</v>
      </c>
      <c r="J1324">
        <v>-1.0086112531355</v>
      </c>
      <c r="K1324">
        <v>921.65421079942996</v>
      </c>
      <c r="L1324">
        <v>626.94269691143199</v>
      </c>
      <c r="M1324">
        <v>49.607178017438599</v>
      </c>
      <c r="N1324">
        <v>0.20617796974473299</v>
      </c>
      <c r="O1324">
        <v>34.133305386711299</v>
      </c>
      <c r="P1324">
        <v>354.27279219233498</v>
      </c>
      <c r="Q1324">
        <v>0.18123003439174401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62</v>
      </c>
      <c r="E1325">
        <v>1227.62202912</v>
      </c>
      <c r="F1325">
        <v>645.1</v>
      </c>
      <c r="G1325">
        <v>34.005867551548697</v>
      </c>
      <c r="H1325">
        <v>-1.1306548471479201</v>
      </c>
      <c r="I1325">
        <v>-10.383331363443901</v>
      </c>
      <c r="J1325">
        <v>-3.4000597932785701</v>
      </c>
      <c r="K1325">
        <v>599.88288652244501</v>
      </c>
      <c r="L1325">
        <v>576.97589842080299</v>
      </c>
      <c r="M1325">
        <v>58.795786934739098</v>
      </c>
      <c r="N1325">
        <v>0.88495897707734705</v>
      </c>
      <c r="O1325">
        <v>17.059370640210801</v>
      </c>
      <c r="P1325">
        <v>64.587319811200402</v>
      </c>
      <c r="Q1325">
        <v>4.0480180376782998E-2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140</v>
      </c>
      <c r="E1326">
        <v>1225.18119</v>
      </c>
      <c r="F1326">
        <v>298.60000000000002</v>
      </c>
      <c r="G1326">
        <v>59.196044901348799</v>
      </c>
      <c r="H1326">
        <v>3.53359197680851</v>
      </c>
      <c r="I1326">
        <v>30.564233007710001</v>
      </c>
      <c r="J1326">
        <v>-4.4199665644908199</v>
      </c>
      <c r="K1326">
        <v>270.12164636683798</v>
      </c>
      <c r="L1326">
        <v>230.89162351185701</v>
      </c>
      <c r="M1326">
        <v>55.022175047866902</v>
      </c>
      <c r="N1326">
        <v>1.4240563640208801</v>
      </c>
      <c r="O1326">
        <v>26.406563965170701</v>
      </c>
      <c r="P1326">
        <v>119.558823529411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21</v>
      </c>
      <c r="E1327">
        <v>1224.6229204849999</v>
      </c>
      <c r="F1327">
        <v>1608</v>
      </c>
      <c r="G1327">
        <v>823.23939135738703</v>
      </c>
      <c r="H1327">
        <v>8.1153342907084394</v>
      </c>
      <c r="I1327">
        <v>122.700653176541</v>
      </c>
      <c r="J1327">
        <v>-13.9735136976297</v>
      </c>
      <c r="K1327">
        <v>1302.0261134334701</v>
      </c>
      <c r="L1327">
        <v>814.09268611027596</v>
      </c>
      <c r="M1327">
        <v>43.381352414502103</v>
      </c>
      <c r="N1327">
        <v>0.78787878787878796</v>
      </c>
      <c r="O1327">
        <v>10.3109452736318</v>
      </c>
      <c r="P1327">
        <v>1081.9184123483999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62</v>
      </c>
      <c r="E1328">
        <v>1221.8013625149999</v>
      </c>
      <c r="F1328">
        <v>257.75</v>
      </c>
      <c r="G1328">
        <v>11.866855352590299</v>
      </c>
      <c r="H1328">
        <v>2.1691571829272598</v>
      </c>
      <c r="I1328">
        <v>-8.3040073980118496</v>
      </c>
      <c r="J1328">
        <v>-2.6599502831919901</v>
      </c>
      <c r="K1328">
        <v>248.63618360503301</v>
      </c>
      <c r="L1328">
        <v>239.97699028477001</v>
      </c>
      <c r="M1328">
        <v>55.135203181847999</v>
      </c>
      <c r="N1328">
        <v>0.80940539388299904</v>
      </c>
      <c r="O1328">
        <v>13.404461687681801</v>
      </c>
      <c r="P1328">
        <v>61.396368190356903</v>
      </c>
      <c r="Q1328">
        <v>-5.0129171670059997E-3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62</v>
      </c>
      <c r="E1329">
        <v>1212.5999999999999</v>
      </c>
      <c r="F1329">
        <v>12.75</v>
      </c>
      <c r="G1329">
        <v>45.086897996513599</v>
      </c>
      <c r="H1329">
        <v>-6.8269479271682796</v>
      </c>
      <c r="I1329">
        <v>-29.999973717633999</v>
      </c>
      <c r="J1329">
        <v>-5.36601066306409</v>
      </c>
      <c r="K1329">
        <v>12.7671797113717</v>
      </c>
      <c r="L1329">
        <v>12.165842518707599</v>
      </c>
      <c r="M1329">
        <v>34.267114166695599</v>
      </c>
      <c r="N1329">
        <v>1.59071950677183</v>
      </c>
      <c r="O1329">
        <v>46.274509803921497</v>
      </c>
      <c r="P1329">
        <v>79.577464788732399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E1330">
        <v>1209.8527999999999</v>
      </c>
      <c r="F1330">
        <v>800</v>
      </c>
      <c r="G1330">
        <v>6491.3257730999003</v>
      </c>
      <c r="H1330">
        <v>3.2769158036169101</v>
      </c>
      <c r="I1330">
        <v>577.21968834073698</v>
      </c>
      <c r="J1330">
        <v>1.54457613165135</v>
      </c>
      <c r="K1330">
        <v>672.38851758201702</v>
      </c>
      <c r="L1330">
        <v>374.91634004781298</v>
      </c>
      <c r="M1330">
        <v>74.605363942942802</v>
      </c>
      <c r="N1330">
        <v>1.7866706953781799</v>
      </c>
      <c r="O1330">
        <v>4.9937499999999897</v>
      </c>
      <c r="P1330">
        <v>6517.0388751033897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1113</v>
      </c>
      <c r="E1331">
        <v>1208.8818812500001</v>
      </c>
      <c r="F1331">
        <v>899.4</v>
      </c>
      <c r="G1331">
        <v>234.31081190643701</v>
      </c>
      <c r="H1331">
        <v>-9.1185038170356094</v>
      </c>
      <c r="I1331">
        <v>132.65544598003899</v>
      </c>
      <c r="J1331">
        <v>-10.105922571259001</v>
      </c>
      <c r="K1331">
        <v>915.351852593638</v>
      </c>
      <c r="L1331">
        <v>680.50269823748999</v>
      </c>
      <c r="M1331">
        <v>40.791425726382897</v>
      </c>
      <c r="N1331">
        <v>1.0046825157349999</v>
      </c>
      <c r="O1331">
        <v>21.636646653324402</v>
      </c>
      <c r="P1331">
        <v>358.87755102040802</v>
      </c>
      <c r="Q1331">
        <v>0.209735866509593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62</v>
      </c>
      <c r="E1332">
        <v>1206.1807799999999</v>
      </c>
      <c r="F1332">
        <v>2021.05</v>
      </c>
      <c r="G1332">
        <v>82.741960332936898</v>
      </c>
      <c r="H1332">
        <v>7.2178025031243003</v>
      </c>
      <c r="I1332">
        <v>-2.7808152306626601</v>
      </c>
      <c r="J1332">
        <v>5.7607894492548803</v>
      </c>
      <c r="K1332">
        <v>1882.60355938569</v>
      </c>
      <c r="L1332">
        <v>1550.7064501148</v>
      </c>
      <c r="M1332">
        <v>61.0182536284454</v>
      </c>
      <c r="N1332">
        <v>0.85025685897382897</v>
      </c>
      <c r="O1332">
        <v>13.8022315133222</v>
      </c>
      <c r="P1332">
        <v>166.80528052805201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197</v>
      </c>
      <c r="E1333">
        <v>1204.4173539999999</v>
      </c>
      <c r="F1333">
        <v>134.25</v>
      </c>
      <c r="G1333">
        <v>1.5423585853075501</v>
      </c>
      <c r="H1333">
        <v>-5.9202453709602896</v>
      </c>
      <c r="I1333">
        <v>-12.0937390588221</v>
      </c>
      <c r="J1333">
        <v>-3.0881369905559901</v>
      </c>
      <c r="K1333">
        <v>130.69500405549499</v>
      </c>
      <c r="L1333">
        <v>125.12721470090899</v>
      </c>
      <c r="M1333">
        <v>50.105806681843497</v>
      </c>
      <c r="N1333">
        <v>1.0507097216727099</v>
      </c>
      <c r="O1333">
        <v>16.201117318435699</v>
      </c>
      <c r="P1333">
        <v>33.582089552238799</v>
      </c>
      <c r="Q1333">
        <v>4.5993087734574001E-2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272</v>
      </c>
      <c r="E1334">
        <v>1204.1651159999999</v>
      </c>
      <c r="F1334">
        <v>673.1</v>
      </c>
      <c r="G1334">
        <v>45.3461985540402</v>
      </c>
      <c r="H1334">
        <v>12.941097226419</v>
      </c>
      <c r="I1334">
        <v>23.7619453399919</v>
      </c>
      <c r="J1334">
        <v>-9.4563936892900493</v>
      </c>
      <c r="K1334">
        <v>610.15834771238599</v>
      </c>
      <c r="L1334">
        <v>525.15076329819397</v>
      </c>
      <c r="M1334">
        <v>47.330810656995403</v>
      </c>
      <c r="N1334">
        <v>0.72063878002230997</v>
      </c>
      <c r="O1334">
        <v>10.4887832417174</v>
      </c>
      <c r="P1334">
        <v>72.214404503006193</v>
      </c>
      <c r="Q1334">
        <v>6.5252427594979998E-3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E1335">
        <v>1191.328125</v>
      </c>
      <c r="F1335">
        <v>14.8</v>
      </c>
      <c r="G1335">
        <v>19.057181476474501</v>
      </c>
      <c r="H1335">
        <v>-1.56332462662668</v>
      </c>
      <c r="I1335">
        <v>37.344238516357699</v>
      </c>
      <c r="J1335">
        <v>-3.9368639496808902</v>
      </c>
      <c r="K1335">
        <v>13.133518386219</v>
      </c>
      <c r="L1335">
        <v>14.3599813916593</v>
      </c>
      <c r="M1335">
        <v>59.897387397323001</v>
      </c>
      <c r="N1335">
        <v>1.26572690501546</v>
      </c>
      <c r="O1335">
        <v>7.8378378378378404</v>
      </c>
      <c r="P1335">
        <v>102.739726027397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E1336">
        <v>1188.82573488</v>
      </c>
      <c r="F1336">
        <v>50.75</v>
      </c>
      <c r="G1336">
        <v>-67.650802415762996</v>
      </c>
      <c r="H1336">
        <v>-24.079406035463499</v>
      </c>
      <c r="I1336">
        <v>-51.281572777010901</v>
      </c>
      <c r="J1336">
        <v>-5.8333534453475799</v>
      </c>
      <c r="K1336">
        <v>60.477302419338002</v>
      </c>
      <c r="L1336">
        <v>67.152326102882498</v>
      </c>
      <c r="M1336">
        <v>38.484075756505099</v>
      </c>
      <c r="N1336">
        <v>1.8962447302679</v>
      </c>
      <c r="O1336">
        <v>116.74876847290599</v>
      </c>
      <c r="P1336">
        <v>11.147612790188299</v>
      </c>
      <c r="Q1336">
        <v>0.17059454830516399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109</v>
      </c>
      <c r="E1337">
        <v>1183.5042521600001</v>
      </c>
      <c r="F1337">
        <v>399.55</v>
      </c>
      <c r="G1337">
        <v>148.75643940650599</v>
      </c>
      <c r="H1337">
        <v>27.325054061170501</v>
      </c>
      <c r="I1337">
        <v>85.870305428507095</v>
      </c>
      <c r="J1337">
        <v>14.052956211657699</v>
      </c>
      <c r="K1337">
        <v>330.12833767285099</v>
      </c>
      <c r="L1337">
        <v>265.54234247017803</v>
      </c>
      <c r="M1337">
        <v>69.801476018088806</v>
      </c>
      <c r="N1337">
        <v>2.8391493981406302</v>
      </c>
      <c r="O1337">
        <v>3.8668502064822898</v>
      </c>
      <c r="P1337">
        <v>193.57090374724399</v>
      </c>
      <c r="Q1337">
        <v>0.102060563465766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197</v>
      </c>
      <c r="E1338">
        <v>1179.81675</v>
      </c>
      <c r="F1338">
        <v>110.61</v>
      </c>
      <c r="G1338">
        <v>-42.190116113636599</v>
      </c>
      <c r="H1338">
        <v>-3.0201790856926101</v>
      </c>
      <c r="I1338">
        <v>-16.130237224665699</v>
      </c>
      <c r="J1338">
        <v>-6.03530579752917</v>
      </c>
      <c r="K1338">
        <v>110.434261511619</v>
      </c>
      <c r="L1338">
        <v>111.09717484762299</v>
      </c>
      <c r="M1338">
        <v>51.213857035214303</v>
      </c>
      <c r="N1338">
        <v>1.9966870755383499</v>
      </c>
      <c r="O1338">
        <v>30.187144019527999</v>
      </c>
      <c r="P1338">
        <v>22.559556786703599</v>
      </c>
      <c r="Q1338">
        <v>9.5492052908410004E-3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197</v>
      </c>
      <c r="E1339">
        <v>1178.0746183000001</v>
      </c>
      <c r="F1339">
        <v>658.75</v>
      </c>
      <c r="G1339">
        <v>7.3945965214681602</v>
      </c>
      <c r="H1339">
        <v>-9.3358914901399697</v>
      </c>
      <c r="I1339">
        <v>5.4345711250379596</v>
      </c>
      <c r="J1339">
        <v>-3.0181442410283998</v>
      </c>
      <c r="K1339">
        <v>647.06921115481703</v>
      </c>
      <c r="L1339">
        <v>594.742109588885</v>
      </c>
      <c r="M1339">
        <v>46.849666854216899</v>
      </c>
      <c r="N1339">
        <v>0.27685439832727099</v>
      </c>
      <c r="O1339">
        <v>15.370018975332</v>
      </c>
      <c r="P1339">
        <v>36.940027024217798</v>
      </c>
      <c r="Q1339">
        <v>3.7036489671822E-2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1558</v>
      </c>
      <c r="E1340">
        <v>1173.10886657999</v>
      </c>
      <c r="F1340">
        <v>1589</v>
      </c>
      <c r="G1340">
        <v>46.4242612290994</v>
      </c>
      <c r="H1340">
        <v>7.3000315426258702</v>
      </c>
      <c r="I1340">
        <v>30.505848837507401</v>
      </c>
      <c r="J1340">
        <v>-0.59649155271167797</v>
      </c>
      <c r="K1340">
        <v>1335.44384158353</v>
      </c>
      <c r="L1340">
        <v>1198.7019149392199</v>
      </c>
      <c r="M1340">
        <v>72.059021586946002</v>
      </c>
      <c r="N1340">
        <v>3.0956731085073299</v>
      </c>
      <c r="O1340">
        <v>11.806167400881</v>
      </c>
      <c r="P1340">
        <v>75.1929437706725</v>
      </c>
      <c r="Q1340">
        <v>5.0915728474824E-2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378</v>
      </c>
      <c r="E1341">
        <v>1170.248001123</v>
      </c>
      <c r="F1341">
        <v>173.94</v>
      </c>
      <c r="G1341">
        <v>-16.659810467436198</v>
      </c>
      <c r="H1341">
        <v>0.62488821741002498</v>
      </c>
      <c r="I1341">
        <v>-3.91235467001504</v>
      </c>
      <c r="J1341">
        <v>-0.81291721907289005</v>
      </c>
      <c r="K1341">
        <v>157.318934908513</v>
      </c>
      <c r="L1341">
        <v>152.95941985433799</v>
      </c>
      <c r="M1341">
        <v>57.477152407004503</v>
      </c>
      <c r="N1341">
        <v>1.4760141450462501</v>
      </c>
      <c r="O1341">
        <v>4.6337817638266001</v>
      </c>
      <c r="P1341">
        <v>32.223489167616798</v>
      </c>
      <c r="Q1341">
        <v>-5.0475604565730003E-3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526</v>
      </c>
      <c r="E1342">
        <v>1168.6445095080001</v>
      </c>
      <c r="F1342">
        <v>54.74</v>
      </c>
      <c r="G1342">
        <v>10.3911163587965</v>
      </c>
      <c r="H1342">
        <v>-7.9281268363534103</v>
      </c>
      <c r="I1342">
        <v>-26.801701326433101</v>
      </c>
      <c r="J1342">
        <v>-5.0922670339743803</v>
      </c>
      <c r="K1342">
        <v>57.149108643538703</v>
      </c>
      <c r="L1342">
        <v>54.803777598460002</v>
      </c>
      <c r="M1342">
        <v>41.595452004613499</v>
      </c>
      <c r="N1342">
        <v>0.54441478910540198</v>
      </c>
      <c r="O1342">
        <v>36.3719400803799</v>
      </c>
      <c r="P1342">
        <v>88.758620689655103</v>
      </c>
      <c r="Q1342">
        <v>3.2183459549044002E-2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659</v>
      </c>
      <c r="E1343">
        <v>1165.9593334900001</v>
      </c>
      <c r="F1343">
        <v>54.72</v>
      </c>
      <c r="G1343">
        <v>8.8256433839675008</v>
      </c>
      <c r="H1343">
        <v>9.1054497396087601</v>
      </c>
      <c r="I1343">
        <v>16.008202174532499</v>
      </c>
      <c r="J1343">
        <v>-4.0980924970482597</v>
      </c>
      <c r="K1343">
        <v>50.9996050069443</v>
      </c>
      <c r="L1343">
        <v>48.051665724172899</v>
      </c>
      <c r="M1343">
        <v>64.392831722466397</v>
      </c>
      <c r="N1343">
        <v>1.9847745675617701</v>
      </c>
      <c r="O1343">
        <v>9.2836257309941494</v>
      </c>
      <c r="P1343">
        <v>36.799999999999898</v>
      </c>
      <c r="Q1343">
        <v>5.0741627374356002E-2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613</v>
      </c>
      <c r="E1344">
        <v>1164.8257666110001</v>
      </c>
      <c r="F1344">
        <v>49.36</v>
      </c>
      <c r="G1344">
        <v>-23.997663052931301</v>
      </c>
      <c r="H1344">
        <v>3.3528802966179398</v>
      </c>
      <c r="I1344">
        <v>-17.467506185166499</v>
      </c>
      <c r="J1344">
        <v>-2.9107403740146198</v>
      </c>
      <c r="K1344">
        <v>43.977566680575201</v>
      </c>
      <c r="L1344">
        <v>47.445363378968104</v>
      </c>
      <c r="M1344">
        <v>54.236629521314299</v>
      </c>
      <c r="N1344">
        <v>1.5974771615710499</v>
      </c>
      <c r="O1344">
        <v>35.940032414910803</v>
      </c>
      <c r="P1344">
        <v>35.604395604395599</v>
      </c>
      <c r="Q1344">
        <v>-3.5913806088613998E-2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62</v>
      </c>
      <c r="E1345">
        <v>1163.2685899999999</v>
      </c>
      <c r="F1345">
        <v>1198.8</v>
      </c>
      <c r="G1345">
        <v>27.979205688821299</v>
      </c>
      <c r="H1345">
        <v>-10.2679117825899</v>
      </c>
      <c r="I1345">
        <v>-26.926280512869099</v>
      </c>
      <c r="J1345">
        <v>-5.5276204501967099</v>
      </c>
      <c r="K1345">
        <v>1243.79488759841</v>
      </c>
      <c r="L1345">
        <v>1195.0711733687699</v>
      </c>
      <c r="M1345">
        <v>46.572443923476797</v>
      </c>
      <c r="N1345">
        <v>0.83435934144595503</v>
      </c>
      <c r="O1345">
        <v>33.049716383049699</v>
      </c>
      <c r="P1345">
        <v>64.670329670329593</v>
      </c>
      <c r="Q1345">
        <v>0.106077043075957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2844</v>
      </c>
      <c r="E1346">
        <v>1161.0129573249999</v>
      </c>
      <c r="F1346">
        <v>243.6</v>
      </c>
      <c r="G1346">
        <v>53.461243739233801</v>
      </c>
      <c r="H1346">
        <v>-1.6121854348956599</v>
      </c>
      <c r="I1346">
        <v>21.510940599152899</v>
      </c>
      <c r="J1346">
        <v>-1.5081515362281701</v>
      </c>
      <c r="K1346">
        <v>241.00133928491999</v>
      </c>
      <c r="L1346">
        <v>228.77186720827299</v>
      </c>
      <c r="M1346">
        <v>58.597845878282797</v>
      </c>
      <c r="N1346">
        <v>1.9391863518480099</v>
      </c>
      <c r="O1346">
        <v>47.290640394088598</v>
      </c>
      <c r="P1346">
        <v>84.825493171471905</v>
      </c>
      <c r="Q1346">
        <v>1.4917297240068E-2</v>
      </c>
    </row>
    <row r="1347" spans="1:17" hidden="1" x14ac:dyDescent="0.3">
      <c r="A1347" t="s">
        <v>2845</v>
      </c>
      <c r="B1347" t="s">
        <v>2846</v>
      </c>
      <c r="C1347" t="str">
        <f>IFERROR(VLOOKUP(Table1[[#This Row],[Ticker]],[1]!Table1[[Symbol]:[Industry]],2,FALSE),"-")</f>
        <v>-</v>
      </c>
      <c r="D1347" t="s">
        <v>21</v>
      </c>
      <c r="E1347">
        <v>1158.00163232</v>
      </c>
      <c r="F1347">
        <v>342.6</v>
      </c>
      <c r="G1347">
        <v>5.2001574539076003</v>
      </c>
      <c r="H1347">
        <v>-3.8084181117039</v>
      </c>
      <c r="I1347">
        <v>5.0849018922203602</v>
      </c>
      <c r="J1347">
        <v>-6.5160449958633597</v>
      </c>
      <c r="K1347">
        <v>334.28106066092101</v>
      </c>
      <c r="L1347">
        <v>313.295155620863</v>
      </c>
      <c r="M1347">
        <v>47.919858088987098</v>
      </c>
      <c r="N1347">
        <v>7.7220907568540595E-2</v>
      </c>
      <c r="O1347">
        <v>31.290134267367101</v>
      </c>
      <c r="P1347">
        <v>38.145161290322498</v>
      </c>
      <c r="Q1347">
        <v>-6.7438019604968993E-2</v>
      </c>
    </row>
    <row r="1348" spans="1:17" hidden="1" x14ac:dyDescent="0.3">
      <c r="A1348" t="s">
        <v>2847</v>
      </c>
      <c r="B1348" t="s">
        <v>2848</v>
      </c>
      <c r="C1348" t="str">
        <f>IFERROR(VLOOKUP(Table1[[#This Row],[Ticker]],[1]!Table1[[Symbol]:[Industry]],2,FALSE),"-")</f>
        <v>-</v>
      </c>
      <c r="D1348" t="s">
        <v>542</v>
      </c>
      <c r="E1348">
        <v>1155.297967578</v>
      </c>
      <c r="F1348">
        <v>139.66999999999999</v>
      </c>
      <c r="G1348">
        <v>-32.813301074488301</v>
      </c>
      <c r="H1348">
        <v>-17.741050941166002</v>
      </c>
      <c r="I1348">
        <v>-32.837142142050801</v>
      </c>
      <c r="J1348">
        <v>-6.2184970704432097</v>
      </c>
      <c r="K1348">
        <v>153.44837478510601</v>
      </c>
      <c r="L1348">
        <v>165.97000860767099</v>
      </c>
      <c r="M1348">
        <v>23.617846835837099</v>
      </c>
      <c r="N1348">
        <v>0.99051625020059098</v>
      </c>
      <c r="O1348">
        <v>60.4854299420061</v>
      </c>
      <c r="P1348">
        <v>4.0760059612518598</v>
      </c>
      <c r="Q1348">
        <v>-1.00752577591E-4</v>
      </c>
    </row>
    <row r="1349" spans="1:17" hidden="1" x14ac:dyDescent="0.3">
      <c r="A1349" t="s">
        <v>2849</v>
      </c>
      <c r="B1349" t="s">
        <v>2850</v>
      </c>
      <c r="C1349" t="str">
        <f>IFERROR(VLOOKUP(Table1[[#This Row],[Ticker]],[1]!Table1[[Symbol]:[Industry]],2,FALSE),"-")</f>
        <v>-</v>
      </c>
      <c r="D1349" t="s">
        <v>662</v>
      </c>
      <c r="E1349">
        <v>1154.81400375</v>
      </c>
      <c r="F1349">
        <v>628.35</v>
      </c>
      <c r="G1349">
        <v>427.16855219800902</v>
      </c>
      <c r="H1349">
        <v>10.948163496767</v>
      </c>
      <c r="I1349">
        <v>46.017418000482003</v>
      </c>
      <c r="J1349">
        <v>-5.1543777744072798</v>
      </c>
      <c r="K1349">
        <v>557.43553160399301</v>
      </c>
      <c r="L1349">
        <v>440.978732739419</v>
      </c>
      <c r="M1349">
        <v>56.167692826531201</v>
      </c>
      <c r="N1349">
        <v>0.64061071838852701</v>
      </c>
      <c r="O1349">
        <v>7.4082915572531096</v>
      </c>
      <c r="P1349">
        <v>534.69696969696895</v>
      </c>
      <c r="Q1349">
        <v>0.17433377864890701</v>
      </c>
    </row>
    <row r="1350" spans="1:17" hidden="1" x14ac:dyDescent="0.3">
      <c r="A1350" t="s">
        <v>2851</v>
      </c>
      <c r="B1350" t="s">
        <v>2852</v>
      </c>
      <c r="C1350" t="str">
        <f>IFERROR(VLOOKUP(Table1[[#This Row],[Ticker]],[1]!Table1[[Symbol]:[Industry]],2,FALSE),"-")</f>
        <v>-</v>
      </c>
      <c r="D1350" t="s">
        <v>230</v>
      </c>
      <c r="E1350">
        <v>1154.68</v>
      </c>
      <c r="F1350">
        <v>1514.15</v>
      </c>
      <c r="G1350">
        <v>151.60374781336299</v>
      </c>
      <c r="H1350">
        <v>-18.959374713334999</v>
      </c>
      <c r="I1350">
        <v>240.15489170679601</v>
      </c>
      <c r="J1350">
        <v>-6.5192130183915298</v>
      </c>
      <c r="K1350">
        <v>1326.5623439062999</v>
      </c>
      <c r="L1350">
        <v>911.79782905089496</v>
      </c>
      <c r="M1350">
        <v>41.969956344591999</v>
      </c>
      <c r="N1350">
        <v>0.66303400982299998</v>
      </c>
      <c r="O1350">
        <v>8.3115939636099405</v>
      </c>
      <c r="P1350">
        <v>264.85542168674698</v>
      </c>
      <c r="Q1350">
        <v>0.24354954021699499</v>
      </c>
    </row>
    <row r="1351" spans="1:17" hidden="1" x14ac:dyDescent="0.3">
      <c r="A1351" t="s">
        <v>2853</v>
      </c>
      <c r="B1351" t="s">
        <v>2854</v>
      </c>
      <c r="C1351" t="str">
        <f>IFERROR(VLOOKUP(Table1[[#This Row],[Ticker]],[1]!Table1[[Symbol]:[Industry]],2,FALSE),"-")</f>
        <v>-</v>
      </c>
      <c r="D1351" t="s">
        <v>218</v>
      </c>
      <c r="E1351">
        <v>1153.2922887</v>
      </c>
      <c r="F1351">
        <v>685.05</v>
      </c>
      <c r="G1351">
        <v>103.052657784171</v>
      </c>
      <c r="H1351">
        <v>-13.0804816149922</v>
      </c>
      <c r="I1351">
        <v>18.976521574650601</v>
      </c>
      <c r="J1351">
        <v>-3.4942825397776498</v>
      </c>
      <c r="K1351">
        <v>681.79560684733895</v>
      </c>
      <c r="L1351">
        <v>583.11661260155597</v>
      </c>
      <c r="M1351">
        <v>44.848109336074401</v>
      </c>
      <c r="N1351">
        <v>0.69380942606546803</v>
      </c>
      <c r="O1351">
        <v>20.283191007955601</v>
      </c>
      <c r="P1351">
        <v>148.20652173913001</v>
      </c>
      <c r="Q1351">
        <v>0.11787198668415801</v>
      </c>
    </row>
    <row r="1352" spans="1:17" hidden="1" x14ac:dyDescent="0.3">
      <c r="A1352" t="s">
        <v>2855</v>
      </c>
      <c r="B1352" t="s">
        <v>2856</v>
      </c>
      <c r="C1352" t="str">
        <f>IFERROR(VLOOKUP(Table1[[#This Row],[Ticker]],[1]!Table1[[Symbol]:[Industry]],2,FALSE),"-")</f>
        <v>-</v>
      </c>
      <c r="D1352" t="s">
        <v>613</v>
      </c>
      <c r="E1352">
        <v>1148.86643467</v>
      </c>
      <c r="F1352">
        <v>21.07</v>
      </c>
      <c r="G1352">
        <v>-94.931509600272307</v>
      </c>
      <c r="H1352">
        <v>-11.4197636344418</v>
      </c>
      <c r="I1352">
        <v>0.52912681146645202</v>
      </c>
      <c r="J1352">
        <v>-3.4928622680525501</v>
      </c>
      <c r="K1352">
        <v>21.635468959413998</v>
      </c>
      <c r="L1352">
        <v>26.1732535443812</v>
      </c>
      <c r="M1352">
        <v>36.868429277356498</v>
      </c>
      <c r="N1352">
        <v>0.74936116829121302</v>
      </c>
      <c r="O1352">
        <v>236.022781205505</v>
      </c>
      <c r="P1352">
        <v>40.466666666666598</v>
      </c>
      <c r="Q1352">
        <v>0.198232131320939</v>
      </c>
    </row>
    <row r="1353" spans="1:17" hidden="1" x14ac:dyDescent="0.3">
      <c r="A1353" t="s">
        <v>2857</v>
      </c>
      <c r="B1353" t="s">
        <v>2858</v>
      </c>
      <c r="C1353" t="str">
        <f>IFERROR(VLOOKUP(Table1[[#This Row],[Ticker]],[1]!Table1[[Symbol]:[Industry]],2,FALSE),"-")</f>
        <v>-</v>
      </c>
      <c r="D1353" t="s">
        <v>381</v>
      </c>
      <c r="E1353">
        <v>1132.4106701159999</v>
      </c>
      <c r="F1353">
        <v>47.21</v>
      </c>
      <c r="G1353">
        <v>5.5455425331664703</v>
      </c>
      <c r="H1353">
        <v>-3.2616054762836599</v>
      </c>
      <c r="I1353">
        <v>-5.2188720272378699</v>
      </c>
      <c r="J1353">
        <v>5.4524768391001199</v>
      </c>
      <c r="K1353">
        <v>44.822863989247203</v>
      </c>
      <c r="L1353">
        <v>45.477792624793402</v>
      </c>
      <c r="M1353">
        <v>65.831677581030604</v>
      </c>
      <c r="N1353">
        <v>1.47459928422912</v>
      </c>
      <c r="O1353">
        <v>28.150815505189499</v>
      </c>
      <c r="P1353">
        <v>72.299270072992698</v>
      </c>
    </row>
    <row r="1354" spans="1:17" hidden="1" x14ac:dyDescent="0.3">
      <c r="A1354" t="s">
        <v>2859</v>
      </c>
      <c r="B1354" t="s">
        <v>2860</v>
      </c>
      <c r="C1354" t="str">
        <f>IFERROR(VLOOKUP(Table1[[#This Row],[Ticker]],[1]!Table1[[Symbol]:[Industry]],2,FALSE),"-")</f>
        <v>-</v>
      </c>
      <c r="D1354" t="s">
        <v>662</v>
      </c>
      <c r="E1354">
        <v>1131.7979717600001</v>
      </c>
      <c r="F1354">
        <v>813.15</v>
      </c>
      <c r="G1354">
        <v>-11.9935256550259</v>
      </c>
      <c r="H1354">
        <v>-1.54456129734279</v>
      </c>
      <c r="I1354">
        <v>3.11792659532829</v>
      </c>
      <c r="J1354">
        <v>3.5477931056446401</v>
      </c>
      <c r="K1354">
        <v>771.38081357268698</v>
      </c>
      <c r="M1354">
        <v>59.6577126513683</v>
      </c>
      <c r="N1354">
        <v>0.67564023660856398</v>
      </c>
      <c r="O1354">
        <v>25.677919203098998</v>
      </c>
      <c r="P1354">
        <v>29.492794012262099</v>
      </c>
    </row>
    <row r="1355" spans="1:17" hidden="1" x14ac:dyDescent="0.3">
      <c r="A1355" t="s">
        <v>2861</v>
      </c>
      <c r="B1355" t="s">
        <v>2862</v>
      </c>
      <c r="C1355" t="str">
        <f>IFERROR(VLOOKUP(Table1[[#This Row],[Ticker]],[1]!Table1[[Symbol]:[Industry]],2,FALSE),"-")</f>
        <v>-</v>
      </c>
      <c r="D1355" t="s">
        <v>46</v>
      </c>
      <c r="E1355">
        <v>1126.3996674</v>
      </c>
      <c r="F1355">
        <v>1097.5999999999999</v>
      </c>
      <c r="G1355">
        <v>148.51550511706299</v>
      </c>
      <c r="H1355">
        <v>-12.000647208598901</v>
      </c>
      <c r="I1355">
        <v>1.2881607201066401</v>
      </c>
      <c r="J1355">
        <v>-6.0265367710610303</v>
      </c>
      <c r="K1355">
        <v>1100.2347671109101</v>
      </c>
      <c r="L1355">
        <v>995.666098205342</v>
      </c>
      <c r="M1355">
        <v>46.819415124413901</v>
      </c>
      <c r="N1355">
        <v>1.8251678182828099</v>
      </c>
      <c r="O1355">
        <v>24.362244897959101</v>
      </c>
      <c r="P1355">
        <v>182.15938303341801</v>
      </c>
      <c r="Q1355">
        <v>9.2577716118612999E-2</v>
      </c>
    </row>
    <row r="1356" spans="1:17" hidden="1" x14ac:dyDescent="0.3">
      <c r="A1356" t="s">
        <v>2863</v>
      </c>
      <c r="B1356" t="s">
        <v>2864</v>
      </c>
      <c r="C1356" t="str">
        <f>IFERROR(VLOOKUP(Table1[[#This Row],[Ticker]],[1]!Table1[[Symbol]:[Industry]],2,FALSE),"-")</f>
        <v>-</v>
      </c>
      <c r="D1356" t="s">
        <v>286</v>
      </c>
      <c r="E1356">
        <v>1125.28</v>
      </c>
      <c r="F1356">
        <v>8862.15</v>
      </c>
      <c r="G1356">
        <v>69.711532541406001</v>
      </c>
      <c r="H1356">
        <v>-9.68091209198721</v>
      </c>
      <c r="I1356">
        <v>-15.3344959472719</v>
      </c>
      <c r="J1356">
        <v>-2.1853586077507599</v>
      </c>
      <c r="K1356">
        <v>8850.2626677406897</v>
      </c>
      <c r="L1356">
        <v>8011.7398135089697</v>
      </c>
      <c r="M1356">
        <v>43.565387766858301</v>
      </c>
      <c r="N1356">
        <v>0.84629663165519697</v>
      </c>
      <c r="O1356">
        <v>13.4149162449292</v>
      </c>
      <c r="P1356">
        <v>99.642937598558206</v>
      </c>
      <c r="Q1356">
        <v>0.19745607238980201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342</v>
      </c>
      <c r="E1357">
        <v>1117.1138795019999</v>
      </c>
      <c r="F1357">
        <v>21.09</v>
      </c>
      <c r="G1357">
        <v>82.267193563016093</v>
      </c>
      <c r="H1357">
        <v>-10.4315481462263</v>
      </c>
      <c r="I1357">
        <v>31.067847350186899</v>
      </c>
      <c r="J1357">
        <v>-5.4090076603812101</v>
      </c>
      <c r="K1357">
        <v>21.588025981294699</v>
      </c>
      <c r="L1357">
        <v>18.8035078323046</v>
      </c>
      <c r="M1357">
        <v>39.8685354647805</v>
      </c>
      <c r="N1357">
        <v>1.40471397139322</v>
      </c>
      <c r="O1357">
        <v>97.486960644855301</v>
      </c>
      <c r="P1357">
        <v>139.65909090909</v>
      </c>
      <c r="Q1357">
        <v>8.6295746552503994E-2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132</v>
      </c>
      <c r="E1358">
        <v>1114.084499375</v>
      </c>
      <c r="F1358">
        <v>573</v>
      </c>
      <c r="G1358">
        <v>100.724360948499</v>
      </c>
      <c r="H1358">
        <v>231.907243496913</v>
      </c>
      <c r="I1358">
        <v>115.48510828197</v>
      </c>
      <c r="J1358">
        <v>12.529172880539001</v>
      </c>
      <c r="M1358">
        <v>88.979189231368096</v>
      </c>
      <c r="O1358">
        <v>0</v>
      </c>
      <c r="P1358">
        <v>138.65056226572199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62</v>
      </c>
      <c r="E1359">
        <v>1112.73696</v>
      </c>
      <c r="F1359">
        <v>230.6</v>
      </c>
      <c r="G1359">
        <v>90.194922398203005</v>
      </c>
      <c r="H1359">
        <v>-11.8287953339517</v>
      </c>
      <c r="I1359">
        <v>40.211198263449297</v>
      </c>
      <c r="J1359">
        <v>-5.8591310553524396</v>
      </c>
      <c r="K1359">
        <v>229.29293379822801</v>
      </c>
      <c r="L1359">
        <v>194.28904577652401</v>
      </c>
      <c r="M1359">
        <v>38.654860898858701</v>
      </c>
      <c r="N1359">
        <v>0.73918710133502996</v>
      </c>
      <c r="O1359">
        <v>14.9176062445793</v>
      </c>
      <c r="P1359">
        <v>137.487126673532</v>
      </c>
      <c r="Q1359">
        <v>2.8469020486094999E-2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D1360" t="s">
        <v>75</v>
      </c>
      <c r="E1360">
        <v>1112.26</v>
      </c>
      <c r="F1360">
        <v>727.05</v>
      </c>
      <c r="G1360">
        <v>104.43127369062699</v>
      </c>
      <c r="H1360">
        <v>17.953444786690699</v>
      </c>
      <c r="I1360">
        <v>37.183342151500803</v>
      </c>
      <c r="J1360">
        <v>1.3592477026394301</v>
      </c>
      <c r="K1360">
        <v>642.55642524037398</v>
      </c>
      <c r="L1360">
        <v>525.77250961698303</v>
      </c>
      <c r="M1360">
        <v>63.2370479953981</v>
      </c>
      <c r="N1360">
        <v>0.87813144426040102</v>
      </c>
      <c r="O1360">
        <v>8.9952547967815306</v>
      </c>
      <c r="P1360">
        <v>134.267762203963</v>
      </c>
      <c r="Q1360">
        <v>0.13723973165659001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92</v>
      </c>
      <c r="E1361">
        <v>1112.0608418059901</v>
      </c>
      <c r="F1361">
        <v>228.84</v>
      </c>
      <c r="G1361">
        <v>-19.1701785696116</v>
      </c>
      <c r="H1361">
        <v>-14.7857877452977</v>
      </c>
      <c r="I1361">
        <v>-39.2269197852007</v>
      </c>
      <c r="J1361">
        <v>-4.7784787247197196</v>
      </c>
      <c r="K1361">
        <v>237.82998007040601</v>
      </c>
      <c r="M1361">
        <v>39.584751667154499</v>
      </c>
      <c r="N1361">
        <v>0.71156972418618603</v>
      </c>
      <c r="O1361">
        <v>66.928858591155304</v>
      </c>
      <c r="P1361">
        <v>38.690909090909003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278</v>
      </c>
      <c r="E1362">
        <v>1110.9987242100001</v>
      </c>
      <c r="F1362">
        <v>413.75</v>
      </c>
      <c r="G1362">
        <v>-49.859532531147501</v>
      </c>
      <c r="H1362">
        <v>-5.8240369239393903</v>
      </c>
      <c r="I1362">
        <v>-29.6495446877002</v>
      </c>
      <c r="J1362">
        <v>-8.9846606157014595</v>
      </c>
      <c r="K1362">
        <v>413.26617372654698</v>
      </c>
      <c r="L1362">
        <v>448.843844494873</v>
      </c>
      <c r="M1362">
        <v>36.613797296949798</v>
      </c>
      <c r="N1362">
        <v>1.59653097116467</v>
      </c>
      <c r="O1362">
        <v>37.280966767371602</v>
      </c>
      <c r="P1362">
        <v>12.4015213257266</v>
      </c>
      <c r="Q1362">
        <v>-0.155783870768085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D1363" t="s">
        <v>381</v>
      </c>
      <c r="E1363">
        <v>1110.5393415999999</v>
      </c>
      <c r="F1363">
        <v>170.2</v>
      </c>
      <c r="G1363">
        <v>41.395390878202299</v>
      </c>
      <c r="H1363">
        <v>1.4088249924259399</v>
      </c>
      <c r="I1363">
        <v>-43.264941665441498</v>
      </c>
      <c r="J1363">
        <v>11.207421545061599</v>
      </c>
      <c r="K1363">
        <v>172.351736870612</v>
      </c>
      <c r="L1363">
        <v>171.99218456585001</v>
      </c>
      <c r="M1363">
        <v>69.143852530421597</v>
      </c>
      <c r="N1363">
        <v>2.2333286880905199</v>
      </c>
      <c r="O1363">
        <v>75.235017626321905</v>
      </c>
      <c r="P1363">
        <v>75.463917525773198</v>
      </c>
      <c r="Q1363">
        <v>6.3797068218689997E-3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302</v>
      </c>
      <c r="E1364">
        <v>1107.0759469</v>
      </c>
      <c r="F1364">
        <v>463.35</v>
      </c>
      <c r="G1364">
        <v>-25.691592001335302</v>
      </c>
      <c r="H1364">
        <v>4.8148612749152502</v>
      </c>
      <c r="I1364">
        <v>-9.3182243782843805</v>
      </c>
      <c r="J1364">
        <v>-7.6234049997939302</v>
      </c>
      <c r="K1364">
        <v>432.192140011643</v>
      </c>
      <c r="L1364">
        <v>431.82204029285498</v>
      </c>
      <c r="M1364">
        <v>48.867499148603997</v>
      </c>
      <c r="N1364">
        <v>1.0818839673088201</v>
      </c>
      <c r="O1364">
        <v>12.852055681450199</v>
      </c>
      <c r="P1364">
        <v>28.121111571961801</v>
      </c>
      <c r="Q1364">
        <v>-7.0054596377310003E-3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D1365" t="s">
        <v>148</v>
      </c>
      <c r="E1365">
        <v>1104.8820000000001</v>
      </c>
      <c r="F1365">
        <v>60.99</v>
      </c>
      <c r="G1365">
        <v>779.18304042974796</v>
      </c>
      <c r="H1365">
        <v>-13.767519397762101</v>
      </c>
      <c r="I1365">
        <v>648.57441992525196</v>
      </c>
      <c r="J1365">
        <v>-10.231998944621999</v>
      </c>
      <c r="K1365">
        <v>62.162111074344097</v>
      </c>
      <c r="L1365">
        <v>35.815638800694202</v>
      </c>
      <c r="M1365">
        <v>20.918661524027801</v>
      </c>
      <c r="N1365">
        <v>0.58731378076766805</v>
      </c>
      <c r="O1365">
        <v>28.726020659124401</v>
      </c>
      <c r="P1365">
        <v>1132.12121212121</v>
      </c>
      <c r="Q1365">
        <v>0.17904766023600299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67</v>
      </c>
      <c r="E1366">
        <v>1103.987466288</v>
      </c>
      <c r="F1366">
        <v>35.380000000000003</v>
      </c>
      <c r="G1366">
        <v>139.40281235017</v>
      </c>
      <c r="H1366">
        <v>-10.2040878486147</v>
      </c>
      <c r="I1366">
        <v>76.845426768400898</v>
      </c>
      <c r="J1366">
        <v>-6.0473015412095199</v>
      </c>
      <c r="K1366">
        <v>30.867879118408698</v>
      </c>
      <c r="L1366">
        <v>24.5138121829686</v>
      </c>
      <c r="M1366">
        <v>59.605616966636902</v>
      </c>
      <c r="N1366">
        <v>3.1681339673181799</v>
      </c>
      <c r="O1366">
        <v>11.0514414923685</v>
      </c>
      <c r="P1366">
        <v>166.57437889572901</v>
      </c>
      <c r="Q1366">
        <v>8.7503496400488004E-2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535</v>
      </c>
      <c r="E1367">
        <v>1103.5825359999999</v>
      </c>
      <c r="F1367">
        <v>6576.6</v>
      </c>
      <c r="G1367">
        <v>167.07471742488099</v>
      </c>
      <c r="H1367">
        <v>16.4827448778227</v>
      </c>
      <c r="I1367">
        <v>39.695330043251303</v>
      </c>
      <c r="J1367">
        <v>15.1071167688425</v>
      </c>
      <c r="K1367">
        <v>5398.4336426171203</v>
      </c>
      <c r="L1367">
        <v>4618.0648033595598</v>
      </c>
      <c r="M1367">
        <v>82.921254099166205</v>
      </c>
      <c r="N1367">
        <v>2.8403363812581901</v>
      </c>
      <c r="O1367">
        <v>6.0532798102362797</v>
      </c>
      <c r="P1367">
        <v>202.79005524861799</v>
      </c>
      <c r="Q1367">
        <v>0.17105715879988401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67</v>
      </c>
      <c r="E1368">
        <v>1102.97349261</v>
      </c>
      <c r="F1368">
        <v>192.07</v>
      </c>
      <c r="G1368">
        <v>7.6663993815551601</v>
      </c>
      <c r="H1368">
        <v>23.3370522931775</v>
      </c>
      <c r="I1368">
        <v>14.093218246651601</v>
      </c>
      <c r="J1368">
        <v>23.722355959056799</v>
      </c>
      <c r="K1368">
        <v>159.19748964601899</v>
      </c>
      <c r="L1368">
        <v>153.527625704466</v>
      </c>
      <c r="M1368">
        <v>76.2813938609833</v>
      </c>
      <c r="N1368">
        <v>4.0831033827004504</v>
      </c>
      <c r="O1368">
        <v>14.442651116780301</v>
      </c>
      <c r="P1368">
        <v>36.997146932952901</v>
      </c>
      <c r="Q1368">
        <v>2.6591615317063E-2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230</v>
      </c>
      <c r="E1369">
        <v>1101.0921728000001</v>
      </c>
      <c r="F1369">
        <v>954.25</v>
      </c>
      <c r="G1369">
        <v>51.544423080125597</v>
      </c>
      <c r="H1369">
        <v>-12.6791342274797</v>
      </c>
      <c r="I1369">
        <v>9.4273602284332902</v>
      </c>
      <c r="J1369">
        <v>-2.8040935486178</v>
      </c>
      <c r="K1369">
        <v>957.80603939653804</v>
      </c>
      <c r="L1369">
        <v>869.01854192933899</v>
      </c>
      <c r="M1369">
        <v>41.993917094926601</v>
      </c>
      <c r="N1369">
        <v>0.93551867263228505</v>
      </c>
      <c r="O1369">
        <v>15.802986638721499</v>
      </c>
      <c r="P1369">
        <v>84.9142524949132</v>
      </c>
      <c r="Q1369">
        <v>5.3917895419707998E-2</v>
      </c>
    </row>
    <row r="1370" spans="1:17" hidden="1" x14ac:dyDescent="0.3">
      <c r="A1370" t="s">
        <v>2891</v>
      </c>
      <c r="B1370" t="s">
        <v>2892</v>
      </c>
      <c r="C1370" t="str">
        <f>IFERROR(VLOOKUP(Table1[[#This Row],[Ticker]],[1]!Table1[[Symbol]:[Industry]],2,FALSE),"-")</f>
        <v>-</v>
      </c>
      <c r="E1370">
        <v>1096.42309073</v>
      </c>
      <c r="F1370">
        <v>1132.9000000000001</v>
      </c>
      <c r="G1370">
        <v>431.22963576992203</v>
      </c>
      <c r="H1370">
        <v>8.9954850904020898</v>
      </c>
      <c r="I1370">
        <v>82.573439658649093</v>
      </c>
      <c r="J1370">
        <v>-7.1656130024855402</v>
      </c>
      <c r="K1370">
        <v>966.658343888329</v>
      </c>
      <c r="M1370">
        <v>50.023201243683999</v>
      </c>
      <c r="N1370">
        <v>1.2169112814895899</v>
      </c>
      <c r="O1370">
        <v>11.0424574101862</v>
      </c>
      <c r="P1370">
        <v>484.57172342621197</v>
      </c>
    </row>
    <row r="1371" spans="1:17" hidden="1" x14ac:dyDescent="0.3">
      <c r="A1371" t="s">
        <v>2893</v>
      </c>
      <c r="B1371" t="s">
        <v>2894</v>
      </c>
      <c r="C1371" t="str">
        <f>IFERROR(VLOOKUP(Table1[[#This Row],[Ticker]],[1]!Table1[[Symbol]:[Industry]],2,FALSE),"-")</f>
        <v>-</v>
      </c>
      <c r="D1371" t="s">
        <v>80</v>
      </c>
      <c r="E1371">
        <v>1093.5479310399901</v>
      </c>
      <c r="F1371">
        <v>245.3</v>
      </c>
      <c r="G1371">
        <v>-3.0836199317732298</v>
      </c>
      <c r="H1371">
        <v>9.3307401191914305</v>
      </c>
      <c r="I1371">
        <v>-2.3885131121482401</v>
      </c>
      <c r="J1371">
        <v>-0.53841698758828604</v>
      </c>
      <c r="K1371">
        <v>222.18256801697299</v>
      </c>
      <c r="L1371">
        <v>215.30837007237301</v>
      </c>
      <c r="M1371">
        <v>66.6630455808546</v>
      </c>
      <c r="N1371">
        <v>1.3900870873987099</v>
      </c>
      <c r="O1371">
        <v>5.5809213208316297</v>
      </c>
      <c r="P1371">
        <v>36.2777777777777</v>
      </c>
      <c r="Q1371">
        <v>-2.0159182093397999E-2</v>
      </c>
    </row>
    <row r="1372" spans="1:17" hidden="1" x14ac:dyDescent="0.3">
      <c r="A1372" t="s">
        <v>2895</v>
      </c>
      <c r="B1372" t="s">
        <v>2896</v>
      </c>
      <c r="C1372" t="str">
        <f>IFERROR(VLOOKUP(Table1[[#This Row],[Ticker]],[1]!Table1[[Symbol]:[Industry]],2,FALSE),"-")</f>
        <v>-</v>
      </c>
      <c r="D1372" t="s">
        <v>278</v>
      </c>
      <c r="E1372">
        <v>1089.6545554469999</v>
      </c>
      <c r="F1372">
        <v>203.39</v>
      </c>
      <c r="G1372">
        <v>-33.534078495348901</v>
      </c>
      <c r="H1372">
        <v>-5.5636907541939697</v>
      </c>
      <c r="I1372">
        <v>-19.003891740539402</v>
      </c>
      <c r="J1372">
        <v>-9.05188543291891</v>
      </c>
      <c r="K1372">
        <v>200.75827516800101</v>
      </c>
      <c r="M1372">
        <v>42.2587952566684</v>
      </c>
      <c r="N1372">
        <v>0.82807580964342098</v>
      </c>
      <c r="O1372">
        <v>16.156153203205601</v>
      </c>
      <c r="P1372">
        <v>21.973013493253301</v>
      </c>
    </row>
    <row r="1373" spans="1:17" hidden="1" x14ac:dyDescent="0.3">
      <c r="A1373" t="s">
        <v>2897</v>
      </c>
      <c r="B1373" t="s">
        <v>2898</v>
      </c>
      <c r="C1373" t="str">
        <f>IFERROR(VLOOKUP(Table1[[#This Row],[Ticker]],[1]!Table1[[Symbol]:[Industry]],2,FALSE),"-")</f>
        <v>-</v>
      </c>
      <c r="D1373" t="s">
        <v>342</v>
      </c>
      <c r="E1373">
        <v>1086.9983238</v>
      </c>
      <c r="F1373">
        <v>777.65</v>
      </c>
      <c r="G1373">
        <v>454.82381074819102</v>
      </c>
      <c r="H1373">
        <v>4.9335987914281496</v>
      </c>
      <c r="I1373">
        <v>262.289785958734</v>
      </c>
      <c r="J1373">
        <v>19.052584865719801</v>
      </c>
      <c r="K1373">
        <v>598.89929291506905</v>
      </c>
      <c r="L1373">
        <v>389.80672260661402</v>
      </c>
      <c r="M1373">
        <v>81.335355533554306</v>
      </c>
      <c r="N1373">
        <v>1.55177868064386</v>
      </c>
      <c r="O1373">
        <v>0.10930367131742801</v>
      </c>
      <c r="P1373">
        <v>564.09052092228796</v>
      </c>
      <c r="Q1373">
        <v>0.25253185439995501</v>
      </c>
    </row>
    <row r="1374" spans="1:17" hidden="1" x14ac:dyDescent="0.3">
      <c r="A1374" t="s">
        <v>2899</v>
      </c>
      <c r="B1374" t="s">
        <v>2900</v>
      </c>
      <c r="C1374" t="str">
        <f>IFERROR(VLOOKUP(Table1[[#This Row],[Ticker]],[1]!Table1[[Symbol]:[Industry]],2,FALSE),"-")</f>
        <v>-</v>
      </c>
      <c r="D1374" t="s">
        <v>278</v>
      </c>
      <c r="E1374">
        <v>1082.38951372</v>
      </c>
      <c r="F1374">
        <v>89.68</v>
      </c>
      <c r="G1374">
        <v>18.606177043826101</v>
      </c>
      <c r="H1374">
        <v>-1.29341481866569</v>
      </c>
      <c r="I1374">
        <v>-20.412223423170001</v>
      </c>
      <c r="J1374">
        <v>-6.9597515107273704</v>
      </c>
      <c r="K1374">
        <v>87.222894040554607</v>
      </c>
      <c r="L1374">
        <v>86.322752946781904</v>
      </c>
      <c r="M1374">
        <v>51.034559157583601</v>
      </c>
      <c r="N1374">
        <v>1.7417476851515701</v>
      </c>
      <c r="O1374">
        <v>30.463871543264901</v>
      </c>
      <c r="P1374">
        <v>63.054545454545398</v>
      </c>
      <c r="Q1374">
        <v>0.160964809876496</v>
      </c>
    </row>
    <row r="1375" spans="1:17" hidden="1" x14ac:dyDescent="0.3">
      <c r="A1375" t="s">
        <v>2901</v>
      </c>
      <c r="B1375" t="s">
        <v>2902</v>
      </c>
      <c r="C1375" t="str">
        <f>IFERROR(VLOOKUP(Table1[[#This Row],[Ticker]],[1]!Table1[[Symbol]:[Industry]],2,FALSE),"-")</f>
        <v>-</v>
      </c>
      <c r="D1375" t="s">
        <v>375</v>
      </c>
      <c r="E1375">
        <v>1082.0663349599999</v>
      </c>
      <c r="F1375">
        <v>464.8</v>
      </c>
      <c r="G1375">
        <v>144.61079644997099</v>
      </c>
      <c r="H1375">
        <v>3.9096424919102</v>
      </c>
      <c r="I1375">
        <v>2.6212555926605901</v>
      </c>
      <c r="J1375">
        <v>-1.95329989782416</v>
      </c>
      <c r="K1375">
        <v>418.260233580278</v>
      </c>
      <c r="L1375">
        <v>373.04701077367997</v>
      </c>
      <c r="M1375">
        <v>54.912396231782999</v>
      </c>
      <c r="N1375">
        <v>1.4097025204548199</v>
      </c>
      <c r="O1375">
        <v>6.0671256454388898</v>
      </c>
      <c r="P1375">
        <v>172.45017584994099</v>
      </c>
      <c r="Q1375">
        <v>8.0577846949853996E-2</v>
      </c>
    </row>
    <row r="1376" spans="1:17" hidden="1" x14ac:dyDescent="0.3">
      <c r="A1376" t="s">
        <v>2903</v>
      </c>
      <c r="B1376" t="s">
        <v>2904</v>
      </c>
      <c r="C1376" t="str">
        <f>IFERROR(VLOOKUP(Table1[[#This Row],[Ticker]],[1]!Table1[[Symbol]:[Industry]],2,FALSE),"-")</f>
        <v>-</v>
      </c>
      <c r="D1376" t="s">
        <v>278</v>
      </c>
      <c r="E1376">
        <v>1078.8738853469999</v>
      </c>
      <c r="F1376">
        <v>117.3</v>
      </c>
      <c r="G1376">
        <v>-20.4049598532389</v>
      </c>
      <c r="H1376">
        <v>-6.6920376567158604</v>
      </c>
      <c r="I1376">
        <v>12.2619310442706</v>
      </c>
      <c r="J1376">
        <v>-2.7645316245573999</v>
      </c>
      <c r="K1376">
        <v>113.36731742414401</v>
      </c>
      <c r="L1376">
        <v>105.52075276986599</v>
      </c>
      <c r="M1376">
        <v>47.711400206725799</v>
      </c>
      <c r="N1376">
        <v>0.62588017286441</v>
      </c>
      <c r="O1376">
        <v>12.9156010230178</v>
      </c>
      <c r="P1376">
        <v>43.223443223443198</v>
      </c>
      <c r="Q1376">
        <v>-2.9911261205048001E-2</v>
      </c>
    </row>
    <row r="1377" spans="1:17" hidden="1" x14ac:dyDescent="0.3">
      <c r="A1377" t="s">
        <v>2905</v>
      </c>
      <c r="B1377" t="s">
        <v>2906</v>
      </c>
      <c r="C1377" t="str">
        <f>IFERROR(VLOOKUP(Table1[[#This Row],[Ticker]],[1]!Table1[[Symbol]:[Industry]],2,FALSE),"-")</f>
        <v>-</v>
      </c>
      <c r="D1377" t="s">
        <v>391</v>
      </c>
      <c r="E1377">
        <v>1078.3759500000001</v>
      </c>
      <c r="F1377">
        <v>334.3</v>
      </c>
      <c r="G1377">
        <v>-8.0639730223144408</v>
      </c>
      <c r="H1377">
        <v>1.97036419039169</v>
      </c>
      <c r="I1377">
        <v>-30.870907790149101</v>
      </c>
      <c r="J1377">
        <v>-4.2257636659400903</v>
      </c>
      <c r="K1377">
        <v>326.07726107651899</v>
      </c>
      <c r="L1377">
        <v>335.15802610455398</v>
      </c>
      <c r="M1377">
        <v>52.313545448433899</v>
      </c>
      <c r="N1377">
        <v>0.99958637373480597</v>
      </c>
      <c r="O1377">
        <v>51.585402333233603</v>
      </c>
      <c r="P1377">
        <v>34.230074282272597</v>
      </c>
      <c r="Q1377">
        <v>-5.5608732527299997E-4</v>
      </c>
    </row>
    <row r="1378" spans="1:17" hidden="1" x14ac:dyDescent="0.3">
      <c r="A1378" t="s">
        <v>2907</v>
      </c>
      <c r="B1378" t="s">
        <v>2908</v>
      </c>
      <c r="C1378" t="str">
        <f>IFERROR(VLOOKUP(Table1[[#This Row],[Ticker]],[1]!Table1[[Symbol]:[Industry]],2,FALSE),"-")</f>
        <v>-</v>
      </c>
      <c r="D1378" t="s">
        <v>613</v>
      </c>
      <c r="E1378">
        <v>1076.363376</v>
      </c>
      <c r="F1378">
        <v>875.7</v>
      </c>
      <c r="G1378">
        <v>-24.152395095063099</v>
      </c>
      <c r="H1378">
        <v>1.6397370880465501</v>
      </c>
      <c r="I1378">
        <v>-4.6264683174166796</v>
      </c>
      <c r="J1378">
        <v>2.0874408429165698</v>
      </c>
      <c r="K1378">
        <v>811.28457075238896</v>
      </c>
      <c r="L1378">
        <v>805.05405372365499</v>
      </c>
      <c r="M1378">
        <v>81.337757915161006</v>
      </c>
      <c r="N1378">
        <v>1.28915066168403</v>
      </c>
      <c r="O1378">
        <v>8.27338129496402</v>
      </c>
      <c r="P1378">
        <v>24.292101341281601</v>
      </c>
    </row>
    <row r="1379" spans="1:17" hidden="1" x14ac:dyDescent="0.3">
      <c r="A1379" t="s">
        <v>2909</v>
      </c>
      <c r="B1379" t="s">
        <v>2910</v>
      </c>
      <c r="C1379" t="str">
        <f>IFERROR(VLOOKUP(Table1[[#This Row],[Ticker]],[1]!Table1[[Symbol]:[Industry]],2,FALSE),"-")</f>
        <v>-</v>
      </c>
      <c r="D1379" t="s">
        <v>2911</v>
      </c>
      <c r="E1379">
        <v>1074.2060368929999</v>
      </c>
      <c r="F1379">
        <v>32.22</v>
      </c>
      <c r="G1379">
        <v>-47.426009120494797</v>
      </c>
      <c r="H1379">
        <v>-0.528119395046725</v>
      </c>
      <c r="I1379">
        <v>-31.298460974094102</v>
      </c>
      <c r="J1379">
        <v>-6.2979421971056198</v>
      </c>
      <c r="K1379">
        <v>31.308639104336201</v>
      </c>
      <c r="L1379">
        <v>34.612954710346699</v>
      </c>
      <c r="M1379">
        <v>44.797565919486701</v>
      </c>
      <c r="N1379">
        <v>1.1389459176344601</v>
      </c>
      <c r="O1379">
        <v>61.390440720049597</v>
      </c>
      <c r="P1379">
        <v>23.923076923076898</v>
      </c>
      <c r="Q1379">
        <v>0.15445086317944101</v>
      </c>
    </row>
    <row r="1380" spans="1:17" hidden="1" x14ac:dyDescent="0.3">
      <c r="A1380" t="s">
        <v>2912</v>
      </c>
      <c r="B1380" t="s">
        <v>2913</v>
      </c>
      <c r="C1380" t="str">
        <f>IFERROR(VLOOKUP(Table1[[#This Row],[Ticker]],[1]!Table1[[Symbol]:[Industry]],2,FALSE),"-")</f>
        <v>-</v>
      </c>
      <c r="D1380" t="s">
        <v>119</v>
      </c>
      <c r="E1380">
        <v>1074.10556223</v>
      </c>
      <c r="F1380">
        <v>150.08000000000001</v>
      </c>
      <c r="G1380">
        <v>-45.612306247518198</v>
      </c>
      <c r="H1380">
        <v>-8.0436856722265802</v>
      </c>
      <c r="I1380">
        <v>-17.879486452960698</v>
      </c>
      <c r="J1380">
        <v>-6.9284801043310704</v>
      </c>
      <c r="K1380">
        <v>149.081459065324</v>
      </c>
      <c r="L1380">
        <v>154.38716156721901</v>
      </c>
      <c r="M1380">
        <v>42.248346030217299</v>
      </c>
      <c r="N1380">
        <v>0.44340593747321599</v>
      </c>
      <c r="O1380">
        <v>48.0543710021321</v>
      </c>
      <c r="P1380">
        <v>18.828186856690401</v>
      </c>
      <c r="Q1380">
        <v>5.2804382865710001E-2</v>
      </c>
    </row>
    <row r="1381" spans="1:17" hidden="1" x14ac:dyDescent="0.3">
      <c r="A1381" t="s">
        <v>2914</v>
      </c>
      <c r="B1381" t="s">
        <v>2915</v>
      </c>
      <c r="C1381" t="str">
        <f>IFERROR(VLOOKUP(Table1[[#This Row],[Ticker]],[1]!Table1[[Symbol]:[Industry]],2,FALSE),"-")</f>
        <v>-</v>
      </c>
      <c r="D1381" t="s">
        <v>542</v>
      </c>
      <c r="E1381">
        <v>1073.18819801</v>
      </c>
      <c r="F1381">
        <v>478</v>
      </c>
      <c r="G1381">
        <v>5.2099327815040297</v>
      </c>
      <c r="H1381">
        <v>9.2131936319404595</v>
      </c>
      <c r="I1381">
        <v>-28.145944968845701</v>
      </c>
      <c r="J1381">
        <v>-5.5917702531435296</v>
      </c>
      <c r="K1381">
        <v>429.85482345022302</v>
      </c>
      <c r="L1381">
        <v>456.18995673144798</v>
      </c>
      <c r="M1381">
        <v>58.863011996397901</v>
      </c>
      <c r="N1381">
        <v>2.9379067300128399</v>
      </c>
      <c r="O1381">
        <v>37.008368200836799</v>
      </c>
      <c r="P1381">
        <v>59.3333333333333</v>
      </c>
      <c r="Q1381">
        <v>-5.6025866211593001E-2</v>
      </c>
    </row>
    <row r="1382" spans="1:17" hidden="1" x14ac:dyDescent="0.3">
      <c r="A1382" t="s">
        <v>2916</v>
      </c>
      <c r="B1382" t="s">
        <v>2917</v>
      </c>
      <c r="C1382" t="str">
        <f>IFERROR(VLOOKUP(Table1[[#This Row],[Ticker]],[1]!Table1[[Symbol]:[Industry]],2,FALSE),"-")</f>
        <v>-</v>
      </c>
      <c r="D1382" t="s">
        <v>542</v>
      </c>
      <c r="E1382">
        <v>1072.354415216</v>
      </c>
      <c r="F1382">
        <v>154.29</v>
      </c>
      <c r="G1382">
        <v>-21.546435336819702</v>
      </c>
      <c r="H1382">
        <v>-4.6899049097377397</v>
      </c>
      <c r="I1382">
        <v>-15.4463193868209</v>
      </c>
      <c r="J1382">
        <v>-3.5098890451109699</v>
      </c>
      <c r="K1382">
        <v>156.84618105697501</v>
      </c>
      <c r="L1382">
        <v>162.866203398902</v>
      </c>
      <c r="M1382">
        <v>45.298026285530298</v>
      </c>
      <c r="N1382">
        <v>1.00922017331212</v>
      </c>
      <c r="O1382">
        <v>40.676647870892403</v>
      </c>
      <c r="P1382">
        <v>21.5360378101614</v>
      </c>
      <c r="Q1382">
        <v>5.7182954204979E-2</v>
      </c>
    </row>
    <row r="1383" spans="1:17" hidden="1" x14ac:dyDescent="0.3">
      <c r="A1383" t="s">
        <v>2918</v>
      </c>
      <c r="B1383" t="s">
        <v>2919</v>
      </c>
      <c r="C1383" t="str">
        <f>IFERROR(VLOOKUP(Table1[[#This Row],[Ticker]],[1]!Table1[[Symbol]:[Industry]],2,FALSE),"-")</f>
        <v>-</v>
      </c>
      <c r="D1383" t="s">
        <v>983</v>
      </c>
      <c r="E1383">
        <v>1070.5411311</v>
      </c>
      <c r="F1383">
        <v>760.25</v>
      </c>
      <c r="G1383">
        <v>56.754196688461299</v>
      </c>
      <c r="H1383">
        <v>8.6165712385764497</v>
      </c>
      <c r="I1383">
        <v>-0.90675866509356695</v>
      </c>
      <c r="J1383">
        <v>-7.0828909229821599</v>
      </c>
      <c r="K1383">
        <v>690.21338316186598</v>
      </c>
      <c r="L1383">
        <v>625.661963451681</v>
      </c>
      <c r="M1383">
        <v>54.703735031733601</v>
      </c>
      <c r="N1383">
        <v>2.71246306666061</v>
      </c>
      <c r="O1383">
        <v>13.863860572180201</v>
      </c>
      <c r="P1383">
        <v>88.180693069306898</v>
      </c>
      <c r="Q1383">
        <v>6.1384558477148E-2</v>
      </c>
    </row>
    <row r="1384" spans="1:17" hidden="1" x14ac:dyDescent="0.3">
      <c r="A1384" t="s">
        <v>2920</v>
      </c>
      <c r="B1384" t="s">
        <v>2921</v>
      </c>
      <c r="C1384" t="str">
        <f>IFERROR(VLOOKUP(Table1[[#This Row],[Ticker]],[1]!Table1[[Symbol]:[Industry]],2,FALSE),"-")</f>
        <v>-</v>
      </c>
      <c r="D1384" t="s">
        <v>267</v>
      </c>
      <c r="E1384">
        <v>1069.926627375</v>
      </c>
      <c r="F1384">
        <v>394.1</v>
      </c>
      <c r="G1384">
        <v>50.106661547706999</v>
      </c>
      <c r="H1384">
        <v>-1.7821182198818699</v>
      </c>
      <c r="I1384">
        <v>21.629647012070699</v>
      </c>
      <c r="J1384">
        <v>-7.3863826045910699</v>
      </c>
      <c r="K1384">
        <v>391.559810599321</v>
      </c>
      <c r="L1384">
        <v>350.26666147422901</v>
      </c>
      <c r="M1384">
        <v>34.494277929043498</v>
      </c>
      <c r="N1384">
        <v>1.5172893549153299</v>
      </c>
      <c r="O1384">
        <v>33.214920071047899</v>
      </c>
      <c r="P1384">
        <v>86.467944168440994</v>
      </c>
      <c r="Q1384">
        <v>9.7243810430527003E-2</v>
      </c>
    </row>
    <row r="1385" spans="1:17" hidden="1" x14ac:dyDescent="0.3">
      <c r="A1385" t="s">
        <v>2922</v>
      </c>
      <c r="B1385" t="s">
        <v>2923</v>
      </c>
      <c r="C1385" t="str">
        <f>IFERROR(VLOOKUP(Table1[[#This Row],[Ticker]],[1]!Table1[[Symbol]:[Industry]],2,FALSE),"-")</f>
        <v>-</v>
      </c>
      <c r="D1385" t="s">
        <v>62</v>
      </c>
      <c r="E1385">
        <v>1064.7678709439999</v>
      </c>
      <c r="F1385">
        <v>103.03</v>
      </c>
      <c r="G1385">
        <v>3.0329990570251502</v>
      </c>
      <c r="H1385">
        <v>-10.474191516176999</v>
      </c>
      <c r="I1385">
        <v>-28.429327036855199</v>
      </c>
      <c r="J1385">
        <v>-5.5609123986197702</v>
      </c>
      <c r="K1385">
        <v>107.239723619644</v>
      </c>
      <c r="L1385">
        <v>109.002054281056</v>
      </c>
      <c r="M1385">
        <v>35.242718301825903</v>
      </c>
      <c r="N1385">
        <v>0.93142270126110704</v>
      </c>
      <c r="O1385">
        <v>45.200427060079498</v>
      </c>
      <c r="P1385">
        <v>36.554009277667298</v>
      </c>
      <c r="Q1385">
        <v>-3.4443695815324998E-2</v>
      </c>
    </row>
    <row r="1386" spans="1:17" hidden="1" x14ac:dyDescent="0.3">
      <c r="A1386" t="s">
        <v>2924</v>
      </c>
      <c r="B1386" t="s">
        <v>2925</v>
      </c>
      <c r="C1386" t="str">
        <f>IFERROR(VLOOKUP(Table1[[#This Row],[Ticker]],[1]!Table1[[Symbol]:[Industry]],2,FALSE),"-")</f>
        <v>-</v>
      </c>
      <c r="D1386" t="s">
        <v>659</v>
      </c>
      <c r="E1386">
        <v>1061.9208000000001</v>
      </c>
      <c r="F1386">
        <v>114.76</v>
      </c>
      <c r="G1386">
        <v>156.306602430011</v>
      </c>
      <c r="H1386">
        <v>15.295326729445</v>
      </c>
      <c r="I1386">
        <v>111.235447846925</v>
      </c>
      <c r="J1386">
        <v>-2.4060963184058002</v>
      </c>
      <c r="K1386">
        <v>93.940846773518302</v>
      </c>
      <c r="L1386">
        <v>71.357900217271094</v>
      </c>
      <c r="M1386">
        <v>63.950458527912602</v>
      </c>
      <c r="N1386">
        <v>1.20364365621768</v>
      </c>
      <c r="O1386">
        <v>2.6315789473683999</v>
      </c>
      <c r="P1386">
        <v>186.54182272159801</v>
      </c>
      <c r="Q1386">
        <v>0.100181032013495</v>
      </c>
    </row>
    <row r="1387" spans="1:17" hidden="1" x14ac:dyDescent="0.3">
      <c r="A1387" t="s">
        <v>2926</v>
      </c>
      <c r="B1387" t="s">
        <v>2927</v>
      </c>
      <c r="C1387" t="str">
        <f>IFERROR(VLOOKUP(Table1[[#This Row],[Ticker]],[1]!Table1[[Symbol]:[Industry]],2,FALSE),"-")</f>
        <v>-</v>
      </c>
      <c r="D1387" t="s">
        <v>230</v>
      </c>
      <c r="E1387">
        <v>1061.7943499999999</v>
      </c>
      <c r="F1387">
        <v>1000.35</v>
      </c>
      <c r="G1387">
        <v>91.376741746513602</v>
      </c>
      <c r="H1387">
        <v>13.399924474719899</v>
      </c>
      <c r="I1387">
        <v>31.750926357089099</v>
      </c>
      <c r="J1387">
        <v>-6.2249509881668299</v>
      </c>
      <c r="K1387">
        <v>845.226498416803</v>
      </c>
      <c r="L1387">
        <v>660.20194507431597</v>
      </c>
      <c r="M1387">
        <v>54.915119851103597</v>
      </c>
      <c r="N1387">
        <v>0.97453196154494803</v>
      </c>
      <c r="O1387">
        <v>11.0611286049882</v>
      </c>
      <c r="P1387">
        <v>177.875</v>
      </c>
      <c r="Q1387">
        <v>0.188866332729523</v>
      </c>
    </row>
    <row r="1388" spans="1:17" hidden="1" x14ac:dyDescent="0.3">
      <c r="A1388" t="s">
        <v>2928</v>
      </c>
      <c r="B1388" t="s">
        <v>2929</v>
      </c>
      <c r="C1388" t="str">
        <f>IFERROR(VLOOKUP(Table1[[#This Row],[Ticker]],[1]!Table1[[Symbol]:[Industry]],2,FALSE),"-")</f>
        <v>-</v>
      </c>
      <c r="D1388" t="s">
        <v>414</v>
      </c>
      <c r="E1388">
        <v>1059.2961697999999</v>
      </c>
      <c r="F1388">
        <v>206.69</v>
      </c>
      <c r="G1388">
        <v>-5.0413730315237499</v>
      </c>
      <c r="H1388">
        <v>-10.483006122212601</v>
      </c>
      <c r="I1388">
        <v>-30.135150368939701</v>
      </c>
      <c r="J1388">
        <v>-5.0050812197316397</v>
      </c>
      <c r="K1388">
        <v>214.74247555872699</v>
      </c>
      <c r="L1388">
        <v>215.50363076466201</v>
      </c>
      <c r="M1388">
        <v>35.026588389044001</v>
      </c>
      <c r="N1388">
        <v>0.86084708642603802</v>
      </c>
      <c r="O1388">
        <v>30.606221878174999</v>
      </c>
      <c r="P1388">
        <v>28.5385572139303</v>
      </c>
      <c r="Q1388">
        <v>3.2023239277672998E-2</v>
      </c>
    </row>
    <row r="1389" spans="1:17" hidden="1" x14ac:dyDescent="0.3">
      <c r="A1389" t="s">
        <v>2930</v>
      </c>
      <c r="B1389" t="s">
        <v>2931</v>
      </c>
      <c r="C1389" t="str">
        <f>IFERROR(VLOOKUP(Table1[[#This Row],[Ticker]],[1]!Table1[[Symbol]:[Industry]],2,FALSE),"-")</f>
        <v>-</v>
      </c>
      <c r="D1389" t="s">
        <v>414</v>
      </c>
      <c r="E1389">
        <v>1058.7</v>
      </c>
      <c r="F1389">
        <v>35.229999999999997</v>
      </c>
      <c r="G1389">
        <v>-42.162806145498202</v>
      </c>
      <c r="H1389">
        <v>-3.1209309283926401</v>
      </c>
      <c r="I1389">
        <v>-27.5677392853996</v>
      </c>
      <c r="J1389">
        <v>2.41824191747508</v>
      </c>
      <c r="K1389">
        <v>35.100677493243197</v>
      </c>
      <c r="M1389">
        <v>60.1998145344606</v>
      </c>
      <c r="N1389">
        <v>1.0226004840613701</v>
      </c>
      <c r="O1389">
        <v>24.7516321317059</v>
      </c>
      <c r="P1389">
        <v>17.433333333333302</v>
      </c>
    </row>
    <row r="1390" spans="1:17" hidden="1" x14ac:dyDescent="0.3">
      <c r="A1390" t="s">
        <v>2932</v>
      </c>
      <c r="B1390" t="s">
        <v>2933</v>
      </c>
      <c r="C1390" t="str">
        <f>IFERROR(VLOOKUP(Table1[[#This Row],[Ticker]],[1]!Table1[[Symbol]:[Industry]],2,FALSE),"-")</f>
        <v>-</v>
      </c>
      <c r="D1390" t="s">
        <v>24</v>
      </c>
      <c r="E1390">
        <v>1057.8435232039999</v>
      </c>
      <c r="F1390">
        <v>41.34</v>
      </c>
      <c r="G1390">
        <v>105.12488682332901</v>
      </c>
      <c r="H1390">
        <v>-9.1522209160794397</v>
      </c>
      <c r="I1390">
        <v>22.6179199664954</v>
      </c>
      <c r="J1390">
        <v>-7.26914291004611</v>
      </c>
      <c r="K1390">
        <v>42.786575952601403</v>
      </c>
      <c r="L1390">
        <v>37.934586510552101</v>
      </c>
      <c r="M1390">
        <v>37.126410056403699</v>
      </c>
      <c r="N1390">
        <v>1.5861720328731199</v>
      </c>
      <c r="O1390">
        <v>42.718916303821899</v>
      </c>
      <c r="P1390">
        <v>138.27089337175701</v>
      </c>
      <c r="Q1390">
        <v>8.7255353166263996E-2</v>
      </c>
    </row>
    <row r="1391" spans="1:17" hidden="1" x14ac:dyDescent="0.3">
      <c r="A1391" t="s">
        <v>2934</v>
      </c>
      <c r="B1391" t="s">
        <v>2935</v>
      </c>
      <c r="C1391" t="str">
        <f>IFERROR(VLOOKUP(Table1[[#This Row],[Ticker]],[1]!Table1[[Symbol]:[Industry]],2,FALSE),"-")</f>
        <v>-</v>
      </c>
      <c r="D1391" t="s">
        <v>866</v>
      </c>
      <c r="E1391">
        <v>1057.8199412500001</v>
      </c>
      <c r="F1391">
        <v>747.6</v>
      </c>
      <c r="G1391">
        <v>23.510531793650099</v>
      </c>
      <c r="H1391">
        <v>-5.0441426824202003</v>
      </c>
      <c r="I1391">
        <v>-19.502813385611301</v>
      </c>
      <c r="J1391">
        <v>-4.7887727902392401</v>
      </c>
      <c r="K1391">
        <v>749.23390298840502</v>
      </c>
      <c r="L1391">
        <v>711.53176099309599</v>
      </c>
      <c r="M1391">
        <v>50.800785038956001</v>
      </c>
      <c r="N1391">
        <v>1.2477166010776199</v>
      </c>
      <c r="O1391">
        <v>22.3916532905297</v>
      </c>
      <c r="P1391">
        <v>59.046909903201701</v>
      </c>
      <c r="Q1391">
        <v>0.11671943163363201</v>
      </c>
    </row>
    <row r="1392" spans="1:17" hidden="1" x14ac:dyDescent="0.3">
      <c r="A1392" t="s">
        <v>2936</v>
      </c>
      <c r="B1392" t="s">
        <v>2937</v>
      </c>
      <c r="C1392" t="str">
        <f>IFERROR(VLOOKUP(Table1[[#This Row],[Ticker]],[1]!Table1[[Symbol]:[Industry]],2,FALSE),"-")</f>
        <v>-</v>
      </c>
      <c r="D1392" t="s">
        <v>302</v>
      </c>
      <c r="E1392">
        <v>1057.8</v>
      </c>
      <c r="F1392">
        <v>501</v>
      </c>
      <c r="G1392">
        <v>23.540629339797199</v>
      </c>
      <c r="H1392">
        <v>-9.4399956877066202</v>
      </c>
      <c r="I1392">
        <v>-25.748273037361901</v>
      </c>
      <c r="J1392">
        <v>-6.1616815870568997</v>
      </c>
      <c r="K1392">
        <v>537.72556519589898</v>
      </c>
      <c r="L1392">
        <v>525.17549977474198</v>
      </c>
      <c r="M1392">
        <v>44.411257143678498</v>
      </c>
      <c r="N1392">
        <v>1.58772242900117</v>
      </c>
      <c r="O1392">
        <v>59.670658682634702</v>
      </c>
      <c r="P1392">
        <v>51.933282789992397</v>
      </c>
      <c r="Q1392">
        <v>0.109791093211919</v>
      </c>
    </row>
    <row r="1393" spans="1:17" hidden="1" x14ac:dyDescent="0.3">
      <c r="A1393" t="s">
        <v>2938</v>
      </c>
      <c r="B1393" t="s">
        <v>2939</v>
      </c>
      <c r="C1393" t="str">
        <f>IFERROR(VLOOKUP(Table1[[#This Row],[Ticker]],[1]!Table1[[Symbol]:[Industry]],2,FALSE),"-")</f>
        <v>-</v>
      </c>
      <c r="D1393" t="s">
        <v>613</v>
      </c>
      <c r="E1393">
        <v>1056.7133779000001</v>
      </c>
      <c r="F1393">
        <v>305.45</v>
      </c>
      <c r="G1393">
        <v>-15.4224358182543</v>
      </c>
      <c r="H1393">
        <v>1.4908136712818301</v>
      </c>
      <c r="I1393">
        <v>-5.0954841103200197</v>
      </c>
      <c r="J1393">
        <v>2.9280096902312498</v>
      </c>
      <c r="K1393">
        <v>275.85896913120399</v>
      </c>
      <c r="L1393">
        <v>282.514765639779</v>
      </c>
      <c r="M1393">
        <v>68.514105270031294</v>
      </c>
      <c r="N1393">
        <v>2.00916775288455</v>
      </c>
      <c r="O1393">
        <v>17.727942380094898</v>
      </c>
      <c r="P1393">
        <v>35.755555555555503</v>
      </c>
      <c r="Q1393">
        <v>1.201710689616E-2</v>
      </c>
    </row>
    <row r="1394" spans="1:17" hidden="1" x14ac:dyDescent="0.3">
      <c r="A1394" t="s">
        <v>2940</v>
      </c>
      <c r="B1394" t="s">
        <v>2941</v>
      </c>
      <c r="C1394" t="str">
        <f>IFERROR(VLOOKUP(Table1[[#This Row],[Ticker]],[1]!Table1[[Symbol]:[Industry]],2,FALSE),"-")</f>
        <v>-</v>
      </c>
      <c r="D1394" t="s">
        <v>2942</v>
      </c>
      <c r="E1394">
        <v>1055.252217</v>
      </c>
      <c r="F1394">
        <v>169.88</v>
      </c>
      <c r="G1394">
        <v>-71.420981567868097</v>
      </c>
      <c r="H1394">
        <v>-9.0169372698463501</v>
      </c>
      <c r="I1394">
        <v>-50.764577876392302</v>
      </c>
      <c r="J1394">
        <v>-5.74107110097997</v>
      </c>
      <c r="K1394">
        <v>174.55779645823901</v>
      </c>
      <c r="M1394">
        <v>39.607538487860403</v>
      </c>
      <c r="N1394">
        <v>0.72979222554657497</v>
      </c>
      <c r="O1394">
        <v>91.193783847421699</v>
      </c>
      <c r="P1394">
        <v>16.997245179063299</v>
      </c>
    </row>
    <row r="1395" spans="1:17" hidden="1" x14ac:dyDescent="0.3">
      <c r="A1395" t="s">
        <v>2943</v>
      </c>
      <c r="B1395" t="s">
        <v>2944</v>
      </c>
      <c r="C1395" t="str">
        <f>IFERROR(VLOOKUP(Table1[[#This Row],[Ticker]],[1]!Table1[[Symbol]:[Industry]],2,FALSE),"-")</f>
        <v>-</v>
      </c>
      <c r="D1395" t="s">
        <v>620</v>
      </c>
      <c r="E1395">
        <v>1055.1500381339999</v>
      </c>
      <c r="F1395">
        <v>46.16</v>
      </c>
      <c r="G1395">
        <v>92.0227470531173</v>
      </c>
      <c r="H1395">
        <v>48.111575396897202</v>
      </c>
      <c r="I1395">
        <v>51.869514818521097</v>
      </c>
      <c r="J1395">
        <v>23.596700102175799</v>
      </c>
      <c r="K1395">
        <v>32.556154627586999</v>
      </c>
      <c r="L1395">
        <v>30.132399837218902</v>
      </c>
      <c r="M1395">
        <v>86.007637179615102</v>
      </c>
      <c r="N1395">
        <v>3.98016072214467</v>
      </c>
      <c r="O1395">
        <v>14.168110918544199</v>
      </c>
      <c r="P1395">
        <v>134.314720812182</v>
      </c>
      <c r="Q1395">
        <v>5.6106490439200001E-3</v>
      </c>
    </row>
    <row r="1396" spans="1:17" hidden="1" x14ac:dyDescent="0.3">
      <c r="A1396" t="s">
        <v>2945</v>
      </c>
      <c r="B1396" t="s">
        <v>2946</v>
      </c>
      <c r="C1396" t="str">
        <f>IFERROR(VLOOKUP(Table1[[#This Row],[Ticker]],[1]!Table1[[Symbol]:[Industry]],2,FALSE),"-")</f>
        <v>-</v>
      </c>
      <c r="D1396" t="s">
        <v>207</v>
      </c>
      <c r="E1396">
        <v>1053.7678099899999</v>
      </c>
      <c r="F1396">
        <v>480.85</v>
      </c>
      <c r="G1396">
        <v>-9.0949554726760908</v>
      </c>
      <c r="H1396">
        <v>-9.9390673971807608</v>
      </c>
      <c r="I1396">
        <v>7.6881585300836504</v>
      </c>
      <c r="J1396">
        <v>-5.7236039151965699</v>
      </c>
      <c r="K1396">
        <v>486.31493582562098</v>
      </c>
      <c r="L1396">
        <v>471.09086124297102</v>
      </c>
      <c r="M1396">
        <v>35.509064529381099</v>
      </c>
      <c r="N1396">
        <v>0.51476168588217497</v>
      </c>
      <c r="O1396">
        <v>29.593428304044899</v>
      </c>
      <c r="P1396">
        <v>24.815055158987601</v>
      </c>
      <c r="Q1396">
        <v>4.5352564405190997E-2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613</v>
      </c>
      <c r="E1397">
        <v>1053.2541979799901</v>
      </c>
      <c r="F1397">
        <v>64.39</v>
      </c>
      <c r="G1397">
        <v>5.42742752808185</v>
      </c>
      <c r="H1397">
        <v>13.1003125164754</v>
      </c>
      <c r="I1397">
        <v>-2.3688808082949602</v>
      </c>
      <c r="J1397">
        <v>1.71109772508238</v>
      </c>
      <c r="K1397">
        <v>57.824464752005802</v>
      </c>
      <c r="L1397">
        <v>57.677287930361203</v>
      </c>
      <c r="M1397">
        <v>74.957128599565294</v>
      </c>
      <c r="N1397">
        <v>2.8656302886733598</v>
      </c>
      <c r="O1397">
        <v>14.070507842832701</v>
      </c>
      <c r="P1397">
        <v>44.696629213483099</v>
      </c>
      <c r="Q1397">
        <v>-2.4786699583870002E-3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2951</v>
      </c>
      <c r="E1398">
        <v>1051.2537</v>
      </c>
      <c r="F1398">
        <v>559.15</v>
      </c>
      <c r="G1398">
        <v>254.66104765637701</v>
      </c>
      <c r="H1398">
        <v>52.221503465374397</v>
      </c>
      <c r="I1398">
        <v>269.42179498984802</v>
      </c>
      <c r="J1398">
        <v>16.539915441408802</v>
      </c>
      <c r="K1398">
        <v>387.25553817201097</v>
      </c>
      <c r="M1398">
        <v>81.964341175933299</v>
      </c>
      <c r="N1398">
        <v>1.07880181441919</v>
      </c>
      <c r="O1398">
        <v>0.152016453545567</v>
      </c>
      <c r="P1398">
        <v>299.392857142857</v>
      </c>
    </row>
    <row r="1399" spans="1:17" hidden="1" x14ac:dyDescent="0.3">
      <c r="A1399" t="s">
        <v>2952</v>
      </c>
      <c r="B1399" t="s">
        <v>2953</v>
      </c>
      <c r="C1399" t="str">
        <f>IFERROR(VLOOKUP(Table1[[#This Row],[Ticker]],[1]!Table1[[Symbol]:[Industry]],2,FALSE),"-")</f>
        <v>-</v>
      </c>
      <c r="D1399" t="s">
        <v>197</v>
      </c>
      <c r="E1399">
        <v>1048.2428</v>
      </c>
      <c r="F1399">
        <v>2112.5</v>
      </c>
      <c r="G1399">
        <v>87.186872801250303</v>
      </c>
      <c r="H1399">
        <v>-10.998042786956701</v>
      </c>
      <c r="I1399">
        <v>18.490047290769201</v>
      </c>
      <c r="J1399">
        <v>-2.4866332311574801</v>
      </c>
      <c r="K1399">
        <v>2179.5310814875702</v>
      </c>
      <c r="L1399">
        <v>1853.3940055882299</v>
      </c>
      <c r="M1399">
        <v>45.4238095081664</v>
      </c>
      <c r="N1399">
        <v>0.52865612648221305</v>
      </c>
      <c r="O1399">
        <v>18.788165680473298</v>
      </c>
      <c r="P1399">
        <v>112.95362903225799</v>
      </c>
      <c r="Q1399">
        <v>0.25468974353875601</v>
      </c>
    </row>
    <row r="1400" spans="1:17" hidden="1" x14ac:dyDescent="0.3">
      <c r="A1400" t="s">
        <v>2954</v>
      </c>
      <c r="B1400" t="s">
        <v>2955</v>
      </c>
      <c r="C1400" t="str">
        <f>IFERROR(VLOOKUP(Table1[[#This Row],[Ticker]],[1]!Table1[[Symbol]:[Industry]],2,FALSE),"-")</f>
        <v>-</v>
      </c>
      <c r="D1400" t="s">
        <v>140</v>
      </c>
      <c r="E1400">
        <v>1045.140396</v>
      </c>
      <c r="F1400">
        <v>837.6</v>
      </c>
      <c r="G1400">
        <v>22.8088235122767</v>
      </c>
      <c r="H1400">
        <v>-9.5736065434100208</v>
      </c>
      <c r="I1400">
        <v>-14.404605260759</v>
      </c>
      <c r="J1400">
        <v>-0.60612858940553005</v>
      </c>
      <c r="K1400">
        <v>870.82255716188297</v>
      </c>
      <c r="L1400">
        <v>819.75497637521801</v>
      </c>
      <c r="M1400">
        <v>54.790028432602497</v>
      </c>
      <c r="N1400">
        <v>1.0524525522142301</v>
      </c>
      <c r="O1400">
        <v>34.312320916905399</v>
      </c>
      <c r="P1400">
        <v>59.542857142857102</v>
      </c>
      <c r="Q1400">
        <v>0.20889598999349401</v>
      </c>
    </row>
    <row r="1401" spans="1:17" hidden="1" x14ac:dyDescent="0.3">
      <c r="A1401" t="s">
        <v>2956</v>
      </c>
      <c r="B1401" t="s">
        <v>2957</v>
      </c>
      <c r="C1401" t="str">
        <f>IFERROR(VLOOKUP(Table1[[#This Row],[Ticker]],[1]!Table1[[Symbol]:[Industry]],2,FALSE),"-")</f>
        <v>-</v>
      </c>
      <c r="D1401" t="s">
        <v>272</v>
      </c>
      <c r="E1401">
        <v>1044.6538502399901</v>
      </c>
      <c r="F1401">
        <v>222.35</v>
      </c>
      <c r="G1401">
        <v>60.978753580056797</v>
      </c>
      <c r="H1401">
        <v>6.2823420245166197</v>
      </c>
      <c r="I1401">
        <v>-2.25032582621157</v>
      </c>
      <c r="J1401">
        <v>-6.2366332311574801</v>
      </c>
      <c r="K1401">
        <v>201.752143450641</v>
      </c>
      <c r="L1401">
        <v>182.68276958262999</v>
      </c>
      <c r="M1401">
        <v>57.885733276702901</v>
      </c>
      <c r="N1401">
        <v>0.90691861022049103</v>
      </c>
      <c r="O1401">
        <v>15.111310996177099</v>
      </c>
      <c r="P1401">
        <v>93.347826086956502</v>
      </c>
      <c r="Q1401">
        <v>0.104573328765159</v>
      </c>
    </row>
    <row r="1402" spans="1:17" hidden="1" x14ac:dyDescent="0.3">
      <c r="A1402" t="s">
        <v>2958</v>
      </c>
      <c r="B1402" t="s">
        <v>2959</v>
      </c>
      <c r="C1402" t="str">
        <f>IFERROR(VLOOKUP(Table1[[#This Row],[Ticker]],[1]!Table1[[Symbol]:[Industry]],2,FALSE),"-")</f>
        <v>-</v>
      </c>
      <c r="D1402" t="s">
        <v>62</v>
      </c>
      <c r="E1402">
        <v>1039.8522061199999</v>
      </c>
      <c r="F1402">
        <v>810.75</v>
      </c>
      <c r="G1402">
        <v>49.945006543799899</v>
      </c>
      <c r="H1402">
        <v>3.8466227846391998</v>
      </c>
      <c r="I1402">
        <v>8.4951591421396504</v>
      </c>
      <c r="J1402">
        <v>-4.8818428119958099</v>
      </c>
      <c r="K1402">
        <v>737.11486530603304</v>
      </c>
      <c r="L1402">
        <v>628.64098862979904</v>
      </c>
      <c r="M1402">
        <v>46.531287992828098</v>
      </c>
      <c r="N1402">
        <v>0.53797308970519198</v>
      </c>
      <c r="O1402">
        <v>15.319148936170199</v>
      </c>
      <c r="P1402">
        <v>113.355263157894</v>
      </c>
      <c r="Q1402">
        <v>8.4519005612695E-2</v>
      </c>
    </row>
    <row r="1403" spans="1:17" hidden="1" x14ac:dyDescent="0.3">
      <c r="A1403" t="s">
        <v>2960</v>
      </c>
      <c r="B1403" t="s">
        <v>2961</v>
      </c>
      <c r="C1403" t="str">
        <f>IFERROR(VLOOKUP(Table1[[#This Row],[Ticker]],[1]!Table1[[Symbol]:[Industry]],2,FALSE),"-")</f>
        <v>-</v>
      </c>
      <c r="D1403" t="s">
        <v>197</v>
      </c>
      <c r="E1403">
        <v>1035.0820639999999</v>
      </c>
      <c r="F1403">
        <v>1165.9000000000001</v>
      </c>
      <c r="G1403">
        <v>47.166494675042699</v>
      </c>
      <c r="H1403">
        <v>4.6602112280363297</v>
      </c>
      <c r="I1403">
        <v>32.959266634681597</v>
      </c>
      <c r="J1403">
        <v>6.1609858164615501</v>
      </c>
      <c r="K1403">
        <v>1032.08219593902</v>
      </c>
      <c r="L1403">
        <v>905.76829389858096</v>
      </c>
      <c r="M1403">
        <v>68.392311970231304</v>
      </c>
      <c r="N1403">
        <v>1.1902055277563199</v>
      </c>
      <c r="O1403">
        <v>1.8955313491723</v>
      </c>
      <c r="P1403">
        <v>90.335482817729101</v>
      </c>
      <c r="Q1403">
        <v>7.6734885413433998E-2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D1404" t="s">
        <v>613</v>
      </c>
      <c r="E1404">
        <v>1033.6612500000001</v>
      </c>
      <c r="F1404">
        <v>27</v>
      </c>
      <c r="G1404">
        <v>-17.5400250804094</v>
      </c>
      <c r="H1404">
        <v>-7.06791178258998</v>
      </c>
      <c r="I1404">
        <v>-7.8989195555112097</v>
      </c>
      <c r="J1404">
        <v>-2.4866332311574801</v>
      </c>
      <c r="K1404">
        <v>25.266074597846998</v>
      </c>
      <c r="M1404">
        <v>99.999999999961403</v>
      </c>
      <c r="N1404">
        <v>0</v>
      </c>
      <c r="O1404">
        <v>0</v>
      </c>
      <c r="P1404">
        <v>8.1730769230769091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132</v>
      </c>
      <c r="E1405">
        <v>1030.6771111</v>
      </c>
      <c r="F1405">
        <v>211.25</v>
      </c>
      <c r="G1405">
        <v>-5.4750067653911403</v>
      </c>
      <c r="H1405">
        <v>17.250746498332401</v>
      </c>
      <c r="I1405">
        <v>28.624784411583899</v>
      </c>
      <c r="J1405">
        <v>-4.6733526807074099</v>
      </c>
      <c r="K1405">
        <v>173.13493286140101</v>
      </c>
      <c r="L1405">
        <v>161.62877277289701</v>
      </c>
      <c r="M1405">
        <v>70.141446981634402</v>
      </c>
      <c r="N1405">
        <v>2.7756863985232401</v>
      </c>
      <c r="O1405">
        <v>4.9940828402367003</v>
      </c>
      <c r="P1405">
        <v>63.3797370456303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D1406" t="s">
        <v>2430</v>
      </c>
      <c r="E1406">
        <v>1026.7383500000001</v>
      </c>
      <c r="F1406">
        <v>82.26</v>
      </c>
      <c r="G1406">
        <v>168.82712788157099</v>
      </c>
      <c r="H1406">
        <v>-3.0262951359313099</v>
      </c>
      <c r="I1406">
        <v>109.76135608930799</v>
      </c>
      <c r="J1406">
        <v>-3.7524560159676099</v>
      </c>
      <c r="K1406">
        <v>72.158067403977299</v>
      </c>
      <c r="L1406">
        <v>52.674329064722102</v>
      </c>
      <c r="M1406">
        <v>44.340814885347299</v>
      </c>
      <c r="N1406">
        <v>0.62110112184136002</v>
      </c>
      <c r="O1406">
        <v>8.2056892778993493</v>
      </c>
      <c r="P1406">
        <v>326.21761658030999</v>
      </c>
      <c r="Q1406">
        <v>0.26965858928826197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381</v>
      </c>
      <c r="E1407">
        <v>1023.0827238959999</v>
      </c>
      <c r="F1407">
        <v>50.04</v>
      </c>
      <c r="G1407">
        <v>287.510038492381</v>
      </c>
      <c r="H1407">
        <v>55.7986450543128</v>
      </c>
      <c r="I1407">
        <v>37.976216758556298</v>
      </c>
      <c r="J1407">
        <v>-9.0285126034395802</v>
      </c>
      <c r="K1407">
        <v>38.050027339827501</v>
      </c>
      <c r="L1407">
        <v>27.5705667538281</v>
      </c>
      <c r="M1407">
        <v>56.250924138990001</v>
      </c>
      <c r="N1407">
        <v>1.86955879633133</v>
      </c>
      <c r="O1407">
        <v>18.804956035171799</v>
      </c>
      <c r="P1407">
        <v>388.19512195121899</v>
      </c>
      <c r="Q1407">
        <v>0.110281864048977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21</v>
      </c>
      <c r="E1408">
        <v>1022.682251718</v>
      </c>
      <c r="F1408">
        <v>108.27</v>
      </c>
      <c r="G1408">
        <v>28.645508910758799</v>
      </c>
      <c r="H1408">
        <v>-0.246049434411832</v>
      </c>
      <c r="I1408">
        <v>-4.43981163017245</v>
      </c>
      <c r="J1408">
        <v>-8.5814815272692293</v>
      </c>
      <c r="K1408">
        <v>101.394367344209</v>
      </c>
      <c r="L1408">
        <v>95.043344759411696</v>
      </c>
      <c r="M1408">
        <v>52.279740847032201</v>
      </c>
      <c r="N1408">
        <v>2.0053098579372199</v>
      </c>
      <c r="O1408">
        <v>18.592407869215801</v>
      </c>
      <c r="P1408">
        <v>56.121124729632299</v>
      </c>
      <c r="Q1408">
        <v>3.3353218864244999E-2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324</v>
      </c>
      <c r="E1409">
        <v>1019.86003943999</v>
      </c>
      <c r="F1409">
        <v>5.61</v>
      </c>
      <c r="G1409">
        <v>58.549193078480798</v>
      </c>
      <c r="H1409">
        <v>0.57914704093944303</v>
      </c>
      <c r="I1409">
        <v>2.3809786633182899</v>
      </c>
      <c r="J1409">
        <v>-10.9866332311574</v>
      </c>
      <c r="K1409">
        <v>5.2402243247656104</v>
      </c>
      <c r="L1409">
        <v>5.2131265656243597</v>
      </c>
      <c r="M1409">
        <v>57.564564647097299</v>
      </c>
      <c r="N1409">
        <v>1.44138932606243</v>
      </c>
      <c r="O1409">
        <v>42.602495543671999</v>
      </c>
      <c r="P1409">
        <v>87</v>
      </c>
      <c r="Q1409">
        <v>6.5889209319219003E-2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613</v>
      </c>
      <c r="E1410">
        <v>1018.693797</v>
      </c>
      <c r="F1410">
        <v>1108.75</v>
      </c>
      <c r="G1410">
        <v>21.4726141786455</v>
      </c>
      <c r="H1410">
        <v>7.6471141241457703</v>
      </c>
      <c r="I1410">
        <v>13.0342262637283</v>
      </c>
      <c r="J1410">
        <v>16.035850708885299</v>
      </c>
      <c r="K1410">
        <v>958.64986973134398</v>
      </c>
      <c r="L1410">
        <v>898.15702119526804</v>
      </c>
      <c r="M1410">
        <v>82.638408744612804</v>
      </c>
      <c r="N1410">
        <v>2.29077300444184</v>
      </c>
      <c r="O1410">
        <v>7.1476888387823996</v>
      </c>
      <c r="P1410">
        <v>60.804931109499599</v>
      </c>
      <c r="Q1410">
        <v>1.6134429802742E-2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535</v>
      </c>
      <c r="E1411">
        <v>1018.30470587999</v>
      </c>
      <c r="F1411">
        <v>303</v>
      </c>
      <c r="G1411">
        <v>64.793028144265804</v>
      </c>
      <c r="H1411">
        <v>3.9104727452825898</v>
      </c>
      <c r="I1411">
        <v>35.318463577631498</v>
      </c>
      <c r="J1411">
        <v>3.9509008659510698</v>
      </c>
      <c r="K1411">
        <v>266.21140226295802</v>
      </c>
      <c r="L1411">
        <v>237.866998826338</v>
      </c>
      <c r="M1411">
        <v>66.206384197821805</v>
      </c>
      <c r="N1411">
        <v>2.23151455767887</v>
      </c>
      <c r="O1411">
        <v>6.3366336633663396</v>
      </c>
      <c r="P1411">
        <v>95.483870967741893</v>
      </c>
      <c r="Q1411">
        <v>2.5995024292579001E-2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D1412" t="s">
        <v>129</v>
      </c>
      <c r="E1412">
        <v>1017.89598232</v>
      </c>
      <c r="F1412">
        <v>788.9</v>
      </c>
      <c r="G1412">
        <v>812.89486944208102</v>
      </c>
      <c r="H1412">
        <v>-3.9116377256230699</v>
      </c>
      <c r="I1412">
        <v>211.24490896077899</v>
      </c>
      <c r="J1412">
        <v>0.12983135084634001</v>
      </c>
      <c r="K1412">
        <v>734.48096408590902</v>
      </c>
      <c r="L1412">
        <v>493.14981003761898</v>
      </c>
      <c r="M1412">
        <v>60.802384017521</v>
      </c>
      <c r="N1412">
        <v>0.83153839889438896</v>
      </c>
      <c r="O1412">
        <v>7.1111674483458103</v>
      </c>
      <c r="P1412">
        <v>908.82352941176396</v>
      </c>
      <c r="Q1412">
        <v>0.128554225620261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126</v>
      </c>
      <c r="E1413">
        <v>1015.797642025</v>
      </c>
      <c r="F1413">
        <v>471.7</v>
      </c>
      <c r="G1413">
        <v>14.9188517125794</v>
      </c>
      <c r="H1413">
        <v>-2.71156742394068</v>
      </c>
      <c r="I1413">
        <v>-6.5708543380831896</v>
      </c>
      <c r="J1413">
        <v>-4.9112021966747301</v>
      </c>
      <c r="K1413">
        <v>441.14089805357997</v>
      </c>
      <c r="L1413">
        <v>411.82500032087199</v>
      </c>
      <c r="M1413">
        <v>51.482154611876801</v>
      </c>
      <c r="N1413">
        <v>0.78801209654153603</v>
      </c>
      <c r="O1413">
        <v>9.7519609921560502</v>
      </c>
      <c r="P1413">
        <v>63.614290669441502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E1414">
        <v>1015.625</v>
      </c>
      <c r="F1414">
        <v>408</v>
      </c>
      <c r="G1414">
        <v>143.327451903536</v>
      </c>
      <c r="H1414">
        <v>-16.8588908804997</v>
      </c>
      <c r="I1414">
        <v>72.253752200213896</v>
      </c>
      <c r="J1414">
        <v>4.006873262349</v>
      </c>
      <c r="K1414">
        <v>435.68145831546701</v>
      </c>
      <c r="L1414">
        <v>366.84214392457898</v>
      </c>
      <c r="M1414">
        <v>38.429763366508901</v>
      </c>
      <c r="N1414">
        <v>0.87482703631771896</v>
      </c>
      <c r="O1414">
        <v>131.39705882352899</v>
      </c>
      <c r="P1414">
        <v>213.00345224395801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67</v>
      </c>
      <c r="E1415">
        <v>1014.937875</v>
      </c>
      <c r="F1415">
        <v>89.63</v>
      </c>
      <c r="G1415">
        <v>-17.6049938953782</v>
      </c>
      <c r="H1415">
        <v>-9.4074112385203392</v>
      </c>
      <c r="I1415">
        <v>-33.518229400036603</v>
      </c>
      <c r="J1415">
        <v>-7.5130882576125098</v>
      </c>
      <c r="K1415">
        <v>94.048226225043507</v>
      </c>
      <c r="L1415">
        <v>97.822638258418806</v>
      </c>
      <c r="M1415">
        <v>35.466050637719903</v>
      </c>
      <c r="N1415">
        <v>0.770927837593125</v>
      </c>
      <c r="O1415">
        <v>62.445609728885401</v>
      </c>
      <c r="P1415">
        <v>11.6884735202492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18</v>
      </c>
      <c r="E1416">
        <v>1013.16106854</v>
      </c>
      <c r="F1416">
        <v>983.45</v>
      </c>
      <c r="G1416">
        <v>38.867267840041301</v>
      </c>
      <c r="H1416">
        <v>-12.7428244578376</v>
      </c>
      <c r="I1416">
        <v>-11.059007793427901</v>
      </c>
      <c r="J1416">
        <v>5.1170785592355204</v>
      </c>
      <c r="K1416">
        <v>1043.3637250126401</v>
      </c>
      <c r="L1416">
        <v>989.26844384811204</v>
      </c>
      <c r="M1416">
        <v>58.700546472541802</v>
      </c>
      <c r="N1416">
        <v>0.932137530680898</v>
      </c>
      <c r="O1416">
        <v>60.862270578066997</v>
      </c>
      <c r="P1416">
        <v>83.805251845621896</v>
      </c>
      <c r="Q1416">
        <v>0.218143854098099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21</v>
      </c>
      <c r="E1417">
        <v>1012.385202213</v>
      </c>
      <c r="F1417">
        <v>217.4</v>
      </c>
      <c r="G1417">
        <v>67.691532577618801</v>
      </c>
      <c r="H1417">
        <v>17.776638951950499</v>
      </c>
      <c r="I1417">
        <v>48.548745843557903</v>
      </c>
      <c r="J1417">
        <v>14.18641913155</v>
      </c>
      <c r="K1417">
        <v>152.594404891501</v>
      </c>
      <c r="L1417">
        <v>141.59022926154501</v>
      </c>
      <c r="M1417">
        <v>79.875183513285705</v>
      </c>
      <c r="N1417">
        <v>3.4541778557135401</v>
      </c>
      <c r="O1417">
        <v>0.85096596136153801</v>
      </c>
      <c r="P1417">
        <v>109.94688556253</v>
      </c>
      <c r="Q1417">
        <v>8.4457903433956996E-2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197</v>
      </c>
      <c r="E1418">
        <v>1007.72386722</v>
      </c>
      <c r="F1418">
        <v>893.35</v>
      </c>
      <c r="G1418">
        <v>91.938997396684996</v>
      </c>
      <c r="H1418">
        <v>-9.4300711419262697</v>
      </c>
      <c r="I1418">
        <v>-6.6377820404027004</v>
      </c>
      <c r="J1418">
        <v>5.1065354565448899</v>
      </c>
      <c r="K1418">
        <v>825.500222408171</v>
      </c>
      <c r="L1418">
        <v>739.63955155138206</v>
      </c>
      <c r="M1418">
        <v>58.067207701261701</v>
      </c>
      <c r="N1418">
        <v>3.1778570812643299</v>
      </c>
      <c r="O1418">
        <v>10.4718195556053</v>
      </c>
      <c r="P1418">
        <v>119.77981425671901</v>
      </c>
      <c r="Q1418">
        <v>0.14566605649004999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80</v>
      </c>
      <c r="E1419">
        <v>1002.46802552</v>
      </c>
      <c r="F1419">
        <v>114.47</v>
      </c>
      <c r="G1419">
        <v>1.97321612777057</v>
      </c>
      <c r="H1419">
        <v>6.3990808824466896</v>
      </c>
      <c r="I1419">
        <v>18.465395471307701</v>
      </c>
      <c r="J1419">
        <v>-3.25639033002851</v>
      </c>
      <c r="K1419">
        <v>110.820518615154</v>
      </c>
      <c r="L1419">
        <v>105.660159665642</v>
      </c>
      <c r="M1419">
        <v>51.6689755777359</v>
      </c>
      <c r="N1419">
        <v>1.84118267207359</v>
      </c>
      <c r="O1419">
        <v>55.455577880667398</v>
      </c>
      <c r="P1419">
        <v>43.087499999999899</v>
      </c>
      <c r="Q1419">
        <v>-3.2163885498736999E-2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D1420" t="s">
        <v>129</v>
      </c>
      <c r="E1420">
        <v>997.45402000000001</v>
      </c>
      <c r="F1420">
        <v>25.72</v>
      </c>
      <c r="G1420">
        <v>176.04128396142499</v>
      </c>
      <c r="H1420">
        <v>-5.1781480030624101</v>
      </c>
      <c r="I1420">
        <v>-7.2426772506601997</v>
      </c>
      <c r="J1420">
        <v>-4.1583657539538397</v>
      </c>
      <c r="K1420">
        <v>26.2746492933023</v>
      </c>
      <c r="L1420">
        <v>23.767370982543</v>
      </c>
      <c r="M1420">
        <v>47.130210078344</v>
      </c>
      <c r="N1420">
        <v>1.00729530255198</v>
      </c>
      <c r="O1420">
        <v>29.860031104198999</v>
      </c>
      <c r="P1420">
        <v>204.378698224852</v>
      </c>
      <c r="Q1420">
        <v>7.1795161605144001E-2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140</v>
      </c>
      <c r="E1421">
        <v>996.96786999999995</v>
      </c>
      <c r="F1421">
        <v>1016.45</v>
      </c>
      <c r="G1421">
        <v>-2.0498621470474201</v>
      </c>
      <c r="H1421">
        <v>-0.26686466217112598</v>
      </c>
      <c r="I1421">
        <v>28.813888025069101</v>
      </c>
      <c r="J1421">
        <v>-8.83591245253292</v>
      </c>
      <c r="K1421">
        <v>1002.06798774806</v>
      </c>
      <c r="L1421">
        <v>865.66487045488702</v>
      </c>
      <c r="M1421">
        <v>41.040252408428898</v>
      </c>
      <c r="N1421">
        <v>0.223700159690535</v>
      </c>
      <c r="O1421">
        <v>15.5984062177185</v>
      </c>
      <c r="P1421">
        <v>52.026622793897602</v>
      </c>
      <c r="Q1421">
        <v>2.0176943677288998E-2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E1422">
        <v>994.82538</v>
      </c>
      <c r="F1422">
        <v>402.45</v>
      </c>
      <c r="G1422">
        <v>143.66440803667399</v>
      </c>
      <c r="H1422">
        <v>-9.4002732986249704</v>
      </c>
      <c r="I1422">
        <v>37.607999704292801</v>
      </c>
      <c r="J1422">
        <v>-4.9138176971769001</v>
      </c>
      <c r="K1422">
        <v>389.21678242170401</v>
      </c>
      <c r="L1422">
        <v>309.70599654618701</v>
      </c>
      <c r="M1422">
        <v>34.044969521302498</v>
      </c>
      <c r="N1422">
        <v>0.98392878720747501</v>
      </c>
      <c r="O1422">
        <v>5.4789414834140997</v>
      </c>
      <c r="P1422">
        <v>182.81799016163001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542</v>
      </c>
      <c r="E1423">
        <v>990.82630340000003</v>
      </c>
      <c r="F1423">
        <v>141.03</v>
      </c>
      <c r="G1423">
        <v>-4.3866592816947998</v>
      </c>
      <c r="H1423">
        <v>9.7237548840766905</v>
      </c>
      <c r="I1423">
        <v>-10.503636721296999</v>
      </c>
      <c r="J1423">
        <v>6.83473962375672</v>
      </c>
      <c r="K1423">
        <v>128.27040538333</v>
      </c>
      <c r="L1423">
        <v>127.91495924398799</v>
      </c>
      <c r="M1423">
        <v>72.294342403259407</v>
      </c>
      <c r="N1423">
        <v>2.1170194908884898</v>
      </c>
      <c r="O1423">
        <v>30.894135999432699</v>
      </c>
      <c r="P1423">
        <v>39.357707509881401</v>
      </c>
      <c r="Q1423">
        <v>2.3078652249464E-2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347</v>
      </c>
      <c r="E1424">
        <v>990.58725832499999</v>
      </c>
      <c r="F1424">
        <v>144.36000000000001</v>
      </c>
      <c r="G1424">
        <v>-5.7131020034863598</v>
      </c>
      <c r="H1424">
        <v>-11.3927525469211</v>
      </c>
      <c r="I1424">
        <v>-29.045971691291602</v>
      </c>
      <c r="J1424">
        <v>-5.6082069170652602</v>
      </c>
      <c r="K1424">
        <v>157.791690624963</v>
      </c>
      <c r="L1424">
        <v>160.297862211704</v>
      </c>
      <c r="M1424">
        <v>31.7533007178491</v>
      </c>
      <c r="N1424">
        <v>1.09837945512682</v>
      </c>
      <c r="O1424">
        <v>50.872817955112197</v>
      </c>
      <c r="P1424">
        <v>22.328616218964498</v>
      </c>
      <c r="Q1424">
        <v>0.22791401100710601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132</v>
      </c>
      <c r="E1425">
        <v>990.37208842500002</v>
      </c>
      <c r="F1425">
        <v>225.45</v>
      </c>
      <c r="G1425">
        <v>289.09830554021102</v>
      </c>
      <c r="H1425">
        <v>59.728204722264302</v>
      </c>
      <c r="I1425">
        <v>174.463520757254</v>
      </c>
      <c r="J1425">
        <v>18.9782988955393</v>
      </c>
      <c r="K1425">
        <v>149.362848474804</v>
      </c>
      <c r="L1425">
        <v>108.688285477729</v>
      </c>
      <c r="M1425">
        <v>96.212913551589295</v>
      </c>
      <c r="N1425">
        <v>2.31688276481542</v>
      </c>
      <c r="O1425">
        <v>0</v>
      </c>
      <c r="P1425">
        <v>359.16496945010101</v>
      </c>
      <c r="Q1425">
        <v>0.18140983599302499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659</v>
      </c>
      <c r="E1426">
        <v>989.26870169999995</v>
      </c>
      <c r="F1426">
        <v>247.9</v>
      </c>
      <c r="G1426">
        <v>101.68415827048599</v>
      </c>
      <c r="H1426">
        <v>-2.6785751427883602</v>
      </c>
      <c r="I1426">
        <v>-7.0981443641918203</v>
      </c>
      <c r="J1426">
        <v>-5.1196324601474501</v>
      </c>
      <c r="K1426">
        <v>264.19406315927802</v>
      </c>
      <c r="L1426">
        <v>253.75268881016299</v>
      </c>
      <c r="M1426">
        <v>44.274403965960097</v>
      </c>
      <c r="N1426">
        <v>0.9443623281779</v>
      </c>
      <c r="O1426">
        <v>60.951996772892201</v>
      </c>
      <c r="P1426">
        <v>131.89897100093501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613</v>
      </c>
      <c r="E1427">
        <v>986.59187306399997</v>
      </c>
      <c r="F1427">
        <v>220.68</v>
      </c>
      <c r="G1427">
        <v>-17.750229507150198</v>
      </c>
      <c r="H1427">
        <v>6.8619223212990601</v>
      </c>
      <c r="I1427">
        <v>-9.5369134935444393</v>
      </c>
      <c r="J1427">
        <v>6.0081352346044499</v>
      </c>
      <c r="K1427">
        <v>191.111656651121</v>
      </c>
      <c r="L1427">
        <v>194.48340627443801</v>
      </c>
      <c r="M1427">
        <v>75.769647243507507</v>
      </c>
      <c r="N1427">
        <v>2.6584468086265098</v>
      </c>
      <c r="O1427">
        <v>9.9782490483958597</v>
      </c>
      <c r="P1427">
        <v>38.748821125432201</v>
      </c>
      <c r="Q1427">
        <v>5.0713144114439999E-3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1834</v>
      </c>
      <c r="E1428">
        <v>985.95699999999999</v>
      </c>
      <c r="F1428">
        <v>443.45</v>
      </c>
      <c r="G1428">
        <v>29.619879897761201</v>
      </c>
      <c r="H1428">
        <v>19.953046301242299</v>
      </c>
      <c r="I1428">
        <v>38.533571505612798</v>
      </c>
      <c r="J1428">
        <v>-3.8008923611877199</v>
      </c>
      <c r="K1428">
        <v>371.13452130787999</v>
      </c>
      <c r="L1428">
        <v>352.62225000000001</v>
      </c>
      <c r="M1428">
        <v>68.686618280343396</v>
      </c>
      <c r="N1428">
        <v>1.2690303525929101</v>
      </c>
      <c r="O1428">
        <v>14.4999436238583</v>
      </c>
      <c r="P1428">
        <v>75.902419674732201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218</v>
      </c>
      <c r="E1429">
        <v>985.68488864999995</v>
      </c>
      <c r="F1429">
        <v>64.73</v>
      </c>
      <c r="G1429">
        <v>6.9303406194644497</v>
      </c>
      <c r="H1429">
        <v>-12.8133448998557</v>
      </c>
      <c r="I1429">
        <v>-6.6332571680005197</v>
      </c>
      <c r="J1429">
        <v>-8.3983979370398405</v>
      </c>
      <c r="K1429">
        <v>68.3175084176643</v>
      </c>
      <c r="L1429">
        <v>68.242870662692795</v>
      </c>
      <c r="M1429">
        <v>35.511114006751399</v>
      </c>
      <c r="N1429">
        <v>0.62168393380854303</v>
      </c>
      <c r="O1429">
        <v>100.370770894484</v>
      </c>
      <c r="P1429">
        <v>50.011587485515598</v>
      </c>
      <c r="Q1429">
        <v>1.0552488107236E-2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378</v>
      </c>
      <c r="E1430">
        <v>985.12670815000001</v>
      </c>
      <c r="F1430">
        <v>637.35</v>
      </c>
      <c r="G1430">
        <v>-44.614997918997197</v>
      </c>
      <c r="H1430">
        <v>-1.2071977954651401</v>
      </c>
      <c r="I1430">
        <v>-24.496847345001399</v>
      </c>
      <c r="J1430">
        <v>4.0062179042504198</v>
      </c>
      <c r="K1430">
        <v>602.70068085063701</v>
      </c>
      <c r="L1430">
        <v>641.67197024147004</v>
      </c>
      <c r="M1430">
        <v>69.071845149044293</v>
      </c>
      <c r="N1430">
        <v>0.79266978298004298</v>
      </c>
      <c r="O1430">
        <v>40.111398760492598</v>
      </c>
      <c r="P1430">
        <v>29.306147291539801</v>
      </c>
      <c r="Q1430">
        <v>-6.6379926511348997E-2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286</v>
      </c>
      <c r="E1431">
        <v>983.05683167500001</v>
      </c>
      <c r="F1431">
        <v>374.75</v>
      </c>
      <c r="G1431">
        <v>-9.3568015689736495</v>
      </c>
      <c r="H1431">
        <v>-0.89196391529141295</v>
      </c>
      <c r="I1431">
        <v>6.1753215293911197</v>
      </c>
      <c r="J1431">
        <v>-5.0685057681869701</v>
      </c>
      <c r="K1431">
        <v>365.52598431929903</v>
      </c>
      <c r="L1431">
        <v>351.572959102114</v>
      </c>
      <c r="M1431">
        <v>47.879951582676398</v>
      </c>
      <c r="N1431">
        <v>1.0534171578203799</v>
      </c>
      <c r="O1431">
        <v>19.813208805870499</v>
      </c>
      <c r="P1431">
        <v>33.696039957188702</v>
      </c>
      <c r="Q1431">
        <v>0.13861241743949701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278</v>
      </c>
      <c r="E1432">
        <v>981.94303019999995</v>
      </c>
      <c r="F1432">
        <v>1760.15</v>
      </c>
      <c r="G1432">
        <v>-44.262384742958801</v>
      </c>
      <c r="H1432">
        <v>-2.2065935601026498</v>
      </c>
      <c r="I1432">
        <v>-16.251900038965601</v>
      </c>
      <c r="J1432">
        <v>-4.8199665644908203</v>
      </c>
      <c r="K1432">
        <v>1764.43915956511</v>
      </c>
      <c r="L1432">
        <v>1810.64769455285</v>
      </c>
      <c r="M1432">
        <v>44.699372757755597</v>
      </c>
      <c r="N1432">
        <v>0.82428368590286505</v>
      </c>
      <c r="O1432">
        <v>27.659574468085001</v>
      </c>
      <c r="P1432">
        <v>16.566225165562901</v>
      </c>
      <c r="Q1432">
        <v>-2.6145456212888E-2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278</v>
      </c>
      <c r="E1433">
        <v>975.47396800000001</v>
      </c>
      <c r="F1433">
        <v>114.5</v>
      </c>
      <c r="G1433">
        <v>48.022129744468799</v>
      </c>
      <c r="H1433">
        <v>2.2654215507433499</v>
      </c>
      <c r="I1433">
        <v>27.617172136229598</v>
      </c>
      <c r="J1433">
        <v>-7.2959201299966203</v>
      </c>
      <c r="K1433">
        <v>104.898022274786</v>
      </c>
      <c r="L1433">
        <v>91.117213603939106</v>
      </c>
      <c r="M1433">
        <v>47.087925380938799</v>
      </c>
      <c r="N1433">
        <v>1.1046137354719501</v>
      </c>
      <c r="O1433">
        <v>10.8296943231441</v>
      </c>
      <c r="P1433">
        <v>97.413793103448199</v>
      </c>
      <c r="Q1433">
        <v>-1.4618827777674001E-2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80</v>
      </c>
      <c r="E1434">
        <v>973.10102500000005</v>
      </c>
      <c r="F1434">
        <v>698.55</v>
      </c>
      <c r="G1434">
        <v>12.1634412063901</v>
      </c>
      <c r="H1434">
        <v>9.1220865448895392</v>
      </c>
      <c r="I1434">
        <v>9.5600234892189793</v>
      </c>
      <c r="J1434">
        <v>-0.32486852527512899</v>
      </c>
      <c r="K1434">
        <v>640.30330081744899</v>
      </c>
      <c r="L1434">
        <v>592.15013895126901</v>
      </c>
      <c r="M1434">
        <v>65.464083868887897</v>
      </c>
      <c r="N1434">
        <v>2.15444128888557</v>
      </c>
      <c r="O1434">
        <v>5.21795147090402</v>
      </c>
      <c r="P1434">
        <v>48.754258943781899</v>
      </c>
      <c r="Q1434">
        <v>-2.4578015890737999E-2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62</v>
      </c>
      <c r="E1435">
        <v>972.79504770000005</v>
      </c>
      <c r="F1435">
        <v>1500</v>
      </c>
      <c r="G1435">
        <v>274.020408989185</v>
      </c>
      <c r="H1435">
        <v>-2.28927509952603</v>
      </c>
      <c r="I1435">
        <v>78.969144443684598</v>
      </c>
      <c r="J1435">
        <v>6.1828758975185796</v>
      </c>
      <c r="K1435">
        <v>1419.9782082306999</v>
      </c>
      <c r="L1435">
        <v>1074.3327589312401</v>
      </c>
      <c r="M1435">
        <v>62.071177018335803</v>
      </c>
      <c r="N1435">
        <v>0.47888407969934699</v>
      </c>
      <c r="O1435">
        <v>21.646666666666601</v>
      </c>
      <c r="P1435">
        <v>310.95890410958901</v>
      </c>
      <c r="Q1435">
        <v>0.122487865324607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662</v>
      </c>
      <c r="E1436">
        <v>970.38781502400002</v>
      </c>
      <c r="F1436">
        <v>79.58</v>
      </c>
      <c r="G1436">
        <v>13.224180226478699</v>
      </c>
      <c r="H1436">
        <v>1.2102786292938901</v>
      </c>
      <c r="I1436">
        <v>-26.874171891356799</v>
      </c>
      <c r="J1436">
        <v>-12.9000410523865</v>
      </c>
      <c r="K1436">
        <v>78.380584690549497</v>
      </c>
      <c r="L1436">
        <v>78.710993956707298</v>
      </c>
      <c r="M1436">
        <v>43.359177108824902</v>
      </c>
      <c r="N1436">
        <v>2.8293760609636598</v>
      </c>
      <c r="O1436">
        <v>59.273686855993901</v>
      </c>
      <c r="P1436">
        <v>46.962142197599199</v>
      </c>
      <c r="Q1436">
        <v>-7.9688353114745994E-2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E1437">
        <v>970.30682000000002</v>
      </c>
      <c r="F1437">
        <v>1196.9000000000001</v>
      </c>
      <c r="G1437">
        <v>83.773202363364007</v>
      </c>
      <c r="H1437">
        <v>-10.464183484326099</v>
      </c>
      <c r="I1437">
        <v>-3.0506192632086302</v>
      </c>
      <c r="J1437">
        <v>-3.5031516555539102</v>
      </c>
      <c r="K1437">
        <v>1227.29260790122</v>
      </c>
      <c r="L1437">
        <v>1115.24573872364</v>
      </c>
      <c r="M1437">
        <v>46.970672840850597</v>
      </c>
      <c r="N1437">
        <v>1.3571219669307</v>
      </c>
      <c r="O1437">
        <v>35.332943437212698</v>
      </c>
      <c r="P1437">
        <v>111.653404067197</v>
      </c>
      <c r="Q1437">
        <v>0.23878148111328401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278</v>
      </c>
      <c r="E1438">
        <v>969.83754614999998</v>
      </c>
      <c r="F1438">
        <v>78.06</v>
      </c>
      <c r="G1438">
        <v>-24.548807048764498</v>
      </c>
      <c r="H1438">
        <v>-0.72308419638309096</v>
      </c>
      <c r="I1438">
        <v>-16.790714139255002</v>
      </c>
      <c r="J1438">
        <v>-5.3344154892220104</v>
      </c>
      <c r="K1438">
        <v>76.516211314080195</v>
      </c>
      <c r="L1438">
        <v>78.020894774506203</v>
      </c>
      <c r="M1438">
        <v>48.551807804931002</v>
      </c>
      <c r="N1438">
        <v>1.2359294394699001</v>
      </c>
      <c r="O1438">
        <v>29.323597232897701</v>
      </c>
      <c r="P1438">
        <v>18.632218844984799</v>
      </c>
      <c r="Q1438">
        <v>-6.5347893389690007E-2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46</v>
      </c>
      <c r="E1439">
        <v>968.58830175000003</v>
      </c>
      <c r="F1439">
        <v>459.9</v>
      </c>
      <c r="G1439">
        <v>-31.015274349826299</v>
      </c>
      <c r="H1439">
        <v>-17.886625232882299</v>
      </c>
      <c r="I1439">
        <v>-46.724996245324</v>
      </c>
      <c r="J1439">
        <v>-11.7128237073479</v>
      </c>
      <c r="K1439">
        <v>505.20830645776198</v>
      </c>
      <c r="L1439">
        <v>567.58094514165396</v>
      </c>
      <c r="M1439">
        <v>39.9764184914239</v>
      </c>
      <c r="N1439">
        <v>0.94113954638456199</v>
      </c>
      <c r="O1439">
        <v>87.725592520112997</v>
      </c>
      <c r="P1439">
        <v>11.086956521739101</v>
      </c>
      <c r="Q1439">
        <v>0.176483031741833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197</v>
      </c>
      <c r="E1440">
        <v>964.68651999999997</v>
      </c>
      <c r="F1440">
        <v>823.9</v>
      </c>
      <c r="G1440">
        <v>16.363118034451102</v>
      </c>
      <c r="H1440">
        <v>-5.9405232475581302</v>
      </c>
      <c r="I1440">
        <v>2.5481274900620998</v>
      </c>
      <c r="J1440">
        <v>-1.7442474443554501</v>
      </c>
      <c r="K1440">
        <v>792.29029976870299</v>
      </c>
      <c r="L1440">
        <v>743.51812175323698</v>
      </c>
      <c r="M1440">
        <v>52.3397222018177</v>
      </c>
      <c r="N1440">
        <v>0.700107896533399</v>
      </c>
      <c r="O1440">
        <v>13.4846461949265</v>
      </c>
      <c r="P1440">
        <v>46.8365710212083</v>
      </c>
      <c r="Q1440">
        <v>4.5479428154472999E-2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E1441">
        <v>962.11730699999998</v>
      </c>
      <c r="F1441">
        <v>1163.1500000000001</v>
      </c>
      <c r="G1441">
        <v>140.83101564357199</v>
      </c>
      <c r="H1441">
        <v>18.379715791268499</v>
      </c>
      <c r="I1441">
        <v>32.903931273958698</v>
      </c>
      <c r="J1441">
        <v>-5.4303561748804299</v>
      </c>
      <c r="K1441">
        <v>952.02950907637296</v>
      </c>
      <c r="L1441">
        <v>791.12285544662905</v>
      </c>
      <c r="M1441">
        <v>57.6496625509049</v>
      </c>
      <c r="N1441">
        <v>0.83981556297547</v>
      </c>
      <c r="O1441">
        <v>8.4984739715427704</v>
      </c>
      <c r="P1441">
        <v>183.660529203755</v>
      </c>
      <c r="Q1441">
        <v>4.8329134254501999E-2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930</v>
      </c>
      <c r="E1442">
        <v>959.83600000000001</v>
      </c>
      <c r="F1442">
        <v>2097.5</v>
      </c>
      <c r="G1442">
        <v>169.73023907687099</v>
      </c>
      <c r="H1442">
        <v>33.146448328957902</v>
      </c>
      <c r="I1442">
        <v>118.39541199118401</v>
      </c>
      <c r="J1442">
        <v>19.751210939902801</v>
      </c>
      <c r="K1442">
        <v>1429.7890748349</v>
      </c>
      <c r="L1442">
        <v>1079.52685348411</v>
      </c>
      <c r="M1442">
        <v>84.880759889343494</v>
      </c>
      <c r="N1442">
        <v>1.5702228233397499</v>
      </c>
      <c r="O1442">
        <v>4.41001191895114</v>
      </c>
      <c r="P1442">
        <v>209.731246308328</v>
      </c>
      <c r="Q1442">
        <v>0.17283297229009201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275</v>
      </c>
      <c r="E1443">
        <v>957.76923839999995</v>
      </c>
      <c r="F1443">
        <v>604.65</v>
      </c>
      <c r="G1443">
        <v>31.799323127136699</v>
      </c>
      <c r="H1443">
        <v>6.4602368496572504</v>
      </c>
      <c r="I1443">
        <v>-14.208354670015</v>
      </c>
      <c r="J1443">
        <v>-1.61562535060999</v>
      </c>
      <c r="K1443">
        <v>570.28955075642295</v>
      </c>
      <c r="L1443">
        <v>523.92899319864398</v>
      </c>
      <c r="M1443">
        <v>49.446734097862397</v>
      </c>
      <c r="N1443">
        <v>0.73747964573652602</v>
      </c>
      <c r="O1443">
        <v>20.731001405771899</v>
      </c>
      <c r="P1443">
        <v>75.821459726664699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92</v>
      </c>
      <c r="E1444">
        <v>957.37640239999996</v>
      </c>
      <c r="F1444">
        <v>103.41</v>
      </c>
      <c r="G1444">
        <v>-30.8415423704588</v>
      </c>
      <c r="H1444">
        <v>-10.4774355921137</v>
      </c>
      <c r="I1444">
        <v>-11.471835189495501</v>
      </c>
      <c r="J1444">
        <v>-5.4989694652590302</v>
      </c>
      <c r="K1444">
        <v>106.070878399378</v>
      </c>
      <c r="L1444">
        <v>107.90834897846401</v>
      </c>
      <c r="M1444">
        <v>29.218842099411201</v>
      </c>
      <c r="N1444">
        <v>0.88859113531386102</v>
      </c>
      <c r="O1444">
        <v>41.524030557973099</v>
      </c>
      <c r="P1444">
        <v>11.193548387096699</v>
      </c>
      <c r="Q1444">
        <v>-3.6094090509255002E-2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21</v>
      </c>
      <c r="E1445">
        <v>956.80944954300003</v>
      </c>
      <c r="F1445">
        <v>153.97</v>
      </c>
      <c r="G1445">
        <v>-2.1596806349389599</v>
      </c>
      <c r="H1445">
        <v>-1.0220370821449301</v>
      </c>
      <c r="I1445">
        <v>9.3837141068509204</v>
      </c>
      <c r="J1445">
        <v>2.6236484111906599</v>
      </c>
      <c r="K1445">
        <v>146.891574262207</v>
      </c>
      <c r="L1445">
        <v>141.05716889907799</v>
      </c>
      <c r="M1445">
        <v>74.659448912631305</v>
      </c>
      <c r="N1445">
        <v>1.86110700460746</v>
      </c>
      <c r="O1445">
        <v>21.062544651555498</v>
      </c>
      <c r="P1445">
        <v>31.149914821124302</v>
      </c>
      <c r="Q1445">
        <v>6.8372964934932001E-2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278</v>
      </c>
      <c r="E1446">
        <v>956.41900380000004</v>
      </c>
      <c r="F1446">
        <v>88.98</v>
      </c>
      <c r="G1446">
        <v>-42.8112580846933</v>
      </c>
      <c r="H1446">
        <v>0.46971615238895298</v>
      </c>
      <c r="I1446">
        <v>-26.850275274929899</v>
      </c>
      <c r="J1446">
        <v>-5.1990515318110697</v>
      </c>
      <c r="K1446">
        <v>90.051076354864904</v>
      </c>
      <c r="L1446">
        <v>97.383105279567502</v>
      </c>
      <c r="M1446">
        <v>50.779605973323001</v>
      </c>
      <c r="N1446">
        <v>1.03617150299512</v>
      </c>
      <c r="O1446">
        <v>49.190829399865102</v>
      </c>
      <c r="P1446">
        <v>19.935301253538199</v>
      </c>
      <c r="Q1446">
        <v>8.2752388152471004E-2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230</v>
      </c>
      <c r="E1447">
        <v>954.43252819999998</v>
      </c>
      <c r="F1447">
        <v>154.33000000000001</v>
      </c>
      <c r="G1447">
        <v>135.19983121713901</v>
      </c>
      <c r="H1447">
        <v>80.538980368016297</v>
      </c>
      <c r="I1447">
        <v>66.949662621051203</v>
      </c>
      <c r="J1447">
        <v>-6.8585023353146601</v>
      </c>
      <c r="K1447">
        <v>101.563609887712</v>
      </c>
      <c r="L1447">
        <v>82.652874587906993</v>
      </c>
      <c r="M1447">
        <v>64.685876064302704</v>
      </c>
      <c r="N1447">
        <v>3.35429504118067</v>
      </c>
      <c r="O1447">
        <v>12.907406207477401</v>
      </c>
      <c r="P1447">
        <v>189.821596244131</v>
      </c>
      <c r="Q1447">
        <v>0.102569995659496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613</v>
      </c>
      <c r="E1448">
        <v>954.15596500000004</v>
      </c>
      <c r="F1448">
        <v>449.8</v>
      </c>
      <c r="G1448">
        <v>-11.825268100460599</v>
      </c>
      <c r="H1448">
        <v>-2.3532715840788101</v>
      </c>
      <c r="I1448">
        <v>-11.8883749321007</v>
      </c>
      <c r="J1448">
        <v>-0.30745647570954598</v>
      </c>
      <c r="K1448">
        <v>418.446845838711</v>
      </c>
      <c r="L1448">
        <v>407.88913839156902</v>
      </c>
      <c r="M1448">
        <v>27.530272774283301</v>
      </c>
      <c r="N1448">
        <v>1.2986842694507099</v>
      </c>
      <c r="O1448">
        <v>20.053357047576601</v>
      </c>
      <c r="P1448">
        <v>31.886820114352702</v>
      </c>
      <c r="Q1448">
        <v>0.125015689823267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230</v>
      </c>
      <c r="E1449">
        <v>948.448308</v>
      </c>
      <c r="F1449">
        <v>612.9</v>
      </c>
      <c r="G1449">
        <v>72.684077031615402</v>
      </c>
      <c r="H1449">
        <v>-4.1040394570901597</v>
      </c>
      <c r="I1449">
        <v>-2.4168490918319399</v>
      </c>
      <c r="J1449">
        <v>-5.4453109171078902</v>
      </c>
      <c r="K1449">
        <v>595.63476234756604</v>
      </c>
      <c r="L1449">
        <v>567.39240861064104</v>
      </c>
      <c r="M1449">
        <v>44.806550715846399</v>
      </c>
      <c r="N1449">
        <v>0.88129993200062395</v>
      </c>
      <c r="O1449">
        <v>38.733888073095102</v>
      </c>
      <c r="P1449">
        <v>118.892857142857</v>
      </c>
      <c r="Q1449">
        <v>4.1945378195176998E-2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21</v>
      </c>
      <c r="E1450">
        <v>947.56176000000005</v>
      </c>
      <c r="F1450">
        <v>489.9</v>
      </c>
      <c r="G1450">
        <v>16.281585270118999</v>
      </c>
      <c r="H1450">
        <v>-13.211551817202</v>
      </c>
      <c r="I1450">
        <v>-26.943094616855401</v>
      </c>
      <c r="J1450">
        <v>-6.4417690044750699</v>
      </c>
      <c r="K1450">
        <v>485.32357519150003</v>
      </c>
      <c r="L1450">
        <v>444.150304628051</v>
      </c>
      <c r="M1450">
        <v>67.007720283312906</v>
      </c>
      <c r="N1450">
        <v>1.13751094068428</v>
      </c>
      <c r="O1450">
        <v>32.506634006940097</v>
      </c>
      <c r="P1450">
        <v>62.998151571164499</v>
      </c>
      <c r="Q1450">
        <v>0.35351944629926502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278</v>
      </c>
      <c r="E1451">
        <v>946.81152636000002</v>
      </c>
      <c r="F1451">
        <v>556.75</v>
      </c>
      <c r="G1451">
        <v>-48.182117460943502</v>
      </c>
      <c r="H1451">
        <v>3.2520882174100199</v>
      </c>
      <c r="I1451">
        <v>-14.4535246154175</v>
      </c>
      <c r="J1451">
        <v>-1.49798438458114</v>
      </c>
      <c r="K1451">
        <v>536.95865698733996</v>
      </c>
      <c r="L1451">
        <v>552.92757338703802</v>
      </c>
      <c r="M1451">
        <v>59.648171891390398</v>
      </c>
      <c r="N1451">
        <v>1.0876796166665099</v>
      </c>
      <c r="O1451">
        <v>46.205657835653298</v>
      </c>
      <c r="P1451">
        <v>26.247165532879801</v>
      </c>
      <c r="Q1451">
        <v>4.2734004593759999E-2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535</v>
      </c>
      <c r="E1452">
        <v>945.17289592600002</v>
      </c>
      <c r="F1452">
        <v>164.93</v>
      </c>
      <c r="G1452">
        <v>153.34254723766</v>
      </c>
      <c r="H1452">
        <v>22.842767829060499</v>
      </c>
      <c r="I1452">
        <v>33.913697152558498</v>
      </c>
      <c r="J1452">
        <v>-3.8605349942331402</v>
      </c>
      <c r="K1452">
        <v>142.999119677767</v>
      </c>
      <c r="L1452">
        <v>114.76946777170799</v>
      </c>
      <c r="M1452">
        <v>59.512891551538701</v>
      </c>
      <c r="N1452">
        <v>1.25956456081127</v>
      </c>
      <c r="O1452">
        <v>11.198690353483199</v>
      </c>
      <c r="P1452">
        <v>186.58557775847001</v>
      </c>
      <c r="Q1452">
        <v>0.10245560657029799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983</v>
      </c>
      <c r="E1453">
        <v>945.09373124000001</v>
      </c>
      <c r="F1453">
        <v>141.91</v>
      </c>
      <c r="G1453">
        <v>-41.977623898034999</v>
      </c>
      <c r="H1453">
        <v>8.6719256157840103</v>
      </c>
      <c r="I1453">
        <v>-18.8030040206643</v>
      </c>
      <c r="J1453">
        <v>-8.8225763853123595</v>
      </c>
      <c r="K1453">
        <v>136.02296866729799</v>
      </c>
      <c r="L1453">
        <v>142.74816267862499</v>
      </c>
      <c r="M1453">
        <v>44.037563453672</v>
      </c>
      <c r="N1453">
        <v>0.93741268431337699</v>
      </c>
      <c r="O1453">
        <v>32.830667324360498</v>
      </c>
      <c r="P1453">
        <v>26.2544483985765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46</v>
      </c>
      <c r="E1454">
        <v>944.09377815599998</v>
      </c>
      <c r="F1454">
        <v>167.03</v>
      </c>
      <c r="G1454">
        <v>256.94440086020199</v>
      </c>
      <c r="H1454">
        <v>4.4497888833756702</v>
      </c>
      <c r="I1454">
        <v>70.208165937360206</v>
      </c>
      <c r="J1454">
        <v>-11.134847311782201</v>
      </c>
      <c r="K1454">
        <v>145.03261153795299</v>
      </c>
      <c r="L1454">
        <v>107.538456921076</v>
      </c>
      <c r="M1454">
        <v>44.950889694314903</v>
      </c>
      <c r="N1454">
        <v>1.89366638910482</v>
      </c>
      <c r="O1454">
        <v>13.0275998323654</v>
      </c>
      <c r="P1454">
        <v>397.11309523809501</v>
      </c>
      <c r="Q1454">
        <v>0.18555191812036301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154</v>
      </c>
      <c r="E1455">
        <v>944.06714713500003</v>
      </c>
      <c r="F1455">
        <v>1084.0999999999999</v>
      </c>
      <c r="G1455">
        <v>-36.2102481694223</v>
      </c>
      <c r="H1455">
        <v>-4.4509670655471201</v>
      </c>
      <c r="I1455">
        <v>-34.6341568523452</v>
      </c>
      <c r="J1455">
        <v>-5.32291641699819</v>
      </c>
      <c r="K1455">
        <v>1108.9135391472601</v>
      </c>
      <c r="L1455">
        <v>1181.3332392931</v>
      </c>
      <c r="M1455">
        <v>50.191195708887101</v>
      </c>
      <c r="N1455">
        <v>1.03314249113057</v>
      </c>
      <c r="O1455">
        <v>58.749192878885701</v>
      </c>
      <c r="P1455">
        <v>20.228457358323102</v>
      </c>
      <c r="Q1455">
        <v>0.10060182758335801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378</v>
      </c>
      <c r="E1456">
        <v>939.95437609400005</v>
      </c>
      <c r="F1456">
        <v>227.26</v>
      </c>
      <c r="G1456">
        <v>27.271720930746302</v>
      </c>
      <c r="H1456">
        <v>20.786779292924798</v>
      </c>
      <c r="I1456">
        <v>4.5252876064077103</v>
      </c>
      <c r="J1456">
        <v>2.9381509567759001</v>
      </c>
      <c r="K1456">
        <v>192.92815958003101</v>
      </c>
      <c r="L1456">
        <v>184.705430482682</v>
      </c>
      <c r="M1456">
        <v>66.788124188336795</v>
      </c>
      <c r="N1456">
        <v>2.8353084537072299</v>
      </c>
      <c r="O1456">
        <v>13.5263574760186</v>
      </c>
      <c r="P1456">
        <v>67.967479674796706</v>
      </c>
      <c r="Q1456">
        <v>4.5395628185391002E-2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E1457">
        <v>939.56466393999995</v>
      </c>
      <c r="F1457">
        <v>39.020000000000003</v>
      </c>
      <c r="G1457">
        <v>-63.332757395956001</v>
      </c>
      <c r="H1457">
        <v>-9.5935431904419506</v>
      </c>
      <c r="I1457">
        <v>-32.6618249749909</v>
      </c>
      <c r="J1457">
        <v>-5.5937672107746899</v>
      </c>
      <c r="K1457">
        <v>40.203533357416298</v>
      </c>
      <c r="L1457">
        <v>47.059014103398397</v>
      </c>
      <c r="M1457">
        <v>41.130750385942797</v>
      </c>
      <c r="N1457">
        <v>0.54544009896518997</v>
      </c>
      <c r="O1457">
        <v>81.957970271655498</v>
      </c>
      <c r="P1457">
        <v>18.2424242424242</v>
      </c>
      <c r="Q1457">
        <v>6.9216131516881996E-2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542</v>
      </c>
      <c r="E1458">
        <v>938.99138943399998</v>
      </c>
      <c r="F1458">
        <v>262.64999999999998</v>
      </c>
      <c r="G1458">
        <v>-31.565974743776302</v>
      </c>
      <c r="H1458">
        <v>-0.34851128300630402</v>
      </c>
      <c r="I1458">
        <v>-22.2941268219137</v>
      </c>
      <c r="J1458">
        <v>-5.1669673237922602</v>
      </c>
      <c r="K1458">
        <v>253.400583409728</v>
      </c>
      <c r="L1458">
        <v>264.17987260015701</v>
      </c>
      <c r="M1458">
        <v>49.336616401826298</v>
      </c>
      <c r="N1458">
        <v>1.8291916209866701</v>
      </c>
      <c r="O1458">
        <v>21.625737673710201</v>
      </c>
      <c r="P1458">
        <v>16.474501108647399</v>
      </c>
      <c r="Q1458">
        <v>-0.11948374340701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267</v>
      </c>
      <c r="E1459">
        <v>937.40126857500002</v>
      </c>
      <c r="F1459">
        <v>907.05</v>
      </c>
      <c r="G1459">
        <v>26.598191150404698</v>
      </c>
      <c r="H1459">
        <v>10.422206794485099</v>
      </c>
      <c r="I1459">
        <v>34.373288204293999</v>
      </c>
      <c r="J1459">
        <v>14.8566130350442</v>
      </c>
      <c r="K1459">
        <v>753.83785540745998</v>
      </c>
      <c r="L1459">
        <v>674.39956352567503</v>
      </c>
      <c r="M1459">
        <v>76.497440823977399</v>
      </c>
      <c r="N1459">
        <v>3.3350210566646101</v>
      </c>
      <c r="O1459">
        <v>6.9014938537015498</v>
      </c>
      <c r="P1459">
        <v>101.56666666666599</v>
      </c>
      <c r="Q1459">
        <v>0.21756126569551701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391</v>
      </c>
      <c r="E1460">
        <v>937.37005492499998</v>
      </c>
      <c r="F1460">
        <v>305.2</v>
      </c>
      <c r="G1460">
        <v>67.451454958538903</v>
      </c>
      <c r="H1460">
        <v>-6.4121740776719403</v>
      </c>
      <c r="I1460">
        <v>3.8924242575484498</v>
      </c>
      <c r="J1460">
        <v>-3.4543751666413498</v>
      </c>
      <c r="K1460">
        <v>296.79939656078102</v>
      </c>
      <c r="L1460">
        <v>256.42839267811001</v>
      </c>
      <c r="M1460">
        <v>44.520447455951498</v>
      </c>
      <c r="N1460">
        <v>1.09382369768224</v>
      </c>
      <c r="O1460">
        <v>9.1087811271297596</v>
      </c>
      <c r="P1460">
        <v>115.612857647474</v>
      </c>
      <c r="Q1460">
        <v>0.12546727895180401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375</v>
      </c>
      <c r="E1461">
        <v>937.35771743999999</v>
      </c>
      <c r="F1461">
        <v>188.15</v>
      </c>
      <c r="G1461">
        <v>40.465976010698</v>
      </c>
      <c r="H1461">
        <v>61.429636144293603</v>
      </c>
      <c r="I1461">
        <v>55.625777246762297</v>
      </c>
      <c r="J1461">
        <v>-0.92262162199915398</v>
      </c>
      <c r="K1461">
        <v>150.55500178790001</v>
      </c>
      <c r="L1461">
        <v>129.661224160458</v>
      </c>
      <c r="M1461">
        <v>62.033506357204203</v>
      </c>
      <c r="N1461">
        <v>1.92575962263867</v>
      </c>
      <c r="O1461">
        <v>12.144565506245</v>
      </c>
      <c r="P1461">
        <v>112.839366515837</v>
      </c>
      <c r="Q1461">
        <v>5.1881260758862999E-2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1349</v>
      </c>
      <c r="E1462">
        <v>937.03229789</v>
      </c>
      <c r="F1462">
        <v>346.4</v>
      </c>
      <c r="G1462">
        <v>-10.2656765743912</v>
      </c>
      <c r="H1462">
        <v>-4.2637574799193603</v>
      </c>
      <c r="I1462">
        <v>-21.604921087348</v>
      </c>
      <c r="J1462">
        <v>2.5141244594016801</v>
      </c>
      <c r="K1462">
        <v>326.17957152339602</v>
      </c>
      <c r="L1462">
        <v>328.29025905698302</v>
      </c>
      <c r="M1462">
        <v>62.811929620532098</v>
      </c>
      <c r="N1462">
        <v>1.32765795501421</v>
      </c>
      <c r="O1462">
        <v>17.465357967667401</v>
      </c>
      <c r="P1462">
        <v>32.720306513409902</v>
      </c>
      <c r="Q1462">
        <v>1.6716893428799999E-2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67</v>
      </c>
      <c r="E1463">
        <v>935.52</v>
      </c>
      <c r="F1463">
        <v>157.43</v>
      </c>
      <c r="G1463">
        <v>68.338942606179003</v>
      </c>
      <c r="H1463">
        <v>1.92894246417686</v>
      </c>
      <c r="I1463">
        <v>2.9210630515039502</v>
      </c>
      <c r="J1463">
        <v>0.87432135949547296</v>
      </c>
      <c r="K1463">
        <v>145.54395200024899</v>
      </c>
      <c r="L1463">
        <v>135.527468184546</v>
      </c>
      <c r="M1463">
        <v>58.787660842347201</v>
      </c>
      <c r="N1463">
        <v>1.83475717022811</v>
      </c>
      <c r="O1463">
        <v>27.993393889347601</v>
      </c>
      <c r="P1463">
        <v>103.529411764705</v>
      </c>
      <c r="Q1463">
        <v>2.4544680651252E-2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E1464">
        <v>932.37701842000001</v>
      </c>
      <c r="F1464">
        <v>8.36</v>
      </c>
      <c r="G1464">
        <v>-19.410900029302599</v>
      </c>
      <c r="H1464">
        <v>-27.9169683863635</v>
      </c>
      <c r="I1464">
        <v>-15.3876541670429</v>
      </c>
      <c r="J1464">
        <v>-10.491019196069701</v>
      </c>
      <c r="K1464">
        <v>9.3328912723488404</v>
      </c>
      <c r="L1464">
        <v>9.0113330699140999</v>
      </c>
      <c r="M1464">
        <v>45.092784332523699</v>
      </c>
      <c r="N1464">
        <v>2.3763710244932601</v>
      </c>
      <c r="O1464">
        <v>43.540669856459303</v>
      </c>
      <c r="P1464">
        <v>24.404761904761799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623</v>
      </c>
      <c r="E1465">
        <v>930.63787583999999</v>
      </c>
      <c r="F1465">
        <v>14.71</v>
      </c>
      <c r="G1465">
        <v>57.019817251172</v>
      </c>
      <c r="H1465">
        <v>1.9430772283990301</v>
      </c>
      <c r="I1465">
        <v>-20.429277746938102</v>
      </c>
      <c r="J1465">
        <v>1.20674655978328</v>
      </c>
      <c r="K1465">
        <v>13.527109883693599</v>
      </c>
      <c r="L1465">
        <v>13.224642683602401</v>
      </c>
      <c r="M1465">
        <v>63.800588422370502</v>
      </c>
      <c r="N1465">
        <v>1.46273621162828</v>
      </c>
      <c r="O1465">
        <v>24.405166553365</v>
      </c>
      <c r="P1465">
        <v>87.388535031847098</v>
      </c>
      <c r="Q1465">
        <v>1.940187094006E-2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62</v>
      </c>
      <c r="E1466">
        <v>928.82415200000003</v>
      </c>
      <c r="F1466">
        <v>354.6</v>
      </c>
      <c r="G1466">
        <v>-12.943089297006001</v>
      </c>
      <c r="H1466">
        <v>8.0706444952067997</v>
      </c>
      <c r="I1466">
        <v>-16.831584928807299</v>
      </c>
      <c r="J1466">
        <v>8.8801087647749993E-2</v>
      </c>
      <c r="K1466">
        <v>315.81034763930501</v>
      </c>
      <c r="L1466">
        <v>335.71899968410497</v>
      </c>
      <c r="M1466">
        <v>71.227207567240896</v>
      </c>
      <c r="N1466">
        <v>2.9623310802568699</v>
      </c>
      <c r="O1466">
        <v>44.782853919909698</v>
      </c>
      <c r="P1466">
        <v>34.675275351310297</v>
      </c>
      <c r="Q1466">
        <v>-3.1064864806174E-2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278</v>
      </c>
      <c r="E1467">
        <v>926.90713420199995</v>
      </c>
      <c r="F1467">
        <v>237.92</v>
      </c>
      <c r="G1467">
        <v>2.7501014597170701</v>
      </c>
      <c r="H1467">
        <v>-2.0790080986130599</v>
      </c>
      <c r="I1467">
        <v>17.792234074573599</v>
      </c>
      <c r="J1467">
        <v>-8.6215538660781199</v>
      </c>
      <c r="K1467">
        <v>231.315552627882</v>
      </c>
      <c r="M1467">
        <v>44.980940877220903</v>
      </c>
      <c r="N1467">
        <v>0.53610020873136799</v>
      </c>
      <c r="O1467">
        <v>15.3749159381304</v>
      </c>
      <c r="P1467">
        <v>38.850306390428898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E1468">
        <v>925.95043898999995</v>
      </c>
      <c r="F1468">
        <v>801.95</v>
      </c>
      <c r="G1468">
        <v>59.473366071793599</v>
      </c>
      <c r="H1468">
        <v>-9.1982375971263206</v>
      </c>
      <c r="I1468">
        <v>26.5915952485168</v>
      </c>
      <c r="J1468">
        <v>-6.1857700992215996</v>
      </c>
      <c r="K1468">
        <v>799.13689688299598</v>
      </c>
      <c r="L1468">
        <v>668.463944691709</v>
      </c>
      <c r="M1468">
        <v>30.161856258391499</v>
      </c>
      <c r="N1468">
        <v>0.51095886843280902</v>
      </c>
      <c r="O1468">
        <v>20.8803541367915</v>
      </c>
      <c r="P1468">
        <v>100.4875</v>
      </c>
      <c r="Q1468">
        <v>0.16587093947929399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21</v>
      </c>
      <c r="E1469">
        <v>924.38149499999997</v>
      </c>
      <c r="F1469">
        <v>726.15</v>
      </c>
      <c r="G1469">
        <v>55.349109690816</v>
      </c>
      <c r="H1469">
        <v>-17.510813680740899</v>
      </c>
      <c r="I1469">
        <v>-7.3793978878156397</v>
      </c>
      <c r="J1469">
        <v>-7.8178020623263098</v>
      </c>
      <c r="K1469">
        <v>750.14485501700096</v>
      </c>
      <c r="L1469">
        <v>664.22433739473195</v>
      </c>
      <c r="M1469">
        <v>19.2453553290085</v>
      </c>
      <c r="N1469">
        <v>1.0878612123726199</v>
      </c>
      <c r="O1469">
        <v>13.881429456723801</v>
      </c>
      <c r="P1469">
        <v>101.484461709212</v>
      </c>
      <c r="Q1469">
        <v>0.19029820343788001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21</v>
      </c>
      <c r="E1470">
        <v>922.26079645000004</v>
      </c>
      <c r="F1470">
        <v>1976.55</v>
      </c>
      <c r="G1470">
        <v>141.61159468579999</v>
      </c>
      <c r="H1470">
        <v>0.58081342987460804</v>
      </c>
      <c r="I1470">
        <v>49.092179742940402</v>
      </c>
      <c r="J1470">
        <v>-6.13774884981874</v>
      </c>
      <c r="K1470">
        <v>1808.91718090019</v>
      </c>
      <c r="L1470">
        <v>1529.84541442146</v>
      </c>
      <c r="M1470">
        <v>55.009765533862797</v>
      </c>
      <c r="N1470">
        <v>1.2889373482776401</v>
      </c>
      <c r="O1470">
        <v>16.87030431813</v>
      </c>
      <c r="P1470">
        <v>217.82440906898199</v>
      </c>
      <c r="Q1470">
        <v>0.14650223502773399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140</v>
      </c>
      <c r="E1471">
        <v>921.94488080999997</v>
      </c>
      <c r="F1471">
        <v>37.409999999999997</v>
      </c>
      <c r="G1471">
        <v>42.684189192901798</v>
      </c>
      <c r="H1471">
        <v>4.2499176747743501</v>
      </c>
      <c r="I1471">
        <v>28.377254268532401</v>
      </c>
      <c r="J1471">
        <v>-6.1883499693549204</v>
      </c>
      <c r="K1471">
        <v>34.762122677519699</v>
      </c>
      <c r="L1471">
        <v>31.599879792287702</v>
      </c>
      <c r="M1471">
        <v>47.005392334454399</v>
      </c>
      <c r="N1471">
        <v>2.5716339466426898</v>
      </c>
      <c r="O1471">
        <v>32.050253942795997</v>
      </c>
      <c r="P1471">
        <v>71.212814645308896</v>
      </c>
      <c r="Q1471">
        <v>1.7139472537618002E-2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46</v>
      </c>
      <c r="E1472">
        <v>920.93925000000002</v>
      </c>
      <c r="F1472">
        <v>404.25</v>
      </c>
      <c r="G1472">
        <v>729.299588351843</v>
      </c>
      <c r="H1472">
        <v>-22.078949310183699</v>
      </c>
      <c r="I1472">
        <v>-22.9571435250433</v>
      </c>
      <c r="J1472">
        <v>9.4939761871250603</v>
      </c>
      <c r="K1472">
        <v>447.44648084142699</v>
      </c>
      <c r="L1472">
        <v>388.939619713892</v>
      </c>
      <c r="M1472">
        <v>44.742364802344397</v>
      </c>
      <c r="N1472">
        <v>1.6947674418604599</v>
      </c>
      <c r="O1472">
        <v>147.79220779220699</v>
      </c>
      <c r="P1472">
        <v>755.01269035532903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542</v>
      </c>
      <c r="E1473">
        <v>920.25</v>
      </c>
      <c r="F1473">
        <v>319.95</v>
      </c>
      <c r="G1473">
        <v>13.3497353966431</v>
      </c>
      <c r="H1473">
        <v>12.709518908546199</v>
      </c>
      <c r="I1473">
        <v>16.593987765703499</v>
      </c>
      <c r="J1473">
        <v>-6.6272582311574801</v>
      </c>
      <c r="K1473">
        <v>271.340551710684</v>
      </c>
      <c r="L1473">
        <v>242.10182247334501</v>
      </c>
      <c r="M1473">
        <v>54.614592378599099</v>
      </c>
      <c r="N1473">
        <v>3.3151431570784</v>
      </c>
      <c r="O1473">
        <v>9.2358180965775798</v>
      </c>
      <c r="P1473">
        <v>73.039480800432599</v>
      </c>
      <c r="Q1473">
        <v>2.1770036967834999E-2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126</v>
      </c>
      <c r="E1474">
        <v>919.506978</v>
      </c>
      <c r="F1474">
        <v>2347.5500000000002</v>
      </c>
      <c r="G1474">
        <v>81.292458660290393</v>
      </c>
      <c r="H1474">
        <v>-14.0045597376822</v>
      </c>
      <c r="I1474">
        <v>109.309420522328</v>
      </c>
      <c r="J1474">
        <v>1.4635638308274499</v>
      </c>
      <c r="K1474">
        <v>2255.9472676249602</v>
      </c>
      <c r="L1474">
        <v>1743.0303234130899</v>
      </c>
      <c r="M1474">
        <v>53.493328853892898</v>
      </c>
      <c r="N1474">
        <v>0.88205352303853801</v>
      </c>
      <c r="O1474">
        <v>19.2732849140593</v>
      </c>
      <c r="P1474">
        <v>139.30173292558601</v>
      </c>
      <c r="Q1474">
        <v>0.27146340327077001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535</v>
      </c>
      <c r="E1475">
        <v>919.2471438</v>
      </c>
      <c r="F1475">
        <v>153.55000000000001</v>
      </c>
      <c r="G1475">
        <v>129.82026461325501</v>
      </c>
      <c r="H1475">
        <v>15.3056290734411</v>
      </c>
      <c r="I1475">
        <v>18.0812587753631</v>
      </c>
      <c r="J1475">
        <v>-2.3273975623676701</v>
      </c>
      <c r="K1475">
        <v>138.43078729648201</v>
      </c>
      <c r="L1475">
        <v>118.096289736437</v>
      </c>
      <c r="M1475">
        <v>63.3490726989953</v>
      </c>
      <c r="N1475">
        <v>2.3351766995276999</v>
      </c>
      <c r="O1475">
        <v>10.061869098013601</v>
      </c>
      <c r="P1475">
        <v>160.03386960203201</v>
      </c>
      <c r="Q1475">
        <v>0.120429204499117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983</v>
      </c>
      <c r="E1476">
        <v>919.23749999999995</v>
      </c>
      <c r="F1476">
        <v>83.79</v>
      </c>
      <c r="G1476">
        <v>-57.646489493331998</v>
      </c>
      <c r="H1476">
        <v>2.2431250067076598</v>
      </c>
      <c r="I1476">
        <v>-9.0180481006719599</v>
      </c>
      <c r="J1476">
        <v>-3.0222388306705801</v>
      </c>
      <c r="K1476">
        <v>78.3302331246134</v>
      </c>
      <c r="L1476">
        <v>84.141982998653205</v>
      </c>
      <c r="M1476">
        <v>49.003556974738402</v>
      </c>
      <c r="N1476">
        <v>2.02471503439887</v>
      </c>
      <c r="O1476">
        <v>62.191192266380199</v>
      </c>
      <c r="P1476">
        <v>30.819672131147499</v>
      </c>
      <c r="Q1476">
        <v>6.9629372159849004E-2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21</v>
      </c>
      <c r="E1477">
        <v>917.20244845000002</v>
      </c>
      <c r="F1477">
        <v>92.42</v>
      </c>
      <c r="G1477">
        <v>-19.398521062039698</v>
      </c>
      <c r="H1477">
        <v>-3.9063192767351902</v>
      </c>
      <c r="I1477">
        <v>-26.1244519623509</v>
      </c>
      <c r="J1477">
        <v>-9.2492536142668094</v>
      </c>
      <c r="K1477">
        <v>89.724094145130493</v>
      </c>
      <c r="L1477">
        <v>90.785516684472299</v>
      </c>
      <c r="M1477">
        <v>46.867753381870997</v>
      </c>
      <c r="N1477">
        <v>1.4999594108465799</v>
      </c>
      <c r="O1477">
        <v>34.386496429344298</v>
      </c>
      <c r="P1477">
        <v>39.3966817496229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132</v>
      </c>
      <c r="E1478">
        <v>916.68401136</v>
      </c>
      <c r="F1478">
        <v>912</v>
      </c>
      <c r="G1478">
        <v>141.46792385735</v>
      </c>
      <c r="H1478">
        <v>24.247297622259399</v>
      </c>
      <c r="I1478">
        <v>41.5560065339983</v>
      </c>
      <c r="J1478">
        <v>29.0121527301404</v>
      </c>
      <c r="K1478">
        <v>697.47283802106699</v>
      </c>
      <c r="L1478">
        <v>606.26504871185296</v>
      </c>
      <c r="M1478">
        <v>88.038542900922394</v>
      </c>
      <c r="N1478">
        <v>3.6927490832889101</v>
      </c>
      <c r="O1478">
        <v>6.25</v>
      </c>
      <c r="P1478">
        <v>186.25235404896401</v>
      </c>
      <c r="Q1478">
        <v>0.175942503902731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278</v>
      </c>
      <c r="E1479">
        <v>914.37679286000002</v>
      </c>
      <c r="F1479">
        <v>853.55</v>
      </c>
      <c r="G1479">
        <v>89.555984354461003</v>
      </c>
      <c r="H1479">
        <v>17.909011294332998</v>
      </c>
      <c r="I1479">
        <v>61.4123464608411</v>
      </c>
      <c r="J1479">
        <v>2.1639303759278601</v>
      </c>
      <c r="K1479">
        <v>717.93274251523496</v>
      </c>
      <c r="L1479">
        <v>624.93347686642005</v>
      </c>
      <c r="M1479">
        <v>54.506199420056802</v>
      </c>
      <c r="N1479">
        <v>3.72691565772893</v>
      </c>
      <c r="O1479">
        <v>6.1800714662292702</v>
      </c>
      <c r="P1479">
        <v>128.09994655264501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1258</v>
      </c>
      <c r="E1480">
        <v>913.07325646399897</v>
      </c>
      <c r="F1480">
        <v>72.97</v>
      </c>
      <c r="G1480">
        <v>27.5715695293603</v>
      </c>
      <c r="H1480">
        <v>14.6212774065992</v>
      </c>
      <c r="I1480">
        <v>-14.9391967752781</v>
      </c>
      <c r="J1480">
        <v>-7.0694146881111202</v>
      </c>
      <c r="K1480">
        <v>66.727108638264497</v>
      </c>
      <c r="L1480">
        <v>64.542346398468794</v>
      </c>
      <c r="M1480">
        <v>47.252047862159102</v>
      </c>
      <c r="N1480">
        <v>1.9617800696815999</v>
      </c>
      <c r="O1480">
        <v>17.993696039468201</v>
      </c>
      <c r="P1480">
        <v>65.090497737556504</v>
      </c>
      <c r="Q1480">
        <v>-5.3080856431730002E-2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613</v>
      </c>
      <c r="E1481">
        <v>906.92267249999998</v>
      </c>
      <c r="F1481">
        <v>831.05</v>
      </c>
      <c r="G1481">
        <v>-13.0359953666481</v>
      </c>
      <c r="H1481">
        <v>-9.9684965779116101</v>
      </c>
      <c r="I1481">
        <v>-15.407401807287901</v>
      </c>
      <c r="J1481">
        <v>-3.6650643703075798</v>
      </c>
      <c r="K1481">
        <v>843.65985853305597</v>
      </c>
      <c r="L1481">
        <v>828.69246831098201</v>
      </c>
      <c r="M1481">
        <v>41.878714139149103</v>
      </c>
      <c r="N1481">
        <v>0.90154236501784601</v>
      </c>
      <c r="O1481">
        <v>20.173274772877601</v>
      </c>
      <c r="P1481">
        <v>24.660616515412801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E1482">
        <v>906.913880454999</v>
      </c>
      <c r="F1482">
        <v>331.05</v>
      </c>
      <c r="G1482">
        <v>-57.477204567588899</v>
      </c>
      <c r="H1482">
        <v>-5.6986810133592103</v>
      </c>
      <c r="I1482">
        <v>-32.828460864705299</v>
      </c>
      <c r="J1482">
        <v>-8.0071379630186801</v>
      </c>
      <c r="K1482">
        <v>333.55033686638302</v>
      </c>
      <c r="L1482">
        <v>415.02591515628001</v>
      </c>
      <c r="M1482">
        <v>49.202644888135197</v>
      </c>
      <c r="N1482">
        <v>1.2530491808669799</v>
      </c>
      <c r="O1482">
        <v>116.840356441625</v>
      </c>
      <c r="P1482">
        <v>23.480044759418099</v>
      </c>
      <c r="Q1482">
        <v>6.9151547984134004E-2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613</v>
      </c>
      <c r="E1483">
        <v>905.92399999999998</v>
      </c>
      <c r="F1483">
        <v>1664.85</v>
      </c>
      <c r="G1483">
        <v>-22.0573870567024</v>
      </c>
      <c r="H1483">
        <v>-4.1810457227720201</v>
      </c>
      <c r="I1483">
        <v>-13.609783191327001</v>
      </c>
      <c r="J1483">
        <v>-2.63492160471798</v>
      </c>
      <c r="K1483">
        <v>1574.1718479107899</v>
      </c>
      <c r="L1483">
        <v>1594.85169780807</v>
      </c>
      <c r="M1483">
        <v>47.023479660022701</v>
      </c>
      <c r="N1483">
        <v>1.5731268052293601</v>
      </c>
      <c r="O1483">
        <v>13.2234135207376</v>
      </c>
      <c r="P1483">
        <v>20.149388373687401</v>
      </c>
      <c r="Q1483">
        <v>1.1132955935572E-2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716</v>
      </c>
      <c r="E1484">
        <v>903.15654157999995</v>
      </c>
      <c r="F1484">
        <v>214.79</v>
      </c>
      <c r="G1484">
        <v>-16.820833308936301</v>
      </c>
      <c r="H1484">
        <v>-9.3604381466431601</v>
      </c>
      <c r="I1484">
        <v>4.9623781956082604</v>
      </c>
      <c r="J1484">
        <v>-7.3144658424745304</v>
      </c>
      <c r="K1484">
        <v>219.06176069887999</v>
      </c>
      <c r="L1484">
        <v>222.57791432866</v>
      </c>
      <c r="M1484">
        <v>41.297500115080098</v>
      </c>
      <c r="N1484">
        <v>0.62142136660518399</v>
      </c>
      <c r="O1484">
        <v>55.035150612225898</v>
      </c>
      <c r="P1484">
        <v>28.232835820895499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D1485" t="s">
        <v>498</v>
      </c>
      <c r="E1485">
        <v>902.15887280000004</v>
      </c>
      <c r="F1485">
        <v>619.6</v>
      </c>
      <c r="G1485">
        <v>-31.405643860411701</v>
      </c>
      <c r="H1485">
        <v>-21.100609330273901</v>
      </c>
      <c r="I1485">
        <v>-41.208995822648902</v>
      </c>
      <c r="J1485">
        <v>-7.88393458048282</v>
      </c>
      <c r="K1485">
        <v>723.65077424890296</v>
      </c>
      <c r="L1485">
        <v>750.84052285868802</v>
      </c>
      <c r="M1485">
        <v>17.493015656090101</v>
      </c>
      <c r="N1485">
        <v>1.3155306265743401</v>
      </c>
      <c r="O1485">
        <v>58.166559070367903</v>
      </c>
      <c r="P1485">
        <v>0.17784963621665301</v>
      </c>
      <c r="Q1485">
        <v>4.7058456686150003E-2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953</v>
      </c>
      <c r="E1486">
        <v>898.65096600000004</v>
      </c>
      <c r="F1486">
        <v>424.3</v>
      </c>
      <c r="G1486">
        <v>-42.849461145185103</v>
      </c>
      <c r="H1486">
        <v>-3.1514626964281001</v>
      </c>
      <c r="I1486">
        <v>-41.286481588987201</v>
      </c>
      <c r="J1486">
        <v>-5.3186644811574899</v>
      </c>
      <c r="K1486">
        <v>422.381459999669</v>
      </c>
      <c r="L1486">
        <v>479.14971021813102</v>
      </c>
      <c r="M1486">
        <v>46.0580988912495</v>
      </c>
      <c r="N1486">
        <v>0.97880255356951495</v>
      </c>
      <c r="O1486">
        <v>74.404902191845395</v>
      </c>
      <c r="P1486">
        <v>26.921926413401099</v>
      </c>
      <c r="Q1486">
        <v>5.6970116811925001E-2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80</v>
      </c>
      <c r="E1487">
        <v>897.29578289999995</v>
      </c>
      <c r="F1487">
        <v>97.5</v>
      </c>
      <c r="G1487">
        <v>-15.043408473406901</v>
      </c>
      <c r="H1487">
        <v>-0.67446915963916598</v>
      </c>
      <c r="I1487">
        <v>-24.592744395435702</v>
      </c>
      <c r="J1487">
        <v>-3.8344240702332999</v>
      </c>
      <c r="K1487">
        <v>94.020364847268695</v>
      </c>
      <c r="L1487">
        <v>93.191530747265304</v>
      </c>
      <c r="M1487">
        <v>54.756732658205202</v>
      </c>
      <c r="N1487">
        <v>1.0708043594016601</v>
      </c>
      <c r="O1487">
        <v>42.769230769230703</v>
      </c>
      <c r="P1487">
        <v>28.289473684210499</v>
      </c>
      <c r="Q1487">
        <v>-1.8087435333360002E-2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62</v>
      </c>
      <c r="E1488">
        <v>893.58892402499998</v>
      </c>
      <c r="F1488">
        <v>338.05</v>
      </c>
      <c r="G1488">
        <v>-34.901710278607197</v>
      </c>
      <c r="H1488">
        <v>-5.5195052883025504</v>
      </c>
      <c r="I1488">
        <v>-25.120185062296301</v>
      </c>
      <c r="J1488">
        <v>-4.0172454760554404</v>
      </c>
      <c r="K1488">
        <v>333.53558526624198</v>
      </c>
      <c r="L1488">
        <v>347.02501033458401</v>
      </c>
      <c r="M1488">
        <v>50.206740008936599</v>
      </c>
      <c r="N1488">
        <v>0.77660387036218603</v>
      </c>
      <c r="O1488">
        <v>52.2999556278657</v>
      </c>
      <c r="P1488">
        <v>23.5562865497076</v>
      </c>
      <c r="Q1488">
        <v>6.7466421154309994E-2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E1489">
        <v>890.35240190000002</v>
      </c>
      <c r="F1489">
        <v>32.14</v>
      </c>
      <c r="G1489">
        <v>-52.401058207865901</v>
      </c>
      <c r="H1489">
        <v>-2.3259762987190098</v>
      </c>
      <c r="I1489">
        <v>-41.908316001916198</v>
      </c>
      <c r="J1489">
        <v>-3.4927307921330901</v>
      </c>
      <c r="K1489">
        <v>32.074103273637597</v>
      </c>
      <c r="L1489">
        <v>38.0872750557267</v>
      </c>
      <c r="M1489">
        <v>57.129564665070902</v>
      </c>
      <c r="N1489">
        <v>1.2343492779009899</v>
      </c>
      <c r="O1489">
        <v>83.571873055382696</v>
      </c>
      <c r="P1489">
        <v>23.236196319018401</v>
      </c>
      <c r="Q1489">
        <v>9.3427447307697004E-2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D1490" t="s">
        <v>299</v>
      </c>
      <c r="E1490">
        <v>888.71</v>
      </c>
      <c r="F1490">
        <v>356.5</v>
      </c>
      <c r="G1490">
        <v>1.9274278926826101</v>
      </c>
      <c r="H1490">
        <v>42.611641659626201</v>
      </c>
      <c r="I1490">
        <v>16.688175226153898</v>
      </c>
      <c r="J1490">
        <v>23.755738172504199</v>
      </c>
      <c r="M1490">
        <v>70.867493089139998</v>
      </c>
      <c r="O1490">
        <v>11.0799438990182</v>
      </c>
      <c r="P1490">
        <v>87.631578947368396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197</v>
      </c>
      <c r="E1491">
        <v>888.5</v>
      </c>
      <c r="F1491">
        <v>89.41</v>
      </c>
      <c r="G1491">
        <v>44.305873328581903</v>
      </c>
      <c r="H1491">
        <v>1.21971771162086</v>
      </c>
      <c r="I1491">
        <v>-10.885203019203599</v>
      </c>
      <c r="J1491">
        <v>-8.8716295434533503</v>
      </c>
      <c r="K1491">
        <v>85.476194914244601</v>
      </c>
      <c r="L1491">
        <v>79.067011822843995</v>
      </c>
      <c r="M1491">
        <v>51.107832901248202</v>
      </c>
      <c r="N1491">
        <v>2.5711103159004902</v>
      </c>
      <c r="O1491">
        <v>28.620959624203099</v>
      </c>
      <c r="P1491">
        <v>77.049504950495006</v>
      </c>
      <c r="Q1491">
        <v>7.9230704389890005E-3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109</v>
      </c>
      <c r="E1492">
        <v>888.26654197000005</v>
      </c>
      <c r="F1492">
        <v>2906.2</v>
      </c>
      <c r="G1492">
        <v>37.190485440459803</v>
      </c>
      <c r="H1492">
        <v>2.6609343712561602</v>
      </c>
      <c r="I1492">
        <v>-17.1283030154549</v>
      </c>
      <c r="J1492">
        <v>-4.6421308647400501</v>
      </c>
      <c r="K1492">
        <v>2776.9040076575602</v>
      </c>
      <c r="L1492">
        <v>2633.2354543297201</v>
      </c>
      <c r="M1492">
        <v>46.241905396936602</v>
      </c>
      <c r="N1492">
        <v>1.6586821975920001</v>
      </c>
      <c r="O1492">
        <v>22.875232262060401</v>
      </c>
      <c r="P1492">
        <v>68.475362318840496</v>
      </c>
      <c r="Q1492">
        <v>0.13007064643573099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286</v>
      </c>
      <c r="E1493">
        <v>888.24599999999998</v>
      </c>
      <c r="F1493">
        <v>1643.5</v>
      </c>
      <c r="G1493">
        <v>141.60960456775601</v>
      </c>
      <c r="H1493">
        <v>-15.2561234369771</v>
      </c>
      <c r="I1493">
        <v>69.275740515860605</v>
      </c>
      <c r="J1493">
        <v>0.319616768842517</v>
      </c>
      <c r="K1493">
        <v>1663.3970802185499</v>
      </c>
      <c r="L1493">
        <v>1339.4377126203101</v>
      </c>
      <c r="M1493">
        <v>49.997923458774501</v>
      </c>
      <c r="N1493">
        <v>0.35916272124590298</v>
      </c>
      <c r="O1493">
        <v>21.6306662610282</v>
      </c>
      <c r="P1493">
        <v>178.535717312092</v>
      </c>
      <c r="Q1493">
        <v>0.156815502360906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480</v>
      </c>
      <c r="E1494">
        <v>884.12609999999995</v>
      </c>
      <c r="F1494">
        <v>28.14</v>
      </c>
      <c r="G1494">
        <v>94.572612282227894</v>
      </c>
      <c r="H1494">
        <v>-19.626781484316801</v>
      </c>
      <c r="I1494">
        <v>29.747645329984898</v>
      </c>
      <c r="J1494">
        <v>-7.3380169004434403</v>
      </c>
      <c r="K1494">
        <v>27.898579488179401</v>
      </c>
      <c r="L1494">
        <v>23.067225742145599</v>
      </c>
      <c r="M1494">
        <v>33.3236861760331</v>
      </c>
      <c r="N1494">
        <v>1.1610121472137001</v>
      </c>
      <c r="O1494">
        <v>20.291400142146401</v>
      </c>
      <c r="P1494">
        <v>123.333333333333</v>
      </c>
      <c r="Q1494">
        <v>0.16566946908785399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D1495" t="s">
        <v>162</v>
      </c>
      <c r="E1495">
        <v>880.71120971000005</v>
      </c>
      <c r="F1495">
        <v>98.38</v>
      </c>
      <c r="G1495">
        <v>-14.356920576046001</v>
      </c>
      <c r="H1495">
        <v>-12.157020693481</v>
      </c>
      <c r="I1495">
        <v>-14.0262462956308</v>
      </c>
      <c r="J1495">
        <v>-4.5903914010921296</v>
      </c>
      <c r="K1495">
        <v>99.421798099055593</v>
      </c>
      <c r="L1495">
        <v>99.392838065215102</v>
      </c>
      <c r="M1495">
        <v>35.7189148634383</v>
      </c>
      <c r="N1495">
        <v>1.1218116381893899</v>
      </c>
      <c r="O1495">
        <v>33.157145761333602</v>
      </c>
      <c r="P1495">
        <v>16.343424787133301</v>
      </c>
      <c r="Q1495">
        <v>-1.2214143207540001E-3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218</v>
      </c>
      <c r="E1496">
        <v>879.00361771999997</v>
      </c>
      <c r="F1496">
        <v>1669.25</v>
      </c>
      <c r="G1496">
        <v>-33.949696807245303</v>
      </c>
      <c r="H1496">
        <v>1.1543104396322299</v>
      </c>
      <c r="I1496">
        <v>-0.44258969153109301</v>
      </c>
      <c r="J1496">
        <v>-1.76887167397987</v>
      </c>
      <c r="K1496">
        <v>1617.5382873578701</v>
      </c>
      <c r="L1496">
        <v>1567.1230547084299</v>
      </c>
      <c r="M1496">
        <v>50.4727073071098</v>
      </c>
      <c r="N1496">
        <v>0.80200036497761096</v>
      </c>
      <c r="O1496">
        <v>39.999999999999901</v>
      </c>
      <c r="P1496">
        <v>29.079028765852101</v>
      </c>
      <c r="Q1496">
        <v>0.130269639432606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542</v>
      </c>
      <c r="E1497">
        <v>876.05375000000004</v>
      </c>
      <c r="F1497">
        <v>83.03</v>
      </c>
      <c r="G1497">
        <v>21.372814736991899</v>
      </c>
      <c r="H1497">
        <v>2.4787915141133201</v>
      </c>
      <c r="I1497">
        <v>-26.615127651223698</v>
      </c>
      <c r="J1497">
        <v>0.62947744895628999</v>
      </c>
      <c r="K1497">
        <v>76.845724578926394</v>
      </c>
      <c r="L1497">
        <v>80.234022007731198</v>
      </c>
      <c r="M1497">
        <v>59.235580607303298</v>
      </c>
      <c r="N1497">
        <v>2.1678406423506198</v>
      </c>
      <c r="O1497">
        <v>42.659279778393298</v>
      </c>
      <c r="P1497">
        <v>62.803921568627402</v>
      </c>
      <c r="Q1497">
        <v>-5.6395933895369999E-3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705</v>
      </c>
      <c r="E1498">
        <v>875.43042120999996</v>
      </c>
      <c r="F1498">
        <v>265.41000000000003</v>
      </c>
      <c r="G1498">
        <v>0.60719488489500495</v>
      </c>
      <c r="H1498">
        <v>-4.2332175906318703</v>
      </c>
      <c r="I1498">
        <v>0.73338847087034997</v>
      </c>
      <c r="J1498">
        <v>0.86953910655010103</v>
      </c>
      <c r="K1498">
        <v>253.03307653823899</v>
      </c>
      <c r="L1498">
        <v>237.00974455551901</v>
      </c>
      <c r="M1498">
        <v>62.3816521735951</v>
      </c>
      <c r="N1498">
        <v>0.90783234457561002</v>
      </c>
      <c r="O1498">
        <v>1.0135262424173901</v>
      </c>
      <c r="P1498">
        <v>28.652447891420199</v>
      </c>
      <c r="Q1498">
        <v>1.7242551089885001E-2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613</v>
      </c>
      <c r="E1499">
        <v>871.07326781799998</v>
      </c>
      <c r="F1499">
        <v>91.35</v>
      </c>
      <c r="G1499">
        <v>-8.1906373051551906</v>
      </c>
      <c r="H1499">
        <v>5.7865773814967003</v>
      </c>
      <c r="I1499">
        <v>18.898391598641599</v>
      </c>
      <c r="J1499">
        <v>2.5502501252279299</v>
      </c>
      <c r="K1499">
        <v>84.005356189655103</v>
      </c>
      <c r="L1499">
        <v>79.760808715642696</v>
      </c>
      <c r="M1499">
        <v>76.0628114064519</v>
      </c>
      <c r="N1499">
        <v>1.57449513931301</v>
      </c>
      <c r="O1499">
        <v>7.5533661740558404</v>
      </c>
      <c r="P1499">
        <v>34.338235294117602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613</v>
      </c>
      <c r="E1500">
        <v>870.43122187500001</v>
      </c>
      <c r="F1500">
        <v>1453.9</v>
      </c>
      <c r="G1500">
        <v>-2.7461294488282602</v>
      </c>
      <c r="H1500">
        <v>-11.3900017296799</v>
      </c>
      <c r="I1500">
        <v>-11.2779982445531</v>
      </c>
      <c r="J1500">
        <v>-10.2845937155424</v>
      </c>
      <c r="K1500">
        <v>1438.95848094857</v>
      </c>
      <c r="L1500">
        <v>1349.9063655729999</v>
      </c>
      <c r="M1500">
        <v>39.536159978885301</v>
      </c>
      <c r="N1500">
        <v>0.79351513573369303</v>
      </c>
      <c r="O1500">
        <v>11.8852740903776</v>
      </c>
      <c r="P1500">
        <v>28.663716814159201</v>
      </c>
      <c r="Q1500">
        <v>-4.0288105470053001E-2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230</v>
      </c>
      <c r="E1501">
        <v>869.78311076</v>
      </c>
      <c r="F1501">
        <v>283.95</v>
      </c>
      <c r="G1501">
        <v>-19.782479101584101</v>
      </c>
      <c r="H1501">
        <v>-10.057562989949099</v>
      </c>
      <c r="I1501">
        <v>-6.0576372706799804</v>
      </c>
      <c r="J1501">
        <v>-0.61502928670186097</v>
      </c>
      <c r="K1501">
        <v>255.86351176788</v>
      </c>
      <c r="L1501">
        <v>249.21666126804399</v>
      </c>
      <c r="M1501">
        <v>59.257507507660399</v>
      </c>
      <c r="N1501">
        <v>1.5737659716007599</v>
      </c>
      <c r="O1501">
        <v>15.706990667371</v>
      </c>
      <c r="P1501">
        <v>46.365979381443204</v>
      </c>
      <c r="Q1501">
        <v>0.14675725102575299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278</v>
      </c>
      <c r="E1502">
        <v>865.94729430999996</v>
      </c>
      <c r="F1502">
        <v>617</v>
      </c>
      <c r="G1502">
        <v>62.138930269310102</v>
      </c>
      <c r="H1502">
        <v>3.0137579088800601</v>
      </c>
      <c r="I1502">
        <v>53.077952388339298</v>
      </c>
      <c r="J1502">
        <v>-8.9698278040838009</v>
      </c>
      <c r="K1502">
        <v>600.83186577352103</v>
      </c>
      <c r="L1502">
        <v>504.74143576029701</v>
      </c>
      <c r="M1502">
        <v>44.609694506855199</v>
      </c>
      <c r="N1502">
        <v>0.76282794901144702</v>
      </c>
      <c r="O1502">
        <v>20.5834683954619</v>
      </c>
      <c r="P1502">
        <v>102.6938239159</v>
      </c>
      <c r="Q1502">
        <v>0.121188518667614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613</v>
      </c>
      <c r="E1503">
        <v>862.92000199999995</v>
      </c>
      <c r="F1503">
        <v>110.32</v>
      </c>
      <c r="G1503">
        <v>108.886054114657</v>
      </c>
      <c r="H1503">
        <v>18.802977376971501</v>
      </c>
      <c r="I1503">
        <v>81.914778197117798</v>
      </c>
      <c r="J1503">
        <v>9.8394537253642493</v>
      </c>
      <c r="K1503">
        <v>85.253747624955295</v>
      </c>
      <c r="L1503">
        <v>66.392428581968403</v>
      </c>
      <c r="M1503">
        <v>64.650557666240303</v>
      </c>
      <c r="N1503">
        <v>1.6133674120126</v>
      </c>
      <c r="O1503">
        <v>1.1602610587382101</v>
      </c>
      <c r="P1503">
        <v>149.31073446327599</v>
      </c>
      <c r="Q1503">
        <v>7.9199848135717996E-2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21</v>
      </c>
      <c r="E1504">
        <v>862.55676762999997</v>
      </c>
      <c r="F1504">
        <v>539.4</v>
      </c>
      <c r="G1504">
        <v>130.820103462828</v>
      </c>
      <c r="H1504">
        <v>4.0689303226731699</v>
      </c>
      <c r="I1504">
        <v>27.284446970169402</v>
      </c>
      <c r="J1504">
        <v>5.1382393478435198</v>
      </c>
      <c r="K1504">
        <v>521.33741618681097</v>
      </c>
      <c r="L1504">
        <v>448.761754695543</v>
      </c>
      <c r="M1504">
        <v>53.7568047596938</v>
      </c>
      <c r="N1504">
        <v>1.3701680782188499</v>
      </c>
      <c r="O1504">
        <v>29.588431590656199</v>
      </c>
      <c r="P1504">
        <v>195.9670781893</v>
      </c>
      <c r="Q1504">
        <v>0.10813811341742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1514</v>
      </c>
      <c r="E1505">
        <v>861.31342911000002</v>
      </c>
      <c r="F1505">
        <v>372.15</v>
      </c>
      <c r="G1505">
        <v>238.78249055283001</v>
      </c>
      <c r="H1505">
        <v>12.7596744243065</v>
      </c>
      <c r="I1505">
        <v>137.644839718762</v>
      </c>
      <c r="J1505">
        <v>-3.7540427019095799</v>
      </c>
      <c r="K1505">
        <v>296.304815269735</v>
      </c>
      <c r="L1505">
        <v>203.02291339314101</v>
      </c>
      <c r="M1505">
        <v>58.00449794411</v>
      </c>
      <c r="N1505">
        <v>0.60889506106897395</v>
      </c>
      <c r="O1505">
        <v>4.2321644498186197</v>
      </c>
      <c r="P1505">
        <v>291.73684210526301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498</v>
      </c>
      <c r="E1506">
        <v>860.95692598999995</v>
      </c>
      <c r="F1506">
        <v>579.9</v>
      </c>
      <c r="G1506">
        <v>-41.861228763032997</v>
      </c>
      <c r="H1506">
        <v>-6.3808955203063098</v>
      </c>
      <c r="I1506">
        <v>-24.4194888936963</v>
      </c>
      <c r="J1506">
        <v>-5.0287207732450296</v>
      </c>
      <c r="K1506">
        <v>581.73507448297505</v>
      </c>
      <c r="L1506">
        <v>603.351186666893</v>
      </c>
      <c r="M1506">
        <v>44.176244528328297</v>
      </c>
      <c r="N1506">
        <v>0.57800705822237197</v>
      </c>
      <c r="O1506">
        <v>55.199172271081203</v>
      </c>
      <c r="P1506">
        <v>25.1943005181347</v>
      </c>
      <c r="Q1506">
        <v>0.10042638780069101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998</v>
      </c>
      <c r="E1507">
        <v>860.7</v>
      </c>
      <c r="F1507">
        <v>177.95</v>
      </c>
      <c r="G1507">
        <v>-19.769254930607001</v>
      </c>
      <c r="H1507">
        <v>22.271609816838701</v>
      </c>
      <c r="I1507">
        <v>-17.7604196084806</v>
      </c>
      <c r="J1507">
        <v>-9.0673449382229894</v>
      </c>
      <c r="K1507">
        <v>158.32933507214099</v>
      </c>
      <c r="L1507">
        <v>175.61199861793401</v>
      </c>
      <c r="M1507">
        <v>52.946503234223698</v>
      </c>
      <c r="N1507">
        <v>2.12355053843056</v>
      </c>
      <c r="O1507">
        <v>29.474571508850801</v>
      </c>
      <c r="P1507">
        <v>57.4778761061946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613</v>
      </c>
      <c r="E1508">
        <v>859.78710990800005</v>
      </c>
      <c r="F1508">
        <v>47.1</v>
      </c>
      <c r="G1508">
        <v>209.51821472249199</v>
      </c>
      <c r="H1508">
        <v>30.9628574481792</v>
      </c>
      <c r="I1508">
        <v>159.737300502398</v>
      </c>
      <c r="J1508">
        <v>17.1719423890078</v>
      </c>
      <c r="K1508">
        <v>31.498404446537599</v>
      </c>
      <c r="L1508">
        <v>22.674545877460599</v>
      </c>
      <c r="M1508">
        <v>83.288637247475805</v>
      </c>
      <c r="N1508">
        <v>1.0136859648854299</v>
      </c>
      <c r="O1508">
        <v>0</v>
      </c>
      <c r="P1508">
        <v>276.8</v>
      </c>
      <c r="Q1508">
        <v>7.6729523569346994E-2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613</v>
      </c>
      <c r="E1509">
        <v>858.54761934499902</v>
      </c>
      <c r="F1509">
        <v>1989.2</v>
      </c>
      <c r="G1509">
        <v>-0.86530184030304003</v>
      </c>
      <c r="H1509">
        <v>-8.3532653179435101</v>
      </c>
      <c r="I1509">
        <v>-2.4337654334966601</v>
      </c>
      <c r="J1509">
        <v>-3.7719867665110201</v>
      </c>
      <c r="K1509">
        <v>1991.08670698688</v>
      </c>
      <c r="L1509">
        <v>1876.8431031439</v>
      </c>
      <c r="M1509">
        <v>44.212996132823598</v>
      </c>
      <c r="N1509">
        <v>0.88495770301176502</v>
      </c>
      <c r="O1509">
        <v>29.599839131309</v>
      </c>
      <c r="P1509">
        <v>31.300330033003299</v>
      </c>
      <c r="Q1509">
        <v>2.7361940667419E-2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659</v>
      </c>
      <c r="E1510">
        <v>856.82658949999995</v>
      </c>
      <c r="F1510">
        <v>478.3</v>
      </c>
      <c r="G1510">
        <v>38.131330968463303</v>
      </c>
      <c r="H1510">
        <v>6.11778965625893</v>
      </c>
      <c r="I1510">
        <v>6.1202190663697298</v>
      </c>
      <c r="J1510">
        <v>-8.6731607630684096</v>
      </c>
      <c r="K1510">
        <v>459.71398893248198</v>
      </c>
      <c r="L1510">
        <v>423.29884530970702</v>
      </c>
      <c r="M1510">
        <v>69.028576752865902</v>
      </c>
      <c r="N1510">
        <v>2.4465828704430499</v>
      </c>
      <c r="O1510">
        <v>14.5724440727576</v>
      </c>
      <c r="P1510">
        <v>77.806691449814096</v>
      </c>
      <c r="Q1510">
        <v>6.4471519431343993E-2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278</v>
      </c>
      <c r="E1511">
        <v>853.55937383800006</v>
      </c>
      <c r="F1511">
        <v>99.97</v>
      </c>
      <c r="G1511">
        <v>0.19712243541636401</v>
      </c>
      <c r="H1511">
        <v>5.8725644078862098</v>
      </c>
      <c r="I1511">
        <v>-12.459743832576599</v>
      </c>
      <c r="J1511">
        <v>-1.4536193866420399</v>
      </c>
      <c r="K1511">
        <v>88.869872006122804</v>
      </c>
      <c r="L1511">
        <v>89.517693806355695</v>
      </c>
      <c r="M1511">
        <v>61.207546970182896</v>
      </c>
      <c r="N1511">
        <v>3.08180621732315</v>
      </c>
      <c r="O1511">
        <v>14.034210263078901</v>
      </c>
      <c r="P1511">
        <v>32.235449735449698</v>
      </c>
      <c r="Q1511">
        <v>-6.3200572670622998E-2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1489</v>
      </c>
      <c r="E1512">
        <v>849.30003002000001</v>
      </c>
      <c r="F1512">
        <v>567.45000000000005</v>
      </c>
      <c r="G1512">
        <v>60.129338055231599</v>
      </c>
      <c r="H1512">
        <v>-10.713923422439301</v>
      </c>
      <c r="I1512">
        <v>19.226585453866601</v>
      </c>
      <c r="J1512">
        <v>0.54256050911888198</v>
      </c>
      <c r="K1512">
        <v>527.37807276266199</v>
      </c>
      <c r="L1512">
        <v>441.95084803569898</v>
      </c>
      <c r="M1512">
        <v>53.356347781955499</v>
      </c>
      <c r="N1512">
        <v>0.44767935858132002</v>
      </c>
      <c r="O1512">
        <v>11.375451581637099</v>
      </c>
      <c r="P1512">
        <v>90.291750503018093</v>
      </c>
      <c r="Q1512">
        <v>0.101715198921759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662</v>
      </c>
      <c r="E1513">
        <v>847.58089735800002</v>
      </c>
      <c r="F1513">
        <v>80.2</v>
      </c>
      <c r="G1513">
        <v>-38.564073925732501</v>
      </c>
      <c r="H1513">
        <v>-4.3124137230815496</v>
      </c>
      <c r="I1513">
        <v>-21.192981418755899</v>
      </c>
      <c r="J1513">
        <v>-4.9666823410408396</v>
      </c>
      <c r="K1513">
        <v>81.768844799015994</v>
      </c>
      <c r="L1513">
        <v>86.8173781884107</v>
      </c>
      <c r="M1513">
        <v>42.073035858102699</v>
      </c>
      <c r="N1513">
        <v>1.14294360686598</v>
      </c>
      <c r="O1513">
        <v>42.518703241895203</v>
      </c>
      <c r="P1513">
        <v>12.7988748241912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526</v>
      </c>
      <c r="E1514">
        <v>846.51876319999997</v>
      </c>
      <c r="F1514">
        <v>174.21</v>
      </c>
      <c r="G1514">
        <v>-50.926556078518701</v>
      </c>
      <c r="H1514">
        <v>-5.5684884838587196</v>
      </c>
      <c r="I1514">
        <v>-19.045206160386901</v>
      </c>
      <c r="J1514">
        <v>-3.2814024098960002</v>
      </c>
      <c r="K1514">
        <v>179.849167791355</v>
      </c>
      <c r="L1514">
        <v>195.693353641926</v>
      </c>
      <c r="M1514">
        <v>54.683268932528499</v>
      </c>
      <c r="N1514">
        <v>0.89296764808373796</v>
      </c>
      <c r="O1514">
        <v>64.801102118133301</v>
      </c>
      <c r="P1514">
        <v>14.011780104712001</v>
      </c>
      <c r="Q1514">
        <v>9.6896906495907001E-2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230</v>
      </c>
      <c r="E1515">
        <v>846.43</v>
      </c>
      <c r="F1515">
        <v>1726.35</v>
      </c>
      <c r="G1515">
        <v>15.1491705202281</v>
      </c>
      <c r="H1515">
        <v>1.44875488407668</v>
      </c>
      <c r="I1515">
        <v>38.644699056154799</v>
      </c>
      <c r="J1515">
        <v>7.7310598317805201</v>
      </c>
      <c r="K1515">
        <v>1415.5972100249201</v>
      </c>
      <c r="L1515">
        <v>1254.6293544366999</v>
      </c>
      <c r="M1515">
        <v>80.153644939529499</v>
      </c>
      <c r="N1515">
        <v>1.3184358364034301</v>
      </c>
      <c r="O1515">
        <v>0.50105714368466803</v>
      </c>
      <c r="P1515">
        <v>84.429250574221399</v>
      </c>
      <c r="Q1515">
        <v>4.9016455920504E-2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D1516" t="s">
        <v>230</v>
      </c>
      <c r="E1516">
        <v>846.35599999999999</v>
      </c>
      <c r="F1516">
        <v>1514.7</v>
      </c>
      <c r="G1516">
        <v>22.040885217895799</v>
      </c>
      <c r="H1516">
        <v>-8.3113328352215596</v>
      </c>
      <c r="I1516">
        <v>-16.025522344630399</v>
      </c>
      <c r="J1516">
        <v>-5.2021225377031799</v>
      </c>
      <c r="K1516">
        <v>1510.5059399480101</v>
      </c>
      <c r="L1516">
        <v>1449.5480485184401</v>
      </c>
      <c r="M1516">
        <v>51.444472936974599</v>
      </c>
      <c r="N1516">
        <v>0.834055575518026</v>
      </c>
      <c r="O1516">
        <v>17.815408991879501</v>
      </c>
      <c r="P1516">
        <v>57.224413535395399</v>
      </c>
      <c r="Q1516">
        <v>4.9305197954571001E-2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267</v>
      </c>
      <c r="E1517">
        <v>845.62665709999999</v>
      </c>
      <c r="F1517">
        <v>459.2</v>
      </c>
      <c r="G1517">
        <v>198.28548005961099</v>
      </c>
      <c r="H1517">
        <v>3.3417267716268801</v>
      </c>
      <c r="I1517">
        <v>33.087795894602202</v>
      </c>
      <c r="J1517">
        <v>1.6497304052061399</v>
      </c>
      <c r="K1517">
        <v>388.08535392856101</v>
      </c>
      <c r="L1517">
        <v>310.84219665270001</v>
      </c>
      <c r="M1517">
        <v>72.079994349919005</v>
      </c>
      <c r="N1517">
        <v>0.68921610277960899</v>
      </c>
      <c r="O1517">
        <v>3.8654181184668999</v>
      </c>
      <c r="P1517">
        <v>239.89637305699401</v>
      </c>
      <c r="Q1517">
        <v>0.13037361267825001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D1518" t="s">
        <v>140</v>
      </c>
      <c r="E1518">
        <v>843.93950400000006</v>
      </c>
      <c r="F1518">
        <v>16.489999999999998</v>
      </c>
      <c r="G1518">
        <v>334.32407271770302</v>
      </c>
      <c r="H1518">
        <v>-21.988546703224898</v>
      </c>
      <c r="I1518">
        <v>36.323620322542197</v>
      </c>
      <c r="J1518">
        <v>-10.810464474030899</v>
      </c>
      <c r="K1518">
        <v>17.078946612212398</v>
      </c>
      <c r="L1518">
        <v>13.1362407270306</v>
      </c>
      <c r="M1518">
        <v>35.061669816096398</v>
      </c>
      <c r="N1518">
        <v>0.68997425652776001</v>
      </c>
      <c r="O1518">
        <v>32.7471194663432</v>
      </c>
      <c r="P1518">
        <v>434.81081081080998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391</v>
      </c>
      <c r="E1519">
        <v>842.81050000000005</v>
      </c>
      <c r="F1519">
        <v>801.9</v>
      </c>
      <c r="G1519">
        <v>108.248051616289</v>
      </c>
      <c r="H1519">
        <v>-11.657502277735</v>
      </c>
      <c r="I1519">
        <v>66.087053653199405</v>
      </c>
      <c r="J1519">
        <v>-4.1708045070259798</v>
      </c>
      <c r="K1519">
        <v>774.63001040111305</v>
      </c>
      <c r="L1519">
        <v>585.70711585971605</v>
      </c>
      <c r="M1519">
        <v>45.901793207833599</v>
      </c>
      <c r="N1519">
        <v>0.70615242058594296</v>
      </c>
      <c r="O1519">
        <v>22.378102007731599</v>
      </c>
      <c r="P1519">
        <v>171.784443314692</v>
      </c>
      <c r="Q1519">
        <v>0.154111547198163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D1520" t="s">
        <v>378</v>
      </c>
      <c r="E1520">
        <v>842.46519739200005</v>
      </c>
      <c r="F1520">
        <v>251.46</v>
      </c>
      <c r="G1520">
        <v>19.6394991525829</v>
      </c>
      <c r="H1520">
        <v>3.4731081730641198</v>
      </c>
      <c r="I1520">
        <v>-15.4309871486475</v>
      </c>
      <c r="J1520">
        <v>-10.5050834156593</v>
      </c>
      <c r="K1520">
        <v>242.56980900070499</v>
      </c>
      <c r="L1520">
        <v>233.03692873235801</v>
      </c>
      <c r="M1520">
        <v>44.405376208350702</v>
      </c>
      <c r="N1520">
        <v>1.5992756711601199</v>
      </c>
      <c r="O1520">
        <v>15.3264932792491</v>
      </c>
      <c r="P1520">
        <v>51.801992152127902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D1521" t="s">
        <v>542</v>
      </c>
      <c r="E1521">
        <v>839.77834415999996</v>
      </c>
      <c r="F1521">
        <v>641.35</v>
      </c>
      <c r="G1521">
        <v>28.630816510593899</v>
      </c>
      <c r="H1521">
        <v>14.680967141176801</v>
      </c>
      <c r="I1521">
        <v>4.3465217344793396</v>
      </c>
      <c r="J1521">
        <v>-5.9719500781435704</v>
      </c>
      <c r="K1521">
        <v>570.505494367393</v>
      </c>
      <c r="L1521">
        <v>502.56489212713302</v>
      </c>
      <c r="M1521">
        <v>53.4150033494114</v>
      </c>
      <c r="N1521">
        <v>2.7042341686567499</v>
      </c>
      <c r="O1521">
        <v>15.8805644343962</v>
      </c>
      <c r="P1521">
        <v>94.407396180660797</v>
      </c>
      <c r="Q1521">
        <v>9.7484529812286003E-2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414</v>
      </c>
      <c r="E1522">
        <v>836.88768000000005</v>
      </c>
      <c r="F1522">
        <v>8.9700000000000006</v>
      </c>
      <c r="G1522">
        <v>264.28689799651301</v>
      </c>
      <c r="H1522">
        <v>-14.1331291738943</v>
      </c>
      <c r="I1522">
        <v>42.380978663318302</v>
      </c>
      <c r="J1522">
        <v>-6.5270372715615199</v>
      </c>
      <c r="K1522">
        <v>9.0273519449490198</v>
      </c>
      <c r="L1522">
        <v>7.7858801052345203</v>
      </c>
      <c r="M1522">
        <v>26.5820441923461</v>
      </c>
      <c r="N1522">
        <v>0.86886495175918499</v>
      </c>
      <c r="O1522">
        <v>73.355629877368997</v>
      </c>
      <c r="P1522">
        <v>309.58904109589002</v>
      </c>
      <c r="Q1522">
        <v>0.16262850078653099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230</v>
      </c>
      <c r="E1523">
        <v>828.80366871000001</v>
      </c>
      <c r="F1523">
        <v>433.75</v>
      </c>
      <c r="G1523">
        <v>82.920856630472201</v>
      </c>
      <c r="H1523">
        <v>15.1265326618544</v>
      </c>
      <c r="I1523">
        <v>97.681603963943502</v>
      </c>
      <c r="J1523">
        <v>7.8192845221022802</v>
      </c>
      <c r="K1523">
        <v>355.646797962211</v>
      </c>
      <c r="M1523">
        <v>63.116543733792099</v>
      </c>
      <c r="N1523">
        <v>1.50932181890664</v>
      </c>
      <c r="O1523">
        <v>12.968299711815501</v>
      </c>
      <c r="P1523">
        <v>122.435897435897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E1524">
        <v>827.49687620600002</v>
      </c>
      <c r="F1524">
        <v>68.06</v>
      </c>
      <c r="G1524">
        <v>247.19677856111699</v>
      </c>
      <c r="H1524">
        <v>-0.25701434669253298</v>
      </c>
      <c r="I1524">
        <v>31.880803776994401</v>
      </c>
      <c r="J1524">
        <v>-2.06475587693118</v>
      </c>
      <c r="K1524">
        <v>62.343117433553601</v>
      </c>
      <c r="L1524">
        <v>52.127800329326902</v>
      </c>
      <c r="M1524">
        <v>64.416856136846604</v>
      </c>
      <c r="N1524">
        <v>1.3738645454491301</v>
      </c>
      <c r="O1524">
        <v>2.8504260946223798</v>
      </c>
      <c r="P1524">
        <v>292.276657060518</v>
      </c>
      <c r="Q1524">
        <v>2.6722580639738001E-2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109</v>
      </c>
      <c r="E1525">
        <v>825.64041015999999</v>
      </c>
      <c r="F1525">
        <v>645.04999999999995</v>
      </c>
      <c r="G1525">
        <v>138.393689631516</v>
      </c>
      <c r="H1525">
        <v>-6.0240376753770297</v>
      </c>
      <c r="I1525">
        <v>93.895162085066005</v>
      </c>
      <c r="J1525">
        <v>-4.5109863514010096</v>
      </c>
      <c r="K1525">
        <v>615.74029657884398</v>
      </c>
      <c r="L1525">
        <v>471.68861568139801</v>
      </c>
      <c r="M1525">
        <v>47.568590779479401</v>
      </c>
      <c r="N1525">
        <v>0.39421054791865801</v>
      </c>
      <c r="O1525">
        <v>23.440043407487799</v>
      </c>
      <c r="P1525">
        <v>167.33476353276299</v>
      </c>
      <c r="Q1525">
        <v>0.14973310754065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3208</v>
      </c>
      <c r="E1526">
        <v>823.45789824999997</v>
      </c>
      <c r="F1526">
        <v>363.1</v>
      </c>
      <c r="G1526">
        <v>229.00021189350099</v>
      </c>
      <c r="H1526">
        <v>49.093225658168301</v>
      </c>
      <c r="I1526">
        <v>225.251349033688</v>
      </c>
      <c r="J1526">
        <v>14.3573384000481</v>
      </c>
      <c r="K1526">
        <v>223.856038121148</v>
      </c>
      <c r="M1526">
        <v>84.850554504233997</v>
      </c>
      <c r="N1526">
        <v>1.03772055215378</v>
      </c>
      <c r="O1526">
        <v>1.3357201872762099</v>
      </c>
      <c r="P1526">
        <v>282.21052631578902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267</v>
      </c>
      <c r="E1527">
        <v>823.42388889999995</v>
      </c>
      <c r="F1527">
        <v>1420.15</v>
      </c>
      <c r="G1527">
        <v>70.899867843684206</v>
      </c>
      <c r="H1527">
        <v>6.4194831753932098</v>
      </c>
      <c r="I1527">
        <v>5.7834967129942996</v>
      </c>
      <c r="J1527">
        <v>15.178363501580399</v>
      </c>
      <c r="K1527">
        <v>1200.01373308951</v>
      </c>
      <c r="L1527">
        <v>1111.4366873904701</v>
      </c>
      <c r="M1527">
        <v>73.567166247208803</v>
      </c>
      <c r="N1527">
        <v>3.1516714463311</v>
      </c>
      <c r="O1527">
        <v>14.8470232017744</v>
      </c>
      <c r="P1527">
        <v>109.153166421207</v>
      </c>
      <c r="Q1527">
        <v>8.2890073033112993E-2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D1528" t="s">
        <v>230</v>
      </c>
      <c r="E1528">
        <v>822.6</v>
      </c>
      <c r="F1528">
        <v>1882.55</v>
      </c>
      <c r="G1528">
        <v>171.723403111653</v>
      </c>
      <c r="H1528">
        <v>-12.741432771263501</v>
      </c>
      <c r="I1528">
        <v>80.851007530698098</v>
      </c>
      <c r="J1528">
        <v>-1.06630478020321</v>
      </c>
      <c r="K1528">
        <v>1833.84342362753</v>
      </c>
      <c r="L1528">
        <v>1427.45356107261</v>
      </c>
      <c r="M1528">
        <v>39.244839444349097</v>
      </c>
      <c r="N1528">
        <v>0.186284283792649</v>
      </c>
      <c r="O1528">
        <v>11.5508220233194</v>
      </c>
      <c r="P1528">
        <v>201.56988386063199</v>
      </c>
      <c r="Q1528">
        <v>0.115898846495087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495</v>
      </c>
      <c r="E1529">
        <v>820.69874565400005</v>
      </c>
      <c r="F1529">
        <v>134.93</v>
      </c>
      <c r="G1529">
        <v>-18.591228244058001</v>
      </c>
      <c r="H1529">
        <v>-6.7384471625974696</v>
      </c>
      <c r="I1529">
        <v>-32.845263497800801</v>
      </c>
      <c r="J1529">
        <v>-2.4791694305902201</v>
      </c>
      <c r="K1529">
        <v>135.66671814339799</v>
      </c>
      <c r="L1529">
        <v>144.01928327228401</v>
      </c>
      <c r="M1529">
        <v>50.180586948110502</v>
      </c>
      <c r="N1529">
        <v>1.4919365488360701</v>
      </c>
      <c r="O1529">
        <v>50.0778181279181</v>
      </c>
      <c r="P1529">
        <v>20.097908322207299</v>
      </c>
      <c r="Q1529">
        <v>-0.13500116444836899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230</v>
      </c>
      <c r="E1530">
        <v>816.48133840000003</v>
      </c>
      <c r="F1530">
        <v>160.83000000000001</v>
      </c>
      <c r="G1530">
        <v>-1.3760320382756901</v>
      </c>
      <c r="H1530">
        <v>31.150479022007701</v>
      </c>
      <c r="I1530">
        <v>30.498832665077298</v>
      </c>
      <c r="J1530">
        <v>16.320706218383801</v>
      </c>
      <c r="K1530">
        <v>133.48603021718</v>
      </c>
      <c r="L1530">
        <v>124.873849999999</v>
      </c>
      <c r="M1530">
        <v>88.809820435888</v>
      </c>
      <c r="N1530">
        <v>2.69241891757079</v>
      </c>
      <c r="O1530">
        <v>6.4167132997575003</v>
      </c>
      <c r="P1530">
        <v>50.168067226890699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D1531" t="s">
        <v>278</v>
      </c>
      <c r="E1531">
        <v>815.84648960000004</v>
      </c>
      <c r="F1531">
        <v>139.30000000000001</v>
      </c>
      <c r="G1531">
        <v>51.880787239034298</v>
      </c>
      <c r="H1531">
        <v>-2.2361537485635199</v>
      </c>
      <c r="I1531">
        <v>-15.4105165355843</v>
      </c>
      <c r="J1531">
        <v>-6.46890347147884</v>
      </c>
      <c r="K1531">
        <v>134.19687406901701</v>
      </c>
      <c r="L1531">
        <v>128.96261082080699</v>
      </c>
      <c r="M1531">
        <v>55.822434848175902</v>
      </c>
      <c r="N1531">
        <v>1.56879616442516</v>
      </c>
      <c r="O1531">
        <v>22.0387652548456</v>
      </c>
      <c r="P1531">
        <v>85.609593604263793</v>
      </c>
      <c r="Q1531">
        <v>0.109253852613395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D1532" t="s">
        <v>535</v>
      </c>
      <c r="E1532">
        <v>813.46356090699999</v>
      </c>
      <c r="F1532">
        <v>155.46</v>
      </c>
      <c r="G1532">
        <v>64.103747813363398</v>
      </c>
      <c r="H1532">
        <v>4.1932529190891996</v>
      </c>
      <c r="I1532">
        <v>16.630739297978401</v>
      </c>
      <c r="J1532">
        <v>8.2522900317683305</v>
      </c>
      <c r="K1532">
        <v>143.338874454207</v>
      </c>
      <c r="L1532">
        <v>127.837510618084</v>
      </c>
      <c r="M1532">
        <v>82.223483968054794</v>
      </c>
      <c r="N1532">
        <v>1.2134087433001199</v>
      </c>
      <c r="O1532">
        <v>10.542904927312399</v>
      </c>
      <c r="P1532">
        <v>109.79757085020201</v>
      </c>
      <c r="Q1532">
        <v>2.1120380559685001E-2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1514</v>
      </c>
      <c r="E1533">
        <v>812.88754207800002</v>
      </c>
      <c r="F1533">
        <v>231.8</v>
      </c>
      <c r="G1533">
        <v>-3.4459805130639198</v>
      </c>
      <c r="H1533">
        <v>-9.1798710701217896</v>
      </c>
      <c r="I1533">
        <v>-23.6782582844728</v>
      </c>
      <c r="J1533">
        <v>-2.0515100913089102</v>
      </c>
      <c r="K1533">
        <v>234.800638206679</v>
      </c>
      <c r="L1533">
        <v>241.38565614712601</v>
      </c>
      <c r="M1533">
        <v>45.316794797670703</v>
      </c>
      <c r="N1533">
        <v>1.4901994067918201</v>
      </c>
      <c r="O1533">
        <v>44.521138912855797</v>
      </c>
      <c r="P1533">
        <v>23.9240844693932</v>
      </c>
      <c r="Q1533">
        <v>5.9138746724246002E-2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D1534" t="s">
        <v>89</v>
      </c>
      <c r="E1534">
        <v>811.99833318900005</v>
      </c>
      <c r="F1534">
        <v>90.66</v>
      </c>
      <c r="G1534">
        <v>20.471636952336901</v>
      </c>
      <c r="H1534">
        <v>-1.3117570346415599</v>
      </c>
      <c r="I1534">
        <v>-27.816178603990199</v>
      </c>
      <c r="J1534">
        <v>-4.3149061661885098</v>
      </c>
      <c r="K1534">
        <v>92.014717106225902</v>
      </c>
      <c r="L1534">
        <v>91.221961619234904</v>
      </c>
      <c r="M1534">
        <v>49.521886796656297</v>
      </c>
      <c r="N1534">
        <v>1.5604080709069701</v>
      </c>
      <c r="O1534">
        <v>53.651003750275699</v>
      </c>
      <c r="P1534">
        <v>56.580310880829003</v>
      </c>
      <c r="Q1534">
        <v>5.4126946910679997E-3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D1535" t="s">
        <v>278</v>
      </c>
      <c r="E1535">
        <v>808.99765016000003</v>
      </c>
      <c r="F1535">
        <v>209.5</v>
      </c>
      <c r="G1535">
        <v>-99.0608534187907</v>
      </c>
      <c r="H1535">
        <v>13.8067803586145</v>
      </c>
      <c r="I1535">
        <v>-85.929959925315103</v>
      </c>
      <c r="J1535">
        <v>0.15611979501652801</v>
      </c>
      <c r="K1535">
        <v>710.49957928714298</v>
      </c>
      <c r="L1535">
        <v>752.10935052337595</v>
      </c>
      <c r="M1535">
        <v>71.955415517251097</v>
      </c>
      <c r="N1535">
        <v>2.5018977187338298</v>
      </c>
      <c r="O1535">
        <v>348.13842482100199</v>
      </c>
      <c r="P1535">
        <v>8.4649236344809697</v>
      </c>
      <c r="Q1535">
        <v>-8.6990114633700003E-2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613</v>
      </c>
      <c r="E1536">
        <v>808.40762400000006</v>
      </c>
      <c r="F1536">
        <v>438.65</v>
      </c>
      <c r="G1536">
        <v>30.020231329846901</v>
      </c>
      <c r="H1536">
        <v>6.4598322433314301</v>
      </c>
      <c r="I1536">
        <v>5.6323629379583702</v>
      </c>
      <c r="J1536">
        <v>-5.2502780045154802</v>
      </c>
      <c r="K1536">
        <v>377.53272819073402</v>
      </c>
      <c r="L1536">
        <v>335.70725879057301</v>
      </c>
      <c r="M1536">
        <v>59.317893493955197</v>
      </c>
      <c r="N1536">
        <v>1.86193099734201</v>
      </c>
      <c r="O1536">
        <v>2.1999316083437899</v>
      </c>
      <c r="P1536">
        <v>94.007076514816404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92</v>
      </c>
      <c r="E1537">
        <v>806.37281208000002</v>
      </c>
      <c r="F1537">
        <v>123.52</v>
      </c>
      <c r="G1537">
        <v>22.126514992324498</v>
      </c>
      <c r="H1537">
        <v>4.0493295967203604</v>
      </c>
      <c r="I1537">
        <v>-14.301337455617499</v>
      </c>
      <c r="J1537">
        <v>-3.84173527197381</v>
      </c>
      <c r="K1537">
        <v>114.874698568776</v>
      </c>
      <c r="L1537">
        <v>113.333125125685</v>
      </c>
      <c r="M1537">
        <v>60.477927257644602</v>
      </c>
      <c r="N1537">
        <v>1.8904946762866</v>
      </c>
      <c r="O1537">
        <v>17.3494170984455</v>
      </c>
      <c r="P1537">
        <v>50.634146341463399</v>
      </c>
      <c r="Q1537">
        <v>2.5360755834715001E-2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391</v>
      </c>
      <c r="E1538">
        <v>805.32693359999996</v>
      </c>
      <c r="F1538">
        <v>104.1</v>
      </c>
      <c r="G1538">
        <v>-17.275602003486298</v>
      </c>
      <c r="H1538">
        <v>-5.4438960345584704</v>
      </c>
      <c r="I1538">
        <v>-30.597279409497801</v>
      </c>
      <c r="J1538">
        <v>-6.7961791069684203</v>
      </c>
      <c r="K1538">
        <v>115.578314829817</v>
      </c>
      <c r="L1538">
        <v>121.70813995533901</v>
      </c>
      <c r="M1538">
        <v>31.474963709087099</v>
      </c>
      <c r="N1538">
        <v>0.176659281921559</v>
      </c>
      <c r="O1538">
        <v>58.213256484149802</v>
      </c>
      <c r="P1538">
        <v>14.3704680290046</v>
      </c>
      <c r="Q1538">
        <v>-4.2330456045269998E-2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218</v>
      </c>
      <c r="E1539">
        <v>799.05045270000005</v>
      </c>
      <c r="F1539">
        <v>31.59</v>
      </c>
      <c r="G1539">
        <v>69.952532671436202</v>
      </c>
      <c r="H1539">
        <v>-7.3194841096340104</v>
      </c>
      <c r="I1539">
        <v>-67.307701450893703</v>
      </c>
      <c r="J1539">
        <v>-4.2822988658324004</v>
      </c>
      <c r="K1539">
        <v>33.081147214801803</v>
      </c>
      <c r="L1539">
        <v>31.924916620223001</v>
      </c>
      <c r="M1539">
        <v>44.385330027000798</v>
      </c>
      <c r="N1539">
        <v>0.62433011839690999</v>
      </c>
      <c r="O1539">
        <v>129.123140234251</v>
      </c>
      <c r="P1539">
        <v>134.52115812917501</v>
      </c>
      <c r="Q1539">
        <v>0.14272407901943099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D1540" t="s">
        <v>140</v>
      </c>
      <c r="E1540">
        <v>797.46878541499996</v>
      </c>
      <c r="F1540">
        <v>390.95</v>
      </c>
      <c r="G1540">
        <v>88.564782348390807</v>
      </c>
      <c r="H1540">
        <v>4.7649327921900797</v>
      </c>
      <c r="I1540">
        <v>61.082848850336902</v>
      </c>
      <c r="J1540">
        <v>-2.02562164000891</v>
      </c>
      <c r="K1540">
        <v>337.20250937238097</v>
      </c>
      <c r="L1540">
        <v>271.45330952125101</v>
      </c>
      <c r="M1540">
        <v>59.456608918869598</v>
      </c>
      <c r="N1540">
        <v>1.20210692098553</v>
      </c>
      <c r="O1540">
        <v>4.8343777976723503</v>
      </c>
      <c r="P1540">
        <v>140.881084411583</v>
      </c>
      <c r="Q1540">
        <v>8.1435683166238004E-2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E1541">
        <v>787.52880440000001</v>
      </c>
      <c r="F1541">
        <v>298.85000000000002</v>
      </c>
      <c r="G1541">
        <v>32.862095885695602</v>
      </c>
      <c r="H1541">
        <v>14.611260799036399</v>
      </c>
      <c r="I1541">
        <v>16.434687103216</v>
      </c>
      <c r="J1541">
        <v>-3.6561275484034099</v>
      </c>
      <c r="K1541">
        <v>269.95373856793401</v>
      </c>
      <c r="L1541">
        <v>247.96293614246099</v>
      </c>
      <c r="M1541">
        <v>59.8764261791679</v>
      </c>
      <c r="N1541">
        <v>0.60767045454545399</v>
      </c>
      <c r="O1541">
        <v>13.434833528525999</v>
      </c>
      <c r="P1541">
        <v>68.461104847801593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129</v>
      </c>
      <c r="E1542">
        <v>786.77099999999996</v>
      </c>
      <c r="F1542">
        <v>666.9</v>
      </c>
      <c r="G1542">
        <v>286.06248369318399</v>
      </c>
      <c r="H1542">
        <v>-24.238184146854799</v>
      </c>
      <c r="I1542">
        <v>50.877298326830299</v>
      </c>
      <c r="J1542">
        <v>-11.292407509372699</v>
      </c>
      <c r="K1542">
        <v>709.65512020187202</v>
      </c>
      <c r="L1542">
        <v>504.92688257144403</v>
      </c>
      <c r="M1542">
        <v>22.4465263246692</v>
      </c>
      <c r="N1542">
        <v>0.51542669190628798</v>
      </c>
      <c r="O1542">
        <v>42.600089968511</v>
      </c>
      <c r="P1542">
        <v>330.25806451612902</v>
      </c>
      <c r="Q1542">
        <v>0.19584209090448201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197</v>
      </c>
      <c r="E1543">
        <v>785.79287999999997</v>
      </c>
      <c r="F1543">
        <v>139.47999999999999</v>
      </c>
      <c r="G1543">
        <v>-25.906304150176901</v>
      </c>
      <c r="H1543">
        <v>7.8665144469182096</v>
      </c>
      <c r="I1543">
        <v>-11.572233544257999</v>
      </c>
      <c r="J1543">
        <v>9.6803934067114703</v>
      </c>
      <c r="K1543">
        <v>128.633262089558</v>
      </c>
      <c r="L1543">
        <v>129.53997346454301</v>
      </c>
      <c r="M1543">
        <v>61.403183692367598</v>
      </c>
      <c r="N1543">
        <v>3.0542142473172098</v>
      </c>
      <c r="O1543">
        <v>19.300258101519901</v>
      </c>
      <c r="P1543">
        <v>29.028677150786201</v>
      </c>
      <c r="Q1543">
        <v>5.3143220288115002E-2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230</v>
      </c>
      <c r="E1544">
        <v>784.81795109999996</v>
      </c>
      <c r="F1544">
        <v>413.05</v>
      </c>
      <c r="G1544">
        <v>94.815461797901705</v>
      </c>
      <c r="H1544">
        <v>-7.8512626536293704</v>
      </c>
      <c r="I1544">
        <v>4.1835338317271198</v>
      </c>
      <c r="J1544">
        <v>-6.5237247159477096</v>
      </c>
      <c r="K1544">
        <v>417.72005820865201</v>
      </c>
      <c r="L1544">
        <v>345.62146597831298</v>
      </c>
      <c r="M1544">
        <v>46.946308298375698</v>
      </c>
      <c r="N1544">
        <v>0.767694333495342</v>
      </c>
      <c r="O1544">
        <v>15.1797603195738</v>
      </c>
      <c r="P1544">
        <v>135.89377498572199</v>
      </c>
      <c r="Q1544">
        <v>0.17413275908901299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162</v>
      </c>
      <c r="E1545">
        <v>784.23619318500005</v>
      </c>
      <c r="F1545">
        <v>323</v>
      </c>
      <c r="G1545">
        <v>-26.112058578597601</v>
      </c>
      <c r="H1545">
        <v>-11.794468364925899</v>
      </c>
      <c r="I1545">
        <v>-16.452647238768598</v>
      </c>
      <c r="J1545">
        <v>-4.1749246177449599</v>
      </c>
      <c r="K1545">
        <v>316.81748873709603</v>
      </c>
      <c r="L1545">
        <v>312.74001822623501</v>
      </c>
      <c r="M1545">
        <v>46.836115572766197</v>
      </c>
      <c r="N1545">
        <v>0.55577343373174404</v>
      </c>
      <c r="O1545">
        <v>17.647058823529399</v>
      </c>
      <c r="P1545">
        <v>31.702344546381202</v>
      </c>
      <c r="Q1545">
        <v>-8.9589798505619999E-3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119</v>
      </c>
      <c r="E1546">
        <v>782.27670508000006</v>
      </c>
      <c r="F1546">
        <v>589.9</v>
      </c>
      <c r="G1546">
        <v>126.65053436015</v>
      </c>
      <c r="H1546">
        <v>57.580736866058601</v>
      </c>
      <c r="I1546">
        <v>83.413378443658701</v>
      </c>
      <c r="J1546">
        <v>23.1863941025196</v>
      </c>
      <c r="K1546">
        <v>445.29584924570901</v>
      </c>
      <c r="L1546">
        <v>352.142172285139</v>
      </c>
      <c r="M1546">
        <v>73.695871792905393</v>
      </c>
      <c r="N1546">
        <v>1.7753414267948</v>
      </c>
      <c r="O1546">
        <v>10.1881674860145</v>
      </c>
      <c r="P1546">
        <v>176.948356807511</v>
      </c>
      <c r="Q1546">
        <v>0.204817241459814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46</v>
      </c>
      <c r="E1547">
        <v>782.13</v>
      </c>
      <c r="F1547">
        <v>52.98</v>
      </c>
      <c r="G1547">
        <v>204.38035594043799</v>
      </c>
      <c r="H1547">
        <v>20.0353627766039</v>
      </c>
      <c r="I1547">
        <v>93.209495040967596</v>
      </c>
      <c r="J1547">
        <v>-9.0767850267887393</v>
      </c>
      <c r="K1547">
        <v>42.467307486600198</v>
      </c>
      <c r="L1547">
        <v>32.502941747460703</v>
      </c>
      <c r="M1547">
        <v>53.441631935586301</v>
      </c>
      <c r="N1547">
        <v>1.9914302738279299</v>
      </c>
      <c r="O1547">
        <v>15.137787844469599</v>
      </c>
      <c r="Q1547">
        <v>0.11824247789528999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D1548" t="s">
        <v>21</v>
      </c>
      <c r="E1548">
        <v>780.93129630999999</v>
      </c>
      <c r="F1548">
        <v>313.85000000000002</v>
      </c>
      <c r="G1548">
        <v>102.541443451059</v>
      </c>
      <c r="H1548">
        <v>6.6159130937609998</v>
      </c>
      <c r="I1548">
        <v>20.448105870072801</v>
      </c>
      <c r="J1548">
        <v>1.3099882774559899</v>
      </c>
      <c r="K1548">
        <v>286.38637349306799</v>
      </c>
      <c r="L1548">
        <v>238.29148486687299</v>
      </c>
      <c r="M1548">
        <v>64.006732034355807</v>
      </c>
      <c r="N1548">
        <v>0.49540732796258102</v>
      </c>
      <c r="O1548">
        <v>12.1395571132706</v>
      </c>
      <c r="P1548">
        <v>163.73949579831901</v>
      </c>
      <c r="Q1548">
        <v>0.115752985872652</v>
      </c>
    </row>
    <row r="1549" spans="1:17" hidden="1" x14ac:dyDescent="0.3">
      <c r="A1549" t="s">
        <v>3253</v>
      </c>
      <c r="B1549" t="s">
        <v>3254</v>
      </c>
      <c r="C1549" t="str">
        <f>IFERROR(VLOOKUP(Table1[[#This Row],[Ticker]],[1]!Table1[[Symbol]:[Industry]],2,FALSE),"-")</f>
        <v>-</v>
      </c>
      <c r="D1549" t="s">
        <v>998</v>
      </c>
      <c r="E1549">
        <v>779.66399999999999</v>
      </c>
      <c r="F1549">
        <v>2478.8000000000002</v>
      </c>
      <c r="G1549">
        <v>39.540231329846897</v>
      </c>
      <c r="H1549">
        <v>0.58043986576166795</v>
      </c>
      <c r="I1549">
        <v>34.825109456072902</v>
      </c>
      <c r="J1549">
        <v>-2.5274495576881</v>
      </c>
      <c r="K1549">
        <v>2208.4250941778901</v>
      </c>
      <c r="L1549">
        <v>1913.89474369495</v>
      </c>
      <c r="M1549">
        <v>58.469438639212498</v>
      </c>
      <c r="N1549">
        <v>1.02069282264149</v>
      </c>
      <c r="O1549">
        <v>6.0190414716798397</v>
      </c>
      <c r="P1549">
        <v>69.897189856065793</v>
      </c>
      <c r="Q1549">
        <v>-8.1546936508188006E-2</v>
      </c>
    </row>
    <row r="1550" spans="1:17" hidden="1" x14ac:dyDescent="0.3">
      <c r="A1550" t="s">
        <v>3255</v>
      </c>
      <c r="B1550" t="s">
        <v>3256</v>
      </c>
      <c r="C1550" t="str">
        <f>IFERROR(VLOOKUP(Table1[[#This Row],[Ticker]],[1]!Table1[[Symbol]:[Industry]],2,FALSE),"-")</f>
        <v>-</v>
      </c>
      <c r="D1550" t="s">
        <v>169</v>
      </c>
      <c r="E1550">
        <v>779.52514483200002</v>
      </c>
      <c r="F1550">
        <v>141.07</v>
      </c>
      <c r="G1550">
        <v>-40.666653097283103</v>
      </c>
      <c r="H1550">
        <v>-1.4394764582953601</v>
      </c>
      <c r="I1550">
        <v>-8.6164823450240995</v>
      </c>
      <c r="J1550">
        <v>-2.9493404134779402</v>
      </c>
      <c r="K1550">
        <v>142.79600606179801</v>
      </c>
      <c r="L1550">
        <v>135.726920245923</v>
      </c>
      <c r="M1550">
        <v>53.797454015011297</v>
      </c>
      <c r="N1550">
        <v>1.1745634727935399</v>
      </c>
      <c r="O1550">
        <v>31.760827957751399</v>
      </c>
      <c r="P1550">
        <v>118.882854926299</v>
      </c>
      <c r="Q1550">
        <v>0.10050936884509699</v>
      </c>
    </row>
    <row r="1551" spans="1:17" hidden="1" x14ac:dyDescent="0.3">
      <c r="A1551" t="s">
        <v>3257</v>
      </c>
      <c r="B1551" t="s">
        <v>3258</v>
      </c>
      <c r="C1551" t="str">
        <f>IFERROR(VLOOKUP(Table1[[#This Row],[Ticker]],[1]!Table1[[Symbol]:[Industry]],2,FALSE),"-")</f>
        <v>-</v>
      </c>
      <c r="D1551" t="s">
        <v>542</v>
      </c>
      <c r="E1551">
        <v>779.02010465399997</v>
      </c>
      <c r="F1551">
        <v>220.41</v>
      </c>
      <c r="G1551">
        <v>107.584770336939</v>
      </c>
      <c r="H1551">
        <v>16.232842196745398</v>
      </c>
      <c r="I1551">
        <v>13.9258322988234</v>
      </c>
      <c r="J1551">
        <v>0.67691817071167504</v>
      </c>
      <c r="K1551">
        <v>183.555378183041</v>
      </c>
      <c r="L1551">
        <v>158.49717124700399</v>
      </c>
      <c r="M1551">
        <v>71.798998651156396</v>
      </c>
      <c r="N1551">
        <v>2.8917414030081501</v>
      </c>
      <c r="O1551">
        <v>6.5922598793158196</v>
      </c>
      <c r="P1551">
        <v>140.885245901639</v>
      </c>
      <c r="Q1551">
        <v>0.123179080624019</v>
      </c>
    </row>
    <row r="1552" spans="1:17" hidden="1" x14ac:dyDescent="0.3">
      <c r="A1552" t="s">
        <v>3259</v>
      </c>
      <c r="B1552" t="s">
        <v>3260</v>
      </c>
      <c r="C1552" t="str">
        <f>IFERROR(VLOOKUP(Table1[[#This Row],[Ticker]],[1]!Table1[[Symbol]:[Industry]],2,FALSE),"-")</f>
        <v>-</v>
      </c>
      <c r="D1552" t="s">
        <v>129</v>
      </c>
      <c r="E1552">
        <v>777.16395980000004</v>
      </c>
      <c r="F1552">
        <v>329.9</v>
      </c>
      <c r="G1552">
        <v>219.55115754648699</v>
      </c>
      <c r="H1552">
        <v>27.5474728327946</v>
      </c>
      <c r="I1552">
        <v>234.31190487995801</v>
      </c>
      <c r="J1552">
        <v>0.253092796239764</v>
      </c>
      <c r="K1552">
        <v>247.54542971126901</v>
      </c>
      <c r="M1552">
        <v>61.939130744675602</v>
      </c>
      <c r="N1552">
        <v>0.84271477767957803</v>
      </c>
      <c r="O1552">
        <v>9.4574113367687396</v>
      </c>
      <c r="P1552">
        <v>266.35202665186</v>
      </c>
    </row>
    <row r="1553" spans="1:17" hidden="1" x14ac:dyDescent="0.3">
      <c r="A1553" t="s">
        <v>3261</v>
      </c>
      <c r="B1553" t="s">
        <v>3262</v>
      </c>
      <c r="C1553" t="str">
        <f>IFERROR(VLOOKUP(Table1[[#This Row],[Ticker]],[1]!Table1[[Symbol]:[Industry]],2,FALSE),"-")</f>
        <v>-</v>
      </c>
      <c r="D1553" t="s">
        <v>62</v>
      </c>
      <c r="E1553">
        <v>776.88742724999997</v>
      </c>
      <c r="F1553">
        <v>1360.9</v>
      </c>
      <c r="G1553">
        <v>101.83561422968199</v>
      </c>
      <c r="H1553">
        <v>6.58268308278259</v>
      </c>
      <c r="I1553">
        <v>29.716413741789101</v>
      </c>
      <c r="J1553">
        <v>-1.6458302087113801</v>
      </c>
      <c r="K1553">
        <v>1217.1041179026199</v>
      </c>
      <c r="L1553">
        <v>1081.8060117853599</v>
      </c>
      <c r="M1553">
        <v>67.5991025797437</v>
      </c>
      <c r="N1553">
        <v>1.9443395870867901</v>
      </c>
      <c r="O1553">
        <v>18.149753839371002</v>
      </c>
      <c r="P1553">
        <v>128.511459994962</v>
      </c>
      <c r="Q1553">
        <v>0.102960133879082</v>
      </c>
    </row>
    <row r="1554" spans="1:17" hidden="1" x14ac:dyDescent="0.3">
      <c r="A1554" t="s">
        <v>3263</v>
      </c>
      <c r="B1554" t="s">
        <v>3264</v>
      </c>
      <c r="C1554" t="str">
        <f>IFERROR(VLOOKUP(Table1[[#This Row],[Ticker]],[1]!Table1[[Symbol]:[Industry]],2,FALSE),"-")</f>
        <v>-</v>
      </c>
      <c r="D1554" t="s">
        <v>126</v>
      </c>
      <c r="E1554">
        <v>774.67579411999998</v>
      </c>
      <c r="F1554">
        <v>7897.7</v>
      </c>
      <c r="G1554">
        <v>195.46217249834299</v>
      </c>
      <c r="H1554">
        <v>-11.6679370574541</v>
      </c>
      <c r="I1554">
        <v>150.64751283578099</v>
      </c>
      <c r="J1554">
        <v>10.0279918815583</v>
      </c>
      <c r="K1554">
        <v>6398.9077200082502</v>
      </c>
      <c r="L1554">
        <v>4794.9780853091197</v>
      </c>
      <c r="M1554">
        <v>70.971822887976998</v>
      </c>
      <c r="N1554">
        <v>0.72912959381044395</v>
      </c>
      <c r="O1554">
        <v>6.6994188181369099</v>
      </c>
      <c r="P1554">
        <v>250.79061917029401</v>
      </c>
      <c r="Q1554">
        <v>7.9173216393100002E-2</v>
      </c>
    </row>
    <row r="1555" spans="1:17" hidden="1" x14ac:dyDescent="0.3">
      <c r="A1555" t="s">
        <v>3265</v>
      </c>
      <c r="B1555" t="s">
        <v>3266</v>
      </c>
      <c r="C1555" t="str">
        <f>IFERROR(VLOOKUP(Table1[[#This Row],[Ticker]],[1]!Table1[[Symbol]:[Industry]],2,FALSE),"-")</f>
        <v>-</v>
      </c>
      <c r="D1555" t="s">
        <v>169</v>
      </c>
      <c r="E1555">
        <v>773.25513500600005</v>
      </c>
      <c r="F1555">
        <v>44.64</v>
      </c>
      <c r="G1555">
        <v>16.0011837107993</v>
      </c>
      <c r="H1555">
        <v>-15.407911782589901</v>
      </c>
      <c r="I1555">
        <v>-24.940793976373399</v>
      </c>
      <c r="J1555">
        <v>-0.66481585724058001</v>
      </c>
      <c r="K1555">
        <v>48.321970171521698</v>
      </c>
      <c r="L1555">
        <v>46.462697579550998</v>
      </c>
      <c r="M1555">
        <v>44.848437051584</v>
      </c>
      <c r="N1555">
        <v>0.36935634556944502</v>
      </c>
      <c r="O1555">
        <v>40.456989247311803</v>
      </c>
      <c r="P1555">
        <v>46.360655737704903</v>
      </c>
      <c r="Q1555">
        <v>0.153328374539213</v>
      </c>
    </row>
    <row r="1556" spans="1:17" hidden="1" x14ac:dyDescent="0.3">
      <c r="A1556" t="s">
        <v>3267</v>
      </c>
      <c r="B1556" t="s">
        <v>3268</v>
      </c>
      <c r="C1556" t="str">
        <f>IFERROR(VLOOKUP(Table1[[#This Row],[Ticker]],[1]!Table1[[Symbol]:[Industry]],2,FALSE),"-")</f>
        <v>-</v>
      </c>
      <c r="D1556" t="s">
        <v>375</v>
      </c>
      <c r="E1556">
        <v>767.789118755</v>
      </c>
      <c r="F1556">
        <v>67.48</v>
      </c>
      <c r="G1556">
        <v>356.28689799651301</v>
      </c>
      <c r="H1556">
        <v>-11.142538648261599</v>
      </c>
      <c r="I1556">
        <v>387.42282996809399</v>
      </c>
      <c r="J1556">
        <v>-11.9655064705941</v>
      </c>
      <c r="K1556">
        <v>69.903856936480395</v>
      </c>
      <c r="L1556">
        <v>46.212253016506899</v>
      </c>
      <c r="M1556">
        <v>32.7972987302091</v>
      </c>
      <c r="N1556">
        <v>0.86129025234556</v>
      </c>
      <c r="O1556">
        <v>38.515115589804303</v>
      </c>
      <c r="P1556">
        <v>646.46017699114998</v>
      </c>
      <c r="Q1556">
        <v>9.1182776118951994E-2</v>
      </c>
    </row>
    <row r="1557" spans="1:17" hidden="1" x14ac:dyDescent="0.3">
      <c r="A1557" t="s">
        <v>3269</v>
      </c>
      <c r="B1557" t="s">
        <v>3270</v>
      </c>
      <c r="C1557" t="str">
        <f>IFERROR(VLOOKUP(Table1[[#This Row],[Ticker]],[1]!Table1[[Symbol]:[Industry]],2,FALSE),"-")</f>
        <v>-</v>
      </c>
      <c r="D1557" t="s">
        <v>62</v>
      </c>
      <c r="E1557">
        <v>767.65648511999996</v>
      </c>
      <c r="F1557">
        <v>134.75</v>
      </c>
      <c r="G1557">
        <v>25.635212603255098</v>
      </c>
      <c r="H1557">
        <v>13.9004308617303</v>
      </c>
      <c r="I1557">
        <v>15.277153526706201</v>
      </c>
      <c r="J1557">
        <v>8.5561018115775394</v>
      </c>
      <c r="K1557">
        <v>114.840418342883</v>
      </c>
      <c r="L1557">
        <v>104.33909369802601</v>
      </c>
      <c r="M1557">
        <v>81.547455439052499</v>
      </c>
      <c r="N1557">
        <v>0.81536205747095403</v>
      </c>
      <c r="O1557">
        <v>3.1539888682745798</v>
      </c>
      <c r="P1557">
        <v>64.630421502748902</v>
      </c>
      <c r="Q1557">
        <v>1.6815148250606E-2</v>
      </c>
    </row>
    <row r="1558" spans="1:17" hidden="1" x14ac:dyDescent="0.3">
      <c r="A1558" t="s">
        <v>3271</v>
      </c>
      <c r="B1558" t="s">
        <v>3272</v>
      </c>
      <c r="C1558" t="str">
        <f>IFERROR(VLOOKUP(Table1[[#This Row],[Ticker]],[1]!Table1[[Symbol]:[Industry]],2,FALSE),"-")</f>
        <v>-</v>
      </c>
      <c r="D1558" t="s">
        <v>613</v>
      </c>
      <c r="E1558">
        <v>764.2</v>
      </c>
      <c r="F1558">
        <v>475</v>
      </c>
      <c r="G1558">
        <v>318.21213164137299</v>
      </c>
      <c r="H1558">
        <v>82.613423574010895</v>
      </c>
      <c r="I1558">
        <v>295.03055131289</v>
      </c>
      <c r="J1558">
        <v>8.7728238226920894</v>
      </c>
      <c r="K1558">
        <v>290.01526486214402</v>
      </c>
      <c r="L1558">
        <v>169.815681119576</v>
      </c>
      <c r="M1558">
        <v>84.990747704283194</v>
      </c>
      <c r="N1558">
        <v>0.43383599023409403</v>
      </c>
      <c r="O1558">
        <v>9.4736842105263204</v>
      </c>
      <c r="P1558">
        <v>458.82352941176401</v>
      </c>
    </row>
    <row r="1559" spans="1:17" hidden="1" x14ac:dyDescent="0.3">
      <c r="A1559" t="s">
        <v>3273</v>
      </c>
      <c r="B1559" t="s">
        <v>3274</v>
      </c>
      <c r="C1559" t="str">
        <f>IFERROR(VLOOKUP(Table1[[#This Row],[Ticker]],[1]!Table1[[Symbol]:[Industry]],2,FALSE),"-")</f>
        <v>-</v>
      </c>
      <c r="D1559" t="s">
        <v>197</v>
      </c>
      <c r="E1559">
        <v>763.70498999999995</v>
      </c>
      <c r="F1559">
        <v>533.04999999999995</v>
      </c>
      <c r="G1559">
        <v>22.1920034349153</v>
      </c>
      <c r="H1559">
        <v>10.4548154901372</v>
      </c>
      <c r="I1559">
        <v>7.8199269699136398</v>
      </c>
      <c r="J1559">
        <v>7.3010525437894298</v>
      </c>
      <c r="K1559">
        <v>444.20889066097698</v>
      </c>
      <c r="L1559">
        <v>419.85124630413702</v>
      </c>
      <c r="M1559">
        <v>77.256645127145404</v>
      </c>
      <c r="N1559">
        <v>3.3646972884452202</v>
      </c>
      <c r="O1559">
        <v>1.3038176531282299</v>
      </c>
      <c r="P1559">
        <v>56.779411764705799</v>
      </c>
      <c r="Q1559">
        <v>3.1343979998300998E-2</v>
      </c>
    </row>
    <row r="1560" spans="1:17" hidden="1" x14ac:dyDescent="0.3">
      <c r="A1560" t="s">
        <v>3275</v>
      </c>
      <c r="B1560" t="s">
        <v>3276</v>
      </c>
      <c r="C1560" t="str">
        <f>IFERROR(VLOOKUP(Table1[[#This Row],[Ticker]],[1]!Table1[[Symbol]:[Industry]],2,FALSE),"-")</f>
        <v>-</v>
      </c>
      <c r="D1560" t="s">
        <v>302</v>
      </c>
      <c r="E1560">
        <v>761.28827927700002</v>
      </c>
      <c r="F1560">
        <v>72.069999999999993</v>
      </c>
      <c r="G1560">
        <v>-31.2249130271084</v>
      </c>
      <c r="H1560">
        <v>-5.9105370472335803</v>
      </c>
      <c r="I1560">
        <v>-44.034991624518298</v>
      </c>
      <c r="J1560">
        <v>-3.6041829000316601</v>
      </c>
      <c r="K1560">
        <v>74.399812640291699</v>
      </c>
      <c r="L1560">
        <v>85.806392613607798</v>
      </c>
      <c r="M1560">
        <v>42.483649556834401</v>
      </c>
      <c r="N1560">
        <v>0.92611699408524595</v>
      </c>
      <c r="O1560">
        <v>78.160122103510503</v>
      </c>
      <c r="P1560">
        <v>21.024349286313999</v>
      </c>
      <c r="Q1560">
        <v>-5.0059400133554997E-2</v>
      </c>
    </row>
    <row r="1561" spans="1:17" hidden="1" x14ac:dyDescent="0.3">
      <c r="A1561" t="s">
        <v>3277</v>
      </c>
      <c r="B1561" t="s">
        <v>3278</v>
      </c>
      <c r="C1561" t="str">
        <f>IFERROR(VLOOKUP(Table1[[#This Row],[Ticker]],[1]!Table1[[Symbol]:[Industry]],2,FALSE),"-")</f>
        <v>-</v>
      </c>
      <c r="D1561" t="s">
        <v>542</v>
      </c>
      <c r="E1561">
        <v>758.24604739999995</v>
      </c>
      <c r="F1561">
        <v>837.9</v>
      </c>
      <c r="G1561">
        <v>-21.948396121133399</v>
      </c>
      <c r="H1561">
        <v>-9.3486135369759396</v>
      </c>
      <c r="I1561">
        <v>-17.645005004090699</v>
      </c>
      <c r="J1561">
        <v>-0.59638932871846395</v>
      </c>
      <c r="K1561">
        <v>850.73285477078002</v>
      </c>
      <c r="L1561">
        <v>865.53201597654902</v>
      </c>
      <c r="M1561">
        <v>57.153923275962399</v>
      </c>
      <c r="N1561">
        <v>0.67049246265527396</v>
      </c>
      <c r="O1561">
        <v>41.3056450650435</v>
      </c>
      <c r="P1561">
        <v>20.163487738419601</v>
      </c>
      <c r="Q1561">
        <v>0.11566371290588499</v>
      </c>
    </row>
    <row r="1562" spans="1:17" hidden="1" x14ac:dyDescent="0.3">
      <c r="A1562" t="s">
        <v>3279</v>
      </c>
      <c r="B1562" t="s">
        <v>3280</v>
      </c>
      <c r="C1562" t="str">
        <f>IFERROR(VLOOKUP(Table1[[#This Row],[Ticker]],[1]!Table1[[Symbol]:[Industry]],2,FALSE),"-")</f>
        <v>-</v>
      </c>
      <c r="D1562" t="s">
        <v>230</v>
      </c>
      <c r="E1562">
        <v>757.66817901599995</v>
      </c>
      <c r="F1562">
        <v>168.72</v>
      </c>
      <c r="G1562">
        <v>42.737175634070397</v>
      </c>
      <c r="H1562">
        <v>-6.20201949114331</v>
      </c>
      <c r="I1562">
        <v>33.314426005487299</v>
      </c>
      <c r="J1562">
        <v>-4.2015461135830598</v>
      </c>
      <c r="K1562">
        <v>145.73748377135101</v>
      </c>
      <c r="L1562">
        <v>128.23673787693301</v>
      </c>
      <c r="M1562">
        <v>49.827850474407498</v>
      </c>
      <c r="N1562">
        <v>1.71008651717542</v>
      </c>
      <c r="O1562">
        <v>14.9834044570886</v>
      </c>
      <c r="P1562">
        <v>80.642398286937805</v>
      </c>
      <c r="Q1562">
        <v>0.24245447575409801</v>
      </c>
    </row>
    <row r="1563" spans="1:17" hidden="1" x14ac:dyDescent="0.3">
      <c r="A1563" t="s">
        <v>3281</v>
      </c>
      <c r="B1563" t="s">
        <v>3282</v>
      </c>
      <c r="C1563" t="str">
        <f>IFERROR(VLOOKUP(Table1[[#This Row],[Ticker]],[1]!Table1[[Symbol]:[Industry]],2,FALSE),"-")</f>
        <v>-</v>
      </c>
      <c r="D1563" t="s">
        <v>378</v>
      </c>
      <c r="E1563">
        <v>756.55222879500002</v>
      </c>
      <c r="F1563">
        <v>12.54</v>
      </c>
      <c r="G1563">
        <v>4.2868979965136296</v>
      </c>
      <c r="H1563">
        <v>12.2717108589194</v>
      </c>
      <c r="I1563">
        <v>-22.330446542806499</v>
      </c>
      <c r="J1563">
        <v>-7.5879085499871897</v>
      </c>
      <c r="K1563">
        <v>11.570380843257899</v>
      </c>
      <c r="L1563">
        <v>11.00094078929</v>
      </c>
      <c r="M1563">
        <v>52.414689210411602</v>
      </c>
      <c r="N1563">
        <v>2.54279645791752</v>
      </c>
      <c r="O1563">
        <v>26.395534290271101</v>
      </c>
      <c r="P1563">
        <v>58.734177215189803</v>
      </c>
      <c r="Q1563">
        <v>4.4400572401240004E-3</v>
      </c>
    </row>
    <row r="1564" spans="1:17" hidden="1" x14ac:dyDescent="0.3">
      <c r="A1564" t="s">
        <v>3283</v>
      </c>
      <c r="B1564" t="s">
        <v>3284</v>
      </c>
      <c r="C1564" t="str">
        <f>IFERROR(VLOOKUP(Table1[[#This Row],[Ticker]],[1]!Table1[[Symbol]:[Industry]],2,FALSE),"-")</f>
        <v>-</v>
      </c>
      <c r="D1564" t="s">
        <v>197</v>
      </c>
      <c r="E1564">
        <v>755.55624089499997</v>
      </c>
      <c r="F1564">
        <v>1015.9</v>
      </c>
      <c r="G1564">
        <v>-8.5931020034863792</v>
      </c>
      <c r="H1564">
        <v>1.7552901768845199</v>
      </c>
      <c r="I1564">
        <v>6.7512717927355004</v>
      </c>
      <c r="J1564">
        <v>-0.663621615969197</v>
      </c>
      <c r="K1564">
        <v>912.40378496336996</v>
      </c>
      <c r="L1564">
        <v>842.69590568653598</v>
      </c>
      <c r="M1564">
        <v>63.650076695182896</v>
      </c>
      <c r="N1564">
        <v>0.61029166492162001</v>
      </c>
      <c r="O1564">
        <v>7.6336253568264496</v>
      </c>
      <c r="P1564">
        <v>58.006065790496898</v>
      </c>
      <c r="Q1564">
        <v>-3.1059717341877999E-2</v>
      </c>
    </row>
    <row r="1565" spans="1:17" hidden="1" x14ac:dyDescent="0.3">
      <c r="A1565" t="s">
        <v>3285</v>
      </c>
      <c r="B1565" t="s">
        <v>3286</v>
      </c>
      <c r="C1565" t="str">
        <f>IFERROR(VLOOKUP(Table1[[#This Row],[Ticker]],[1]!Table1[[Symbol]:[Industry]],2,FALSE),"-")</f>
        <v>-</v>
      </c>
      <c r="E1565">
        <v>754.39166520000003</v>
      </c>
      <c r="F1565">
        <v>367.6</v>
      </c>
      <c r="G1565">
        <v>281.735357318171</v>
      </c>
      <c r="H1565">
        <v>8.4390812244030293</v>
      </c>
      <c r="I1565">
        <v>47.121177903624996</v>
      </c>
      <c r="J1565">
        <v>3.4287242552163599</v>
      </c>
      <c r="K1565">
        <v>305.61430057071402</v>
      </c>
      <c r="L1565">
        <v>266.30765046706699</v>
      </c>
      <c r="M1565">
        <v>68.810557388972001</v>
      </c>
      <c r="N1565">
        <v>1.23720180528691</v>
      </c>
      <c r="O1565">
        <v>11.4662676822633</v>
      </c>
      <c r="P1565">
        <v>331.81017267708199</v>
      </c>
    </row>
    <row r="1566" spans="1:17" hidden="1" x14ac:dyDescent="0.3">
      <c r="A1566" t="s">
        <v>3287</v>
      </c>
      <c r="B1566" t="s">
        <v>3288</v>
      </c>
      <c r="C1566" t="str">
        <f>IFERROR(VLOOKUP(Table1[[#This Row],[Ticker]],[1]!Table1[[Symbol]:[Industry]],2,FALSE),"-")</f>
        <v>-</v>
      </c>
      <c r="D1566" t="s">
        <v>542</v>
      </c>
      <c r="E1566">
        <v>754.12983359999998</v>
      </c>
      <c r="F1566">
        <v>1050.9000000000001</v>
      </c>
      <c r="G1566">
        <v>25.1847615780311</v>
      </c>
      <c r="H1566">
        <v>8.1680432735897792</v>
      </c>
      <c r="I1566">
        <v>14.013457803972701</v>
      </c>
      <c r="J1566">
        <v>6.0539530742716501</v>
      </c>
      <c r="K1566">
        <v>897.64391580202403</v>
      </c>
      <c r="L1566">
        <v>837.66170950164803</v>
      </c>
      <c r="M1566">
        <v>72.183132739509801</v>
      </c>
      <c r="N1566">
        <v>1.6608636540308499</v>
      </c>
      <c r="O1566">
        <v>5.9092206679988299</v>
      </c>
      <c r="P1566">
        <v>55.919881305637901</v>
      </c>
      <c r="Q1566">
        <v>9.7207146384338E-2</v>
      </c>
    </row>
    <row r="1567" spans="1:17" hidden="1" x14ac:dyDescent="0.3">
      <c r="A1567" t="s">
        <v>3289</v>
      </c>
      <c r="B1567" t="s">
        <v>3290</v>
      </c>
      <c r="C1567" t="str">
        <f>IFERROR(VLOOKUP(Table1[[#This Row],[Ticker]],[1]!Table1[[Symbol]:[Industry]],2,FALSE),"-")</f>
        <v>-</v>
      </c>
      <c r="D1567" t="s">
        <v>381</v>
      </c>
      <c r="E1567">
        <v>750.15938846400002</v>
      </c>
      <c r="F1567">
        <v>317.3</v>
      </c>
      <c r="G1567">
        <v>61.374162147457</v>
      </c>
      <c r="H1567">
        <v>14.070428138358601</v>
      </c>
      <c r="I1567">
        <v>7.8643463223084904</v>
      </c>
      <c r="J1567">
        <v>8.5568450297120808</v>
      </c>
      <c r="K1567">
        <v>264.79523448536202</v>
      </c>
      <c r="L1567">
        <v>246.617517081438</v>
      </c>
      <c r="M1567">
        <v>75.6003926813747</v>
      </c>
      <c r="N1567">
        <v>2.4439963852103599</v>
      </c>
      <c r="O1567">
        <v>5.5152852190356096</v>
      </c>
      <c r="P1567">
        <v>92.536407766990195</v>
      </c>
      <c r="Q1567">
        <v>9.8892920964171002E-2</v>
      </c>
    </row>
    <row r="1568" spans="1:17" hidden="1" x14ac:dyDescent="0.3">
      <c r="A1568" t="s">
        <v>3291</v>
      </c>
      <c r="B1568" t="s">
        <v>3292</v>
      </c>
      <c r="C1568" t="str">
        <f>IFERROR(VLOOKUP(Table1[[#This Row],[Ticker]],[1]!Table1[[Symbol]:[Industry]],2,FALSE),"-")</f>
        <v>-</v>
      </c>
      <c r="D1568" t="s">
        <v>89</v>
      </c>
      <c r="E1568">
        <v>749.96107199999994</v>
      </c>
      <c r="F1568">
        <v>650.29999999999995</v>
      </c>
      <c r="G1568">
        <v>65.964592453211097</v>
      </c>
      <c r="H1568">
        <v>-3.5329851707402899</v>
      </c>
      <c r="I1568">
        <v>-27.0372633738023</v>
      </c>
      <c r="J1568">
        <v>-3.42045676056925</v>
      </c>
      <c r="K1568">
        <v>688.95080290755095</v>
      </c>
      <c r="L1568">
        <v>647.57841713915604</v>
      </c>
      <c r="M1568">
        <v>51.731607304029502</v>
      </c>
      <c r="N1568">
        <v>1.25456983108864</v>
      </c>
      <c r="O1568">
        <v>48.562202060587403</v>
      </c>
      <c r="P1568">
        <v>98.716577540106897</v>
      </c>
      <c r="Q1568">
        <v>0.237884050360535</v>
      </c>
    </row>
    <row r="1569" spans="1:17" hidden="1" x14ac:dyDescent="0.3">
      <c r="A1569" t="s">
        <v>3293</v>
      </c>
      <c r="B1569" t="s">
        <v>3294</v>
      </c>
      <c r="C1569" t="str">
        <f>IFERROR(VLOOKUP(Table1[[#This Row],[Ticker]],[1]!Table1[[Symbol]:[Industry]],2,FALSE),"-")</f>
        <v>-</v>
      </c>
      <c r="D1569" t="s">
        <v>129</v>
      </c>
      <c r="E1569">
        <v>748.84474763999901</v>
      </c>
      <c r="F1569">
        <v>237.77</v>
      </c>
      <c r="G1569">
        <v>308.59346733957898</v>
      </c>
      <c r="H1569">
        <v>-20.769343275432501</v>
      </c>
      <c r="I1569">
        <v>14.3216179327246</v>
      </c>
      <c r="J1569">
        <v>-6.37897277567094</v>
      </c>
      <c r="K1569">
        <v>233.71604363147301</v>
      </c>
      <c r="L1569">
        <v>196.660849517564</v>
      </c>
      <c r="M1569">
        <v>35.133469901142703</v>
      </c>
      <c r="N1569">
        <v>0.66396786676491903</v>
      </c>
      <c r="O1569">
        <v>32.228624300794799</v>
      </c>
      <c r="P1569">
        <v>339.50092421441701</v>
      </c>
      <c r="Q1569">
        <v>0.14082235425426901</v>
      </c>
    </row>
    <row r="1570" spans="1:17" hidden="1" x14ac:dyDescent="0.3">
      <c r="A1570" t="s">
        <v>3295</v>
      </c>
      <c r="B1570" t="s">
        <v>3296</v>
      </c>
      <c r="C1570" t="str">
        <f>IFERROR(VLOOKUP(Table1[[#This Row],[Ticker]],[1]!Table1[[Symbol]:[Industry]],2,FALSE),"-")</f>
        <v>-</v>
      </c>
      <c r="D1570" t="s">
        <v>391</v>
      </c>
      <c r="E1570">
        <v>746.30677883400006</v>
      </c>
      <c r="F1570">
        <v>59.11</v>
      </c>
      <c r="G1570">
        <v>-56.106413355346902</v>
      </c>
      <c r="H1570">
        <v>-0.104275418953619</v>
      </c>
      <c r="I1570">
        <v>-22.0918615852285</v>
      </c>
      <c r="J1570">
        <v>-0.70462631074226101</v>
      </c>
      <c r="K1570">
        <v>60.025919668667598</v>
      </c>
      <c r="L1570">
        <v>64.009991474202806</v>
      </c>
      <c r="M1570">
        <v>53.474671448823898</v>
      </c>
      <c r="N1570">
        <v>0.21623941942666999</v>
      </c>
      <c r="O1570">
        <v>65.792590086279802</v>
      </c>
      <c r="P1570">
        <v>26.845493562231699</v>
      </c>
      <c r="Q1570">
        <v>7.9617660559500002E-3</v>
      </c>
    </row>
    <row r="1571" spans="1:17" hidden="1" x14ac:dyDescent="0.3">
      <c r="A1571" t="s">
        <v>3297</v>
      </c>
      <c r="B1571" t="s">
        <v>3298</v>
      </c>
      <c r="C1571" t="str">
        <f>IFERROR(VLOOKUP(Table1[[#This Row],[Ticker]],[1]!Table1[[Symbol]:[Industry]],2,FALSE),"-")</f>
        <v>-</v>
      </c>
      <c r="D1571" t="s">
        <v>542</v>
      </c>
      <c r="E1571">
        <v>742.65299549999997</v>
      </c>
      <c r="F1571">
        <v>411.4</v>
      </c>
      <c r="G1571">
        <v>-45.330139908918099</v>
      </c>
      <c r="H1571">
        <v>7.0969930799893</v>
      </c>
      <c r="I1571">
        <v>-20.673662548004899</v>
      </c>
      <c r="J1571">
        <v>-7.7608701625105398</v>
      </c>
      <c r="K1571">
        <v>382.48266188288301</v>
      </c>
      <c r="L1571">
        <v>403.17372988598601</v>
      </c>
      <c r="M1571">
        <v>53.778554204578803</v>
      </c>
      <c r="N1571">
        <v>1.7321283545141299</v>
      </c>
      <c r="O1571">
        <v>29.302382109868699</v>
      </c>
      <c r="P1571">
        <v>32.1130378933847</v>
      </c>
      <c r="Q1571">
        <v>8.2406187478528001E-2</v>
      </c>
    </row>
    <row r="1572" spans="1:17" hidden="1" x14ac:dyDescent="0.3">
      <c r="A1572" t="s">
        <v>3299</v>
      </c>
      <c r="B1572" t="s">
        <v>3300</v>
      </c>
      <c r="C1572" t="str">
        <f>IFERROR(VLOOKUP(Table1[[#This Row],[Ticker]],[1]!Table1[[Symbol]:[Industry]],2,FALSE),"-")</f>
        <v>-</v>
      </c>
      <c r="D1572" t="s">
        <v>542</v>
      </c>
      <c r="E1572">
        <v>740.16164861999903</v>
      </c>
      <c r="F1572">
        <v>171.99</v>
      </c>
      <c r="G1572">
        <v>-13.082893670153</v>
      </c>
      <c r="H1572">
        <v>0.98560844678243997</v>
      </c>
      <c r="I1572">
        <v>-6.5894905923451299</v>
      </c>
      <c r="J1572">
        <v>-1.52217529223982</v>
      </c>
      <c r="K1572">
        <v>166.266207814419</v>
      </c>
      <c r="L1572">
        <v>163.53269457514</v>
      </c>
      <c r="M1572">
        <v>55.434787301177003</v>
      </c>
      <c r="N1572">
        <v>0.89847702270237795</v>
      </c>
      <c r="O1572">
        <v>19.105761962904801</v>
      </c>
      <c r="P1572">
        <v>22.85</v>
      </c>
      <c r="Q1572">
        <v>-8.2827826799496004E-2</v>
      </c>
    </row>
    <row r="1573" spans="1:17" hidden="1" x14ac:dyDescent="0.3">
      <c r="A1573" t="s">
        <v>3301</v>
      </c>
      <c r="B1573" t="s">
        <v>3302</v>
      </c>
      <c r="C1573" t="str">
        <f>IFERROR(VLOOKUP(Table1[[#This Row],[Ticker]],[1]!Table1[[Symbol]:[Industry]],2,FALSE),"-")</f>
        <v>-</v>
      </c>
      <c r="D1573" t="s">
        <v>3303</v>
      </c>
      <c r="E1573">
        <v>737.62054646000001</v>
      </c>
      <c r="F1573">
        <v>809.25</v>
      </c>
      <c r="G1573">
        <v>26.649846956815999</v>
      </c>
      <c r="H1573">
        <v>-6.5441230440478604</v>
      </c>
      <c r="I1573">
        <v>30.636307739223</v>
      </c>
      <c r="J1573">
        <v>-5.3780253159716498</v>
      </c>
      <c r="K1573">
        <v>820.66917790030197</v>
      </c>
      <c r="L1573">
        <v>730.88910003165495</v>
      </c>
      <c r="M1573">
        <v>49.0734804807514</v>
      </c>
      <c r="N1573">
        <v>0.55466249027591397</v>
      </c>
      <c r="O1573">
        <v>24.683348779734299</v>
      </c>
      <c r="P1573">
        <v>64.398171660741397</v>
      </c>
      <c r="Q1573">
        <v>5.8342132503631003E-2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72</v>
      </c>
      <c r="E1574">
        <v>735.34861439999997</v>
      </c>
      <c r="F1574">
        <v>826.95</v>
      </c>
      <c r="G1574">
        <v>36.053335680517499</v>
      </c>
      <c r="H1574">
        <v>-4.3958216699491697</v>
      </c>
      <c r="I1574">
        <v>36.270362082699897</v>
      </c>
      <c r="J1574">
        <v>-1.9535449958633599</v>
      </c>
      <c r="K1574">
        <v>795.53366456677702</v>
      </c>
      <c r="L1574">
        <v>666.57811851429904</v>
      </c>
      <c r="M1574">
        <v>47.187243757444797</v>
      </c>
      <c r="N1574">
        <v>0.57349134579676697</v>
      </c>
      <c r="O1574">
        <v>28.0367615938085</v>
      </c>
      <c r="P1574">
        <v>77.838709677419303</v>
      </c>
      <c r="Q1574">
        <v>8.4611324272983998E-2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46</v>
      </c>
      <c r="E1575">
        <v>732.79265683999995</v>
      </c>
      <c r="F1575">
        <v>258.75</v>
      </c>
      <c r="G1575">
        <v>-32.204740198055703</v>
      </c>
      <c r="H1575">
        <v>-6.8569742825899702</v>
      </c>
      <c r="I1575">
        <v>-18.143889820660601</v>
      </c>
      <c r="J1575">
        <v>-4.9429069954160303</v>
      </c>
      <c r="K1575">
        <v>244.12503985686601</v>
      </c>
      <c r="L1575">
        <v>247.528429670945</v>
      </c>
      <c r="M1575">
        <v>46.140299996565297</v>
      </c>
      <c r="N1575">
        <v>0.51016100981577595</v>
      </c>
      <c r="O1575">
        <v>54.028985507246297</v>
      </c>
      <c r="P1575">
        <v>43.75</v>
      </c>
      <c r="Q1575">
        <v>0.101575527311016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391</v>
      </c>
      <c r="E1576">
        <v>732.74588640000002</v>
      </c>
      <c r="F1576">
        <v>72</v>
      </c>
      <c r="G1576">
        <v>58.927923637539202</v>
      </c>
      <c r="H1576">
        <v>-0.592873961107375</v>
      </c>
      <c r="I1576">
        <v>-8.9693518371538392</v>
      </c>
      <c r="J1576">
        <v>-5.6112030866289402</v>
      </c>
      <c r="K1576">
        <v>66.835922865281205</v>
      </c>
      <c r="L1576">
        <v>64.235270454266796</v>
      </c>
      <c r="M1576">
        <v>51.840825495195503</v>
      </c>
      <c r="N1576">
        <v>1.6314371322668499</v>
      </c>
      <c r="O1576">
        <v>17.1527777777777</v>
      </c>
      <c r="P1576">
        <v>91.489361702127596</v>
      </c>
      <c r="Q1576">
        <v>8.7194941853725005E-2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1462</v>
      </c>
      <c r="E1577">
        <v>730.76455680000004</v>
      </c>
      <c r="F1577">
        <v>602.35</v>
      </c>
      <c r="G1577">
        <v>5.0160646631802797</v>
      </c>
      <c r="H1577">
        <v>-3.8814711046238801</v>
      </c>
      <c r="I1577">
        <v>-12.295406017161</v>
      </c>
      <c r="J1577">
        <v>-4.1344522941623403</v>
      </c>
      <c r="K1577">
        <v>574.25511429990297</v>
      </c>
      <c r="L1577">
        <v>567.68215220101195</v>
      </c>
      <c r="M1577">
        <v>59.129550868278997</v>
      </c>
      <c r="N1577">
        <v>0.74295535762838405</v>
      </c>
      <c r="O1577">
        <v>29.160786917904801</v>
      </c>
      <c r="P1577">
        <v>31.920718353044201</v>
      </c>
      <c r="Q1577">
        <v>-3.3816504732790999E-2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613</v>
      </c>
      <c r="E1578">
        <v>730.49680000000001</v>
      </c>
      <c r="F1578">
        <v>225.96</v>
      </c>
      <c r="G1578">
        <v>-17.089948120685001</v>
      </c>
      <c r="H1578">
        <v>-3.0688639368389699</v>
      </c>
      <c r="I1578">
        <v>-15.368598324837301</v>
      </c>
      <c r="J1578">
        <v>-6.2531530549460399</v>
      </c>
      <c r="K1578">
        <v>211.48653574854399</v>
      </c>
      <c r="L1578">
        <v>214.04999379815601</v>
      </c>
      <c r="M1578">
        <v>48.551260541134702</v>
      </c>
      <c r="N1578">
        <v>2.2545325650089998</v>
      </c>
      <c r="O1578">
        <v>20.198265179677801</v>
      </c>
      <c r="P1578">
        <v>27.661016949152501</v>
      </c>
      <c r="Q1578">
        <v>5.2408564933310003E-2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92</v>
      </c>
      <c r="E1579">
        <v>730.18399999999997</v>
      </c>
      <c r="F1579">
        <v>63.65</v>
      </c>
      <c r="G1579">
        <v>36.8733256533638</v>
      </c>
      <c r="H1579">
        <v>-9.4653881232839794</v>
      </c>
      <c r="I1579">
        <v>30.807110808826799</v>
      </c>
      <c r="J1579">
        <v>-2.4057663380635099</v>
      </c>
      <c r="K1579">
        <v>61.0790614547617</v>
      </c>
      <c r="L1579">
        <v>55.112512181162501</v>
      </c>
      <c r="M1579">
        <v>59.994719737399201</v>
      </c>
      <c r="N1579">
        <v>1.2373774575447301</v>
      </c>
      <c r="O1579">
        <v>20.1885310290651</v>
      </c>
      <c r="P1579">
        <v>105.322580645161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1489</v>
      </c>
      <c r="E1580">
        <v>729.14181050000002</v>
      </c>
      <c r="F1580">
        <v>144.44999999999999</v>
      </c>
      <c r="G1580">
        <v>68.818254274571004</v>
      </c>
      <c r="H1580">
        <v>-9.7929028188036593</v>
      </c>
      <c r="I1580">
        <v>-6.0884708224651298</v>
      </c>
      <c r="J1580">
        <v>-10.364392144569999</v>
      </c>
      <c r="K1580">
        <v>144.04370902719799</v>
      </c>
      <c r="L1580">
        <v>136.02657871297399</v>
      </c>
      <c r="M1580">
        <v>39.240269352024498</v>
      </c>
      <c r="N1580">
        <v>1.06519491818618</v>
      </c>
      <c r="O1580">
        <v>30.771893388715799</v>
      </c>
      <c r="P1580">
        <v>99.241379310344797</v>
      </c>
      <c r="Q1580">
        <v>0.11874585593820799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620</v>
      </c>
      <c r="E1581">
        <v>723.12</v>
      </c>
      <c r="F1581">
        <v>247.6</v>
      </c>
      <c r="G1581">
        <v>17.966713717792</v>
      </c>
      <c r="H1581">
        <v>-4.5631276022795397</v>
      </c>
      <c r="I1581">
        <v>-24.409187945093599</v>
      </c>
      <c r="J1581">
        <v>-5.8812867520584504</v>
      </c>
      <c r="K1581">
        <v>247.885990433149</v>
      </c>
      <c r="L1581">
        <v>253.73132994054399</v>
      </c>
      <c r="M1581">
        <v>41.207155195182203</v>
      </c>
      <c r="N1581">
        <v>0.67908520553634999</v>
      </c>
      <c r="O1581">
        <v>73.546042003230994</v>
      </c>
      <c r="P1581">
        <v>48.932330827067602</v>
      </c>
      <c r="Q1581">
        <v>6.7874933398059001E-2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381</v>
      </c>
      <c r="E1582">
        <v>722.18326036999997</v>
      </c>
      <c r="F1582">
        <v>343.5</v>
      </c>
      <c r="G1582">
        <v>-28.062380237281999</v>
      </c>
      <c r="H1582">
        <v>-0.62778233275179895</v>
      </c>
      <c r="I1582">
        <v>10.511577437481399</v>
      </c>
      <c r="J1582">
        <v>-4.9480804434943799</v>
      </c>
      <c r="K1582">
        <v>313.52197269564101</v>
      </c>
      <c r="L1582">
        <v>302.35060141815399</v>
      </c>
      <c r="M1582">
        <v>47.3263081711303</v>
      </c>
      <c r="N1582">
        <v>1.0637964877521999</v>
      </c>
      <c r="O1582">
        <v>47.205240174672397</v>
      </c>
      <c r="P1582">
        <v>49.218071242397897</v>
      </c>
      <c r="Q1582">
        <v>4.7482903180234001E-2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218</v>
      </c>
      <c r="E1583">
        <v>722</v>
      </c>
      <c r="F1583">
        <v>597</v>
      </c>
      <c r="G1583">
        <v>187.91967971440101</v>
      </c>
      <c r="H1583">
        <v>26.5131692984911</v>
      </c>
      <c r="I1583">
        <v>52.162399428345601</v>
      </c>
      <c r="J1583">
        <v>-2.6381483826726302</v>
      </c>
      <c r="K1583">
        <v>493.37754593455702</v>
      </c>
      <c r="L1583">
        <v>397.61255547489799</v>
      </c>
      <c r="M1583">
        <v>61.804865459624601</v>
      </c>
      <c r="N1583">
        <v>1.8181818181818099</v>
      </c>
      <c r="O1583">
        <v>15.5695142378559</v>
      </c>
      <c r="P1583">
        <v>239.20454545454501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46</v>
      </c>
      <c r="E1584">
        <v>720.79953148000004</v>
      </c>
      <c r="F1584">
        <v>128.29</v>
      </c>
      <c r="G1584">
        <v>251.61042740827801</v>
      </c>
      <c r="H1584">
        <v>-9.2470509838307606</v>
      </c>
      <c r="I1584">
        <v>46.652067934407498</v>
      </c>
      <c r="J1584">
        <v>-15.613354994242799</v>
      </c>
      <c r="K1584">
        <v>129.26559994020499</v>
      </c>
      <c r="L1584">
        <v>100.96969631920901</v>
      </c>
      <c r="M1584">
        <v>31.264058948417201</v>
      </c>
      <c r="N1584">
        <v>0.82844321416799305</v>
      </c>
      <c r="O1584">
        <v>24.2887208667861</v>
      </c>
      <c r="P1584">
        <v>330.50335570469701</v>
      </c>
      <c r="Q1584">
        <v>8.2335796215449994E-2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E1585">
        <v>717.54089999999997</v>
      </c>
      <c r="F1585">
        <v>1259.45</v>
      </c>
      <c r="G1585">
        <v>307.75790126617397</v>
      </c>
      <c r="H1585">
        <v>56.197394339858903</v>
      </c>
      <c r="I1585">
        <v>32.984788187127798</v>
      </c>
      <c r="J1585">
        <v>10.189423106870599</v>
      </c>
      <c r="K1585">
        <v>862.685095188844</v>
      </c>
      <c r="L1585">
        <v>697.13971106290501</v>
      </c>
      <c r="M1585">
        <v>76.066998974059601</v>
      </c>
      <c r="N1585">
        <v>2.0344420469812299</v>
      </c>
      <c r="O1585">
        <v>2.4415419429115901</v>
      </c>
      <c r="P1585">
        <v>405.80321285140502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92</v>
      </c>
      <c r="E1586">
        <v>717.26284350000003</v>
      </c>
      <c r="F1586">
        <v>345.95</v>
      </c>
      <c r="G1586">
        <v>993.86618602240299</v>
      </c>
      <c r="H1586">
        <v>-1.49187491623053</v>
      </c>
      <c r="I1586">
        <v>106.763189697511</v>
      </c>
      <c r="J1586">
        <v>-4.8587923220665798</v>
      </c>
      <c r="K1586">
        <v>320.30563583897703</v>
      </c>
      <c r="L1586">
        <v>214.814938451063</v>
      </c>
      <c r="M1586">
        <v>51.889881905340197</v>
      </c>
      <c r="N1586">
        <v>0.71732680881556699</v>
      </c>
      <c r="O1586">
        <v>14.655297008238101</v>
      </c>
      <c r="P1586">
        <v>1019.57928802588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1558</v>
      </c>
      <c r="E1587">
        <v>716.99004921300002</v>
      </c>
      <c r="F1587">
        <v>97.77</v>
      </c>
      <c r="G1587">
        <v>29.600639060850298</v>
      </c>
      <c r="H1587">
        <v>-5.5413517000732098</v>
      </c>
      <c r="I1587">
        <v>-3.5127942304545998</v>
      </c>
      <c r="J1587">
        <v>-8.5648775059666402</v>
      </c>
      <c r="K1587">
        <v>101.579455347061</v>
      </c>
      <c r="L1587">
        <v>93.912714626876195</v>
      </c>
      <c r="M1587">
        <v>32.569532896542803</v>
      </c>
      <c r="N1587">
        <v>0.80260464535479403</v>
      </c>
      <c r="O1587">
        <v>30.868364528996601</v>
      </c>
      <c r="P1587">
        <v>63.768844221105503</v>
      </c>
      <c r="Q1587">
        <v>-1.278893884735E-3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662</v>
      </c>
      <c r="E1588">
        <v>716.22720000000004</v>
      </c>
      <c r="F1588">
        <v>1250.8</v>
      </c>
      <c r="G1588">
        <v>-11.271685109753401</v>
      </c>
      <c r="H1588">
        <v>-0.186451683884341</v>
      </c>
      <c r="I1588">
        <v>2.2985847115775999</v>
      </c>
      <c r="J1588">
        <v>9.2975506410668896</v>
      </c>
      <c r="K1588">
        <v>1032.9825942636201</v>
      </c>
      <c r="L1588">
        <v>1008.8521075921</v>
      </c>
      <c r="M1588">
        <v>78.609937795766001</v>
      </c>
      <c r="N1588">
        <v>2.6704976763423498</v>
      </c>
      <c r="O1588">
        <v>1.4270866645347</v>
      </c>
      <c r="P1588">
        <v>56.349999999999902</v>
      </c>
      <c r="Q1588">
        <v>7.638122824879E-3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21</v>
      </c>
      <c r="E1589">
        <v>712.52268752500004</v>
      </c>
      <c r="F1589">
        <v>66.959999999999994</v>
      </c>
      <c r="G1589">
        <v>100.38859291176701</v>
      </c>
      <c r="H1589">
        <v>8.88036407947898</v>
      </c>
      <c r="I1589">
        <v>-9.9568795568928703</v>
      </c>
      <c r="J1589">
        <v>-0.57725302203488604</v>
      </c>
      <c r="K1589">
        <v>62.675088205657403</v>
      </c>
      <c r="L1589">
        <v>52.7787781549698</v>
      </c>
      <c r="M1589">
        <v>62.571785662263999</v>
      </c>
      <c r="N1589">
        <v>1.28051144513017</v>
      </c>
      <c r="O1589">
        <v>25.672043010752699</v>
      </c>
      <c r="P1589">
        <v>132.904347826086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535</v>
      </c>
      <c r="E1590">
        <v>712.07399999999996</v>
      </c>
      <c r="F1590">
        <v>1074.5</v>
      </c>
      <c r="G1590">
        <v>81.439394622694394</v>
      </c>
      <c r="H1590">
        <v>-8.4315481462263406</v>
      </c>
      <c r="I1590">
        <v>27.540910780780798</v>
      </c>
      <c r="J1590">
        <v>-2.02367026819452</v>
      </c>
      <c r="K1590">
        <v>1008.64081429841</v>
      </c>
      <c r="L1590">
        <v>868.94080427215204</v>
      </c>
      <c r="M1590">
        <v>59.122726064850703</v>
      </c>
      <c r="N1590">
        <v>0.891199489602296</v>
      </c>
      <c r="O1590">
        <v>9.8185202419729993</v>
      </c>
      <c r="P1590">
        <v>118.616480162767</v>
      </c>
      <c r="Q1590">
        <v>8.2773185128720006E-2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1113</v>
      </c>
      <c r="E1591">
        <v>711.819594647999</v>
      </c>
      <c r="F1591">
        <v>68.91</v>
      </c>
      <c r="G1591">
        <v>34.753642453923199</v>
      </c>
      <c r="H1591">
        <v>0.29809128019716002</v>
      </c>
      <c r="I1591">
        <v>-19.133567194998299</v>
      </c>
      <c r="J1591">
        <v>-3.0962164463545401</v>
      </c>
      <c r="K1591">
        <v>71.865531816908501</v>
      </c>
      <c r="L1591">
        <v>75.566842460777096</v>
      </c>
      <c r="M1591">
        <v>58.246731739226199</v>
      </c>
      <c r="N1591">
        <v>1.40554247456945</v>
      </c>
      <c r="O1591">
        <v>108.532868959512</v>
      </c>
      <c r="P1591">
        <v>63.681710213776697</v>
      </c>
      <c r="Q1591">
        <v>4.4945370718349996E-3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1514</v>
      </c>
      <c r="E1592">
        <v>710.70716203500001</v>
      </c>
      <c r="F1592">
        <v>384.85</v>
      </c>
      <c r="G1592">
        <v>72.528488210580903</v>
      </c>
      <c r="H1592">
        <v>-7.7669458446133604</v>
      </c>
      <c r="I1592">
        <v>91.706939695440397</v>
      </c>
      <c r="J1592">
        <v>-5.1647597882078102</v>
      </c>
      <c r="K1592">
        <v>372.84476806699899</v>
      </c>
      <c r="L1592">
        <v>293.09543314735998</v>
      </c>
      <c r="M1592">
        <v>49.711293816447601</v>
      </c>
      <c r="N1592">
        <v>1.2878389712484499</v>
      </c>
      <c r="O1592">
        <v>15.252695855528099</v>
      </c>
      <c r="P1592">
        <v>120.16590389016</v>
      </c>
      <c r="Q1592">
        <v>8.9114719310951995E-2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535</v>
      </c>
      <c r="E1593">
        <v>708.63070747500001</v>
      </c>
      <c r="F1593">
        <v>211.97</v>
      </c>
      <c r="G1593">
        <v>43.593908471936601</v>
      </c>
      <c r="H1593">
        <v>-3.4730123220701201</v>
      </c>
      <c r="I1593">
        <v>12.7896184765115</v>
      </c>
      <c r="J1593">
        <v>-0.22083802418582099</v>
      </c>
      <c r="K1593">
        <v>196.138228366432</v>
      </c>
      <c r="L1593">
        <v>174.99456247041201</v>
      </c>
      <c r="M1593">
        <v>66.888797143595298</v>
      </c>
      <c r="N1593">
        <v>0.79275055916743897</v>
      </c>
      <c r="O1593">
        <v>2.1370948719158398</v>
      </c>
      <c r="P1593">
        <v>73.674723473986006</v>
      </c>
      <c r="Q1593">
        <v>0.109070461984033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659</v>
      </c>
      <c r="E1594">
        <v>706.93139925000003</v>
      </c>
      <c r="F1594">
        <v>116.4</v>
      </c>
      <c r="G1594">
        <v>-29.968421152422501</v>
      </c>
      <c r="H1594">
        <v>-3.15506162696526</v>
      </c>
      <c r="I1594">
        <v>-15.9319465067497</v>
      </c>
      <c r="J1594">
        <v>-7.4866332311574899</v>
      </c>
      <c r="K1594">
        <v>115.71391324594001</v>
      </c>
      <c r="L1594">
        <v>122.12477341912</v>
      </c>
      <c r="M1594">
        <v>46.058910997175403</v>
      </c>
      <c r="N1594">
        <v>1.8511000610635799</v>
      </c>
      <c r="O1594">
        <v>28.8659793814432</v>
      </c>
      <c r="P1594">
        <v>15.763301839880601</v>
      </c>
      <c r="Q1594">
        <v>-5.0857965186671003E-2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613</v>
      </c>
      <c r="E1595">
        <v>705.84799999999996</v>
      </c>
      <c r="F1595">
        <v>134.96</v>
      </c>
      <c r="G1595">
        <v>11.1631657449923</v>
      </c>
      <c r="H1595">
        <v>20.029466494563501</v>
      </c>
      <c r="I1595">
        <v>23.671086726493598</v>
      </c>
      <c r="J1595">
        <v>-5.0912109738567697</v>
      </c>
      <c r="K1595">
        <v>116.444436569763</v>
      </c>
      <c r="L1595">
        <v>105.360771975085</v>
      </c>
      <c r="M1595">
        <v>63.420920776109803</v>
      </c>
      <c r="N1595">
        <v>2.0908504060424802</v>
      </c>
      <c r="O1595">
        <v>8.3283935981031298</v>
      </c>
      <c r="P1595">
        <v>54.593356242840699</v>
      </c>
      <c r="Q1595">
        <v>9.3601158994853995E-2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381</v>
      </c>
      <c r="E1596">
        <v>704.38702754999997</v>
      </c>
      <c r="F1596">
        <v>474.8</v>
      </c>
      <c r="G1596">
        <v>132.246081669983</v>
      </c>
      <c r="H1596">
        <v>9.8431459097177108</v>
      </c>
      <c r="I1596">
        <v>180.15739395046299</v>
      </c>
      <c r="J1596">
        <v>2.2173495460222798</v>
      </c>
      <c r="K1596">
        <v>412.83677111552697</v>
      </c>
      <c r="M1596">
        <v>70.416887280775498</v>
      </c>
      <c r="N1596">
        <v>0.90628027552725998</v>
      </c>
      <c r="O1596">
        <v>6.28685762426284</v>
      </c>
      <c r="P1596">
        <v>201.269035532994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46</v>
      </c>
      <c r="E1597">
        <v>704.16058252799996</v>
      </c>
      <c r="F1597">
        <v>66.72</v>
      </c>
      <c r="G1597">
        <v>209.56327990606101</v>
      </c>
      <c r="H1597">
        <v>40.668351953673699</v>
      </c>
      <c r="I1597">
        <v>37.314311996651597</v>
      </c>
      <c r="J1597">
        <v>20.8980951095179</v>
      </c>
      <c r="K1597">
        <v>51.843124631883803</v>
      </c>
      <c r="L1597">
        <v>44.804420453524301</v>
      </c>
      <c r="M1597">
        <v>74.943085823218297</v>
      </c>
      <c r="N1597">
        <v>2.4529388816629201</v>
      </c>
      <c r="O1597">
        <v>6.4148681055155903</v>
      </c>
      <c r="P1597">
        <v>242.15384615384599</v>
      </c>
      <c r="Q1597">
        <v>9.1672011787131996E-2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46</v>
      </c>
      <c r="E1598">
        <v>703.14139999999998</v>
      </c>
      <c r="F1598">
        <v>166.5</v>
      </c>
      <c r="G1598">
        <v>78.776291188422803</v>
      </c>
      <c r="H1598">
        <v>-9.5953843100624994</v>
      </c>
      <c r="I1598">
        <v>-7.9520453597768697</v>
      </c>
      <c r="J1598">
        <v>-1.1730981083705001</v>
      </c>
      <c r="K1598">
        <v>169.42884170153499</v>
      </c>
      <c r="L1598">
        <v>139.95658647833599</v>
      </c>
      <c r="M1598">
        <v>88.500325073990993</v>
      </c>
      <c r="N1598">
        <v>0.91384378755845297</v>
      </c>
      <c r="O1598">
        <v>30.990990990990898</v>
      </c>
      <c r="P1598">
        <v>116.233766233766</v>
      </c>
      <c r="Q1598">
        <v>0.10899298880009101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62</v>
      </c>
      <c r="E1599">
        <v>702.83387998000001</v>
      </c>
      <c r="F1599">
        <v>31.75</v>
      </c>
      <c r="G1599">
        <v>31.2745523175012</v>
      </c>
      <c r="H1599">
        <v>-12.5279419485024</v>
      </c>
      <c r="I1599">
        <v>-13.260046977707299</v>
      </c>
      <c r="J1599">
        <v>-6.6456546378853201</v>
      </c>
      <c r="K1599">
        <v>32.9053732652268</v>
      </c>
      <c r="L1599">
        <v>31.2673180823245</v>
      </c>
      <c r="M1599">
        <v>36.6963770575925</v>
      </c>
      <c r="N1599">
        <v>0.84237161725055298</v>
      </c>
      <c r="O1599">
        <v>43.937007874015698</v>
      </c>
      <c r="P1599">
        <v>60.3535353535353</v>
      </c>
      <c r="Q1599">
        <v>-3.2677361716110999E-2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286</v>
      </c>
      <c r="E1600">
        <v>702.702</v>
      </c>
      <c r="F1600">
        <v>148.44999999999999</v>
      </c>
      <c r="G1600">
        <v>-14.639402040897499</v>
      </c>
      <c r="H1600">
        <v>-4.5319282322130103</v>
      </c>
      <c r="I1600">
        <v>-14.0844917010101</v>
      </c>
      <c r="J1600">
        <v>-1.6440312763209499</v>
      </c>
      <c r="K1600">
        <v>146.081038770634</v>
      </c>
      <c r="L1600">
        <v>143.29266478275599</v>
      </c>
      <c r="M1600">
        <v>57.6298448766102</v>
      </c>
      <c r="N1600">
        <v>0.82286604009231601</v>
      </c>
      <c r="O1600">
        <v>18.5584371842371</v>
      </c>
      <c r="P1600">
        <v>27.6989247311827</v>
      </c>
      <c r="Q1600">
        <v>0.10639028028073801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414</v>
      </c>
      <c r="E1601">
        <v>698.24527</v>
      </c>
      <c r="F1601">
        <v>259.8</v>
      </c>
      <c r="G1601">
        <v>-8.1458399641465604</v>
      </c>
      <c r="H1601">
        <v>1.1508190886607701</v>
      </c>
      <c r="I1601">
        <v>-46.851688496809999</v>
      </c>
      <c r="J1601">
        <v>-3.16081578481118</v>
      </c>
      <c r="K1601">
        <v>263.21797145813599</v>
      </c>
      <c r="L1601">
        <v>289.27136196624701</v>
      </c>
      <c r="M1601">
        <v>54.554314292459203</v>
      </c>
      <c r="N1601">
        <v>0.75173337748719704</v>
      </c>
      <c r="O1601">
        <v>115.704387990762</v>
      </c>
      <c r="P1601">
        <v>21.316833994863401</v>
      </c>
      <c r="Q1601">
        <v>9.0390333960550004E-2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197</v>
      </c>
      <c r="E1602">
        <v>696.91300308500001</v>
      </c>
      <c r="F1602">
        <v>1017.5</v>
      </c>
      <c r="G1602">
        <v>313.90668628772102</v>
      </c>
      <c r="H1602">
        <v>0.15505575161983501</v>
      </c>
      <c r="I1602">
        <v>36.940087190450001</v>
      </c>
      <c r="J1602">
        <v>-6.8837624177603596</v>
      </c>
      <c r="K1602">
        <v>945.96466237995799</v>
      </c>
      <c r="L1602">
        <v>778.04419051412901</v>
      </c>
      <c r="M1602">
        <v>60.879738048394202</v>
      </c>
      <c r="N1602">
        <v>1.98392164409198</v>
      </c>
      <c r="O1602">
        <v>8.1081081081081106</v>
      </c>
      <c r="Q1602">
        <v>0.12098568500031801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542</v>
      </c>
      <c r="E1603">
        <v>694.82126200000005</v>
      </c>
      <c r="F1603">
        <v>272.05</v>
      </c>
      <c r="G1603">
        <v>14.637775189496001</v>
      </c>
      <c r="H1603">
        <v>-1.31237380790643</v>
      </c>
      <c r="I1603">
        <v>-21.521059469489</v>
      </c>
      <c r="J1603">
        <v>-5.2684514129756597</v>
      </c>
      <c r="K1603">
        <v>264.18421013845801</v>
      </c>
      <c r="L1603">
        <v>260.492439292234</v>
      </c>
      <c r="M1603">
        <v>49.993348086960602</v>
      </c>
      <c r="N1603">
        <v>0.99076759700592998</v>
      </c>
      <c r="O1603">
        <v>31.593457085094599</v>
      </c>
      <c r="P1603">
        <v>49.8485265767006</v>
      </c>
      <c r="Q1603">
        <v>-3.3097341164830998E-2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169</v>
      </c>
      <c r="E1604">
        <v>694.76146555000003</v>
      </c>
      <c r="F1604">
        <v>273.14999999999998</v>
      </c>
      <c r="G1604">
        <v>13.8627794477144</v>
      </c>
      <c r="H1604">
        <v>-8.3136240050127892</v>
      </c>
      <c r="I1604">
        <v>21.516122536580401</v>
      </c>
      <c r="J1604">
        <v>-4.4579593960320398</v>
      </c>
      <c r="K1604">
        <v>274.82759968280197</v>
      </c>
      <c r="L1604">
        <v>246.81213625774501</v>
      </c>
      <c r="M1604">
        <v>44.3820347256746</v>
      </c>
      <c r="N1604">
        <v>0.73864492642671498</v>
      </c>
      <c r="O1604">
        <v>13.4541460735859</v>
      </c>
      <c r="P1604">
        <v>49.589266155531199</v>
      </c>
      <c r="Q1604">
        <v>6.8459185400322004E-2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218</v>
      </c>
      <c r="E1605">
        <v>694.72787849999997</v>
      </c>
      <c r="F1605">
        <v>640.29999999999995</v>
      </c>
      <c r="G1605">
        <v>91.804732896298404</v>
      </c>
      <c r="H1605">
        <v>42.5919521629882</v>
      </c>
      <c r="I1605">
        <v>-2.4269309412014799</v>
      </c>
      <c r="J1605">
        <v>-9.7574446115579097</v>
      </c>
      <c r="K1605">
        <v>537.63384469264804</v>
      </c>
      <c r="L1605">
        <v>487.54746782499899</v>
      </c>
      <c r="M1605">
        <v>67.418579022263501</v>
      </c>
      <c r="N1605">
        <v>2.11866414689871</v>
      </c>
      <c r="O1605">
        <v>18.506949867249698</v>
      </c>
      <c r="P1605">
        <v>130.87740384615299</v>
      </c>
      <c r="Q1605">
        <v>0.24418737890585401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414</v>
      </c>
      <c r="E1606">
        <v>694.40625</v>
      </c>
      <c r="F1606">
        <v>223.85</v>
      </c>
      <c r="G1606">
        <v>-20.586102944220102</v>
      </c>
      <c r="H1606">
        <v>-2.2024091870260301</v>
      </c>
      <c r="I1606">
        <v>-11.551821810334699</v>
      </c>
      <c r="J1606">
        <v>-5.4516987333408897</v>
      </c>
      <c r="K1606">
        <v>222.12718099877</v>
      </c>
      <c r="L1606">
        <v>223.03283552863201</v>
      </c>
      <c r="M1606">
        <v>38.740297290289099</v>
      </c>
      <c r="N1606">
        <v>1.1794019444143899</v>
      </c>
      <c r="O1606">
        <v>27.6747822202367</v>
      </c>
      <c r="P1606">
        <v>18.879447689856601</v>
      </c>
      <c r="Q1606">
        <v>-7.4285839729320999E-2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378</v>
      </c>
      <c r="E1607">
        <v>691.82396359999996</v>
      </c>
      <c r="F1607">
        <v>72.02</v>
      </c>
      <c r="G1607">
        <v>-17.686095251798399</v>
      </c>
      <c r="H1607">
        <v>-0.76388793758252205</v>
      </c>
      <c r="I1607">
        <v>-11.887705426548701</v>
      </c>
      <c r="J1607">
        <v>-7.0363455287622001</v>
      </c>
      <c r="K1607">
        <v>70.4923759894629</v>
      </c>
      <c r="L1607">
        <v>71.334015004829794</v>
      </c>
      <c r="M1607">
        <v>50.329321087984297</v>
      </c>
      <c r="N1607">
        <v>3.5433576072794302</v>
      </c>
      <c r="O1607">
        <v>33.643432379894399</v>
      </c>
      <c r="P1607">
        <v>21.4502529510961</v>
      </c>
      <c r="Q1607">
        <v>2.2119678324303001E-2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613</v>
      </c>
      <c r="E1608">
        <v>691.76225923200002</v>
      </c>
      <c r="F1608">
        <v>47.42</v>
      </c>
      <c r="G1608">
        <v>113.380096988956</v>
      </c>
      <c r="H1608">
        <v>5.9827360383758501</v>
      </c>
      <c r="I1608">
        <v>58.404788187127799</v>
      </c>
      <c r="J1608">
        <v>-2.9016570950296501</v>
      </c>
      <c r="K1608">
        <v>43.151384382979899</v>
      </c>
      <c r="L1608">
        <v>34.785166439591002</v>
      </c>
      <c r="M1608">
        <v>52.746372367959999</v>
      </c>
      <c r="N1608">
        <v>2.5485724127448899</v>
      </c>
      <c r="O1608">
        <v>21.3412062420919</v>
      </c>
      <c r="P1608">
        <v>156.32432432432401</v>
      </c>
      <c r="Q1608">
        <v>8.6619121325524004E-2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286</v>
      </c>
      <c r="E1609">
        <v>691.57895025000005</v>
      </c>
      <c r="F1609">
        <v>114.97</v>
      </c>
      <c r="G1609">
        <v>4473.0868979965098</v>
      </c>
      <c r="H1609">
        <v>40.424070257178997</v>
      </c>
      <c r="I1609">
        <v>165.75041307968399</v>
      </c>
      <c r="J1609">
        <v>2.5088005587968398</v>
      </c>
      <c r="K1609">
        <v>46.709487939049602</v>
      </c>
      <c r="L1609">
        <v>16.626266247854701</v>
      </c>
      <c r="M1609">
        <v>99.353586747824295</v>
      </c>
      <c r="N1609">
        <v>0.160250165269127</v>
      </c>
      <c r="O1609">
        <v>0</v>
      </c>
      <c r="P1609">
        <v>5648.5</v>
      </c>
      <c r="Q1609">
        <v>0.11662719331961199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56</v>
      </c>
      <c r="E1610">
        <v>691.28823770899999</v>
      </c>
      <c r="F1610">
        <v>33.53</v>
      </c>
      <c r="G1610">
        <v>103.130435411479</v>
      </c>
      <c r="H1610">
        <v>-16.6722774033266</v>
      </c>
      <c r="I1610">
        <v>81.7487947552723</v>
      </c>
      <c r="J1610">
        <v>-8.3138077621409892</v>
      </c>
      <c r="K1610">
        <v>33.286299808195103</v>
      </c>
      <c r="L1610">
        <v>24.6150143534704</v>
      </c>
      <c r="M1610">
        <v>30.858624824059699</v>
      </c>
      <c r="N1610">
        <v>0.26025687621479998</v>
      </c>
      <c r="O1610">
        <v>44.944825529376601</v>
      </c>
      <c r="P1610">
        <v>165.05928853754901</v>
      </c>
      <c r="Q1610">
        <v>9.9481407125955004E-2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129</v>
      </c>
      <c r="E1611">
        <v>688.99473579999994</v>
      </c>
      <c r="F1611">
        <v>456.8</v>
      </c>
      <c r="G1611">
        <v>-22.713891269468999</v>
      </c>
      <c r="H1611">
        <v>-12.5537718718946</v>
      </c>
      <c r="I1611">
        <v>-30.458962599530398</v>
      </c>
      <c r="J1611">
        <v>-4.0915031813511797</v>
      </c>
      <c r="K1611">
        <v>471.47234391730802</v>
      </c>
      <c r="L1611">
        <v>495.47362914381301</v>
      </c>
      <c r="M1611">
        <v>32.1939040366019</v>
      </c>
      <c r="N1611">
        <v>0.54948123169209595</v>
      </c>
      <c r="O1611">
        <v>49.179071803852899</v>
      </c>
      <c r="P1611">
        <v>9.7944958538637099</v>
      </c>
      <c r="Q1611">
        <v>9.1509064248804006E-2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324</v>
      </c>
      <c r="E1612">
        <v>685.64637000000005</v>
      </c>
      <c r="F1612">
        <v>89.68</v>
      </c>
      <c r="G1612">
        <v>90.905255484436296</v>
      </c>
      <c r="H1612">
        <v>-6.0334290239692798</v>
      </c>
      <c r="I1612">
        <v>64.033011183643495</v>
      </c>
      <c r="J1612">
        <v>-6.9327686806628499</v>
      </c>
      <c r="K1612">
        <v>86.563021613279702</v>
      </c>
      <c r="L1612">
        <v>68.684965861268097</v>
      </c>
      <c r="M1612">
        <v>41.896669859101003</v>
      </c>
      <c r="N1612">
        <v>0.64120661697035897</v>
      </c>
      <c r="O1612">
        <v>18.755575379125698</v>
      </c>
      <c r="P1612">
        <v>132.33160621761601</v>
      </c>
      <c r="Q1612">
        <v>0.10688762044353101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E1613">
        <v>684.74536000000001</v>
      </c>
      <c r="F1613">
        <v>769</v>
      </c>
      <c r="G1613">
        <v>104.80248552648899</v>
      </c>
      <c r="H1613">
        <v>3.8047634677676698</v>
      </c>
      <c r="I1613">
        <v>63.206857197270601</v>
      </c>
      <c r="J1613">
        <v>-12.6836204849234</v>
      </c>
      <c r="K1613">
        <v>672.60381059421798</v>
      </c>
      <c r="L1613">
        <v>496.13410106738201</v>
      </c>
      <c r="M1613">
        <v>48.402558632627198</v>
      </c>
      <c r="N1613">
        <v>0.42895089055904401</v>
      </c>
      <c r="O1613">
        <v>17.035110533159902</v>
      </c>
      <c r="P1613">
        <v>177.517141826055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998</v>
      </c>
      <c r="E1614">
        <v>684.00927000000001</v>
      </c>
      <c r="F1614">
        <v>459.15</v>
      </c>
      <c r="G1614">
        <v>-18.045145619385</v>
      </c>
      <c r="H1614">
        <v>-4.3454458134145897</v>
      </c>
      <c r="I1614">
        <v>-16.5061960769881</v>
      </c>
      <c r="J1614">
        <v>-2.9878863639895701</v>
      </c>
      <c r="K1614">
        <v>458.50647375425001</v>
      </c>
      <c r="L1614">
        <v>458.56901125382598</v>
      </c>
      <c r="M1614">
        <v>27.7449860613611</v>
      </c>
      <c r="N1614">
        <v>1.66331071782027</v>
      </c>
      <c r="O1614">
        <v>30.218882718065899</v>
      </c>
      <c r="P1614">
        <v>18.950777202072501</v>
      </c>
      <c r="Q1614">
        <v>6.5553681229453001E-2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302</v>
      </c>
      <c r="E1615">
        <v>683.82123999999999</v>
      </c>
      <c r="F1615">
        <v>4.1500000000000004</v>
      </c>
      <c r="G1615">
        <v>66.845037531397296</v>
      </c>
      <c r="H1615">
        <v>-5.8020889977798502</v>
      </c>
      <c r="I1615">
        <v>-13.305295846485601</v>
      </c>
      <c r="J1615">
        <v>-8.8098182428670793</v>
      </c>
      <c r="K1615">
        <v>3.9953725996702998</v>
      </c>
      <c r="L1615">
        <v>3.8489486818968102</v>
      </c>
      <c r="M1615">
        <v>50.578945674914998</v>
      </c>
      <c r="N1615">
        <v>1.54896991424974</v>
      </c>
      <c r="O1615">
        <v>60.240963855421597</v>
      </c>
      <c r="P1615">
        <v>97.619047619047606</v>
      </c>
      <c r="Q1615">
        <v>7.5317986342627999E-2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62</v>
      </c>
      <c r="E1616">
        <v>683.70842085000004</v>
      </c>
      <c r="F1616">
        <v>317.35000000000002</v>
      </c>
      <c r="G1616">
        <v>0.54510368579153401</v>
      </c>
      <c r="H1616">
        <v>-14.325619409083499</v>
      </c>
      <c r="I1616">
        <v>-33.427009610774697</v>
      </c>
      <c r="J1616">
        <v>-1.71727916800633</v>
      </c>
      <c r="K1616">
        <v>334.09438541257998</v>
      </c>
      <c r="L1616">
        <v>345.91742557546303</v>
      </c>
      <c r="M1616">
        <v>40.419674333701501</v>
      </c>
      <c r="N1616">
        <v>1.35531811494548</v>
      </c>
      <c r="O1616">
        <v>50.9374507641405</v>
      </c>
      <c r="P1616">
        <v>34.498834498834498</v>
      </c>
      <c r="Q1616">
        <v>4.6601113309623E-2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67</v>
      </c>
      <c r="E1617">
        <v>683.48504430000003</v>
      </c>
      <c r="F1617">
        <v>108.45</v>
      </c>
      <c r="G1617">
        <v>-39.862545564694599</v>
      </c>
      <c r="H1617">
        <v>-13.2353126636472</v>
      </c>
      <c r="I1617">
        <v>-10.952354670015</v>
      </c>
      <c r="J1617">
        <v>-4.7353711843470201</v>
      </c>
      <c r="K1617">
        <v>111.15393583957</v>
      </c>
      <c r="L1617">
        <v>112.352666774632</v>
      </c>
      <c r="M1617">
        <v>32.729263666077401</v>
      </c>
      <c r="N1617">
        <v>1.39278127763216</v>
      </c>
      <c r="O1617">
        <v>29.368372521899499</v>
      </c>
      <c r="P1617">
        <v>23.308698123934001</v>
      </c>
      <c r="Q1617">
        <v>0.18598850296827801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109</v>
      </c>
      <c r="E1618">
        <v>682.89</v>
      </c>
      <c r="F1618">
        <v>133.75</v>
      </c>
      <c r="G1618">
        <v>-28.436413550327298</v>
      </c>
      <c r="H1618">
        <v>-5.9443162769719997</v>
      </c>
      <c r="I1618">
        <v>-22.726761002468798</v>
      </c>
      <c r="J1618">
        <v>-3.9464872457560198</v>
      </c>
      <c r="K1618">
        <v>132.54060708441301</v>
      </c>
      <c r="L1618">
        <v>138.35067007988101</v>
      </c>
      <c r="M1618">
        <v>48.639260595824602</v>
      </c>
      <c r="N1618">
        <v>1.4128738586938501</v>
      </c>
      <c r="O1618">
        <v>29.495327102803699</v>
      </c>
      <c r="P1618">
        <v>13.347457627118599</v>
      </c>
      <c r="Q1618">
        <v>-9.1796510396306E-2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542</v>
      </c>
      <c r="E1619">
        <v>680.95181923999996</v>
      </c>
      <c r="F1619">
        <v>3.9</v>
      </c>
      <c r="G1619">
        <v>-3.8381020034863802</v>
      </c>
      <c r="H1619">
        <v>-5.7521223089057596</v>
      </c>
      <c r="I1619">
        <v>-5.5469492646096397</v>
      </c>
      <c r="J1619">
        <v>-8.1238881331182693</v>
      </c>
      <c r="K1619">
        <v>3.86948574687184</v>
      </c>
      <c r="L1619">
        <v>3.8242345105958</v>
      </c>
      <c r="M1619">
        <v>48.738094741083003</v>
      </c>
      <c r="N1619">
        <v>1.4789881369967699</v>
      </c>
      <c r="O1619">
        <v>44.871794871794798</v>
      </c>
      <c r="P1619">
        <v>39.285714285714299</v>
      </c>
      <c r="Q1619">
        <v>6.4982490086687994E-2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46</v>
      </c>
      <c r="E1620">
        <v>679.23119999999994</v>
      </c>
      <c r="F1620">
        <v>363.35</v>
      </c>
      <c r="G1620">
        <v>179.75137887083</v>
      </c>
      <c r="H1620">
        <v>-2.6304459169427901</v>
      </c>
      <c r="I1620">
        <v>194.51212620430101</v>
      </c>
      <c r="J1620">
        <v>-7.8207916469990701</v>
      </c>
      <c r="K1620">
        <v>311.727100572052</v>
      </c>
      <c r="M1620">
        <v>52.2714332887479</v>
      </c>
      <c r="N1620">
        <v>0.95587866633241403</v>
      </c>
      <c r="O1620">
        <v>36.727673042520898</v>
      </c>
      <c r="P1620">
        <v>278.48958333333297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705</v>
      </c>
      <c r="E1621">
        <v>676.62342616799901</v>
      </c>
      <c r="F1621">
        <v>870.97</v>
      </c>
      <c r="G1621">
        <v>-2.4666997620509501</v>
      </c>
      <c r="H1621">
        <v>-3.4837889119631398</v>
      </c>
      <c r="I1621">
        <v>-1.4666159615135701</v>
      </c>
      <c r="J1621">
        <v>0.80525026675026001</v>
      </c>
      <c r="K1621">
        <v>831.045337416498</v>
      </c>
      <c r="L1621">
        <v>784.45306312979801</v>
      </c>
      <c r="M1621">
        <v>64.306050640641899</v>
      </c>
      <c r="N1621">
        <v>0.67937432070830595</v>
      </c>
      <c r="O1621">
        <v>0.72907218388693595</v>
      </c>
      <c r="P1621">
        <v>29.034504214877199</v>
      </c>
      <c r="Q1621">
        <v>2.0547319375944E-2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1489</v>
      </c>
      <c r="E1622">
        <v>670.10214599999995</v>
      </c>
      <c r="F1622">
        <v>693</v>
      </c>
      <c r="G1622">
        <v>537.44479273335503</v>
      </c>
      <c r="H1622">
        <v>21.3786901591575</v>
      </c>
      <c r="I1622">
        <v>29.331046139701499</v>
      </c>
      <c r="J1622">
        <v>2.5133667688425101</v>
      </c>
      <c r="K1622">
        <v>545.08439608776598</v>
      </c>
      <c r="L1622">
        <v>369.24737029630001</v>
      </c>
      <c r="M1622">
        <v>70.234850135610301</v>
      </c>
      <c r="N1622">
        <v>0.323089046493301</v>
      </c>
      <c r="O1622">
        <v>0.22366522366521399</v>
      </c>
      <c r="P1622">
        <v>593.69369369369304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381</v>
      </c>
      <c r="E1623">
        <v>668.88683700000001</v>
      </c>
      <c r="F1623">
        <v>495.3</v>
      </c>
      <c r="G1623">
        <v>59.081341398052899</v>
      </c>
      <c r="H1623">
        <v>-11.441630419708</v>
      </c>
      <c r="I1623">
        <v>23.238921406928799</v>
      </c>
      <c r="J1623">
        <v>-5.0627223499161804</v>
      </c>
      <c r="K1623">
        <v>513.35476363795601</v>
      </c>
      <c r="L1623">
        <v>440.67934900832898</v>
      </c>
      <c r="M1623">
        <v>41.5909667288565</v>
      </c>
      <c r="N1623">
        <v>0.503507910399835</v>
      </c>
      <c r="O1623">
        <v>34.948516050878197</v>
      </c>
      <c r="P1623">
        <v>107.978165022044</v>
      </c>
      <c r="Q1623">
        <v>0.216226163909398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745</v>
      </c>
      <c r="E1624">
        <v>667.207672739999</v>
      </c>
      <c r="F1624">
        <v>289.7</v>
      </c>
      <c r="G1624">
        <v>15.776519486135101</v>
      </c>
      <c r="H1624">
        <v>4.0431993285211298</v>
      </c>
      <c r="I1624">
        <v>30.537266819606401</v>
      </c>
      <c r="J1624">
        <v>-4.5845353290595803</v>
      </c>
      <c r="K1624">
        <v>249.46346466294901</v>
      </c>
      <c r="M1624">
        <v>49.173998606610802</v>
      </c>
      <c r="N1624">
        <v>0.88879616106822401</v>
      </c>
      <c r="O1624">
        <v>10.321021746634401</v>
      </c>
      <c r="P1624">
        <v>86.482137109752102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542</v>
      </c>
      <c r="E1625">
        <v>665.88290340000003</v>
      </c>
      <c r="F1625">
        <v>211.09</v>
      </c>
      <c r="G1625">
        <v>-13.062404451499001</v>
      </c>
      <c r="H1625">
        <v>11.6186722083908</v>
      </c>
      <c r="I1625">
        <v>-17.446263861598599</v>
      </c>
      <c r="J1625">
        <v>-7.6442908888151404</v>
      </c>
      <c r="K1625">
        <v>191.16132293940001</v>
      </c>
      <c r="L1625">
        <v>190.79861926145901</v>
      </c>
      <c r="M1625">
        <v>59.4988362495098</v>
      </c>
      <c r="N1625">
        <v>2.310403962329</v>
      </c>
      <c r="O1625">
        <v>14.6430432516935</v>
      </c>
      <c r="P1625">
        <v>36.055430228810799</v>
      </c>
      <c r="Q1625">
        <v>5.0703949247500005E-4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302</v>
      </c>
      <c r="E1626">
        <v>664.17589385999997</v>
      </c>
      <c r="F1626">
        <v>402</v>
      </c>
      <c r="G1626">
        <v>-10.954540605005199</v>
      </c>
      <c r="H1626">
        <v>-15.1189558661166</v>
      </c>
      <c r="I1626">
        <v>-41.838626482960898</v>
      </c>
      <c r="J1626">
        <v>-14.6152363353703</v>
      </c>
      <c r="K1626">
        <v>450.51251167928098</v>
      </c>
      <c r="L1626">
        <v>499.94097613562701</v>
      </c>
      <c r="M1626">
        <v>42.223571891492803</v>
      </c>
      <c r="N1626">
        <v>3.3686730017677999</v>
      </c>
      <c r="O1626">
        <v>79.353233830845696</v>
      </c>
      <c r="P1626">
        <v>33.710294362215201</v>
      </c>
      <c r="Q1626">
        <v>0.126070590327405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197</v>
      </c>
      <c r="E1627">
        <v>662.8125</v>
      </c>
      <c r="F1627">
        <v>247.05</v>
      </c>
      <c r="G1627">
        <v>59.829519100531598</v>
      </c>
      <c r="H1627">
        <v>47.177659384178497</v>
      </c>
      <c r="I1627">
        <v>66.207917829088601</v>
      </c>
      <c r="J1627">
        <v>37.791144546620203</v>
      </c>
      <c r="K1627">
        <v>171.89897819323801</v>
      </c>
      <c r="L1627">
        <v>150.868559408235</v>
      </c>
      <c r="M1627">
        <v>94.043782030422193</v>
      </c>
      <c r="N1627">
        <v>2.8999756285615299</v>
      </c>
      <c r="O1627">
        <v>6.7395264116575504</v>
      </c>
      <c r="P1627">
        <v>100.853658536585</v>
      </c>
      <c r="Q1627">
        <v>8.7281287717256004E-2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286</v>
      </c>
      <c r="E1628">
        <v>662.41429100000005</v>
      </c>
      <c r="F1628">
        <v>71.11</v>
      </c>
      <c r="G1628">
        <v>32.750149666892199</v>
      </c>
      <c r="H1628">
        <v>-2.8351845098627102</v>
      </c>
      <c r="I1628">
        <v>25.3389725940002</v>
      </c>
      <c r="J1628">
        <v>-5.0032976305589401</v>
      </c>
      <c r="K1628">
        <v>73.566009968227107</v>
      </c>
      <c r="L1628">
        <v>66.9857976202439</v>
      </c>
      <c r="M1628">
        <v>50.4798919330985</v>
      </c>
      <c r="N1628">
        <v>0.66007802449181696</v>
      </c>
      <c r="O1628">
        <v>28.8848263254113</v>
      </c>
      <c r="P1628">
        <v>80.941475826971995</v>
      </c>
      <c r="Q1628">
        <v>6.7076571805658999E-2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568</v>
      </c>
      <c r="E1629">
        <v>659.91784199999995</v>
      </c>
      <c r="F1629">
        <v>284.89999999999998</v>
      </c>
      <c r="G1629">
        <v>22.094939501053101</v>
      </c>
      <c r="H1629">
        <v>-4.9356774159890104</v>
      </c>
      <c r="I1629">
        <v>-40.840382232461202</v>
      </c>
      <c r="J1629">
        <v>-3.9729795844239901</v>
      </c>
      <c r="K1629">
        <v>290.450391244711</v>
      </c>
      <c r="L1629">
        <v>289.39022378765901</v>
      </c>
      <c r="M1629">
        <v>46.343390020196402</v>
      </c>
      <c r="N1629">
        <v>1.1831324536708601</v>
      </c>
      <c r="O1629">
        <v>52.228852228852197</v>
      </c>
      <c r="P1629">
        <v>49.9079189686924</v>
      </c>
      <c r="Q1629">
        <v>2.0959728223495001E-2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230</v>
      </c>
      <c r="E1630">
        <v>659.31193215999997</v>
      </c>
      <c r="F1630">
        <v>3179.1</v>
      </c>
      <c r="G1630">
        <v>16.014863758182699</v>
      </c>
      <c r="H1630">
        <v>-14.085455642239101</v>
      </c>
      <c r="I1630">
        <v>17.035889623233398</v>
      </c>
      <c r="J1630">
        <v>-4.6404793850036397</v>
      </c>
      <c r="K1630">
        <v>3152.7976486841399</v>
      </c>
      <c r="L1630">
        <v>2742.5311968094302</v>
      </c>
      <c r="M1630">
        <v>33.966856431862098</v>
      </c>
      <c r="N1630">
        <v>0.28260545696926398</v>
      </c>
      <c r="O1630">
        <v>37.523198389481301</v>
      </c>
      <c r="P1630">
        <v>53.135838150288997</v>
      </c>
      <c r="Q1630">
        <v>3.77828997926E-4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815</v>
      </c>
      <c r="E1631">
        <v>658.62547500000005</v>
      </c>
      <c r="F1631">
        <v>118.52</v>
      </c>
      <c r="G1631">
        <v>-12.448576009602601</v>
      </c>
      <c r="H1631">
        <v>-10.076041863890699</v>
      </c>
      <c r="I1631">
        <v>25.08988591768</v>
      </c>
      <c r="J1631">
        <v>-4.6997479852558497</v>
      </c>
      <c r="K1631">
        <v>119.908542765391</v>
      </c>
      <c r="L1631">
        <v>108.51313550885</v>
      </c>
      <c r="M1631">
        <v>43.929142511720201</v>
      </c>
      <c r="N1631">
        <v>0.63242428159102204</v>
      </c>
      <c r="O1631">
        <v>27.7843401957475</v>
      </c>
      <c r="P1631">
        <v>48.168521065133099</v>
      </c>
      <c r="Q1631">
        <v>-1.5883461617393999E-2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197</v>
      </c>
      <c r="E1632">
        <v>655.26613599999996</v>
      </c>
      <c r="F1632">
        <v>532.85</v>
      </c>
      <c r="G1632">
        <v>33.966250708530403</v>
      </c>
      <c r="H1632">
        <v>-8.9197636344418196</v>
      </c>
      <c r="I1632">
        <v>19.424449832064699</v>
      </c>
      <c r="J1632">
        <v>-0.75630040211057203</v>
      </c>
      <c r="K1632">
        <v>534.969867757624</v>
      </c>
      <c r="L1632">
        <v>471.67685324547602</v>
      </c>
      <c r="M1632">
        <v>49.864469207795402</v>
      </c>
      <c r="N1632">
        <v>1.30994553511144</v>
      </c>
      <c r="O1632">
        <v>20.2683682086891</v>
      </c>
      <c r="P1632">
        <v>97.644658753709194</v>
      </c>
      <c r="Q1632">
        <v>0.170884876263077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E1633">
        <v>655.20475628400004</v>
      </c>
      <c r="F1633">
        <v>48.01</v>
      </c>
      <c r="G1633">
        <v>501.46459834494499</v>
      </c>
      <c r="H1633">
        <v>2.4775427628645699</v>
      </c>
      <c r="I1633">
        <v>6.0025783385111504</v>
      </c>
      <c r="J1633">
        <v>-5.8934468584119797</v>
      </c>
      <c r="K1633">
        <v>46.418413196012096</v>
      </c>
      <c r="L1633">
        <v>38.830699313310099</v>
      </c>
      <c r="M1633">
        <v>55.523661908348203</v>
      </c>
      <c r="N1633">
        <v>1.9772788473151699</v>
      </c>
      <c r="O1633">
        <v>18.516975630076999</v>
      </c>
      <c r="P1633">
        <v>527.30836236933703</v>
      </c>
      <c r="Q1633">
        <v>0.30697476318927303</v>
      </c>
    </row>
    <row r="1634" spans="1:17" hidden="1" x14ac:dyDescent="0.3">
      <c r="A1634" t="s">
        <v>3424</v>
      </c>
      <c r="B1634" t="s">
        <v>2341</v>
      </c>
      <c r="C1634" t="str">
        <f>IFERROR(VLOOKUP(Table1[[#This Row],[Ticker]],[1]!Table1[[Symbol]:[Industry]],2,FALSE),"-")</f>
        <v>-</v>
      </c>
      <c r="D1634" t="s">
        <v>258</v>
      </c>
      <c r="E1634">
        <v>653.70479999999998</v>
      </c>
      <c r="F1634">
        <v>1712.55</v>
      </c>
      <c r="G1634">
        <v>826.76187018783696</v>
      </c>
      <c r="H1634">
        <v>48.532164538722697</v>
      </c>
      <c r="I1634">
        <v>176.94375359257199</v>
      </c>
      <c r="J1634">
        <v>11.5732989343028</v>
      </c>
      <c r="K1634">
        <v>1202.13976833787</v>
      </c>
      <c r="L1634">
        <v>798.19430866531002</v>
      </c>
      <c r="M1634">
        <v>80.537353164670407</v>
      </c>
      <c r="N1634">
        <v>0.88429294128652902</v>
      </c>
      <c r="O1634">
        <v>0</v>
      </c>
      <c r="P1634">
        <v>962.37593052109196</v>
      </c>
    </row>
    <row r="1635" spans="1:17" hidden="1" x14ac:dyDescent="0.3">
      <c r="A1635" t="s">
        <v>3425</v>
      </c>
      <c r="B1635" t="s">
        <v>3426</v>
      </c>
      <c r="C1635" t="str">
        <f>IFERROR(VLOOKUP(Table1[[#This Row],[Ticker]],[1]!Table1[[Symbol]:[Industry]],2,FALSE),"-")</f>
        <v>-</v>
      </c>
      <c r="D1635" t="s">
        <v>218</v>
      </c>
      <c r="E1635">
        <v>652.000137</v>
      </c>
      <c r="F1635">
        <v>145.19999999999999</v>
      </c>
      <c r="G1635">
        <v>140.757810090475</v>
      </c>
      <c r="H1635">
        <v>1.95849736206908</v>
      </c>
      <c r="I1635">
        <v>30.2241159182202</v>
      </c>
      <c r="J1635">
        <v>12.9557707755203</v>
      </c>
      <c r="K1635">
        <v>119.067262909725</v>
      </c>
      <c r="L1635">
        <v>100.664433504377</v>
      </c>
      <c r="M1635">
        <v>81.024478675608506</v>
      </c>
      <c r="N1635">
        <v>1.36958340683045</v>
      </c>
      <c r="O1635">
        <v>0</v>
      </c>
      <c r="P1635">
        <v>177.62906309751401</v>
      </c>
      <c r="Q1635">
        <v>7.2624053133444E-2</v>
      </c>
    </row>
    <row r="1636" spans="1:17" hidden="1" x14ac:dyDescent="0.3">
      <c r="A1636" t="s">
        <v>3427</v>
      </c>
      <c r="B1636" t="s">
        <v>3428</v>
      </c>
      <c r="C1636" t="str">
        <f>IFERROR(VLOOKUP(Table1[[#This Row],[Ticker]],[1]!Table1[[Symbol]:[Industry]],2,FALSE),"-")</f>
        <v>-</v>
      </c>
      <c r="E1636">
        <v>651.78534400000001</v>
      </c>
      <c r="F1636">
        <v>443.75</v>
      </c>
      <c r="G1636">
        <v>49.994678634011102</v>
      </c>
      <c r="H1636">
        <v>-13.344062410205</v>
      </c>
      <c r="I1636">
        <v>-20.381888295895202</v>
      </c>
      <c r="J1636">
        <v>-6.3492941753634904</v>
      </c>
      <c r="K1636">
        <v>468.470390391921</v>
      </c>
      <c r="L1636">
        <v>437.51912738051999</v>
      </c>
      <c r="M1636">
        <v>44.611524072206798</v>
      </c>
      <c r="N1636">
        <v>0.81063531063531002</v>
      </c>
      <c r="O1636">
        <v>28.901408450704199</v>
      </c>
      <c r="P1636">
        <v>92.099567099567096</v>
      </c>
    </row>
    <row r="1637" spans="1:17" hidden="1" x14ac:dyDescent="0.3">
      <c r="A1637" t="s">
        <v>3429</v>
      </c>
      <c r="B1637" t="s">
        <v>3430</v>
      </c>
      <c r="C1637" t="str">
        <f>IFERROR(VLOOKUP(Table1[[#This Row],[Ticker]],[1]!Table1[[Symbol]:[Industry]],2,FALSE),"-")</f>
        <v>-</v>
      </c>
      <c r="D1637" t="s">
        <v>1617</v>
      </c>
      <c r="E1637">
        <v>651.53970000000004</v>
      </c>
      <c r="F1637">
        <v>61.25</v>
      </c>
      <c r="G1637">
        <v>-2.4736653837680702</v>
      </c>
      <c r="H1637">
        <v>-7.8002144676998197</v>
      </c>
      <c r="I1637">
        <v>2.4735712559108798</v>
      </c>
      <c r="J1637">
        <v>-3.1380990292030799</v>
      </c>
      <c r="K1637">
        <v>60.754042046669198</v>
      </c>
      <c r="L1637">
        <v>56.416359998627897</v>
      </c>
      <c r="M1637">
        <v>63.305866194264297</v>
      </c>
      <c r="N1637">
        <v>0.164620830413056</v>
      </c>
      <c r="O1637">
        <v>5.3877551020408099</v>
      </c>
      <c r="P1637">
        <v>27.206645898234601</v>
      </c>
      <c r="Q1637">
        <v>-3.0371808196612001E-2</v>
      </c>
    </row>
    <row r="1638" spans="1:17" hidden="1" x14ac:dyDescent="0.3">
      <c r="A1638" t="s">
        <v>3431</v>
      </c>
      <c r="B1638" t="s">
        <v>3432</v>
      </c>
      <c r="C1638" t="str">
        <f>IFERROR(VLOOKUP(Table1[[#This Row],[Ticker]],[1]!Table1[[Symbol]:[Industry]],2,FALSE),"-")</f>
        <v>-</v>
      </c>
      <c r="D1638" t="s">
        <v>568</v>
      </c>
      <c r="E1638">
        <v>649.05359999999996</v>
      </c>
      <c r="F1638">
        <v>392.3</v>
      </c>
      <c r="G1638">
        <v>39.326864340644804</v>
      </c>
      <c r="H1638">
        <v>2.70154066697773</v>
      </c>
      <c r="I1638">
        <v>28.880117260122098</v>
      </c>
      <c r="J1638">
        <v>0.37591065218033598</v>
      </c>
      <c r="K1638">
        <v>343.82883502507002</v>
      </c>
      <c r="L1638">
        <v>306.637330158807</v>
      </c>
      <c r="M1638">
        <v>56.133588996511598</v>
      </c>
      <c r="N1638">
        <v>2.1414279567096801</v>
      </c>
      <c r="O1638">
        <v>8.2462401223553297</v>
      </c>
      <c r="P1638">
        <v>74.394309846632595</v>
      </c>
      <c r="Q1638">
        <v>6.8668965509987995E-2</v>
      </c>
    </row>
    <row r="1639" spans="1:17" hidden="1" x14ac:dyDescent="0.3">
      <c r="A1639" t="s">
        <v>3433</v>
      </c>
      <c r="B1639" t="s">
        <v>3434</v>
      </c>
      <c r="C1639" t="str">
        <f>IFERROR(VLOOKUP(Table1[[#This Row],[Ticker]],[1]!Table1[[Symbol]:[Industry]],2,FALSE),"-")</f>
        <v>-</v>
      </c>
      <c r="D1639" t="s">
        <v>2844</v>
      </c>
      <c r="E1639">
        <v>648.73511689999998</v>
      </c>
      <c r="F1639">
        <v>16.010000000000002</v>
      </c>
      <c r="G1639">
        <v>738.69367765752997</v>
      </c>
      <c r="H1639">
        <v>-91.107515742985996</v>
      </c>
      <c r="I1639">
        <v>-17.5995849907147</v>
      </c>
      <c r="J1639">
        <v>-3.83302246004365</v>
      </c>
      <c r="K1639">
        <v>21.737429130369701</v>
      </c>
      <c r="L1639">
        <v>19.252680056395501</v>
      </c>
      <c r="M1639">
        <v>41.070716197130999</v>
      </c>
      <c r="N1639">
        <v>0.5873987957565</v>
      </c>
      <c r="O1639">
        <v>548.96939412866902</v>
      </c>
      <c r="P1639">
        <v>44.234234234234201</v>
      </c>
      <c r="Q1639">
        <v>-8.1514530460054996E-2</v>
      </c>
    </row>
    <row r="1640" spans="1:17" hidden="1" x14ac:dyDescent="0.3">
      <c r="A1640" t="s">
        <v>3435</v>
      </c>
      <c r="B1640" t="s">
        <v>3436</v>
      </c>
      <c r="C1640" t="str">
        <f>IFERROR(VLOOKUP(Table1[[#This Row],[Ticker]],[1]!Table1[[Symbol]:[Industry]],2,FALSE),"-")</f>
        <v>-</v>
      </c>
      <c r="D1640" t="s">
        <v>391</v>
      </c>
      <c r="E1640">
        <v>648.05994116499903</v>
      </c>
      <c r="F1640">
        <v>68.010000000000005</v>
      </c>
      <c r="G1640">
        <v>4.4994195358588396</v>
      </c>
      <c r="H1640">
        <v>-12.667357382035499</v>
      </c>
      <c r="I1640">
        <v>-38.292098259758603</v>
      </c>
      <c r="J1640">
        <v>-3.9478600830093402</v>
      </c>
      <c r="K1640">
        <v>71.384124474230802</v>
      </c>
      <c r="L1640">
        <v>71.184653236676894</v>
      </c>
      <c r="M1640">
        <v>42.622241398845702</v>
      </c>
      <c r="N1640">
        <v>0.76949440380064105</v>
      </c>
      <c r="O1640">
        <v>44.081752683428803</v>
      </c>
      <c r="P1640">
        <v>30.2125215393452</v>
      </c>
      <c r="Q1640">
        <v>-1.9560753230940002E-3</v>
      </c>
    </row>
    <row r="1641" spans="1:17" hidden="1" x14ac:dyDescent="0.3">
      <c r="A1641" t="s">
        <v>3437</v>
      </c>
      <c r="B1641" t="s">
        <v>3438</v>
      </c>
      <c r="C1641" t="str">
        <f>IFERROR(VLOOKUP(Table1[[#This Row],[Ticker]],[1]!Table1[[Symbol]:[Industry]],2,FALSE),"-")</f>
        <v>-</v>
      </c>
      <c r="D1641" t="s">
        <v>866</v>
      </c>
      <c r="E1641">
        <v>641.29118443000004</v>
      </c>
      <c r="F1641">
        <v>349</v>
      </c>
      <c r="G1641">
        <v>-37.911291138295198</v>
      </c>
      <c r="H1641">
        <v>-0.61280342345684602</v>
      </c>
      <c r="I1641">
        <v>-13.7919983225762</v>
      </c>
      <c r="J1641">
        <v>1.48978043681954</v>
      </c>
      <c r="K1641">
        <v>321.32587726261698</v>
      </c>
      <c r="L1641">
        <v>327.57175562216099</v>
      </c>
      <c r="M1641">
        <v>66.765048235004301</v>
      </c>
      <c r="N1641">
        <v>1.0002133781368301</v>
      </c>
      <c r="O1641">
        <v>24.011461318051499</v>
      </c>
      <c r="P1641">
        <v>46.638655462184801</v>
      </c>
      <c r="Q1641">
        <v>5.8745721593983002E-2</v>
      </c>
    </row>
    <row r="1642" spans="1:17" hidden="1" x14ac:dyDescent="0.3">
      <c r="A1642" t="s">
        <v>3439</v>
      </c>
      <c r="B1642" t="s">
        <v>3440</v>
      </c>
      <c r="C1642" t="str">
        <f>IFERROR(VLOOKUP(Table1[[#This Row],[Ticker]],[1]!Table1[[Symbol]:[Industry]],2,FALSE),"-")</f>
        <v>-</v>
      </c>
      <c r="D1642" t="s">
        <v>568</v>
      </c>
      <c r="E1642">
        <v>639.89441853999995</v>
      </c>
      <c r="F1642">
        <v>348.8</v>
      </c>
      <c r="G1642">
        <v>30.641599805760801</v>
      </c>
      <c r="H1642">
        <v>4.6038110339516098</v>
      </c>
      <c r="I1642">
        <v>-11.8332867529931</v>
      </c>
      <c r="J1642">
        <v>-7.7811491417871403</v>
      </c>
      <c r="K1642">
        <v>341.19734787502102</v>
      </c>
      <c r="L1642">
        <v>332.14752957111699</v>
      </c>
      <c r="M1642">
        <v>56.001916040216301</v>
      </c>
      <c r="N1642">
        <v>2.9035509109291699</v>
      </c>
      <c r="O1642">
        <v>21.803325688073301</v>
      </c>
      <c r="P1642">
        <v>63.066853669939199</v>
      </c>
      <c r="Q1642">
        <v>-1.0315877737174999E-2</v>
      </c>
    </row>
    <row r="1643" spans="1:17" hidden="1" x14ac:dyDescent="0.3">
      <c r="A1643" t="s">
        <v>3441</v>
      </c>
      <c r="B1643" t="s">
        <v>3442</v>
      </c>
      <c r="C1643" t="str">
        <f>IFERROR(VLOOKUP(Table1[[#This Row],[Ticker]],[1]!Table1[[Symbol]:[Industry]],2,FALSE),"-")</f>
        <v>-</v>
      </c>
      <c r="D1643" t="s">
        <v>347</v>
      </c>
      <c r="E1643">
        <v>639.72696780000001</v>
      </c>
      <c r="F1643">
        <v>314.05</v>
      </c>
      <c r="G1643">
        <v>199.39041766525</v>
      </c>
      <c r="H1643">
        <v>10.2782420635638</v>
      </c>
      <c r="I1643">
        <v>-6.4084132585636198</v>
      </c>
      <c r="J1643">
        <v>1.37719655607656</v>
      </c>
      <c r="K1643">
        <v>262.88433343871498</v>
      </c>
      <c r="M1643">
        <v>64.9026448704346</v>
      </c>
      <c r="N1643">
        <v>2.1787173447252499</v>
      </c>
      <c r="O1643">
        <v>13.039324948256599</v>
      </c>
      <c r="P1643">
        <v>256.267725467952</v>
      </c>
    </row>
    <row r="1644" spans="1:17" hidden="1" x14ac:dyDescent="0.3">
      <c r="A1644" t="s">
        <v>3443</v>
      </c>
      <c r="B1644" t="s">
        <v>3444</v>
      </c>
      <c r="C1644" t="str">
        <f>IFERROR(VLOOKUP(Table1[[#This Row],[Ticker]],[1]!Table1[[Symbol]:[Industry]],2,FALSE),"-")</f>
        <v>-</v>
      </c>
      <c r="D1644" t="s">
        <v>286</v>
      </c>
      <c r="E1644">
        <v>639.318570615</v>
      </c>
      <c r="F1644">
        <v>361.1</v>
      </c>
      <c r="G1644">
        <v>-18.328868003458702</v>
      </c>
      <c r="H1644">
        <v>10.137271094234601</v>
      </c>
      <c r="I1644">
        <v>19.975854176975499</v>
      </c>
      <c r="J1644">
        <v>18.611485731730099</v>
      </c>
      <c r="K1644">
        <v>318.44553492704</v>
      </c>
      <c r="L1644">
        <v>311.48292205712698</v>
      </c>
      <c r="M1644">
        <v>63.5145898924223</v>
      </c>
      <c r="N1644">
        <v>2.5459469069075702</v>
      </c>
      <c r="O1644">
        <v>24.323533101368199</v>
      </c>
      <c r="P1644">
        <v>46.194331983805597</v>
      </c>
      <c r="Q1644">
        <v>3.4143437875846998E-2</v>
      </c>
    </row>
    <row r="1645" spans="1:17" hidden="1" x14ac:dyDescent="0.3">
      <c r="A1645" t="s">
        <v>3445</v>
      </c>
      <c r="B1645" t="s">
        <v>3446</v>
      </c>
      <c r="C1645" t="str">
        <f>IFERROR(VLOOKUP(Table1[[#This Row],[Ticker]],[1]!Table1[[Symbol]:[Industry]],2,FALSE),"-")</f>
        <v>-</v>
      </c>
      <c r="D1645" t="s">
        <v>154</v>
      </c>
      <c r="E1645">
        <v>636.46669359999999</v>
      </c>
      <c r="F1645">
        <v>97.75</v>
      </c>
      <c r="G1645">
        <v>-65.633003420615097</v>
      </c>
      <c r="H1645">
        <v>-14.704621245262301</v>
      </c>
      <c r="I1645">
        <v>-36.8150774610654</v>
      </c>
      <c r="J1645">
        <v>-4.4945032745436198</v>
      </c>
      <c r="K1645">
        <v>104.016778440352</v>
      </c>
      <c r="L1645">
        <v>116.861165039461</v>
      </c>
      <c r="M1645">
        <v>33.559478368374101</v>
      </c>
      <c r="N1645">
        <v>1.2309885843598201</v>
      </c>
      <c r="O1645">
        <v>69.258312020460295</v>
      </c>
      <c r="P1645">
        <v>7.2996706915477496</v>
      </c>
      <c r="Q1645">
        <v>3.0110848444342999E-2</v>
      </c>
    </row>
    <row r="1646" spans="1:17" hidden="1" x14ac:dyDescent="0.3">
      <c r="A1646" t="s">
        <v>3447</v>
      </c>
      <c r="B1646" t="s">
        <v>3448</v>
      </c>
      <c r="C1646" t="str">
        <f>IFERROR(VLOOKUP(Table1[[#This Row],[Ticker]],[1]!Table1[[Symbol]:[Industry]],2,FALSE),"-")</f>
        <v>-</v>
      </c>
      <c r="D1646" t="s">
        <v>267</v>
      </c>
      <c r="E1646">
        <v>636.34451471</v>
      </c>
      <c r="F1646">
        <v>195.97</v>
      </c>
      <c r="G1646">
        <v>14.1655560978697</v>
      </c>
      <c r="H1646">
        <v>-14.214138197684299</v>
      </c>
      <c r="I1646">
        <v>-51.531493542058698</v>
      </c>
      <c r="J1646">
        <v>3.4068815610910699E-2</v>
      </c>
      <c r="K1646">
        <v>215.28792941878399</v>
      </c>
      <c r="L1646">
        <v>219.62139128198399</v>
      </c>
      <c r="M1646">
        <v>43.455453118968201</v>
      </c>
      <c r="N1646">
        <v>1.62349955606735</v>
      </c>
      <c r="O1646">
        <v>77.042404449660594</v>
      </c>
      <c r="P1646">
        <v>56.776000000000003</v>
      </c>
      <c r="Q1646">
        <v>4.1058103145010003E-2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Row],[Ticker]],[1]!Table1[[Symbol]:[Industry]],2,FALSE),"-")</f>
        <v>-</v>
      </c>
      <c r="D1647" t="s">
        <v>140</v>
      </c>
      <c r="E1647">
        <v>634.17670051999903</v>
      </c>
      <c r="F1647">
        <v>45.8</v>
      </c>
      <c r="G1647">
        <v>201.61785885060601</v>
      </c>
      <c r="H1647">
        <v>1.3417267716268899</v>
      </c>
      <c r="I1647">
        <v>149.274918057257</v>
      </c>
      <c r="J1647">
        <v>-1.15780440232865</v>
      </c>
      <c r="K1647">
        <v>39.1271450063551</v>
      </c>
      <c r="L1647">
        <v>27.897723298578502</v>
      </c>
      <c r="M1647">
        <v>60.761296732405697</v>
      </c>
      <c r="N1647">
        <v>2.84562695704847</v>
      </c>
      <c r="O1647">
        <v>3.4934497816593901</v>
      </c>
      <c r="P1647">
        <v>256.420233463035</v>
      </c>
      <c r="Q1647">
        <v>2.7101010016359998E-2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Row],[Ticker]],[1]!Table1[[Symbol]:[Industry]],2,FALSE),"-")</f>
        <v>-</v>
      </c>
      <c r="D1648" t="s">
        <v>218</v>
      </c>
      <c r="E1648">
        <v>633.6</v>
      </c>
      <c r="F1648">
        <v>566.29999999999995</v>
      </c>
      <c r="G1648">
        <v>86.185868997449006</v>
      </c>
      <c r="H1648">
        <v>-1.88934035401855</v>
      </c>
      <c r="I1648">
        <v>68.682855480659001</v>
      </c>
      <c r="J1648">
        <v>-6.2448031657980101</v>
      </c>
      <c r="K1648">
        <v>516.75460553041796</v>
      </c>
      <c r="L1648">
        <v>373.41515752803599</v>
      </c>
      <c r="M1648">
        <v>49.697448102978001</v>
      </c>
      <c r="N1648">
        <v>0.19788117134654101</v>
      </c>
      <c r="O1648">
        <v>10.003531696980399</v>
      </c>
      <c r="P1648">
        <v>149.19691969196899</v>
      </c>
      <c r="Q1648">
        <v>0.244432229881721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Row],[Ticker]],[1]!Table1[[Symbol]:[Industry]],2,FALSE),"-")</f>
        <v>-</v>
      </c>
      <c r="D1649" t="s">
        <v>197</v>
      </c>
      <c r="E1649">
        <v>629.72127499999999</v>
      </c>
      <c r="F1649">
        <v>161.22999999999999</v>
      </c>
      <c r="G1649">
        <v>-6.98703425680009</v>
      </c>
      <c r="H1649">
        <v>-7.0996578143360098</v>
      </c>
      <c r="I1649">
        <v>0.35589524368879</v>
      </c>
      <c r="J1649">
        <v>-2.8347344969802801</v>
      </c>
      <c r="K1649">
        <v>160.77483229545999</v>
      </c>
      <c r="L1649">
        <v>155.35759689545799</v>
      </c>
      <c r="M1649">
        <v>42.191475051014699</v>
      </c>
      <c r="N1649">
        <v>0.89781940428034701</v>
      </c>
      <c r="O1649">
        <v>31.427153755504499</v>
      </c>
      <c r="P1649">
        <v>27.555379746835399</v>
      </c>
      <c r="Q1649">
        <v>-2.9828210182380001E-2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Row],[Ticker]],[1]!Table1[[Symbol]:[Industry]],2,FALSE),"-")</f>
        <v>-</v>
      </c>
      <c r="D1650" t="s">
        <v>347</v>
      </c>
      <c r="E1650">
        <v>629.33840035000003</v>
      </c>
      <c r="F1650">
        <v>139.69999999999999</v>
      </c>
      <c r="G1650">
        <v>112.083508166005</v>
      </c>
      <c r="H1650">
        <v>25.2017742699061</v>
      </c>
      <c r="I1650">
        <v>51.963097225028598</v>
      </c>
      <c r="J1650">
        <v>-5.0643436178140497</v>
      </c>
      <c r="K1650">
        <v>108.43553000219499</v>
      </c>
      <c r="L1650">
        <v>94.737971430450301</v>
      </c>
      <c r="M1650">
        <v>70.180723473425104</v>
      </c>
      <c r="N1650">
        <v>2.82835846986106</v>
      </c>
      <c r="O1650">
        <v>1.64638511095205</v>
      </c>
      <c r="P1650">
        <v>139.82832618025699</v>
      </c>
      <c r="Q1650">
        <v>0.103632615946242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Row],[Ticker]],[1]!Table1[[Symbol]:[Industry]],2,FALSE),"-")</f>
        <v>-</v>
      </c>
      <c r="D1651" t="s">
        <v>613</v>
      </c>
      <c r="E1651">
        <v>627.48</v>
      </c>
      <c r="F1651">
        <v>514.25</v>
      </c>
      <c r="G1651">
        <v>157.93278878526101</v>
      </c>
      <c r="H1651">
        <v>24.644934565017</v>
      </c>
      <c r="I1651">
        <v>72.610022627861099</v>
      </c>
      <c r="J1651">
        <v>4.6650061131048002</v>
      </c>
      <c r="K1651">
        <v>413.715115959358</v>
      </c>
      <c r="L1651">
        <v>327.840144106114</v>
      </c>
      <c r="M1651">
        <v>73.650169323293795</v>
      </c>
      <c r="N1651">
        <v>3.1041249305057601</v>
      </c>
      <c r="O1651">
        <v>8.6047642197374792</v>
      </c>
      <c r="P1651">
        <v>246.412933647692</v>
      </c>
      <c r="Q1651">
        <v>7.2941222147275997E-2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Row],[Ticker]],[1]!Table1[[Symbol]:[Industry]],2,FALSE),"-")</f>
        <v>-</v>
      </c>
      <c r="D1652" t="s">
        <v>302</v>
      </c>
      <c r="E1652">
        <v>625.85470290000001</v>
      </c>
      <c r="F1652">
        <v>550.35</v>
      </c>
      <c r="G1652">
        <v>-9.7311659524228098</v>
      </c>
      <c r="H1652">
        <v>-24.2320908870675</v>
      </c>
      <c r="I1652">
        <v>-3.29494135962045</v>
      </c>
      <c r="J1652">
        <v>-7.9058561350429599</v>
      </c>
      <c r="K1652">
        <v>553.81751585408995</v>
      </c>
      <c r="L1652">
        <v>522.13893025500295</v>
      </c>
      <c r="M1652">
        <v>41.085026271876103</v>
      </c>
      <c r="N1652">
        <v>1.06537043035559</v>
      </c>
      <c r="O1652">
        <v>54.6628935378154</v>
      </c>
      <c r="P1652">
        <v>34.395604395604401</v>
      </c>
      <c r="Q1652">
        <v>0.12772845320815901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Row],[Ticker]],[1]!Table1[[Symbol]:[Industry]],2,FALSE),"-")</f>
        <v>-</v>
      </c>
      <c r="D1653" t="s">
        <v>324</v>
      </c>
      <c r="E1653">
        <v>624.97375199999999</v>
      </c>
      <c r="F1653">
        <v>169.23</v>
      </c>
      <c r="G1653">
        <v>-30.8636789806887</v>
      </c>
      <c r="H1653">
        <v>6.1610119095126397</v>
      </c>
      <c r="I1653">
        <v>-22.994974212634499</v>
      </c>
      <c r="J1653">
        <v>-1.17476680301198</v>
      </c>
      <c r="K1653">
        <v>159.22643973522401</v>
      </c>
      <c r="L1653">
        <v>175.670738686829</v>
      </c>
      <c r="M1653">
        <v>66.187435638918998</v>
      </c>
      <c r="N1653">
        <v>0.99422541941891995</v>
      </c>
      <c r="O1653">
        <v>41.434733794244501</v>
      </c>
      <c r="P1653">
        <v>25.915178571428498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Row],[Ticker]],[1]!Table1[[Symbol]:[Industry]],2,FALSE),"-")</f>
        <v>-</v>
      </c>
      <c r="D1654" t="s">
        <v>1558</v>
      </c>
      <c r="E1654">
        <v>622.87799245099995</v>
      </c>
      <c r="F1654">
        <v>28.27</v>
      </c>
      <c r="G1654">
        <v>16.520400534584599</v>
      </c>
      <c r="H1654">
        <v>-3.8878351542374898</v>
      </c>
      <c r="I1654">
        <v>-2.0120849204967302</v>
      </c>
      <c r="J1654">
        <v>-6.1015222791174004</v>
      </c>
      <c r="K1654">
        <v>26.9758539928843</v>
      </c>
      <c r="L1654">
        <v>26.602334888402702</v>
      </c>
      <c r="M1654">
        <v>50.673136926376401</v>
      </c>
      <c r="N1654">
        <v>1.22423716489849</v>
      </c>
      <c r="O1654">
        <v>30.5270604881499</v>
      </c>
      <c r="P1654">
        <v>46.4766839378238</v>
      </c>
      <c r="Q1654">
        <v>-1.729552142597E-2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Row],[Ticker]],[1]!Table1[[Symbol]:[Industry]],2,FALSE),"-")</f>
        <v>-</v>
      </c>
      <c r="D1655" t="s">
        <v>613</v>
      </c>
      <c r="E1655">
        <v>621.24873000000002</v>
      </c>
      <c r="F1655">
        <v>729.45</v>
      </c>
      <c r="G1655">
        <v>-16.879706550634999</v>
      </c>
      <c r="H1655">
        <v>10.4443631764934</v>
      </c>
      <c r="I1655">
        <v>-2.89369234870549</v>
      </c>
      <c r="J1655">
        <v>-5.98125688707146</v>
      </c>
      <c r="K1655">
        <v>650.159428005064</v>
      </c>
      <c r="L1655">
        <v>646.28549478533205</v>
      </c>
      <c r="M1655">
        <v>60.763670059613503</v>
      </c>
      <c r="N1655">
        <v>1.83975971767477</v>
      </c>
      <c r="O1655">
        <v>6.2375762560833401</v>
      </c>
      <c r="P1655">
        <v>48.715596330275197</v>
      </c>
      <c r="Q1655">
        <v>-2.2621378911202E-2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Row],[Ticker]],[1]!Table1[[Symbol]:[Industry]],2,FALSE),"-")</f>
        <v>-</v>
      </c>
      <c r="D1656" t="s">
        <v>140</v>
      </c>
      <c r="E1656">
        <v>618.45874237500004</v>
      </c>
      <c r="F1656">
        <v>24.25</v>
      </c>
      <c r="G1656">
        <v>104.144717901726</v>
      </c>
      <c r="H1656">
        <v>-11.6863856781723</v>
      </c>
      <c r="I1656">
        <v>55.143535740943797</v>
      </c>
      <c r="J1656">
        <v>-15.6175769034325</v>
      </c>
      <c r="K1656">
        <v>27.611284816844101</v>
      </c>
      <c r="L1656">
        <v>23.370461783706101</v>
      </c>
      <c r="M1656">
        <v>27.052019760298901</v>
      </c>
      <c r="N1656">
        <v>1.1074140625867099</v>
      </c>
      <c r="O1656">
        <v>79.175257731958695</v>
      </c>
      <c r="P1656">
        <v>159.35828877005301</v>
      </c>
      <c r="Q1656">
        <v>0.11427501094599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Row],[Ticker]],[1]!Table1[[Symbol]:[Industry]],2,FALSE),"-")</f>
        <v>-</v>
      </c>
      <c r="D1657" t="s">
        <v>21</v>
      </c>
      <c r="E1657">
        <v>617.13596793199997</v>
      </c>
      <c r="F1657">
        <v>36.69</v>
      </c>
      <c r="G1657">
        <v>-17.171128513059202</v>
      </c>
      <c r="H1657">
        <v>-3.7817928024199898</v>
      </c>
      <c r="I1657">
        <v>-41.066640384300698</v>
      </c>
      <c r="J1657">
        <v>-3.8394470839713399</v>
      </c>
      <c r="K1657">
        <v>37.921989022214298</v>
      </c>
      <c r="L1657">
        <v>41.153634112089001</v>
      </c>
      <c r="M1657">
        <v>49.765712619472197</v>
      </c>
      <c r="N1657">
        <v>1.1448612291863201</v>
      </c>
      <c r="O1657">
        <v>74.161896974652393</v>
      </c>
      <c r="P1657">
        <v>21.289256198347001</v>
      </c>
      <c r="Q1657">
        <v>1.4326074775177E-2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Row],[Ticker]],[1]!Table1[[Symbol]:[Industry]],2,FALSE),"-")</f>
        <v>-</v>
      </c>
      <c r="D1658" t="s">
        <v>230</v>
      </c>
      <c r="E1658">
        <v>616.23912361499902</v>
      </c>
      <c r="F1658">
        <v>1536.5</v>
      </c>
      <c r="G1658">
        <v>236.75446110101899</v>
      </c>
      <c r="H1658">
        <v>-6.4760064874371999</v>
      </c>
      <c r="I1658">
        <v>27.209681118133499</v>
      </c>
      <c r="J1658">
        <v>-4.8468816783624504</v>
      </c>
      <c r="K1658">
        <v>1424.9264519916901</v>
      </c>
      <c r="L1658">
        <v>1134.33724327597</v>
      </c>
      <c r="M1658">
        <v>51.390654034772801</v>
      </c>
      <c r="N1658">
        <v>1.3676960034355901</v>
      </c>
      <c r="O1658">
        <v>8.6234949560689707</v>
      </c>
      <c r="P1658">
        <v>268.86328171888101</v>
      </c>
      <c r="Q1658">
        <v>0.16742450404064599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230</v>
      </c>
      <c r="E1659">
        <v>610.744866</v>
      </c>
      <c r="F1659">
        <v>546</v>
      </c>
      <c r="G1659">
        <v>191.36006872822</v>
      </c>
      <c r="H1659">
        <v>-12.2562251498225</v>
      </c>
      <c r="I1659">
        <v>103.96596849471599</v>
      </c>
      <c r="J1659">
        <v>-6.5922817667223503</v>
      </c>
      <c r="K1659">
        <v>561.10388818741501</v>
      </c>
      <c r="L1659">
        <v>416.68012697743302</v>
      </c>
      <c r="M1659">
        <v>28.000595238986001</v>
      </c>
      <c r="N1659">
        <v>0.32540069796848398</v>
      </c>
      <c r="O1659">
        <v>22.527472527472501</v>
      </c>
      <c r="P1659">
        <v>220.70484581497701</v>
      </c>
      <c r="Q1659">
        <v>0.105861631108791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613</v>
      </c>
      <c r="E1660">
        <v>609.83997632000001</v>
      </c>
      <c r="F1660">
        <v>67.55</v>
      </c>
      <c r="G1660">
        <v>115.36469956681999</v>
      </c>
      <c r="H1660">
        <v>-2.2426720671553899</v>
      </c>
      <c r="I1660">
        <v>48.702573243007798</v>
      </c>
      <c r="J1660">
        <v>1.4863687630133999</v>
      </c>
      <c r="K1660">
        <v>63.054663247213398</v>
      </c>
      <c r="L1660">
        <v>52.448112484845701</v>
      </c>
      <c r="M1660">
        <v>67.618305253691602</v>
      </c>
      <c r="N1660">
        <v>1.9209024203168401</v>
      </c>
      <c r="O1660">
        <v>12.479644707623899</v>
      </c>
      <c r="P1660">
        <v>153.37584396099001</v>
      </c>
      <c r="Q1660">
        <v>0.12634464386334701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568</v>
      </c>
      <c r="E1661">
        <v>608.5029657</v>
      </c>
      <c r="F1661">
        <v>44.08</v>
      </c>
      <c r="G1661">
        <v>-39.845655609724098</v>
      </c>
      <c r="H1661">
        <v>-6.0816732504798798</v>
      </c>
      <c r="I1661">
        <v>-17.065240719003299</v>
      </c>
      <c r="J1661">
        <v>-6.2041053501165804</v>
      </c>
      <c r="K1661">
        <v>44.824151049147197</v>
      </c>
      <c r="L1661">
        <v>46.571695425746803</v>
      </c>
      <c r="M1661">
        <v>47.766847435132</v>
      </c>
      <c r="N1661">
        <v>1.4147837410689199</v>
      </c>
      <c r="O1661">
        <v>44.283121597096198</v>
      </c>
      <c r="P1661">
        <v>11.453855878634601</v>
      </c>
      <c r="Q1661">
        <v>0.13400896511601801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E1662">
        <v>608.02077599999996</v>
      </c>
      <c r="F1662">
        <v>527</v>
      </c>
      <c r="G1662">
        <v>54.278643890813903</v>
      </c>
      <c r="H1662">
        <v>-21.6546216691377</v>
      </c>
      <c r="I1662">
        <v>35.031024831369997</v>
      </c>
      <c r="J1662">
        <v>-4.53124289658499</v>
      </c>
      <c r="K1662">
        <v>513.69677872025602</v>
      </c>
      <c r="L1662">
        <v>390.52634415638698</v>
      </c>
      <c r="M1662">
        <v>51.5320839986191</v>
      </c>
      <c r="N1662">
        <v>0.33256704980842899</v>
      </c>
      <c r="O1662">
        <v>17.077798861480002</v>
      </c>
      <c r="P1662">
        <v>184.40366972477</v>
      </c>
      <c r="Q1662">
        <v>0.20619790855515099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358</v>
      </c>
      <c r="E1663">
        <v>607.93517304</v>
      </c>
      <c r="F1663">
        <v>20.350000000000001</v>
      </c>
      <c r="G1663">
        <v>51.243419735643997</v>
      </c>
      <c r="H1663">
        <v>-7.5167895880762599</v>
      </c>
      <c r="I1663">
        <v>6.6777031334531696</v>
      </c>
      <c r="J1663">
        <v>5.6390439086041502</v>
      </c>
      <c r="K1663">
        <v>20.282020725090099</v>
      </c>
      <c r="L1663">
        <v>18.500439171670401</v>
      </c>
      <c r="M1663">
        <v>71.851304101861601</v>
      </c>
      <c r="N1663">
        <v>1.82310443329941</v>
      </c>
      <c r="O1663">
        <v>41.277641277641202</v>
      </c>
      <c r="P1663">
        <v>108.717948717948</v>
      </c>
      <c r="Q1663">
        <v>6.3525991774478999E-2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388</v>
      </c>
      <c r="E1664">
        <v>606.28665999999998</v>
      </c>
      <c r="F1664">
        <v>46.19</v>
      </c>
      <c r="G1664">
        <v>6.9516544435050198</v>
      </c>
      <c r="H1664">
        <v>2.6326870198052199</v>
      </c>
      <c r="I1664">
        <v>-4.89035696622628</v>
      </c>
      <c r="J1664">
        <v>0.73626512358670704</v>
      </c>
      <c r="K1664">
        <v>42.9873586338148</v>
      </c>
      <c r="L1664">
        <v>41.7220881711822</v>
      </c>
      <c r="M1664">
        <v>75.449089246870898</v>
      </c>
      <c r="N1664">
        <v>1.6672381821223401</v>
      </c>
      <c r="O1664">
        <v>17.124918813596</v>
      </c>
      <c r="P1664">
        <v>43.894080996884703</v>
      </c>
      <c r="Q1664">
        <v>4.1465290373588003E-2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E1665">
        <v>606.11040000000003</v>
      </c>
      <c r="F1665">
        <v>72.14</v>
      </c>
      <c r="G1665">
        <v>-78.383891995052295</v>
      </c>
      <c r="H1665">
        <v>-32.833343881355397</v>
      </c>
      <c r="I1665">
        <v>-38.6605418631205</v>
      </c>
      <c r="J1665">
        <v>-15.956197197195699</v>
      </c>
      <c r="K1665">
        <v>80.712975108064995</v>
      </c>
      <c r="L1665">
        <v>95.710908636105799</v>
      </c>
      <c r="M1665">
        <v>13.5978564676373</v>
      </c>
      <c r="N1665">
        <v>1.7214579194548001</v>
      </c>
      <c r="O1665">
        <v>149.04352647629599</v>
      </c>
      <c r="P1665">
        <v>23.316239316239301</v>
      </c>
      <c r="Q1665">
        <v>0.193042572307247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623</v>
      </c>
      <c r="E1666">
        <v>603.06679500799999</v>
      </c>
      <c r="F1666">
        <v>247.27</v>
      </c>
      <c r="G1666">
        <v>18190.583194292802</v>
      </c>
      <c r="H1666">
        <v>35.621905757139203</v>
      </c>
      <c r="I1666">
        <v>8415.5993694679091</v>
      </c>
      <c r="J1666">
        <v>5.7458771487701803</v>
      </c>
      <c r="K1666">
        <v>161.019881643839</v>
      </c>
      <c r="L1666">
        <v>68.750582430741602</v>
      </c>
      <c r="M1666">
        <v>99.734632031247799</v>
      </c>
      <c r="N1666">
        <v>0.31757734156073703</v>
      </c>
      <c r="O1666">
        <v>0</v>
      </c>
      <c r="P1666">
        <v>19681.599999999999</v>
      </c>
      <c r="Q1666">
        <v>0.20217087594522501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62</v>
      </c>
      <c r="E1667">
        <v>602.9991</v>
      </c>
      <c r="F1667">
        <v>140.01</v>
      </c>
      <c r="G1667">
        <v>-42.149986515572301</v>
      </c>
      <c r="H1667">
        <v>-8.2217579364361306</v>
      </c>
      <c r="I1667">
        <v>-31.037971108371199</v>
      </c>
      <c r="J1667">
        <v>-6.0714602424121704</v>
      </c>
      <c r="K1667">
        <v>147.84756510490601</v>
      </c>
      <c r="M1667">
        <v>35.759561987152601</v>
      </c>
      <c r="N1667">
        <v>0.72687537424166504</v>
      </c>
      <c r="O1667">
        <v>53.524748232269097</v>
      </c>
      <c r="P1667">
        <v>8.2830626450115705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46</v>
      </c>
      <c r="E1668">
        <v>602.25992399999996</v>
      </c>
      <c r="F1668">
        <v>526.95000000000005</v>
      </c>
      <c r="G1668">
        <v>275.77261228222699</v>
      </c>
      <c r="H1668">
        <v>81.050528997020194</v>
      </c>
      <c r="I1668">
        <v>290.533359615699</v>
      </c>
      <c r="J1668">
        <v>-2.7053211039209102</v>
      </c>
      <c r="K1668">
        <v>294.91476701268698</v>
      </c>
      <c r="M1668">
        <v>68.341362500873899</v>
      </c>
      <c r="O1668">
        <v>10.494354303064799</v>
      </c>
      <c r="P1668">
        <v>328.41463414634097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286</v>
      </c>
      <c r="E1669">
        <v>601.61457387500002</v>
      </c>
      <c r="F1669">
        <v>232.6</v>
      </c>
      <c r="G1669">
        <v>-24.698640531437999</v>
      </c>
      <c r="H1669">
        <v>-11.229664099354901</v>
      </c>
      <c r="I1669">
        <v>-28.1912801281185</v>
      </c>
      <c r="J1669">
        <v>-4.2016101200079703</v>
      </c>
      <c r="K1669">
        <v>247.57605866306599</v>
      </c>
      <c r="L1669">
        <v>248.690089177998</v>
      </c>
      <c r="M1669">
        <v>41.669110122345799</v>
      </c>
      <c r="N1669">
        <v>0.790888037956338</v>
      </c>
      <c r="O1669">
        <v>59.931212381771203</v>
      </c>
      <c r="P1669">
        <v>24.5848955543652</v>
      </c>
      <c r="Q1669">
        <v>0.13816400009316401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662</v>
      </c>
      <c r="E1670">
        <v>600.94947530000002</v>
      </c>
      <c r="F1670">
        <v>417.8</v>
      </c>
      <c r="G1670">
        <v>326.20685472988299</v>
      </c>
      <c r="H1670">
        <v>-7.5714246631520297</v>
      </c>
      <c r="I1670">
        <v>120.57992574007</v>
      </c>
      <c r="J1670">
        <v>-6.5836986939114297</v>
      </c>
      <c r="K1670">
        <v>391.05965485514798</v>
      </c>
      <c r="L1670">
        <v>256.29002357277398</v>
      </c>
      <c r="M1670">
        <v>42.710815059587702</v>
      </c>
      <c r="N1670">
        <v>0.54931788643007495</v>
      </c>
      <c r="O1670">
        <v>19.2675921493537</v>
      </c>
      <c r="P1670">
        <v>425.86532410320899</v>
      </c>
      <c r="Q1670">
        <v>0.19744121222326499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542</v>
      </c>
      <c r="E1671">
        <v>600.09480565499996</v>
      </c>
      <c r="F1671">
        <v>678.9</v>
      </c>
      <c r="G1671">
        <v>-90.7600599455035</v>
      </c>
      <c r="H1671">
        <v>196.783439568761</v>
      </c>
      <c r="I1671">
        <v>-20.739079804557502</v>
      </c>
      <c r="J1671">
        <v>-7.9787523204744799</v>
      </c>
      <c r="K1671">
        <v>672.36266699672399</v>
      </c>
      <c r="L1671">
        <v>657.93741272021498</v>
      </c>
      <c r="M1671">
        <v>42.287083696935603</v>
      </c>
      <c r="N1671">
        <v>0.56447251888042105</v>
      </c>
      <c r="O1671">
        <v>19.310649580203201</v>
      </c>
      <c r="P1671">
        <v>23.852959956216299</v>
      </c>
      <c r="Q1671">
        <v>-9.8763012669410996E-2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119</v>
      </c>
      <c r="E1672">
        <v>599.81899999999996</v>
      </c>
      <c r="F1672">
        <v>333</v>
      </c>
      <c r="G1672">
        <v>-15.100246996012499</v>
      </c>
      <c r="H1672">
        <v>1.8777751183684801</v>
      </c>
      <c r="I1672">
        <v>3.1864628107047501</v>
      </c>
      <c r="J1672">
        <v>2.7602803490894199</v>
      </c>
      <c r="K1672">
        <v>332.99348302422499</v>
      </c>
      <c r="L1672">
        <v>323.56790750933601</v>
      </c>
      <c r="M1672">
        <v>63.173553019701799</v>
      </c>
      <c r="N1672">
        <v>1.2109375</v>
      </c>
      <c r="O1672">
        <v>28.2282282282282</v>
      </c>
      <c r="P1672">
        <v>32.326644148619103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E1673">
        <v>599.81624999999997</v>
      </c>
      <c r="F1673">
        <v>137.4</v>
      </c>
      <c r="G1673">
        <v>-2.0407347667626898</v>
      </c>
      <c r="H1673">
        <v>7.3650779081316697</v>
      </c>
      <c r="I1673">
        <v>-1.5574502114163</v>
      </c>
      <c r="J1673">
        <v>12.1827882564458</v>
      </c>
      <c r="K1673">
        <v>118.60796179493001</v>
      </c>
      <c r="L1673">
        <v>113.766922818216</v>
      </c>
      <c r="M1673">
        <v>88.622885479193997</v>
      </c>
      <c r="N1673">
        <v>1.76582036150099</v>
      </c>
      <c r="O1673">
        <v>15.7205240174672</v>
      </c>
      <c r="P1673">
        <v>64.945978391356505</v>
      </c>
      <c r="Q1673">
        <v>0.126247130216674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705</v>
      </c>
      <c r="E1674">
        <v>599.22049201000004</v>
      </c>
      <c r="F1674">
        <v>76.319999999999993</v>
      </c>
      <c r="G1674">
        <v>39.423721956866999</v>
      </c>
      <c r="H1674">
        <v>-3.8162111023178702</v>
      </c>
      <c r="I1674">
        <v>24.920887274083199</v>
      </c>
      <c r="J1674">
        <v>-1.4347024721694599</v>
      </c>
      <c r="K1674">
        <v>71.610852277309505</v>
      </c>
      <c r="L1674">
        <v>61.521712879337599</v>
      </c>
      <c r="M1674">
        <v>47.3837917882664</v>
      </c>
      <c r="N1674">
        <v>0.68591103481217397</v>
      </c>
      <c r="O1674">
        <v>1.48060796645703</v>
      </c>
      <c r="P1674">
        <v>70.167224080267502</v>
      </c>
      <c r="Q1674">
        <v>1.14306047313E-3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E1675">
        <v>598.72245999999996</v>
      </c>
      <c r="F1675">
        <v>1055.8499999999999</v>
      </c>
      <c r="G1675">
        <v>-34.172914238188604</v>
      </c>
      <c r="H1675">
        <v>5.3517884315427802</v>
      </c>
      <c r="I1675">
        <v>-7.9677167768182597</v>
      </c>
      <c r="J1675">
        <v>10.174310974851</v>
      </c>
      <c r="K1675">
        <v>935.78472961723799</v>
      </c>
      <c r="L1675">
        <v>989.90528622639897</v>
      </c>
      <c r="M1675">
        <v>71.591698355411694</v>
      </c>
      <c r="N1675">
        <v>1.3541032804033699</v>
      </c>
      <c r="O1675">
        <v>74.438173567825203</v>
      </c>
      <c r="P1675">
        <v>31.816479400748999</v>
      </c>
      <c r="Q1675">
        <v>-8.4048095841920994E-2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1489</v>
      </c>
      <c r="E1676">
        <v>598.07980063999901</v>
      </c>
      <c r="F1676">
        <v>1001.4</v>
      </c>
      <c r="G1676">
        <v>20.733227332576799</v>
      </c>
      <c r="H1676">
        <v>-12.134578449256599</v>
      </c>
      <c r="I1676">
        <v>-6.0882256580248901</v>
      </c>
      <c r="J1676">
        <v>-4.37639701068505</v>
      </c>
      <c r="K1676">
        <v>1018.92778179079</v>
      </c>
      <c r="L1676">
        <v>983.39699374279803</v>
      </c>
      <c r="M1676">
        <v>39.777838331278602</v>
      </c>
      <c r="N1676">
        <v>0.64380701876943203</v>
      </c>
      <c r="O1676">
        <v>24.525664070301499</v>
      </c>
      <c r="P1676">
        <v>48.081330868761498</v>
      </c>
      <c r="Q1676">
        <v>-1.6671512217852E-2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E1677">
        <v>597.44932500000004</v>
      </c>
      <c r="F1677">
        <v>555.5</v>
      </c>
      <c r="G1677">
        <v>-21.594023179296101</v>
      </c>
      <c r="H1677">
        <v>22.174908060751999</v>
      </c>
      <c r="I1677">
        <v>22.854703019976501</v>
      </c>
      <c r="J1677">
        <v>-5.4278097017457201</v>
      </c>
      <c r="K1677">
        <v>435.59534934856401</v>
      </c>
      <c r="L1677">
        <v>418.16379492435698</v>
      </c>
      <c r="M1677">
        <v>63.554672855300197</v>
      </c>
      <c r="N1677">
        <v>2.0301160353125201</v>
      </c>
      <c r="O1677">
        <v>9.3609360936093502</v>
      </c>
      <c r="P1677">
        <v>67.319277108433695</v>
      </c>
      <c r="Q1677">
        <v>9.7746493814417995E-2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381</v>
      </c>
      <c r="E1678">
        <v>596.93836471499901</v>
      </c>
      <c r="F1678">
        <v>38.32</v>
      </c>
      <c r="G1678">
        <v>30.376511031136801</v>
      </c>
      <c r="H1678">
        <v>-2.50119926539604</v>
      </c>
      <c r="I1678">
        <v>-14.6709476348391</v>
      </c>
      <c r="J1678">
        <v>-8.8889971809235497</v>
      </c>
      <c r="K1678">
        <v>38.243586338483098</v>
      </c>
      <c r="L1678">
        <v>35.476024405622901</v>
      </c>
      <c r="M1678">
        <v>43.705030766213802</v>
      </c>
      <c r="N1678">
        <v>0.90117635762558201</v>
      </c>
      <c r="O1678">
        <v>28.653444676409102</v>
      </c>
      <c r="P1678">
        <v>78.648018648018606</v>
      </c>
      <c r="Q1678">
        <v>2.3439825606885002E-2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286</v>
      </c>
      <c r="E1679">
        <v>596.09786599999995</v>
      </c>
      <c r="F1679">
        <v>468.2</v>
      </c>
      <c r="G1679">
        <v>-17.533804406443799</v>
      </c>
      <c r="H1679">
        <v>-9.0882531782154798E-3</v>
      </c>
      <c r="I1679">
        <v>-14.2667583871033</v>
      </c>
      <c r="J1679">
        <v>-0.239442219921533</v>
      </c>
      <c r="K1679">
        <v>442.63160088974303</v>
      </c>
      <c r="L1679">
        <v>446.23289625772099</v>
      </c>
      <c r="M1679">
        <v>57.446551121239402</v>
      </c>
      <c r="N1679">
        <v>2.29073563574415</v>
      </c>
      <c r="O1679">
        <v>16.189662537377099</v>
      </c>
      <c r="P1679">
        <v>19.408314205559702</v>
      </c>
      <c r="Q1679">
        <v>-2.3292166904876999E-2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613</v>
      </c>
      <c r="E1680">
        <v>595.939137867</v>
      </c>
      <c r="F1680">
        <v>290.83999999999997</v>
      </c>
      <c r="G1680">
        <v>-7.3651874561822099</v>
      </c>
      <c r="H1680">
        <v>18.512399098239001</v>
      </c>
      <c r="I1680">
        <v>16.135257302892899</v>
      </c>
      <c r="J1680">
        <v>-5.7707513476778303</v>
      </c>
      <c r="K1680">
        <v>213.62423735582499</v>
      </c>
      <c r="L1680">
        <v>217.63471534748501</v>
      </c>
      <c r="M1680">
        <v>62.628974198026199</v>
      </c>
      <c r="N1680">
        <v>3.4559151164866999</v>
      </c>
      <c r="O1680">
        <v>0</v>
      </c>
      <c r="P1680">
        <v>73.843395098625095</v>
      </c>
      <c r="Q1680">
        <v>2.8257637118084E-2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197</v>
      </c>
      <c r="E1681">
        <v>595.53576120000002</v>
      </c>
      <c r="F1681">
        <v>766.55</v>
      </c>
      <c r="G1681">
        <v>-5.5931859894901201</v>
      </c>
      <c r="H1681">
        <v>-1.87035303188851</v>
      </c>
      <c r="I1681">
        <v>-12.2495918825592</v>
      </c>
      <c r="J1681">
        <v>1.0670674632677399</v>
      </c>
      <c r="K1681">
        <v>693.254666678474</v>
      </c>
      <c r="L1681">
        <v>542.79544946107296</v>
      </c>
      <c r="M1681">
        <v>72.794479082948499</v>
      </c>
      <c r="N1681">
        <v>1</v>
      </c>
      <c r="Q1681">
        <v>-5.0546889445763001E-2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302</v>
      </c>
      <c r="E1682">
        <v>594.73622861199999</v>
      </c>
      <c r="F1682">
        <v>242.9</v>
      </c>
      <c r="G1682">
        <v>506.838981329847</v>
      </c>
      <c r="H1682">
        <v>5.2876006020627599</v>
      </c>
      <c r="I1682">
        <v>295.91531702177701</v>
      </c>
      <c r="J1682">
        <v>-2.48231040229828</v>
      </c>
      <c r="K1682">
        <v>212.95369822196099</v>
      </c>
      <c r="L1682">
        <v>151.57052456959201</v>
      </c>
      <c r="M1682">
        <v>63.821665821278799</v>
      </c>
      <c r="N1682">
        <v>0.80290980792584099</v>
      </c>
      <c r="O1682">
        <v>20.317002881844299</v>
      </c>
      <c r="P1682">
        <v>547.73333333333301</v>
      </c>
      <c r="Q1682">
        <v>0.148419387388944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E1683">
        <v>592.99891319999995</v>
      </c>
      <c r="F1683">
        <v>419.85</v>
      </c>
      <c r="G1683">
        <v>1074.8874127234201</v>
      </c>
      <c r="H1683">
        <v>12.3321777562848</v>
      </c>
      <c r="I1683">
        <v>213.00597866331799</v>
      </c>
      <c r="J1683">
        <v>3.5571043433951899</v>
      </c>
      <c r="K1683">
        <v>341.30264070310102</v>
      </c>
      <c r="L1683">
        <v>227.55176515183999</v>
      </c>
      <c r="M1683">
        <v>66.292602313508596</v>
      </c>
      <c r="N1683">
        <v>3.9524640439442802</v>
      </c>
      <c r="O1683">
        <v>2.3818030248898299</v>
      </c>
      <c r="P1683">
        <v>1100.6005147269</v>
      </c>
      <c r="Q1683">
        <v>0.22862587036719301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154</v>
      </c>
      <c r="E1684">
        <v>592.09440080000002</v>
      </c>
      <c r="F1684">
        <v>52</v>
      </c>
      <c r="G1684">
        <v>56.265696583085997</v>
      </c>
      <c r="H1684">
        <v>1.2253048476069499</v>
      </c>
      <c r="I1684">
        <v>-10.856108279254601</v>
      </c>
      <c r="J1684">
        <v>-7.9859649095993301</v>
      </c>
      <c r="K1684">
        <v>49.750517821336601</v>
      </c>
      <c r="L1684">
        <v>48.187000404530103</v>
      </c>
      <c r="M1684">
        <v>43.626648908782997</v>
      </c>
      <c r="N1684">
        <v>1.4037619632626499</v>
      </c>
      <c r="O1684">
        <v>39.134615384615302</v>
      </c>
      <c r="P1684">
        <v>84.724689165186504</v>
      </c>
      <c r="Q1684">
        <v>3.6492814352602002E-2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80</v>
      </c>
      <c r="E1685">
        <v>590.72650404000001</v>
      </c>
      <c r="F1685">
        <v>206.73</v>
      </c>
      <c r="G1685">
        <v>-15.998967540807699</v>
      </c>
      <c r="H1685">
        <v>7.7479603270303397</v>
      </c>
      <c r="I1685">
        <v>-13.484179281047499</v>
      </c>
      <c r="J1685">
        <v>-0.65869257593444597</v>
      </c>
      <c r="K1685">
        <v>188.445828132863</v>
      </c>
      <c r="L1685">
        <v>193.983259709131</v>
      </c>
      <c r="M1685">
        <v>65.524593416435906</v>
      </c>
      <c r="N1685">
        <v>1.9530656725061799</v>
      </c>
      <c r="O1685">
        <v>12.199487253906</v>
      </c>
      <c r="P1685">
        <v>33.9792611795203</v>
      </c>
      <c r="Q1685">
        <v>-9.0953955747917994E-2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49</v>
      </c>
      <c r="E1686">
        <v>590.57562229200005</v>
      </c>
      <c r="F1686">
        <v>52.96</v>
      </c>
      <c r="G1686">
        <v>-42.796099586080999</v>
      </c>
      <c r="H1686">
        <v>-26.0414482701601</v>
      </c>
      <c r="I1686">
        <v>-44.793703826791997</v>
      </c>
      <c r="J1686">
        <v>-3.91102347505992</v>
      </c>
      <c r="K1686">
        <v>57.835773467897504</v>
      </c>
      <c r="L1686">
        <v>64.323226143603307</v>
      </c>
      <c r="M1686">
        <v>42.828563677454099</v>
      </c>
      <c r="N1686">
        <v>2.31985375229584</v>
      </c>
      <c r="O1686">
        <v>64.463746223564897</v>
      </c>
      <c r="P1686">
        <v>32.234706616729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154</v>
      </c>
      <c r="E1687">
        <v>588.09890915999995</v>
      </c>
      <c r="F1687">
        <v>86.23</v>
      </c>
      <c r="G1687">
        <v>-12.7873378113466</v>
      </c>
      <c r="H1687">
        <v>4.4220036370587001</v>
      </c>
      <c r="I1687">
        <v>32.924174807181799</v>
      </c>
      <c r="J1687">
        <v>-6.0435895571367704</v>
      </c>
      <c r="K1687">
        <v>83.372093076394506</v>
      </c>
      <c r="L1687">
        <v>77.355819558765802</v>
      </c>
      <c r="M1687">
        <v>44.691695111167199</v>
      </c>
      <c r="N1687">
        <v>0.55002318064680999</v>
      </c>
      <c r="O1687">
        <v>23.506900150759499</v>
      </c>
      <c r="P1687">
        <v>50.313771063335302</v>
      </c>
      <c r="Q1687">
        <v>0.114776525883085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391</v>
      </c>
      <c r="E1688">
        <v>587.59341629999994</v>
      </c>
      <c r="F1688">
        <v>561.45000000000005</v>
      </c>
      <c r="G1688">
        <v>44.063130231167399</v>
      </c>
      <c r="H1688">
        <v>10.921449919537601</v>
      </c>
      <c r="I1688">
        <v>21.590138247831899</v>
      </c>
      <c r="J1688">
        <v>0.68545979209831698</v>
      </c>
      <c r="K1688">
        <v>502.106924603187</v>
      </c>
      <c r="L1688">
        <v>447.34068214236601</v>
      </c>
      <c r="M1688">
        <v>67.553486313014602</v>
      </c>
      <c r="N1688">
        <v>2.0854849208071098</v>
      </c>
      <c r="O1688">
        <v>2.9477246415531</v>
      </c>
      <c r="P1688">
        <v>86.466290269013598</v>
      </c>
      <c r="Q1688">
        <v>6.0166933246229001E-2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140</v>
      </c>
      <c r="E1689">
        <v>586.60597111999903</v>
      </c>
      <c r="F1689">
        <v>45.3</v>
      </c>
      <c r="G1689">
        <v>14.7853403641148</v>
      </c>
      <c r="H1689">
        <v>-7.7497299644081501</v>
      </c>
      <c r="I1689">
        <v>22.282939447632</v>
      </c>
      <c r="J1689">
        <v>-8.4272272905634207</v>
      </c>
      <c r="K1689">
        <v>44.874900326660999</v>
      </c>
      <c r="L1689">
        <v>41.0102654326665</v>
      </c>
      <c r="M1689">
        <v>33.780617881864003</v>
      </c>
      <c r="N1689">
        <v>1.58462992615256</v>
      </c>
      <c r="O1689">
        <v>30.242825607063999</v>
      </c>
      <c r="P1689">
        <v>73.896353166986501</v>
      </c>
      <c r="Q1689">
        <v>9.7351763840309996E-2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119</v>
      </c>
      <c r="E1690">
        <v>586.21500000000003</v>
      </c>
      <c r="F1690">
        <v>553.15</v>
      </c>
      <c r="G1690">
        <v>10.9527438472892</v>
      </c>
      <c r="H1690">
        <v>-2.7322735841224102</v>
      </c>
      <c r="I1690">
        <v>53.945543675490903</v>
      </c>
      <c r="J1690">
        <v>-6.9527523276667296</v>
      </c>
      <c r="K1690">
        <v>505.815155437128</v>
      </c>
      <c r="L1690">
        <v>444.06271956618099</v>
      </c>
      <c r="M1690">
        <v>49.762711187329302</v>
      </c>
      <c r="N1690">
        <v>0.51176571432442297</v>
      </c>
      <c r="O1690">
        <v>13.305613305613299</v>
      </c>
      <c r="P1690">
        <v>73.809897879025897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62</v>
      </c>
      <c r="E1691">
        <v>582.89110000000005</v>
      </c>
      <c r="F1691">
        <v>283</v>
      </c>
      <c r="G1691">
        <v>-35.411514701899002</v>
      </c>
      <c r="H1691">
        <v>-7.06791178258998</v>
      </c>
      <c r="I1691">
        <v>-17.967304563230002</v>
      </c>
      <c r="J1691">
        <v>-3.09660811454463</v>
      </c>
      <c r="K1691">
        <v>281.45413637040298</v>
      </c>
      <c r="M1691">
        <v>41.291869736349099</v>
      </c>
      <c r="N1691">
        <v>0.62362016792396502</v>
      </c>
      <c r="O1691">
        <v>28.6219081272084</v>
      </c>
      <c r="P1691">
        <v>26.339285714285701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480</v>
      </c>
      <c r="E1692">
        <v>582.32785764499999</v>
      </c>
      <c r="F1692">
        <v>464.75</v>
      </c>
      <c r="G1692">
        <v>82.407599128086702</v>
      </c>
      <c r="H1692">
        <v>9.2613565100929396</v>
      </c>
      <c r="I1692">
        <v>22.424026446357399</v>
      </c>
      <c r="J1692">
        <v>0.48184690701176802</v>
      </c>
      <c r="K1692">
        <v>426.99663759733397</v>
      </c>
      <c r="L1692">
        <v>348.08453408718299</v>
      </c>
      <c r="M1692">
        <v>66.857221715379097</v>
      </c>
      <c r="N1692">
        <v>0.43601796950264599</v>
      </c>
      <c r="O1692">
        <v>9.5212479827864396</v>
      </c>
      <c r="P1692">
        <v>151.216216216216</v>
      </c>
      <c r="Q1692">
        <v>5.5020468040785003E-2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445</v>
      </c>
      <c r="E1693">
        <v>580.24160176499902</v>
      </c>
      <c r="F1693">
        <v>452.35</v>
      </c>
      <c r="G1693">
        <v>12.5378485668558</v>
      </c>
      <c r="H1693">
        <v>40.490227752293698</v>
      </c>
      <c r="I1693">
        <v>23.695658427171999</v>
      </c>
      <c r="J1693">
        <v>-12.2397572787039</v>
      </c>
      <c r="K1693">
        <v>371.30696195437298</v>
      </c>
      <c r="L1693">
        <v>347.39504843936697</v>
      </c>
      <c r="M1693">
        <v>58.944568118170302</v>
      </c>
      <c r="N1693">
        <v>2.68242771131934</v>
      </c>
      <c r="O1693">
        <v>14.513098264618099</v>
      </c>
      <c r="P1693">
        <v>69.324349616320404</v>
      </c>
      <c r="Q1693">
        <v>1.8805765200397E-2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613</v>
      </c>
      <c r="E1694">
        <v>579.905308182</v>
      </c>
      <c r="F1694">
        <v>140.43</v>
      </c>
      <c r="G1694">
        <v>-13.3999064549967</v>
      </c>
      <c r="H1694">
        <v>1.17402370128098</v>
      </c>
      <c r="I1694">
        <v>-0.59479081932741096</v>
      </c>
      <c r="J1694">
        <v>1.78620704230428</v>
      </c>
      <c r="K1694">
        <v>127.02659186331201</v>
      </c>
      <c r="L1694">
        <v>126.935953578769</v>
      </c>
      <c r="M1694">
        <v>61.051648490257797</v>
      </c>
      <c r="N1694">
        <v>1.9094045616228701</v>
      </c>
      <c r="O1694">
        <v>15.288755963825301</v>
      </c>
      <c r="P1694">
        <v>32.982954545454497</v>
      </c>
      <c r="Q1694">
        <v>3.6488438312274003E-2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378</v>
      </c>
      <c r="E1695">
        <v>578.64735796399998</v>
      </c>
      <c r="F1695">
        <v>64.64</v>
      </c>
      <c r="G1695">
        <v>-13.332149622533899</v>
      </c>
      <c r="H1695">
        <v>21.620776906098701</v>
      </c>
      <c r="I1695">
        <v>0.97838126072089204</v>
      </c>
      <c r="J1695">
        <v>-0.26017012683179103</v>
      </c>
      <c r="K1695">
        <v>57.697229803264001</v>
      </c>
      <c r="M1695">
        <v>58.6346388655775</v>
      </c>
      <c r="N1695">
        <v>1.9550298103699699</v>
      </c>
      <c r="O1695">
        <v>19.430693069306901</v>
      </c>
      <c r="P1695">
        <v>43.644444444444403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62</v>
      </c>
      <c r="E1696">
        <v>578.06928900000003</v>
      </c>
      <c r="F1696">
        <v>457.7</v>
      </c>
      <c r="G1696">
        <v>-63.557201213080198</v>
      </c>
      <c r="H1696">
        <v>-17.038208812292901</v>
      </c>
      <c r="I1696">
        <v>-33.540092513566798</v>
      </c>
      <c r="J1696">
        <v>-6.7708437574732798</v>
      </c>
      <c r="K1696">
        <v>480.25261054849102</v>
      </c>
      <c r="L1696">
        <v>541.765801085215</v>
      </c>
      <c r="M1696">
        <v>39.664080228051198</v>
      </c>
      <c r="N1696">
        <v>0.66757008971995002</v>
      </c>
      <c r="O1696">
        <v>84.618745903430195</v>
      </c>
      <c r="P1696">
        <v>28.766352510901601</v>
      </c>
      <c r="Q1696">
        <v>-1.9523337401577998E-2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286</v>
      </c>
      <c r="E1697">
        <v>577.44389999999999</v>
      </c>
      <c r="F1697">
        <v>117.08</v>
      </c>
      <c r="G1697">
        <v>72.015126856421006</v>
      </c>
      <c r="H1697">
        <v>-7.6305716291372896</v>
      </c>
      <c r="I1697">
        <v>0.57896231021835398</v>
      </c>
      <c r="J1697">
        <v>-3.6391756040388401</v>
      </c>
      <c r="K1697">
        <v>118.48138752689501</v>
      </c>
      <c r="L1697">
        <v>108.876421750669</v>
      </c>
      <c r="M1697">
        <v>30.295547247743102</v>
      </c>
      <c r="N1697">
        <v>0.49809861769776098</v>
      </c>
      <c r="O1697">
        <v>49.299624188589</v>
      </c>
      <c r="P1697">
        <v>109.071428571428</v>
      </c>
      <c r="Q1697">
        <v>0.117058043461772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E1698">
        <v>576.9375</v>
      </c>
      <c r="F1698">
        <v>635.25</v>
      </c>
      <c r="G1698">
        <v>63.701111496364902</v>
      </c>
      <c r="H1698">
        <v>8.2474035327253308</v>
      </c>
      <c r="I1698">
        <v>1.8907042162093</v>
      </c>
      <c r="J1698">
        <v>-1.5322992931497601</v>
      </c>
      <c r="K1698">
        <v>631.52310262380297</v>
      </c>
      <c r="L1698">
        <v>589.11799312359506</v>
      </c>
      <c r="M1698">
        <v>55.989911255184197</v>
      </c>
      <c r="N1698">
        <v>1.0990391722099</v>
      </c>
      <c r="O1698">
        <v>36.796536796536799</v>
      </c>
      <c r="P1698">
        <v>95.762711864406697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129</v>
      </c>
      <c r="E1699">
        <v>576.26390000000004</v>
      </c>
      <c r="F1699">
        <v>500</v>
      </c>
      <c r="G1699">
        <v>-25.713102003486298</v>
      </c>
      <c r="H1699">
        <v>-23.734578449256599</v>
      </c>
      <c r="I1699">
        <v>-2.2567024961019899</v>
      </c>
      <c r="J1699">
        <v>-7.24853799306225</v>
      </c>
      <c r="K1699">
        <v>555.67097413171905</v>
      </c>
      <c r="L1699">
        <v>520.79538914506998</v>
      </c>
      <c r="M1699">
        <v>1.8074954123398801</v>
      </c>
      <c r="N1699">
        <v>1.7878787878787801</v>
      </c>
      <c r="O1699">
        <v>23.599999999999898</v>
      </c>
      <c r="P1699">
        <v>12.3595505617977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278</v>
      </c>
      <c r="E1700">
        <v>574.28750000000002</v>
      </c>
      <c r="F1700">
        <v>127.1</v>
      </c>
      <c r="G1700">
        <v>-24.5092496760385</v>
      </c>
      <c r="H1700">
        <v>-2.9446298167424101</v>
      </c>
      <c r="I1700">
        <v>-7.8286224184937403</v>
      </c>
      <c r="J1700">
        <v>3.9416341166500799</v>
      </c>
      <c r="K1700">
        <v>120.64258611246299</v>
      </c>
      <c r="L1700">
        <v>123.37737988438499</v>
      </c>
      <c r="M1700">
        <v>78.026952109343398</v>
      </c>
      <c r="N1700">
        <v>1.5266180982108899</v>
      </c>
      <c r="O1700">
        <v>16.207710464201401</v>
      </c>
      <c r="P1700">
        <v>27.099999999999898</v>
      </c>
      <c r="Q1700">
        <v>4.1962291769397003E-2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46</v>
      </c>
      <c r="E1701">
        <v>573.79988500000002</v>
      </c>
      <c r="F1701">
        <v>587.04999999999995</v>
      </c>
      <c r="G1701">
        <v>869.28689799651295</v>
      </c>
      <c r="H1701">
        <v>3.65438083852318</v>
      </c>
      <c r="I1701">
        <v>15.2000037698689</v>
      </c>
      <c r="J1701">
        <v>-5.4011631456873896</v>
      </c>
      <c r="K1701">
        <v>540.49213159808198</v>
      </c>
      <c r="L1701">
        <v>445.76842724849899</v>
      </c>
      <c r="M1701">
        <v>55.430652206715401</v>
      </c>
      <c r="N1701">
        <v>1.19232526267702</v>
      </c>
      <c r="O1701">
        <v>26.7353717741248</v>
      </c>
      <c r="P1701">
        <v>1062.4752475247501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E1702">
        <v>573.69000000000005</v>
      </c>
      <c r="F1702">
        <v>154.44999999999999</v>
      </c>
      <c r="G1702">
        <v>248.62039290683799</v>
      </c>
      <c r="H1702">
        <v>-34.354120383677397</v>
      </c>
      <c r="I1702">
        <v>60.430246306460702</v>
      </c>
      <c r="J1702">
        <v>-12.0470390104381</v>
      </c>
      <c r="K1702">
        <v>198.42553500794401</v>
      </c>
      <c r="L1702">
        <v>148.47177674589099</v>
      </c>
      <c r="M1702">
        <v>33.734411452772797</v>
      </c>
      <c r="N1702">
        <v>1.7388366573835801</v>
      </c>
      <c r="O1702">
        <v>167.594690838459</v>
      </c>
      <c r="P1702">
        <v>313.964084695792</v>
      </c>
      <c r="Q1702">
        <v>0.20890771989482901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716</v>
      </c>
      <c r="E1703">
        <v>572.91008088000001</v>
      </c>
      <c r="F1703">
        <v>402.8</v>
      </c>
      <c r="G1703">
        <v>-48.259011050693303</v>
      </c>
      <c r="H1703">
        <v>-3.1362199636860799</v>
      </c>
      <c r="I1703">
        <v>-10.852951091486201</v>
      </c>
      <c r="J1703">
        <v>2.4732598169708502</v>
      </c>
      <c r="K1703">
        <v>373.71346160811999</v>
      </c>
      <c r="L1703">
        <v>398.73192401919903</v>
      </c>
      <c r="M1703">
        <v>58.219793363061598</v>
      </c>
      <c r="N1703">
        <v>2.0854133469796299</v>
      </c>
      <c r="O1703">
        <v>37.288977159880801</v>
      </c>
      <c r="P1703">
        <v>33.377483443708599</v>
      </c>
      <c r="Q1703">
        <v>3.5898451081110001E-3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E1704">
        <v>572.82849999999996</v>
      </c>
      <c r="F1704">
        <v>59.99</v>
      </c>
      <c r="G1704">
        <v>843.430678287305</v>
      </c>
      <c r="H1704">
        <v>-2.7978387898892398</v>
      </c>
      <c r="I1704">
        <v>78.889417481883598</v>
      </c>
      <c r="J1704">
        <v>-6.0640885129664603</v>
      </c>
      <c r="K1704">
        <v>53.855978339072003</v>
      </c>
      <c r="L1704">
        <v>38.830554912008097</v>
      </c>
      <c r="M1704">
        <v>42.715743268826401</v>
      </c>
      <c r="N1704">
        <v>1.3361733574441901</v>
      </c>
      <c r="O1704">
        <v>2.8671445240873301</v>
      </c>
      <c r="P1704">
        <v>1008.87245841035</v>
      </c>
      <c r="Q1704">
        <v>0.216524864683594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716</v>
      </c>
      <c r="E1705">
        <v>572.42843553</v>
      </c>
      <c r="F1705">
        <v>76.930000000000007</v>
      </c>
      <c r="G1705">
        <v>301.08247810700999</v>
      </c>
      <c r="H1705">
        <v>-1.3479383253902399</v>
      </c>
      <c r="I1705">
        <v>132.11241626205401</v>
      </c>
      <c r="J1705">
        <v>-5.3521374379615398</v>
      </c>
      <c r="K1705">
        <v>73.846158131637097</v>
      </c>
      <c r="L1705">
        <v>53.676682309325898</v>
      </c>
      <c r="M1705">
        <v>51.684853934775298</v>
      </c>
      <c r="N1705">
        <v>2.18866685331994</v>
      </c>
      <c r="O1705">
        <v>15.559599636032701</v>
      </c>
      <c r="P1705">
        <v>352.529411764705</v>
      </c>
      <c r="Q1705">
        <v>8.8210582944158997E-2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391</v>
      </c>
      <c r="E1706">
        <v>572.32524173000002</v>
      </c>
      <c r="F1706">
        <v>2509.3000000000002</v>
      </c>
      <c r="G1706">
        <v>42.690642837290802</v>
      </c>
      <c r="H1706">
        <v>18.853709839031598</v>
      </c>
      <c r="I1706">
        <v>21.786748165363701</v>
      </c>
      <c r="J1706">
        <v>29.1226433429506</v>
      </c>
      <c r="K1706">
        <v>1878.4150947568701</v>
      </c>
      <c r="L1706">
        <v>1812.16657468679</v>
      </c>
      <c r="M1706">
        <v>80.869840814159204</v>
      </c>
      <c r="N1706">
        <v>3.5705358984767499</v>
      </c>
      <c r="O1706">
        <v>7.5997290080898896</v>
      </c>
      <c r="P1706">
        <v>73.090984341587898</v>
      </c>
      <c r="Q1706">
        <v>-4.3933050469392998E-2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542</v>
      </c>
      <c r="E1707">
        <v>568.09934399999997</v>
      </c>
      <c r="F1707">
        <v>156.62</v>
      </c>
      <c r="G1707">
        <v>-27.734191634417801</v>
      </c>
      <c r="H1707">
        <v>-50.360504375182501</v>
      </c>
      <c r="I1707">
        <v>-12.647057155578601</v>
      </c>
      <c r="J1707">
        <v>-2.4147378063208702</v>
      </c>
      <c r="O1707">
        <v>5.7336227812539704</v>
      </c>
      <c r="P1707">
        <v>8.9303101961329698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140</v>
      </c>
      <c r="E1708">
        <v>564.42997748999903</v>
      </c>
      <c r="F1708">
        <v>12.72</v>
      </c>
      <c r="G1708">
        <v>27.5399100447063</v>
      </c>
      <c r="H1708">
        <v>-5.73978678258998</v>
      </c>
      <c r="I1708">
        <v>8.4842650482948194</v>
      </c>
      <c r="J1708">
        <v>-4.7473717390700596</v>
      </c>
      <c r="K1708">
        <v>13.4215935872407</v>
      </c>
      <c r="L1708">
        <v>12.501405386182499</v>
      </c>
      <c r="M1708">
        <v>42.088890955825498</v>
      </c>
      <c r="N1708">
        <v>1.2551801406471701</v>
      </c>
      <c r="O1708">
        <v>35.6132075471698</v>
      </c>
      <c r="P1708">
        <v>79.154929577464799</v>
      </c>
      <c r="Q1708">
        <v>1.0170863471748001E-2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278</v>
      </c>
      <c r="E1709">
        <v>561.12573999999995</v>
      </c>
      <c r="F1709">
        <v>175.48</v>
      </c>
      <c r="G1709">
        <v>8.29224354825093</v>
      </c>
      <c r="H1709">
        <v>1.54078386958394</v>
      </c>
      <c r="I1709">
        <v>-35.298118843328197</v>
      </c>
      <c r="J1709">
        <v>-3.97395717481945</v>
      </c>
      <c r="K1709">
        <v>170.03942102572699</v>
      </c>
      <c r="L1709">
        <v>169.59444234412001</v>
      </c>
      <c r="M1709">
        <v>57.769357738128498</v>
      </c>
      <c r="N1709">
        <v>1.5124392498324</v>
      </c>
      <c r="O1709">
        <v>35.627991793936602</v>
      </c>
      <c r="P1709">
        <v>42.782750203417301</v>
      </c>
      <c r="Q1709">
        <v>7.4872422464910002E-3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129</v>
      </c>
      <c r="E1710">
        <v>560.31993555199995</v>
      </c>
      <c r="F1710">
        <v>55.38</v>
      </c>
      <c r="G1710">
        <v>139.57833479190799</v>
      </c>
      <c r="H1710">
        <v>18.505121925275098</v>
      </c>
      <c r="I1710">
        <v>56.611941850408499</v>
      </c>
      <c r="J1710">
        <v>4.5631751979612796</v>
      </c>
      <c r="K1710">
        <v>44.453828884495003</v>
      </c>
      <c r="L1710">
        <v>37.806417259895802</v>
      </c>
      <c r="M1710">
        <v>80.029059296503206</v>
      </c>
      <c r="N1710">
        <v>3.0995781722464502</v>
      </c>
      <c r="O1710">
        <v>4.7309498013723399</v>
      </c>
      <c r="P1710">
        <v>170.80684596577001</v>
      </c>
      <c r="Q1710">
        <v>0.16193403109285401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21</v>
      </c>
      <c r="E1711">
        <v>560.07049866299997</v>
      </c>
      <c r="F1711">
        <v>182.67</v>
      </c>
      <c r="G1711">
        <v>8.3411501959270993</v>
      </c>
      <c r="H1711">
        <v>14.4108188048509</v>
      </c>
      <c r="I1711">
        <v>-17.895808567111299</v>
      </c>
      <c r="J1711">
        <v>7.3485316040073299</v>
      </c>
      <c r="K1711">
        <v>159.09575426836901</v>
      </c>
      <c r="L1711">
        <v>157.61864209573901</v>
      </c>
      <c r="M1711">
        <v>80.037405929733794</v>
      </c>
      <c r="N1711">
        <v>2.54234963810298</v>
      </c>
      <c r="O1711">
        <v>17.917556248973501</v>
      </c>
      <c r="P1711">
        <v>53.3753148614609</v>
      </c>
      <c r="Q1711">
        <v>-8.1182443749399996E-4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535</v>
      </c>
      <c r="E1712">
        <v>559.94147650000002</v>
      </c>
      <c r="F1712">
        <v>23.69</v>
      </c>
      <c r="G1712">
        <v>127.196950906566</v>
      </c>
      <c r="H1712">
        <v>-15.290134004812201</v>
      </c>
      <c r="I1712">
        <v>13.0790589425504</v>
      </c>
      <c r="J1712">
        <v>0.76336676884250398</v>
      </c>
      <c r="K1712">
        <v>19.723927639443101</v>
      </c>
      <c r="L1712">
        <v>17.096192886491501</v>
      </c>
      <c r="M1712">
        <v>59.570254724525903</v>
      </c>
      <c r="N1712">
        <v>2.1855389307297601</v>
      </c>
      <c r="O1712">
        <v>3.2503165892781598</v>
      </c>
      <c r="P1712">
        <v>156.10810810810801</v>
      </c>
      <c r="Q1712">
        <v>-2.5190737748017E-2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21</v>
      </c>
      <c r="E1713">
        <v>556.69398824799998</v>
      </c>
      <c r="F1713">
        <v>16.850000000000001</v>
      </c>
      <c r="G1713">
        <v>-1.0415691567710501</v>
      </c>
      <c r="H1713">
        <v>-10.439340354018499</v>
      </c>
      <c r="I1713">
        <v>-30.522760397938601</v>
      </c>
      <c r="J1713">
        <v>-4.4007863634080504</v>
      </c>
      <c r="K1713">
        <v>17.555418397773199</v>
      </c>
      <c r="L1713">
        <v>17.789547954338001</v>
      </c>
      <c r="M1713">
        <v>33.430661959954698</v>
      </c>
      <c r="N1713">
        <v>0.77269754727195805</v>
      </c>
      <c r="O1713">
        <v>56.676557863501401</v>
      </c>
      <c r="P1713">
        <v>24.354243542435398</v>
      </c>
      <c r="Q1713">
        <v>-5.1115616723609999E-3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E1714">
        <v>556.40229336999903</v>
      </c>
      <c r="F1714">
        <v>586.79999999999995</v>
      </c>
      <c r="G1714">
        <v>219.463368584748</v>
      </c>
      <c r="H1714">
        <v>13.136169850063</v>
      </c>
      <c r="I1714">
        <v>12.273180819275099</v>
      </c>
      <c r="J1714">
        <v>-2.6561247565812098</v>
      </c>
      <c r="K1714">
        <v>532.32367002771105</v>
      </c>
      <c r="L1714">
        <v>460.66413109074603</v>
      </c>
      <c r="M1714">
        <v>63.232342366881198</v>
      </c>
      <c r="N1714">
        <v>1.2064987221613701</v>
      </c>
      <c r="O1714">
        <v>19.384798909338699</v>
      </c>
      <c r="P1714">
        <v>293.82550335570397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347</v>
      </c>
      <c r="E1715">
        <v>555.32682892499997</v>
      </c>
      <c r="F1715">
        <v>89.14</v>
      </c>
      <c r="G1715">
        <v>-3.2680470584314198</v>
      </c>
      <c r="H1715">
        <v>-0.42085295906056103</v>
      </c>
      <c r="I1715">
        <v>-29.471550282446401</v>
      </c>
      <c r="J1715">
        <v>2.3231713705305799</v>
      </c>
      <c r="K1715">
        <v>87.192006708254794</v>
      </c>
      <c r="L1715">
        <v>91.698328751437302</v>
      </c>
      <c r="M1715">
        <v>67.520264521788803</v>
      </c>
      <c r="N1715">
        <v>1.4786765273626301</v>
      </c>
      <c r="O1715">
        <v>50.774063271258697</v>
      </c>
      <c r="P1715">
        <v>24.323570432356998</v>
      </c>
      <c r="Q1715">
        <v>1.5593222731885001E-2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143</v>
      </c>
      <c r="E1716">
        <v>554.92499588999999</v>
      </c>
      <c r="F1716">
        <v>69</v>
      </c>
      <c r="G1716">
        <v>-46.593734958422701</v>
      </c>
      <c r="H1716">
        <v>-19.849963064641202</v>
      </c>
      <c r="I1716">
        <v>-28.019662362322698</v>
      </c>
      <c r="J1716">
        <v>-11.6952279195333</v>
      </c>
      <c r="K1716">
        <v>75.878284724643393</v>
      </c>
      <c r="L1716">
        <v>77.834356602098197</v>
      </c>
      <c r="M1716">
        <v>23.500649208415101</v>
      </c>
      <c r="N1716">
        <v>3.42076923063988</v>
      </c>
      <c r="O1716">
        <v>60.7246376811594</v>
      </c>
      <c r="P1716">
        <v>4.2296072507552704</v>
      </c>
      <c r="Q1716">
        <v>8.6983722681453005E-2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613</v>
      </c>
      <c r="E1717">
        <v>552.53962094399901</v>
      </c>
      <c r="F1717">
        <v>21.51</v>
      </c>
      <c r="G1717">
        <v>-15.207663743729499</v>
      </c>
      <c r="H1717">
        <v>-8.3266530413312303</v>
      </c>
      <c r="I1717">
        <v>-30.840622826439599</v>
      </c>
      <c r="J1717">
        <v>-4.5217858676052201</v>
      </c>
      <c r="K1717">
        <v>21.934811265483901</v>
      </c>
      <c r="L1717">
        <v>23.377833042277</v>
      </c>
      <c r="M1717">
        <v>38.281056223664798</v>
      </c>
      <c r="N1717">
        <v>0.80105649986652105</v>
      </c>
      <c r="O1717">
        <v>64.574616457461602</v>
      </c>
      <c r="P1717">
        <v>12.9133858267716</v>
      </c>
      <c r="Q1717">
        <v>4.5600488770985E-2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27</v>
      </c>
      <c r="E1718">
        <v>551.59506405000002</v>
      </c>
      <c r="F1718">
        <v>1.9</v>
      </c>
      <c r="G1718">
        <v>39.504289300861402</v>
      </c>
      <c r="H1718">
        <v>11.167382335057001</v>
      </c>
      <c r="I1718">
        <v>-15.952354670015</v>
      </c>
      <c r="J1718">
        <v>-2.4866332311574801</v>
      </c>
      <c r="K1718">
        <v>1.73877063807901</v>
      </c>
      <c r="L1718">
        <v>1.73349831699618</v>
      </c>
      <c r="M1718">
        <v>63.299181464588401</v>
      </c>
      <c r="N1718">
        <v>0.77321913244324503</v>
      </c>
      <c r="O1718">
        <v>21.052631578947299</v>
      </c>
      <c r="P1718">
        <v>72.727272727272705</v>
      </c>
      <c r="Q1718">
        <v>-3.1725180434702002E-2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E1719">
        <v>546.76628696</v>
      </c>
      <c r="F1719">
        <v>41.28</v>
      </c>
      <c r="G1719">
        <v>-23.224920863899399</v>
      </c>
      <c r="H1719">
        <v>-0.84363194719904699</v>
      </c>
      <c r="I1719">
        <v>-23.085177147665</v>
      </c>
      <c r="J1719">
        <v>-5.2186162740213602</v>
      </c>
      <c r="K1719">
        <v>41.297127008712501</v>
      </c>
      <c r="L1719">
        <v>41.867877257838103</v>
      </c>
      <c r="M1719">
        <v>42.716349891436202</v>
      </c>
      <c r="N1719">
        <v>1.1039685577339</v>
      </c>
      <c r="O1719">
        <v>26.162790697674399</v>
      </c>
      <c r="P1719">
        <v>25.090909090909001</v>
      </c>
      <c r="Q1719">
        <v>1.1207974895547999E-2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62</v>
      </c>
      <c r="E1720">
        <v>546.25374699999998</v>
      </c>
      <c r="F1720">
        <v>171.85</v>
      </c>
      <c r="G1720">
        <v>74.527343347949696</v>
      </c>
      <c r="H1720">
        <v>-2.6940352097918998</v>
      </c>
      <c r="I1720">
        <v>0.48358142846629598</v>
      </c>
      <c r="J1720">
        <v>-5.1681974769675501</v>
      </c>
      <c r="K1720">
        <v>172.38612084914101</v>
      </c>
      <c r="L1720">
        <v>142.379841929771</v>
      </c>
      <c r="M1720">
        <v>41.092684334824902</v>
      </c>
      <c r="N1720">
        <v>0.39122450902355699</v>
      </c>
      <c r="O1720">
        <v>27.2456185722064</v>
      </c>
      <c r="P1720">
        <v>109.955434149184</v>
      </c>
      <c r="Q1720">
        <v>0.12568757256786101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230</v>
      </c>
      <c r="E1721">
        <v>545.78137500000003</v>
      </c>
      <c r="F1721">
        <v>1434.3</v>
      </c>
      <c r="G1721">
        <v>35.353714391797098</v>
      </c>
      <c r="H1721">
        <v>-9.7286260683042602</v>
      </c>
      <c r="I1721">
        <v>-0.82489766755804705</v>
      </c>
      <c r="J1721">
        <v>-7.71959567900171</v>
      </c>
      <c r="K1721">
        <v>1389.2658277062801</v>
      </c>
      <c r="L1721">
        <v>1295.8274596906101</v>
      </c>
      <c r="M1721">
        <v>40.242630693147099</v>
      </c>
      <c r="N1721">
        <v>0.71915471130404796</v>
      </c>
      <c r="O1721">
        <v>15.802133444886</v>
      </c>
      <c r="P1721">
        <v>69.739644970414204</v>
      </c>
      <c r="Q1721">
        <v>7.4889592573326003E-2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542</v>
      </c>
      <c r="E1722">
        <v>545.29279583999903</v>
      </c>
      <c r="F1722">
        <v>130.59</v>
      </c>
      <c r="G1722">
        <v>-7.9493508763448197</v>
      </c>
      <c r="H1722">
        <v>3.3745660935162101</v>
      </c>
      <c r="I1722">
        <v>-13.859417867041</v>
      </c>
      <c r="J1722">
        <v>-6.8837528879676499</v>
      </c>
      <c r="K1722">
        <v>120.025361780308</v>
      </c>
      <c r="L1722">
        <v>123.019565332578</v>
      </c>
      <c r="M1722">
        <v>57.899439241392002</v>
      </c>
      <c r="N1722">
        <v>1.9914473128879699</v>
      </c>
      <c r="O1722">
        <v>20.2236005819741</v>
      </c>
      <c r="P1722">
        <v>30.59</v>
      </c>
      <c r="Q1722">
        <v>-2.5534094599003999E-2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46</v>
      </c>
      <c r="E1723">
        <v>540.53947200000005</v>
      </c>
      <c r="F1723">
        <v>463.35</v>
      </c>
      <c r="G1723">
        <v>-5.1651567980069197</v>
      </c>
      <c r="H1723">
        <v>3.97474224584604</v>
      </c>
      <c r="I1723">
        <v>9.9478410247012103</v>
      </c>
      <c r="J1723">
        <v>-9.1679037678496993</v>
      </c>
      <c r="M1723">
        <v>48.967888867617503</v>
      </c>
      <c r="O1723">
        <v>27.765188302578999</v>
      </c>
      <c r="P1723">
        <v>51.918032786885199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1934</v>
      </c>
      <c r="E1724">
        <v>539.87199999999996</v>
      </c>
      <c r="F1724">
        <v>167.48</v>
      </c>
      <c r="G1724">
        <v>4.7230350681646902</v>
      </c>
      <c r="H1724">
        <v>-10.0802716561168</v>
      </c>
      <c r="I1724">
        <v>-22.851355196053898</v>
      </c>
      <c r="J1724">
        <v>-4.9325682375180699</v>
      </c>
      <c r="K1724">
        <v>176.00604040211499</v>
      </c>
      <c r="L1724">
        <v>169.944127259612</v>
      </c>
      <c r="M1724">
        <v>38.336127140848603</v>
      </c>
      <c r="N1724">
        <v>1.04642090109426</v>
      </c>
      <c r="O1724">
        <v>41.509433962264097</v>
      </c>
      <c r="P1724">
        <v>45.3819444444444</v>
      </c>
      <c r="Q1724">
        <v>0.11229944130421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998</v>
      </c>
      <c r="E1725">
        <v>538.66908432499997</v>
      </c>
      <c r="F1725">
        <v>326.14999999999998</v>
      </c>
      <c r="G1725">
        <v>31.1652048748204</v>
      </c>
      <c r="H1725">
        <v>90.698754884076607</v>
      </c>
      <c r="I1725">
        <v>45.925952208291797</v>
      </c>
      <c r="J1725">
        <v>-18.7935876676083</v>
      </c>
      <c r="M1725">
        <v>50.303389364209401</v>
      </c>
      <c r="O1725">
        <v>19.5308906944657</v>
      </c>
      <c r="P1725">
        <v>64.7222222222222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62</v>
      </c>
      <c r="E1726">
        <v>537.79274736000002</v>
      </c>
      <c r="F1726">
        <v>335.5</v>
      </c>
      <c r="G1726">
        <v>53.172528495047302</v>
      </c>
      <c r="H1726">
        <v>-10.4623939435028</v>
      </c>
      <c r="I1726">
        <v>-19.833397581476198</v>
      </c>
      <c r="J1726">
        <v>-0.23927044259305899</v>
      </c>
      <c r="K1726">
        <v>340.73248023092901</v>
      </c>
      <c r="L1726">
        <v>327.93570940160902</v>
      </c>
      <c r="M1726">
        <v>51.731662781547499</v>
      </c>
      <c r="N1726">
        <v>1.9071801371494701</v>
      </c>
      <c r="O1726">
        <v>40.089418777943301</v>
      </c>
      <c r="Q1726">
        <v>6.3563208082757006E-2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542</v>
      </c>
      <c r="E1727">
        <v>535.49531265999997</v>
      </c>
      <c r="F1727">
        <v>488.55</v>
      </c>
      <c r="G1727">
        <v>80.352539874369796</v>
      </c>
      <c r="H1727">
        <v>11.858789788090601</v>
      </c>
      <c r="I1727">
        <v>50.471732559457898</v>
      </c>
      <c r="J1727">
        <v>4.3069727867080498</v>
      </c>
      <c r="K1727">
        <v>385.95088962406402</v>
      </c>
      <c r="L1727">
        <v>327.34383725481098</v>
      </c>
      <c r="M1727">
        <v>78.233640580449503</v>
      </c>
      <c r="N1727">
        <v>1.9390015579047399</v>
      </c>
      <c r="O1727">
        <v>1.5249206836557001</v>
      </c>
      <c r="P1727">
        <v>123.746278910006</v>
      </c>
      <c r="Q1727">
        <v>2.0716979268850001E-3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21</v>
      </c>
      <c r="E1728">
        <v>532.78286400000002</v>
      </c>
      <c r="F1728">
        <v>533.79999999999995</v>
      </c>
      <c r="G1728">
        <v>49.590674679600603</v>
      </c>
      <c r="H1728">
        <v>8.4377061949380998</v>
      </c>
      <c r="I1728">
        <v>64.351422013071897</v>
      </c>
      <c r="J1728">
        <v>-17.752047012891701</v>
      </c>
      <c r="K1728">
        <v>505.48157543047398</v>
      </c>
      <c r="M1728">
        <v>37.2090384317315</v>
      </c>
      <c r="O1728">
        <v>42.3754215061821</v>
      </c>
      <c r="P1728">
        <v>104.44274224435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998</v>
      </c>
      <c r="E1729">
        <v>529.59420639999996</v>
      </c>
      <c r="F1729">
        <v>109.15</v>
      </c>
      <c r="G1729">
        <v>66.350390060005594</v>
      </c>
      <c r="H1729">
        <v>-8.1578046563673308</v>
      </c>
      <c r="I1729">
        <v>16.262097544437101</v>
      </c>
      <c r="J1729">
        <v>-8.02044106033898</v>
      </c>
      <c r="K1729">
        <v>107.148441961298</v>
      </c>
      <c r="L1729">
        <v>95.581195957307798</v>
      </c>
      <c r="M1729">
        <v>52.708508711538897</v>
      </c>
      <c r="N1729">
        <v>0.96146166934617505</v>
      </c>
      <c r="O1729">
        <v>18.094365551992599</v>
      </c>
      <c r="P1729">
        <v>99.3607305936073</v>
      </c>
      <c r="Q1729">
        <v>8.6611229783145005E-2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3617</v>
      </c>
      <c r="E1730">
        <v>529.52</v>
      </c>
      <c r="F1730">
        <v>136.91999999999999</v>
      </c>
      <c r="G1730">
        <v>4.7154694250850397</v>
      </c>
      <c r="H1730">
        <v>-6.7800329947111901</v>
      </c>
      <c r="I1730">
        <v>1.7390033546763</v>
      </c>
      <c r="J1730">
        <v>-6.5590969992734296</v>
      </c>
      <c r="K1730">
        <v>136.33845143652599</v>
      </c>
      <c r="M1730">
        <v>50.3959130267354</v>
      </c>
      <c r="N1730">
        <v>0.54909142447350401</v>
      </c>
      <c r="O1730">
        <v>86.495763949751606</v>
      </c>
      <c r="P1730">
        <v>42.624999999999901</v>
      </c>
    </row>
    <row r="1731" spans="1:17" hidden="1" x14ac:dyDescent="0.3">
      <c r="A1731" t="s">
        <v>3618</v>
      </c>
      <c r="B1731" t="s">
        <v>3619</v>
      </c>
      <c r="C1731" t="str">
        <f>IFERROR(VLOOKUP(Table1[[#This Row],[Ticker]],[1]!Table1[[Symbol]:[Industry]],2,FALSE),"-")</f>
        <v>-</v>
      </c>
      <c r="D1731" t="s">
        <v>140</v>
      </c>
      <c r="E1731">
        <v>528.45974999999999</v>
      </c>
      <c r="F1731">
        <v>339.5</v>
      </c>
      <c r="G1731">
        <v>119.462023085863</v>
      </c>
      <c r="H1731">
        <v>-19.183369435457401</v>
      </c>
      <c r="I1731">
        <v>-12.0304432481036</v>
      </c>
      <c r="J1731">
        <v>-7.8960895603576402</v>
      </c>
      <c r="K1731">
        <v>360.23376845168502</v>
      </c>
      <c r="L1731">
        <v>302.849703739002</v>
      </c>
      <c r="M1731">
        <v>31.920498639183499</v>
      </c>
      <c r="N1731">
        <v>0.60098237440382996</v>
      </c>
      <c r="O1731">
        <v>33.726067746686297</v>
      </c>
      <c r="P1731">
        <v>208.636363636363</v>
      </c>
      <c r="Q1731">
        <v>0.25158749660420399</v>
      </c>
    </row>
    <row r="1732" spans="1:17" hidden="1" x14ac:dyDescent="0.3">
      <c r="A1732" t="s">
        <v>3620</v>
      </c>
      <c r="B1732" t="s">
        <v>3621</v>
      </c>
      <c r="C1732" t="str">
        <f>IFERROR(VLOOKUP(Table1[[#This Row],[Ticker]],[1]!Table1[[Symbol]:[Industry]],2,FALSE),"-")</f>
        <v>-</v>
      </c>
      <c r="D1732" t="s">
        <v>218</v>
      </c>
      <c r="E1732">
        <v>528.10619999999994</v>
      </c>
      <c r="F1732">
        <v>928.8</v>
      </c>
      <c r="G1732">
        <v>493.48689799651299</v>
      </c>
      <c r="H1732">
        <v>21.948350158633598</v>
      </c>
      <c r="I1732">
        <v>361.11880161969202</v>
      </c>
      <c r="J1732">
        <v>-2.6333766559232501</v>
      </c>
      <c r="K1732">
        <v>642.530533193358</v>
      </c>
      <c r="L1732">
        <v>385.29143954390901</v>
      </c>
      <c r="M1732">
        <v>67.699275223891107</v>
      </c>
      <c r="N1732">
        <v>1.1028644876973901</v>
      </c>
      <c r="O1732">
        <v>0</v>
      </c>
      <c r="P1732">
        <v>610.36328871892897</v>
      </c>
    </row>
    <row r="1733" spans="1:17" hidden="1" x14ac:dyDescent="0.3">
      <c r="A1733" t="s">
        <v>3622</v>
      </c>
      <c r="B1733" t="s">
        <v>3623</v>
      </c>
      <c r="C1733" t="str">
        <f>IFERROR(VLOOKUP(Table1[[#This Row],[Ticker]],[1]!Table1[[Symbol]:[Industry]],2,FALSE),"-")</f>
        <v>-</v>
      </c>
      <c r="D1733" t="s">
        <v>542</v>
      </c>
      <c r="E1733">
        <v>523.11110159999998</v>
      </c>
      <c r="F1733">
        <v>414.75</v>
      </c>
      <c r="G1733">
        <v>-34.085195026742099</v>
      </c>
      <c r="H1733">
        <v>2.4436563408033298</v>
      </c>
      <c r="I1733">
        <v>-19.0918895537359</v>
      </c>
      <c r="J1733">
        <v>-5.8879937753751701</v>
      </c>
      <c r="M1733">
        <v>48.868121578497203</v>
      </c>
      <c r="O1733">
        <v>31.862567811934898</v>
      </c>
      <c r="P1733">
        <v>53.327171903881698</v>
      </c>
    </row>
    <row r="1734" spans="1:17" hidden="1" x14ac:dyDescent="0.3">
      <c r="A1734" t="s">
        <v>3624</v>
      </c>
      <c r="B1734" t="s">
        <v>3625</v>
      </c>
      <c r="C1734" t="str">
        <f>IFERROR(VLOOKUP(Table1[[#This Row],[Ticker]],[1]!Table1[[Symbol]:[Industry]],2,FALSE),"-")</f>
        <v>-</v>
      </c>
      <c r="D1734" t="s">
        <v>21</v>
      </c>
      <c r="E1734">
        <v>523.05629999999996</v>
      </c>
      <c r="F1734">
        <v>73.650000000000006</v>
      </c>
      <c r="G1734">
        <v>-1.5153140712761</v>
      </c>
      <c r="H1734">
        <v>1.8225086171343501</v>
      </c>
      <c r="I1734">
        <v>8.4155545682345601</v>
      </c>
      <c r="J1734">
        <v>-8.8707113205454602E-2</v>
      </c>
      <c r="K1734">
        <v>76.071658214110698</v>
      </c>
      <c r="L1734">
        <v>65.511961776697802</v>
      </c>
      <c r="M1734">
        <v>44.009455886093399</v>
      </c>
      <c r="N1734">
        <v>1.11805168246886</v>
      </c>
      <c r="O1734">
        <v>22.810590631364501</v>
      </c>
      <c r="P1734">
        <v>98.785425101214599</v>
      </c>
      <c r="Q1734">
        <v>0.22302858663892999</v>
      </c>
    </row>
    <row r="1735" spans="1:17" hidden="1" x14ac:dyDescent="0.3">
      <c r="A1735" t="s">
        <v>3626</v>
      </c>
      <c r="B1735" t="s">
        <v>3627</v>
      </c>
      <c r="C1735" t="str">
        <f>IFERROR(VLOOKUP(Table1[[#This Row],[Ticker]],[1]!Table1[[Symbol]:[Industry]],2,FALSE),"-")</f>
        <v>-</v>
      </c>
      <c r="D1735" t="s">
        <v>230</v>
      </c>
      <c r="E1735">
        <v>522.74999200000002</v>
      </c>
      <c r="F1735">
        <v>82.78</v>
      </c>
      <c r="G1735">
        <v>-14.0340730082065</v>
      </c>
      <c r="H1735">
        <v>-4.3530923554417704</v>
      </c>
      <c r="I1735">
        <v>-20.581175630713702</v>
      </c>
      <c r="J1735">
        <v>-2.7526549965746501</v>
      </c>
      <c r="K1735">
        <v>83.394899113432004</v>
      </c>
      <c r="L1735">
        <v>83.569041623056094</v>
      </c>
      <c r="M1735">
        <v>49.2451799650838</v>
      </c>
      <c r="N1735">
        <v>0.92128654691682599</v>
      </c>
      <c r="O1735">
        <v>50.700652331481002</v>
      </c>
      <c r="P1735">
        <v>19.884141926140401</v>
      </c>
      <c r="Q1735">
        <v>9.8528988730460006E-3</v>
      </c>
    </row>
    <row r="1736" spans="1:17" hidden="1" x14ac:dyDescent="0.3">
      <c r="A1736" t="s">
        <v>3628</v>
      </c>
      <c r="B1736" t="s">
        <v>3629</v>
      </c>
      <c r="C1736" t="str">
        <f>IFERROR(VLOOKUP(Table1[[#This Row],[Ticker]],[1]!Table1[[Symbol]:[Industry]],2,FALSE),"-")</f>
        <v>-</v>
      </c>
      <c r="D1736" t="s">
        <v>278</v>
      </c>
      <c r="E1736">
        <v>519.83000685000002</v>
      </c>
      <c r="F1736">
        <v>95.97</v>
      </c>
      <c r="G1736">
        <v>-41.627174778585001</v>
      </c>
      <c r="H1736">
        <v>-3.7840134775052401</v>
      </c>
      <c r="I1736">
        <v>-9.2461232160090994</v>
      </c>
      <c r="J1736">
        <v>-5.9519797658109503</v>
      </c>
      <c r="K1736">
        <v>98.889649984533406</v>
      </c>
      <c r="L1736">
        <v>101.569369194789</v>
      </c>
      <c r="M1736">
        <v>53.608141816122902</v>
      </c>
      <c r="N1736">
        <v>0.79611411543614397</v>
      </c>
      <c r="O1736">
        <v>38.011878712097499</v>
      </c>
      <c r="P1736">
        <v>24.652552279516801</v>
      </c>
      <c r="Q1736">
        <v>0.166621194268529</v>
      </c>
    </row>
    <row r="1737" spans="1:17" hidden="1" x14ac:dyDescent="0.3">
      <c r="A1737" t="s">
        <v>3630</v>
      </c>
      <c r="B1737" t="s">
        <v>3631</v>
      </c>
      <c r="C1737" t="str">
        <f>IFERROR(VLOOKUP(Table1[[#This Row],[Ticker]],[1]!Table1[[Symbol]:[Industry]],2,FALSE),"-")</f>
        <v>-</v>
      </c>
      <c r="D1737" t="s">
        <v>659</v>
      </c>
      <c r="E1737">
        <v>517.08026533999998</v>
      </c>
      <c r="F1737">
        <v>20.41</v>
      </c>
      <c r="G1737">
        <v>20.2655456833463</v>
      </c>
      <c r="H1737">
        <v>-13.7500463533556</v>
      </c>
      <c r="I1737">
        <v>-5.7461691030047204</v>
      </c>
      <c r="J1737">
        <v>-7.8067838902911904</v>
      </c>
      <c r="K1737">
        <v>20.9759294559925</v>
      </c>
      <c r="L1737">
        <v>20.278986321581499</v>
      </c>
      <c r="M1737">
        <v>34.100403585516801</v>
      </c>
      <c r="N1737">
        <v>1.3037929901802601</v>
      </c>
      <c r="O1737">
        <v>39.637432631063199</v>
      </c>
      <c r="P1737">
        <v>46.834532374100696</v>
      </c>
      <c r="Q1737">
        <v>4.6454047956465003E-2</v>
      </c>
    </row>
    <row r="1738" spans="1:17" hidden="1" x14ac:dyDescent="0.3">
      <c r="A1738" t="s">
        <v>3632</v>
      </c>
      <c r="B1738" t="s">
        <v>3633</v>
      </c>
      <c r="C1738" t="str">
        <f>IFERROR(VLOOKUP(Table1[[#This Row],[Ticker]],[1]!Table1[[Symbol]:[Industry]],2,FALSE),"-")</f>
        <v>-</v>
      </c>
      <c r="D1738" t="s">
        <v>1113</v>
      </c>
      <c r="E1738">
        <v>516.88779652799997</v>
      </c>
      <c r="F1738">
        <v>135.77000000000001</v>
      </c>
      <c r="G1738">
        <v>43.843978470624599</v>
      </c>
      <c r="H1738">
        <v>3.6097741678232298</v>
      </c>
      <c r="I1738">
        <v>8.51090973825597</v>
      </c>
      <c r="J1738">
        <v>2.9621856664802899</v>
      </c>
      <c r="K1738">
        <v>129.81614861902699</v>
      </c>
      <c r="L1738">
        <v>124.439502392424</v>
      </c>
      <c r="M1738">
        <v>64.995184031324996</v>
      </c>
      <c r="N1738">
        <v>1.70296683337701</v>
      </c>
      <c r="O1738">
        <v>28.047433159018901</v>
      </c>
      <c r="P1738">
        <v>73.176020408163197</v>
      </c>
      <c r="Q1738">
        <v>1.6556517740398E-2</v>
      </c>
    </row>
    <row r="1739" spans="1:17" hidden="1" x14ac:dyDescent="0.3">
      <c r="A1739" t="s">
        <v>3634</v>
      </c>
      <c r="B1739" t="s">
        <v>3635</v>
      </c>
      <c r="C1739" t="str">
        <f>IFERROR(VLOOKUP(Table1[[#This Row],[Ticker]],[1]!Table1[[Symbol]:[Industry]],2,FALSE),"-")</f>
        <v>-</v>
      </c>
      <c r="D1739" t="s">
        <v>542</v>
      </c>
      <c r="E1739">
        <v>516.39899219999995</v>
      </c>
      <c r="F1739">
        <v>528</v>
      </c>
      <c r="G1739">
        <v>-41.252290219001502</v>
      </c>
      <c r="H1739">
        <v>0.64637393169572399</v>
      </c>
      <c r="I1739">
        <v>-14.027159626416999</v>
      </c>
      <c r="J1739">
        <v>-0.43713593804072298</v>
      </c>
      <c r="K1739">
        <v>524.68769425624703</v>
      </c>
      <c r="L1739">
        <v>525.13858169739694</v>
      </c>
      <c r="M1739">
        <v>62.499432017018499</v>
      </c>
      <c r="N1739">
        <v>0.70953609707723198</v>
      </c>
      <c r="O1739">
        <v>21.022727272727199</v>
      </c>
      <c r="P1739">
        <v>18.3591123066577</v>
      </c>
    </row>
    <row r="1740" spans="1:17" hidden="1" x14ac:dyDescent="0.3">
      <c r="A1740" t="s">
        <v>3636</v>
      </c>
      <c r="B1740" t="s">
        <v>3637</v>
      </c>
      <c r="C1740" t="str">
        <f>IFERROR(VLOOKUP(Table1[[#This Row],[Ticker]],[1]!Table1[[Symbol]:[Industry]],2,FALSE),"-")</f>
        <v>-</v>
      </c>
      <c r="D1740" t="s">
        <v>1834</v>
      </c>
      <c r="E1740">
        <v>514.31219999999996</v>
      </c>
      <c r="F1740">
        <v>380.7</v>
      </c>
      <c r="G1740">
        <v>-45.244923510435797</v>
      </c>
      <c r="H1740">
        <v>-11.9045951996754</v>
      </c>
      <c r="I1740">
        <v>-24.655176839345099</v>
      </c>
      <c r="J1740">
        <v>-7.0836105611322999</v>
      </c>
      <c r="K1740">
        <v>413.13765112525198</v>
      </c>
      <c r="L1740">
        <v>425.85953201826999</v>
      </c>
      <c r="M1740">
        <v>40.618648181729696</v>
      </c>
      <c r="N1740">
        <v>1.0994364462597299</v>
      </c>
      <c r="O1740">
        <v>55.883898082479597</v>
      </c>
      <c r="P1740">
        <v>21.1841477001432</v>
      </c>
    </row>
    <row r="1741" spans="1:17" hidden="1" x14ac:dyDescent="0.3">
      <c r="A1741" t="s">
        <v>3638</v>
      </c>
      <c r="B1741" t="s">
        <v>3639</v>
      </c>
      <c r="C1741" t="str">
        <f>IFERROR(VLOOKUP(Table1[[#This Row],[Ticker]],[1]!Table1[[Symbol]:[Industry]],2,FALSE),"-")</f>
        <v>-</v>
      </c>
      <c r="E1741">
        <v>513.55090186400002</v>
      </c>
      <c r="F1741">
        <v>115.64</v>
      </c>
      <c r="G1741">
        <v>-38.543998141469103</v>
      </c>
      <c r="H1741">
        <v>-12.3120062707789</v>
      </c>
      <c r="I1741">
        <v>-24.2331945650281</v>
      </c>
      <c r="J1741">
        <v>-7.7307277193464596</v>
      </c>
      <c r="M1741">
        <v>0</v>
      </c>
      <c r="O1741">
        <v>15.876859218263499</v>
      </c>
      <c r="P1741">
        <v>1.15465360391882</v>
      </c>
    </row>
    <row r="1742" spans="1:17" hidden="1" x14ac:dyDescent="0.3">
      <c r="A1742" t="s">
        <v>3640</v>
      </c>
      <c r="B1742" t="s">
        <v>3641</v>
      </c>
      <c r="C1742" t="str">
        <f>IFERROR(VLOOKUP(Table1[[#This Row],[Ticker]],[1]!Table1[[Symbol]:[Industry]],2,FALSE),"-")</f>
        <v>-</v>
      </c>
      <c r="D1742" t="s">
        <v>267</v>
      </c>
      <c r="E1742">
        <v>513.43748022</v>
      </c>
      <c r="F1742">
        <v>325.14999999999998</v>
      </c>
      <c r="G1742">
        <v>-15.5309123218926</v>
      </c>
      <c r="H1742">
        <v>-0.94722212741756595</v>
      </c>
      <c r="I1742">
        <v>-9.4381492376079308</v>
      </c>
      <c r="J1742">
        <v>-0.36285689135328097</v>
      </c>
      <c r="K1742">
        <v>295.64271250428601</v>
      </c>
      <c r="L1742">
        <v>297.90154497807498</v>
      </c>
      <c r="M1742">
        <v>59.777459541425998</v>
      </c>
      <c r="N1742">
        <v>2.5469902931360102</v>
      </c>
      <c r="O1742">
        <v>10.3490696601568</v>
      </c>
      <c r="P1742">
        <v>23.396584440227699</v>
      </c>
      <c r="Q1742">
        <v>4.6396063916618997E-2</v>
      </c>
    </row>
    <row r="1743" spans="1:17" hidden="1" x14ac:dyDescent="0.3">
      <c r="A1743" t="s">
        <v>3642</v>
      </c>
      <c r="B1743" t="s">
        <v>3643</v>
      </c>
      <c r="C1743" t="str">
        <f>IFERROR(VLOOKUP(Table1[[#This Row],[Ticker]],[1]!Table1[[Symbol]:[Industry]],2,FALSE),"-")</f>
        <v>-</v>
      </c>
      <c r="D1743" t="s">
        <v>613</v>
      </c>
      <c r="E1743">
        <v>513.41279583199901</v>
      </c>
      <c r="F1743">
        <v>157.03</v>
      </c>
      <c r="G1743">
        <v>-30.780568270352902</v>
      </c>
      <c r="H1743">
        <v>-3.66908379224183</v>
      </c>
      <c r="I1743">
        <v>-4.9941900276398599</v>
      </c>
      <c r="J1743">
        <v>-2.5066318979130302</v>
      </c>
      <c r="K1743">
        <v>148.97568361865001</v>
      </c>
      <c r="L1743">
        <v>149.377989655433</v>
      </c>
      <c r="M1743">
        <v>52.729900085708103</v>
      </c>
      <c r="N1743">
        <v>1.65301244525818</v>
      </c>
      <c r="O1743">
        <v>14.627778131567201</v>
      </c>
      <c r="P1743">
        <v>18.023299511461801</v>
      </c>
      <c r="Q1743">
        <v>5.5384323408032003E-2</v>
      </c>
    </row>
    <row r="1744" spans="1:17" hidden="1" x14ac:dyDescent="0.3">
      <c r="A1744" t="s">
        <v>3644</v>
      </c>
      <c r="B1744" t="s">
        <v>3645</v>
      </c>
      <c r="C1744" t="str">
        <f>IFERROR(VLOOKUP(Table1[[#This Row],[Ticker]],[1]!Table1[[Symbol]:[Industry]],2,FALSE),"-")</f>
        <v>-</v>
      </c>
      <c r="D1744" t="s">
        <v>623</v>
      </c>
      <c r="E1744">
        <v>512.69618534400001</v>
      </c>
      <c r="F1744">
        <v>99.05</v>
      </c>
      <c r="G1744">
        <v>92.218691175831495</v>
      </c>
      <c r="H1744">
        <v>-27.583002325849499</v>
      </c>
      <c r="I1744">
        <v>55.798487080826703</v>
      </c>
      <c r="J1744">
        <v>-10.0320367136513</v>
      </c>
      <c r="K1744">
        <v>106.363490628699</v>
      </c>
      <c r="L1744">
        <v>78.381051894733403</v>
      </c>
      <c r="M1744">
        <v>25.728263085977201</v>
      </c>
      <c r="N1744">
        <v>0.91330548075476103</v>
      </c>
      <c r="O1744">
        <v>41.645633518425001</v>
      </c>
      <c r="P1744">
        <v>132.23915592028101</v>
      </c>
      <c r="Q1744">
        <v>4.8322662539979001E-2</v>
      </c>
    </row>
    <row r="1745" spans="1:17" hidden="1" x14ac:dyDescent="0.3">
      <c r="A1745" t="s">
        <v>3646</v>
      </c>
      <c r="B1745" t="s">
        <v>3647</v>
      </c>
      <c r="C1745" t="str">
        <f>IFERROR(VLOOKUP(Table1[[#This Row],[Ticker]],[1]!Table1[[Symbol]:[Industry]],2,FALSE),"-")</f>
        <v>-</v>
      </c>
      <c r="D1745" t="s">
        <v>129</v>
      </c>
      <c r="E1745">
        <v>512.32272</v>
      </c>
      <c r="F1745">
        <v>18.77</v>
      </c>
      <c r="G1745">
        <v>209.46546942508499</v>
      </c>
      <c r="H1745">
        <v>-17.993837708515901</v>
      </c>
      <c r="I1745">
        <v>52.977776334351702</v>
      </c>
      <c r="J1745">
        <v>-5.9002878496314004</v>
      </c>
      <c r="K1745">
        <v>19.860666439142701</v>
      </c>
      <c r="L1745">
        <v>15.278907905112099</v>
      </c>
      <c r="M1745">
        <v>37.757431931939301</v>
      </c>
      <c r="N1745">
        <v>0.74308032949257397</v>
      </c>
      <c r="O1745">
        <v>30.5274374001065</v>
      </c>
      <c r="P1745">
        <v>275.39999999999998</v>
      </c>
      <c r="Q1745">
        <v>0.154843589071334</v>
      </c>
    </row>
    <row r="1746" spans="1:17" hidden="1" x14ac:dyDescent="0.3">
      <c r="A1746" t="s">
        <v>3648</v>
      </c>
      <c r="B1746" t="s">
        <v>3649</v>
      </c>
      <c r="C1746" t="str">
        <f>IFERROR(VLOOKUP(Table1[[#This Row],[Ticker]],[1]!Table1[[Symbol]:[Industry]],2,FALSE),"-")</f>
        <v>-</v>
      </c>
      <c r="E1746">
        <v>510.16140923999899</v>
      </c>
      <c r="F1746">
        <v>26.08</v>
      </c>
      <c r="G1746">
        <v>74.594117658571903</v>
      </c>
      <c r="H1746">
        <v>-12.359882585509601</v>
      </c>
      <c r="I1746">
        <v>23.411375366048802</v>
      </c>
      <c r="J1746">
        <v>-3.4408317044399301</v>
      </c>
      <c r="K1746">
        <v>26.537610521833201</v>
      </c>
      <c r="L1746">
        <v>24.009793693126898</v>
      </c>
      <c r="M1746">
        <v>40.741772591215899</v>
      </c>
      <c r="N1746">
        <v>0.96440311228722597</v>
      </c>
      <c r="O1746">
        <v>23.657975460122699</v>
      </c>
      <c r="P1746">
        <v>117.333333333333</v>
      </c>
      <c r="Q1746">
        <v>0.16510211190055499</v>
      </c>
    </row>
    <row r="1747" spans="1:17" hidden="1" x14ac:dyDescent="0.3">
      <c r="A1747" t="s">
        <v>3650</v>
      </c>
      <c r="B1747" t="s">
        <v>3651</v>
      </c>
      <c r="C1747" t="str">
        <f>IFERROR(VLOOKUP(Table1[[#This Row],[Ticker]],[1]!Table1[[Symbol]:[Industry]],2,FALSE),"-")</f>
        <v>-</v>
      </c>
      <c r="D1747" t="s">
        <v>21</v>
      </c>
      <c r="E1747">
        <v>509.47084616999899</v>
      </c>
      <c r="F1747">
        <v>352.9</v>
      </c>
      <c r="G1747">
        <v>36.465206820043001</v>
      </c>
      <c r="H1747">
        <v>-9.8456895603677506</v>
      </c>
      <c r="I1747">
        <v>20.775902142228301</v>
      </c>
      <c r="J1747">
        <v>-4.98001671075074</v>
      </c>
      <c r="K1747">
        <v>341.83721433672002</v>
      </c>
      <c r="L1747">
        <v>298.181602369193</v>
      </c>
      <c r="M1747">
        <v>41.298497744194599</v>
      </c>
      <c r="N1747">
        <v>0.79908675799086704</v>
      </c>
      <c r="O1747">
        <v>20.430716916973601</v>
      </c>
      <c r="P1747">
        <v>89.070452718992698</v>
      </c>
    </row>
    <row r="1748" spans="1:17" hidden="1" x14ac:dyDescent="0.3">
      <c r="A1748" t="s">
        <v>3652</v>
      </c>
      <c r="B1748" t="s">
        <v>3653</v>
      </c>
      <c r="C1748" t="str">
        <f>IFERROR(VLOOKUP(Table1[[#This Row],[Ticker]],[1]!Table1[[Symbol]:[Industry]],2,FALSE),"-")</f>
        <v>-</v>
      </c>
      <c r="D1748" t="s">
        <v>62</v>
      </c>
      <c r="E1748">
        <v>508.95251189999999</v>
      </c>
      <c r="F1748">
        <v>502.8</v>
      </c>
      <c r="G1748">
        <v>34.235999316698098</v>
      </c>
      <c r="H1748">
        <v>-21.316163530841699</v>
      </c>
      <c r="I1748">
        <v>12.874760217314099</v>
      </c>
      <c r="J1748">
        <v>-10.2873851108567</v>
      </c>
      <c r="K1748">
        <v>513.33566465205399</v>
      </c>
      <c r="L1748">
        <v>454.63585469858299</v>
      </c>
      <c r="M1748">
        <v>21.453618371914001</v>
      </c>
      <c r="N1748">
        <v>0.78206463901712597</v>
      </c>
      <c r="O1748">
        <v>17.3428798727128</v>
      </c>
      <c r="P1748">
        <v>70.469571113748103</v>
      </c>
      <c r="Q1748">
        <v>8.0837295651905006E-2</v>
      </c>
    </row>
    <row r="1749" spans="1:17" hidden="1" x14ac:dyDescent="0.3">
      <c r="A1749" t="s">
        <v>3654</v>
      </c>
      <c r="B1749" t="s">
        <v>3655</v>
      </c>
      <c r="C1749" t="str">
        <f>IFERROR(VLOOKUP(Table1[[#This Row],[Ticker]],[1]!Table1[[Symbol]:[Industry]],2,FALSE),"-")</f>
        <v>-</v>
      </c>
      <c r="D1749" t="s">
        <v>613</v>
      </c>
      <c r="E1749">
        <v>508.88530918399999</v>
      </c>
      <c r="F1749">
        <v>110.56</v>
      </c>
      <c r="G1749">
        <v>16.852984392387199</v>
      </c>
      <c r="H1749">
        <v>-1.0319709792073</v>
      </c>
      <c r="I1749">
        <v>46.316493125148497</v>
      </c>
      <c r="J1749">
        <v>-1.67256287939869</v>
      </c>
      <c r="K1749">
        <v>93.157000308106404</v>
      </c>
      <c r="L1749">
        <v>84.370436652652103</v>
      </c>
      <c r="M1749">
        <v>62.385188485276203</v>
      </c>
      <c r="N1749">
        <v>2.1989242226864398</v>
      </c>
      <c r="O1749">
        <v>3.1114327062228702</v>
      </c>
      <c r="P1749">
        <v>75.075217735550197</v>
      </c>
      <c r="Q1749">
        <v>1.131311570783E-2</v>
      </c>
    </row>
    <row r="1750" spans="1:17" hidden="1" x14ac:dyDescent="0.3">
      <c r="A1750" t="s">
        <v>3656</v>
      </c>
      <c r="B1750" t="s">
        <v>3657</v>
      </c>
      <c r="C1750" t="str">
        <f>IFERROR(VLOOKUP(Table1[[#This Row],[Ticker]],[1]!Table1[[Symbol]:[Industry]],2,FALSE),"-")</f>
        <v>-</v>
      </c>
      <c r="D1750" t="s">
        <v>218</v>
      </c>
      <c r="E1750">
        <v>508.66935999999998</v>
      </c>
      <c r="F1750">
        <v>301.35000000000002</v>
      </c>
      <c r="G1750">
        <v>70.862240462266996</v>
      </c>
      <c r="H1750">
        <v>20.125070673550301</v>
      </c>
      <c r="I1750">
        <v>33.510732578307099</v>
      </c>
      <c r="J1750">
        <v>10.7946167688425</v>
      </c>
      <c r="K1750">
        <v>245.57538734132601</v>
      </c>
      <c r="M1750">
        <v>62.398297901091098</v>
      </c>
      <c r="N1750">
        <v>2.65957716701902</v>
      </c>
      <c r="O1750">
        <v>15.778994524639099</v>
      </c>
      <c r="P1750">
        <v>106.404109589041</v>
      </c>
    </row>
    <row r="1751" spans="1:17" hidden="1" x14ac:dyDescent="0.3">
      <c r="A1751" t="s">
        <v>3658</v>
      </c>
      <c r="B1751" t="s">
        <v>3659</v>
      </c>
      <c r="C1751" t="str">
        <f>IFERROR(VLOOKUP(Table1[[#This Row],[Ticker]],[1]!Table1[[Symbol]:[Industry]],2,FALSE),"-")</f>
        <v>-</v>
      </c>
      <c r="D1751" t="s">
        <v>62</v>
      </c>
      <c r="E1751">
        <v>508.27561995600001</v>
      </c>
      <c r="F1751">
        <v>156.25</v>
      </c>
      <c r="G1751">
        <v>158.63630654974301</v>
      </c>
      <c r="H1751">
        <v>-6.7317773288084597</v>
      </c>
      <c r="I1751">
        <v>10.8325245193847</v>
      </c>
      <c r="J1751">
        <v>-7.8402917677428503</v>
      </c>
      <c r="K1751">
        <v>152.24764779220101</v>
      </c>
      <c r="L1751">
        <v>128.25964278362801</v>
      </c>
      <c r="M1751">
        <v>43.639252632615701</v>
      </c>
      <c r="N1751">
        <v>1.0097022591699201</v>
      </c>
      <c r="O1751">
        <v>14.783999999999899</v>
      </c>
      <c r="P1751">
        <v>235.30042918454899</v>
      </c>
      <c r="Q1751">
        <v>5.1703762263913003E-2</v>
      </c>
    </row>
    <row r="1752" spans="1:17" hidden="1" x14ac:dyDescent="0.3">
      <c r="A1752" t="s">
        <v>3660</v>
      </c>
      <c r="B1752" t="s">
        <v>3661</v>
      </c>
      <c r="C1752" t="str">
        <f>IFERROR(VLOOKUP(Table1[[#This Row],[Ticker]],[1]!Table1[[Symbol]:[Industry]],2,FALSE),"-")</f>
        <v>-</v>
      </c>
      <c r="D1752" t="s">
        <v>391</v>
      </c>
      <c r="E1752">
        <v>508.16842987500002</v>
      </c>
      <c r="F1752">
        <v>184.25</v>
      </c>
      <c r="G1752">
        <v>3.0430126016848398</v>
      </c>
      <c r="H1752">
        <v>0.191563436068905</v>
      </c>
      <c r="I1752">
        <v>14.345163181056</v>
      </c>
      <c r="J1752">
        <v>2.6276524831282102</v>
      </c>
      <c r="K1752">
        <v>174.073386540906</v>
      </c>
      <c r="L1752">
        <v>165.486873446358</v>
      </c>
      <c r="M1752">
        <v>61.564066592341902</v>
      </c>
      <c r="N1752">
        <v>3.1482976169461598</v>
      </c>
      <c r="O1752">
        <v>11.261872455902299</v>
      </c>
      <c r="P1752">
        <v>38.533834586466099</v>
      </c>
      <c r="Q1752">
        <v>-6.3930164423969997E-3</v>
      </c>
    </row>
    <row r="1753" spans="1:17" hidden="1" x14ac:dyDescent="0.3">
      <c r="A1753" t="s">
        <v>3662</v>
      </c>
      <c r="B1753" t="s">
        <v>3663</v>
      </c>
      <c r="C1753" t="str">
        <f>IFERROR(VLOOKUP(Table1[[#This Row],[Ticker]],[1]!Table1[[Symbol]:[Industry]],2,FALSE),"-")</f>
        <v>-</v>
      </c>
      <c r="D1753" t="s">
        <v>230</v>
      </c>
      <c r="E1753">
        <v>508.02499999999998</v>
      </c>
      <c r="F1753">
        <v>145</v>
      </c>
      <c r="G1753">
        <v>3.4816798228743799</v>
      </c>
      <c r="H1753">
        <v>1.85402130291187</v>
      </c>
      <c r="I1753">
        <v>-13.276369489819601</v>
      </c>
      <c r="J1753">
        <v>4.4867147060458699</v>
      </c>
      <c r="K1753">
        <v>140.67184938417199</v>
      </c>
      <c r="L1753">
        <v>135.18444201852699</v>
      </c>
      <c r="M1753">
        <v>58.730195836583398</v>
      </c>
      <c r="N1753">
        <v>1.2992078143627199</v>
      </c>
      <c r="O1753">
        <v>17.034482758620602</v>
      </c>
      <c r="P1753">
        <v>41.394441735738603</v>
      </c>
      <c r="Q1753">
        <v>8.0713058358097001E-2</v>
      </c>
    </row>
    <row r="1754" spans="1:17" hidden="1" x14ac:dyDescent="0.3">
      <c r="A1754" t="s">
        <v>3664</v>
      </c>
      <c r="B1754" t="s">
        <v>3665</v>
      </c>
      <c r="C1754" t="str">
        <f>IFERROR(VLOOKUP(Table1[[#This Row],[Ticker]],[1]!Table1[[Symbol]:[Industry]],2,FALSE),"-")</f>
        <v>-</v>
      </c>
      <c r="D1754" t="s">
        <v>129</v>
      </c>
      <c r="E1754">
        <v>507.95089999999999</v>
      </c>
      <c r="F1754">
        <v>170.95</v>
      </c>
      <c r="G1754">
        <v>712.68807504408596</v>
      </c>
      <c r="H1754">
        <v>-10.873758445579501</v>
      </c>
      <c r="I1754">
        <v>176.6969806825</v>
      </c>
      <c r="J1754">
        <v>1.5396119224363001</v>
      </c>
      <c r="K1754">
        <v>162.578886358256</v>
      </c>
      <c r="L1754">
        <v>109.464189563353</v>
      </c>
      <c r="M1754">
        <v>58.080641876070302</v>
      </c>
      <c r="N1754">
        <v>0.50785727440400397</v>
      </c>
      <c r="O1754">
        <v>24.451594033343</v>
      </c>
      <c r="P1754">
        <v>849.72222222222194</v>
      </c>
      <c r="Q1754">
        <v>0.17092034507972201</v>
      </c>
    </row>
    <row r="1755" spans="1:17" hidden="1" x14ac:dyDescent="0.3">
      <c r="A1755" t="s">
        <v>3666</v>
      </c>
      <c r="B1755" t="s">
        <v>3667</v>
      </c>
      <c r="C1755" t="str">
        <f>IFERROR(VLOOKUP(Table1[[#This Row],[Ticker]],[1]!Table1[[Symbol]:[Industry]],2,FALSE),"-")</f>
        <v>-</v>
      </c>
      <c r="D1755" t="s">
        <v>46</v>
      </c>
      <c r="E1755">
        <v>507.344497947999</v>
      </c>
      <c r="F1755">
        <v>140.34</v>
      </c>
      <c r="G1755">
        <v>121.0060581015</v>
      </c>
      <c r="H1755">
        <v>6.9789965329750503</v>
      </c>
      <c r="I1755">
        <v>4.1275961294929502</v>
      </c>
      <c r="J1755">
        <v>-8.3176191466504399</v>
      </c>
      <c r="K1755">
        <v>124.08670382055099</v>
      </c>
      <c r="L1755">
        <v>108.15461054743101</v>
      </c>
      <c r="M1755">
        <v>52.577144247317001</v>
      </c>
      <c r="N1755">
        <v>3.3204198976164898</v>
      </c>
      <c r="O1755">
        <v>14.008835684765501</v>
      </c>
      <c r="P1755">
        <v>149.71530249110299</v>
      </c>
      <c r="Q1755">
        <v>8.6622208496804007E-2</v>
      </c>
    </row>
    <row r="1756" spans="1:17" hidden="1" x14ac:dyDescent="0.3">
      <c r="A1756" t="s">
        <v>3668</v>
      </c>
      <c r="B1756" t="s">
        <v>3669</v>
      </c>
      <c r="C1756" t="str">
        <f>IFERROR(VLOOKUP(Table1[[#This Row],[Ticker]],[1]!Table1[[Symbol]:[Industry]],2,FALSE),"-")</f>
        <v>-</v>
      </c>
      <c r="D1756" t="s">
        <v>983</v>
      </c>
      <c r="E1756">
        <v>505.24378280000002</v>
      </c>
      <c r="F1756">
        <v>45.15</v>
      </c>
      <c r="G1756">
        <v>57.0804202637201</v>
      </c>
      <c r="H1756">
        <v>15.856226148444501</v>
      </c>
      <c r="I1756">
        <v>13.599369467915899</v>
      </c>
      <c r="J1756">
        <v>-6.4521504725367897</v>
      </c>
      <c r="K1756">
        <v>40.247976199298897</v>
      </c>
      <c r="L1756">
        <v>36.9124948173165</v>
      </c>
      <c r="M1756">
        <v>55.188797211706003</v>
      </c>
      <c r="N1756">
        <v>2.3528620229596702</v>
      </c>
      <c r="O1756">
        <v>19.712070874861499</v>
      </c>
      <c r="P1756">
        <v>86.1855670103092</v>
      </c>
      <c r="Q1756">
        <v>3.6116378568847002E-2</v>
      </c>
    </row>
    <row r="1757" spans="1:17" hidden="1" x14ac:dyDescent="0.3">
      <c r="A1757" t="s">
        <v>3670</v>
      </c>
      <c r="B1757" t="s">
        <v>3671</v>
      </c>
      <c r="C1757" t="str">
        <f>IFERROR(VLOOKUP(Table1[[#This Row],[Ticker]],[1]!Table1[[Symbol]:[Industry]],2,FALSE),"-")</f>
        <v>-</v>
      </c>
      <c r="D1757" t="s">
        <v>391</v>
      </c>
      <c r="E1757">
        <v>504.36359944499998</v>
      </c>
      <c r="F1757">
        <v>309.55</v>
      </c>
      <c r="G1757">
        <v>-45.2278288751614</v>
      </c>
      <c r="H1757">
        <v>-3.1187592402170998</v>
      </c>
      <c r="I1757">
        <v>-29.3414925555937</v>
      </c>
      <c r="J1757">
        <v>-4.5153872247677196</v>
      </c>
      <c r="K1757">
        <v>303.42478365522499</v>
      </c>
      <c r="L1757">
        <v>326.67723614018701</v>
      </c>
      <c r="M1757">
        <v>47.222699174811197</v>
      </c>
      <c r="N1757">
        <v>1.54235688268061</v>
      </c>
      <c r="O1757">
        <v>48.602810531416502</v>
      </c>
      <c r="P1757">
        <v>18.148854961832001</v>
      </c>
      <c r="Q1757">
        <v>-4.700965554119E-2</v>
      </c>
    </row>
    <row r="1758" spans="1:17" hidden="1" x14ac:dyDescent="0.3">
      <c r="A1758" t="s">
        <v>3672</v>
      </c>
      <c r="B1758" t="s">
        <v>3673</v>
      </c>
      <c r="C1758" t="str">
        <f>IFERROR(VLOOKUP(Table1[[#This Row],[Ticker]],[1]!Table1[[Symbol]:[Industry]],2,FALSE),"-")</f>
        <v>-</v>
      </c>
      <c r="D1758" t="s">
        <v>62</v>
      </c>
      <c r="E1758">
        <v>504.3121749</v>
      </c>
      <c r="F1758">
        <v>108.53</v>
      </c>
      <c r="G1758">
        <v>-30.7152959481989</v>
      </c>
      <c r="H1758">
        <v>-0.22453828861408101</v>
      </c>
      <c r="I1758">
        <v>-19.094546798665</v>
      </c>
      <c r="J1758">
        <v>1.9902753456568301</v>
      </c>
      <c r="K1758">
        <v>106.80942982226701</v>
      </c>
      <c r="L1758">
        <v>107.558216959844</v>
      </c>
      <c r="M1758">
        <v>30.0174300871059</v>
      </c>
      <c r="N1758">
        <v>0.70921948420820502</v>
      </c>
      <c r="O1758">
        <v>40.6984243987837</v>
      </c>
      <c r="P1758">
        <v>21.2625698324022</v>
      </c>
      <c r="Q1758">
        <v>9.9324532608288996E-2</v>
      </c>
    </row>
    <row r="1759" spans="1:17" hidden="1" x14ac:dyDescent="0.3">
      <c r="A1759" t="s">
        <v>3674</v>
      </c>
      <c r="B1759" t="s">
        <v>3675</v>
      </c>
      <c r="C1759" t="str">
        <f>IFERROR(VLOOKUP(Table1[[#This Row],[Ticker]],[1]!Table1[[Symbol]:[Industry]],2,FALSE),"-")</f>
        <v>-</v>
      </c>
      <c r="D1759" t="s">
        <v>378</v>
      </c>
      <c r="E1759">
        <v>503.92042600000002</v>
      </c>
      <c r="F1759">
        <v>602.29999999999995</v>
      </c>
      <c r="G1759">
        <v>106.61324011696701</v>
      </c>
      <c r="H1759">
        <v>1.87023906383663E-2</v>
      </c>
      <c r="I1759">
        <v>35.3968131103275</v>
      </c>
      <c r="J1759">
        <v>3.43236988410731</v>
      </c>
      <c r="K1759">
        <v>547.76346233734205</v>
      </c>
      <c r="L1759">
        <v>473.89799340732202</v>
      </c>
      <c r="M1759">
        <v>69.563262055493794</v>
      </c>
      <c r="N1759">
        <v>1.3873388342975801</v>
      </c>
      <c r="O1759">
        <v>7.08949028723229</v>
      </c>
      <c r="P1759">
        <v>140.67932067932</v>
      </c>
      <c r="Q1759">
        <v>4.3688613651508001E-2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302</v>
      </c>
      <c r="E1760">
        <v>503.90298000000001</v>
      </c>
      <c r="F1760">
        <v>208.85</v>
      </c>
      <c r="G1760">
        <v>12.518280975236999</v>
      </c>
      <c r="H1760">
        <v>-13.2550906970416</v>
      </c>
      <c r="I1760">
        <v>27.910677244878499</v>
      </c>
      <c r="J1760">
        <v>3.5204339066517001</v>
      </c>
      <c r="K1760">
        <v>228.47889391934899</v>
      </c>
      <c r="M1760">
        <v>47.3340611440751</v>
      </c>
      <c r="O1760">
        <v>51.3047641848216</v>
      </c>
      <c r="P1760">
        <v>53.340675477239301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1489</v>
      </c>
      <c r="E1761">
        <v>502.97662728</v>
      </c>
      <c r="F1761">
        <v>250.62</v>
      </c>
      <c r="G1761">
        <v>-16.4390666862855</v>
      </c>
      <c r="H1761">
        <v>-9.4096083178349001</v>
      </c>
      <c r="I1761">
        <v>-20.7201314476928</v>
      </c>
      <c r="J1761">
        <v>-5.1771094216336797</v>
      </c>
      <c r="K1761">
        <v>253.641670784334</v>
      </c>
      <c r="L1761">
        <v>256.67144941985498</v>
      </c>
      <c r="M1761">
        <v>44.201852243194601</v>
      </c>
      <c r="N1761">
        <v>1.9507633702718701</v>
      </c>
      <c r="O1761">
        <v>25.4089857154257</v>
      </c>
      <c r="P1761">
        <v>10.9183447665412</v>
      </c>
      <c r="Q1761">
        <v>0.10201368269747001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132</v>
      </c>
      <c r="E1762">
        <v>502.73749199999997</v>
      </c>
      <c r="F1762">
        <v>331.2</v>
      </c>
      <c r="G1762">
        <v>7.1921949467543902</v>
      </c>
      <c r="H1762">
        <v>-7.4654652994095496</v>
      </c>
      <c r="I1762">
        <v>80.051105537597394</v>
      </c>
      <c r="J1762">
        <v>0.91019216566790395</v>
      </c>
      <c r="K1762">
        <v>273.60986476975398</v>
      </c>
      <c r="L1762">
        <v>224.25592669268499</v>
      </c>
      <c r="M1762">
        <v>62.276219749052302</v>
      </c>
      <c r="N1762">
        <v>0.93869705961694005</v>
      </c>
      <c r="O1762">
        <v>3.8647342995169001</v>
      </c>
      <c r="P1762">
        <v>151.86311787072199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302</v>
      </c>
      <c r="E1763">
        <v>499.67705420499999</v>
      </c>
      <c r="F1763">
        <v>355.3</v>
      </c>
      <c r="G1763">
        <v>118.227852339115</v>
      </c>
      <c r="H1763">
        <v>31.697975876286598</v>
      </c>
      <c r="I1763">
        <v>8.3959825822523495</v>
      </c>
      <c r="J1763">
        <v>37.080377078120797</v>
      </c>
      <c r="K1763">
        <v>256.177855548845</v>
      </c>
      <c r="L1763">
        <v>243.116542044055</v>
      </c>
      <c r="M1763">
        <v>92.404087905175302</v>
      </c>
      <c r="N1763">
        <v>3.7448953738832498</v>
      </c>
      <c r="O1763">
        <v>1.40726146918179E-2</v>
      </c>
      <c r="P1763">
        <v>170.19011406844101</v>
      </c>
      <c r="Q1763">
        <v>9.2862959327886005E-2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169</v>
      </c>
      <c r="E1764">
        <v>499.55500000000001</v>
      </c>
      <c r="F1764">
        <v>200</v>
      </c>
      <c r="G1764">
        <v>42.495476634024101</v>
      </c>
      <c r="H1764">
        <v>2.1834251158057398</v>
      </c>
      <c r="I1764">
        <v>-6.7314062593845003</v>
      </c>
      <c r="J1764">
        <v>0.22829889553934599</v>
      </c>
      <c r="K1764">
        <v>189.779394323764</v>
      </c>
      <c r="L1764">
        <v>172.52261692275701</v>
      </c>
      <c r="M1764">
        <v>57.1824187285156</v>
      </c>
      <c r="N1764">
        <v>1.68902301018483</v>
      </c>
      <c r="O1764">
        <v>14.999999999999901</v>
      </c>
      <c r="P1764">
        <v>78.571428571428498</v>
      </c>
      <c r="Q1764">
        <v>0.106071586053767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197</v>
      </c>
      <c r="E1765">
        <v>498.29999909399999</v>
      </c>
      <c r="F1765">
        <v>40.520000000000003</v>
      </c>
      <c r="G1765">
        <v>32.185730681338498</v>
      </c>
      <c r="H1765">
        <v>8.1015797428337599</v>
      </c>
      <c r="I1765">
        <v>-5.4315213366816897</v>
      </c>
      <c r="J1765">
        <v>-4.2456693757357904</v>
      </c>
      <c r="K1765">
        <v>39.686268939921902</v>
      </c>
      <c r="L1765">
        <v>37.5124103529661</v>
      </c>
      <c r="M1765">
        <v>52.341562472309</v>
      </c>
      <c r="N1765">
        <v>0.98668647869854997</v>
      </c>
      <c r="O1765">
        <v>22.7788746298124</v>
      </c>
      <c r="P1765">
        <v>62.730923694779101</v>
      </c>
      <c r="Q1765">
        <v>5.8231305470368998E-2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342</v>
      </c>
      <c r="E1766">
        <v>497.62529585999999</v>
      </c>
      <c r="F1766">
        <v>448.5</v>
      </c>
      <c r="G1766">
        <v>-3.6722856769557599</v>
      </c>
      <c r="H1766">
        <v>-6.4505585442916296</v>
      </c>
      <c r="I1766">
        <v>-45.339012558976997</v>
      </c>
      <c r="J1766">
        <v>-9.8258931029788599</v>
      </c>
      <c r="K1766">
        <v>497.42943649625801</v>
      </c>
      <c r="L1766">
        <v>530.42712262775001</v>
      </c>
      <c r="M1766">
        <v>42.717556651412799</v>
      </c>
      <c r="N1766">
        <v>1.0627746292989599</v>
      </c>
      <c r="O1766">
        <v>90.802675585284206</v>
      </c>
      <c r="P1766">
        <v>28.6944045911047</v>
      </c>
      <c r="Q1766">
        <v>0.26066832539134699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230</v>
      </c>
      <c r="E1767">
        <v>497.37599999999998</v>
      </c>
      <c r="F1767">
        <v>352.4</v>
      </c>
      <c r="G1767">
        <v>60.348144036640299</v>
      </c>
      <c r="H1767">
        <v>-1.93051632261387</v>
      </c>
      <c r="I1767">
        <v>-2.4548177242022402</v>
      </c>
      <c r="J1767">
        <v>-1.1333363696544601</v>
      </c>
      <c r="K1767">
        <v>342.375858631455</v>
      </c>
      <c r="L1767">
        <v>310.11283729630401</v>
      </c>
      <c r="M1767">
        <v>61.915208705378099</v>
      </c>
      <c r="N1767">
        <v>1.6708938438604499</v>
      </c>
      <c r="O1767">
        <v>23.4392735527809</v>
      </c>
      <c r="P1767">
        <v>93.626373626373606</v>
      </c>
      <c r="Q1767">
        <v>4.7725392543993002E-2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129</v>
      </c>
      <c r="E1768">
        <v>496.63350000000003</v>
      </c>
      <c r="F1768">
        <v>2599.85</v>
      </c>
      <c r="G1768">
        <v>114.857824248017</v>
      </c>
      <c r="H1768">
        <v>-1.3512240986891799</v>
      </c>
      <c r="I1768">
        <v>-29.156196165083301</v>
      </c>
      <c r="J1768">
        <v>-14.241019196069701</v>
      </c>
      <c r="K1768">
        <v>2593.2604185229802</v>
      </c>
      <c r="L1768">
        <v>2551.1708173781699</v>
      </c>
      <c r="M1768">
        <v>44.083773514365603</v>
      </c>
      <c r="N1768">
        <v>0.86283842180370995</v>
      </c>
      <c r="O1768">
        <v>53.812719964613301</v>
      </c>
      <c r="P1768">
        <v>154.874761041125</v>
      </c>
      <c r="Q1768">
        <v>0.12525038048331699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197</v>
      </c>
      <c r="E1769">
        <v>495.80599999999998</v>
      </c>
      <c r="F1769">
        <v>157.94999999999999</v>
      </c>
      <c r="G1769">
        <v>-6.7300511560287504</v>
      </c>
      <c r="H1769">
        <v>-4.8743633954931997</v>
      </c>
      <c r="I1769">
        <v>-14.904923839975501</v>
      </c>
      <c r="J1769">
        <v>-0.22711095872365999</v>
      </c>
      <c r="K1769">
        <v>154.429665254414</v>
      </c>
      <c r="L1769">
        <v>148.83160500458001</v>
      </c>
      <c r="M1769">
        <v>68.759072996681397</v>
      </c>
      <c r="N1769">
        <v>1.22214275137649</v>
      </c>
      <c r="O1769">
        <v>29.281418170306999</v>
      </c>
      <c r="P1769">
        <v>36.163793103448199</v>
      </c>
      <c r="Q1769">
        <v>5.1724233316467E-2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613</v>
      </c>
      <c r="E1770">
        <v>494.96295420000001</v>
      </c>
      <c r="F1770">
        <v>298.85000000000002</v>
      </c>
      <c r="G1770">
        <v>186.564849929638</v>
      </c>
      <c r="H1770">
        <v>28.782088217409999</v>
      </c>
      <c r="I1770">
        <v>174.20985907044201</v>
      </c>
      <c r="J1770">
        <v>0.89997255270856003</v>
      </c>
      <c r="K1770">
        <v>219.97680650412701</v>
      </c>
      <c r="L1770">
        <v>159.72849096137901</v>
      </c>
      <c r="M1770">
        <v>76.120321069549306</v>
      </c>
      <c r="N1770">
        <v>1.9489193404634499</v>
      </c>
      <c r="O1770">
        <v>0</v>
      </c>
      <c r="P1770">
        <v>255.35077288941699</v>
      </c>
      <c r="Q1770">
        <v>0.21874748511500899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129</v>
      </c>
      <c r="E1771">
        <v>493.91475282099998</v>
      </c>
      <c r="F1771">
        <v>260.8</v>
      </c>
      <c r="G1771">
        <v>-67.136071191161406</v>
      </c>
      <c r="H1771">
        <v>-4.4398581970895696</v>
      </c>
      <c r="I1771">
        <v>-52.509777639202703</v>
      </c>
      <c r="J1771">
        <v>-0.74053948115747703</v>
      </c>
      <c r="K1771">
        <v>267.49990086902102</v>
      </c>
      <c r="M1771">
        <v>57.276574943520799</v>
      </c>
      <c r="N1771">
        <v>0.363780610210033</v>
      </c>
      <c r="O1771">
        <v>71.108128834355796</v>
      </c>
      <c r="P1771">
        <v>17.636445647271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46</v>
      </c>
      <c r="E1772">
        <v>492.19342</v>
      </c>
      <c r="F1772">
        <v>202.85</v>
      </c>
      <c r="G1772">
        <v>138.931385928672</v>
      </c>
      <c r="H1772">
        <v>-4.7894307699317498</v>
      </c>
      <c r="I1772">
        <v>-63.596220667447</v>
      </c>
      <c r="J1772">
        <v>4.6751704823703601</v>
      </c>
      <c r="K1772">
        <v>217.41427324246999</v>
      </c>
      <c r="M1772">
        <v>48.361120173326697</v>
      </c>
      <c r="N1772">
        <v>1.2839805825242701</v>
      </c>
      <c r="O1772">
        <v>129.455262509243</v>
      </c>
      <c r="P1772">
        <v>177.87671232876701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302</v>
      </c>
      <c r="E1773">
        <v>491.43227360499998</v>
      </c>
      <c r="F1773">
        <v>347.4</v>
      </c>
      <c r="G1773">
        <v>48.785895992505601</v>
      </c>
      <c r="H1773">
        <v>6.8173341190493701</v>
      </c>
      <c r="I1773">
        <v>25.684813471577801</v>
      </c>
      <c r="J1773">
        <v>6.2641494864380096</v>
      </c>
      <c r="K1773">
        <v>317.80582534338998</v>
      </c>
      <c r="L1773">
        <v>272.10580591366801</v>
      </c>
      <c r="M1773">
        <v>64.383066507421205</v>
      </c>
      <c r="N1773">
        <v>1.2019600650523701</v>
      </c>
      <c r="O1773">
        <v>7.36902705814623</v>
      </c>
      <c r="P1773">
        <v>131.21464226289501</v>
      </c>
      <c r="Q1773">
        <v>0.11415276512912401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983</v>
      </c>
      <c r="E1774">
        <v>489.29128773999997</v>
      </c>
      <c r="F1774">
        <v>59.27</v>
      </c>
      <c r="G1774">
        <v>21.5415563816067</v>
      </c>
      <c r="H1774">
        <v>-3.50650827381804</v>
      </c>
      <c r="I1774">
        <v>-6.3673659725049306E-2</v>
      </c>
      <c r="J1774">
        <v>-7.8872742567985101</v>
      </c>
      <c r="K1774">
        <v>58.8313144882732</v>
      </c>
      <c r="L1774">
        <v>55.376876361195102</v>
      </c>
      <c r="M1774">
        <v>44.653275622616</v>
      </c>
      <c r="N1774">
        <v>1.1485621405042701</v>
      </c>
      <c r="O1774">
        <v>20.971823856925901</v>
      </c>
      <c r="P1774">
        <v>48.546365914786897</v>
      </c>
      <c r="Q1774">
        <v>2.3280633631517E-2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230</v>
      </c>
      <c r="E1775">
        <v>488.77890105</v>
      </c>
      <c r="F1775">
        <v>1687.4</v>
      </c>
      <c r="G1775">
        <v>7.3695753160608604</v>
      </c>
      <c r="H1775">
        <v>-4.42549585946026</v>
      </c>
      <c r="I1775">
        <v>10.443328783222301</v>
      </c>
      <c r="J1775">
        <v>3.65247251760049</v>
      </c>
      <c r="K1775">
        <v>1510.32653401019</v>
      </c>
      <c r="L1775">
        <v>1467.9678315674701</v>
      </c>
      <c r="M1775">
        <v>59.784714155373202</v>
      </c>
      <c r="N1775">
        <v>1.46827182718271</v>
      </c>
      <c r="O1775">
        <v>14.673462131089201</v>
      </c>
      <c r="P1775">
        <v>38.880658436213999</v>
      </c>
      <c r="Q1775">
        <v>0.18689933297219699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1514</v>
      </c>
      <c r="E1776">
        <v>488.66741838000002</v>
      </c>
      <c r="F1776">
        <v>309.8</v>
      </c>
      <c r="G1776">
        <v>-20.5178558235203</v>
      </c>
      <c r="H1776">
        <v>-2.9492677147933701</v>
      </c>
      <c r="I1776">
        <v>-5.7571084900489904</v>
      </c>
      <c r="J1776">
        <v>-6.5022582311574899</v>
      </c>
      <c r="K1776">
        <v>296.349744908079</v>
      </c>
      <c r="M1776">
        <v>48.167062798281798</v>
      </c>
      <c r="N1776">
        <v>1.03122775145459</v>
      </c>
      <c r="O1776">
        <v>17.495158166559001</v>
      </c>
      <c r="P1776">
        <v>65.226666666666603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542</v>
      </c>
      <c r="E1777">
        <v>488.642840595</v>
      </c>
      <c r="F1777">
        <v>537.29999999999995</v>
      </c>
      <c r="G1777">
        <v>-4.2481986464161903</v>
      </c>
      <c r="H1777">
        <v>7.4159591851519497</v>
      </c>
      <c r="I1777">
        <v>-2.9632078505999102</v>
      </c>
      <c r="J1777">
        <v>-8.1819388113169094</v>
      </c>
      <c r="K1777">
        <v>488.42012744937398</v>
      </c>
      <c r="L1777">
        <v>464.17467304685601</v>
      </c>
      <c r="M1777">
        <v>59.330086161145502</v>
      </c>
      <c r="N1777">
        <v>2.7505107261597299</v>
      </c>
      <c r="O1777">
        <v>7.7610273590173096</v>
      </c>
      <c r="P1777">
        <v>30.889159561510301</v>
      </c>
      <c r="Q1777">
        <v>-3.0062370267029001E-2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21</v>
      </c>
      <c r="E1778">
        <v>488.47168225000001</v>
      </c>
      <c r="F1778">
        <v>148.31</v>
      </c>
      <c r="G1778">
        <v>79.448188319094299</v>
      </c>
      <c r="H1778">
        <v>11.679461063143499</v>
      </c>
      <c r="I1778">
        <v>1.06426164418435</v>
      </c>
      <c r="J1778">
        <v>14.2489039589251</v>
      </c>
      <c r="K1778">
        <v>129.08366505696401</v>
      </c>
      <c r="L1778">
        <v>122.851267735851</v>
      </c>
      <c r="M1778">
        <v>62.626558316482303</v>
      </c>
      <c r="N1778">
        <v>2.8576973140881998</v>
      </c>
      <c r="O1778">
        <v>17.119546895017098</v>
      </c>
      <c r="P1778">
        <v>111.56918687589101</v>
      </c>
      <c r="Q1778">
        <v>0.17160706843647699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324</v>
      </c>
      <c r="E1779">
        <v>488.44803868000002</v>
      </c>
      <c r="F1779">
        <v>139.75</v>
      </c>
      <c r="G1779">
        <v>-19.794812580042301</v>
      </c>
      <c r="H1779">
        <v>-12.6215389953633</v>
      </c>
      <c r="I1779">
        <v>24.859112774105402</v>
      </c>
      <c r="J1779">
        <v>-1.48440605966526</v>
      </c>
      <c r="K1779">
        <v>137.841616967401</v>
      </c>
      <c r="L1779">
        <v>123.845433503341</v>
      </c>
      <c r="M1779">
        <v>53.709993647252801</v>
      </c>
      <c r="N1779">
        <v>0.48533661421006802</v>
      </c>
      <c r="O1779">
        <v>23.1127012522361</v>
      </c>
      <c r="P1779">
        <v>41.161616161616102</v>
      </c>
      <c r="Q1779">
        <v>0.14708557057220301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62</v>
      </c>
      <c r="E1780">
        <v>487.79769615999999</v>
      </c>
      <c r="F1780">
        <v>109.2</v>
      </c>
      <c r="G1780">
        <v>136.23592348376999</v>
      </c>
      <c r="H1780">
        <v>3.3931690304987701</v>
      </c>
      <c r="I1780">
        <v>249.14657360698399</v>
      </c>
      <c r="J1780">
        <v>-10.1916870836844</v>
      </c>
      <c r="K1780">
        <v>103.828653858172</v>
      </c>
      <c r="L1780">
        <v>68.862750669724704</v>
      </c>
      <c r="M1780">
        <v>42.777528889839601</v>
      </c>
      <c r="N1780">
        <v>1.0356452714887601</v>
      </c>
      <c r="O1780">
        <v>18.956043956043899</v>
      </c>
      <c r="P1780">
        <v>434.63892288861598</v>
      </c>
      <c r="Q1780">
        <v>0.22322620872290599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E1781">
        <v>487.64387812500001</v>
      </c>
      <c r="F1781">
        <v>453.95</v>
      </c>
      <c r="G1781">
        <v>185.31807305646501</v>
      </c>
      <c r="H1781">
        <v>35.925718790658401</v>
      </c>
      <c r="I1781">
        <v>94.0837790246552</v>
      </c>
      <c r="J1781">
        <v>5.7061378531798601</v>
      </c>
      <c r="K1781">
        <v>330.25780616238097</v>
      </c>
      <c r="L1781">
        <v>251.32626173427499</v>
      </c>
      <c r="M1781">
        <v>97.290676493659006</v>
      </c>
      <c r="N1781">
        <v>1.2877272437166101</v>
      </c>
      <c r="O1781">
        <v>3.09505452142306</v>
      </c>
      <c r="P1781">
        <v>219.57057374164</v>
      </c>
      <c r="Q1781">
        <v>0.35545039605594803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92</v>
      </c>
      <c r="E1782">
        <v>486.84603750000002</v>
      </c>
      <c r="F1782">
        <v>995</v>
      </c>
      <c r="G1782">
        <v>7.2016722417714298</v>
      </c>
      <c r="H1782">
        <v>-5.5372995376920198</v>
      </c>
      <c r="I1782">
        <v>9.8000725144509797</v>
      </c>
      <c r="J1782">
        <v>2.2502088741056601</v>
      </c>
      <c r="K1782">
        <v>938.25935769070099</v>
      </c>
      <c r="L1782">
        <v>823.80775676194503</v>
      </c>
      <c r="M1782">
        <v>55.545113400495502</v>
      </c>
      <c r="N1782">
        <v>0.99918099918099901</v>
      </c>
      <c r="O1782">
        <v>3.0150753768844099</v>
      </c>
      <c r="P1782">
        <v>48.507462686567102</v>
      </c>
      <c r="Q1782">
        <v>0.150598298278729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197</v>
      </c>
      <c r="E1783">
        <v>485.02771200000001</v>
      </c>
      <c r="F1783">
        <v>215.35</v>
      </c>
      <c r="G1783">
        <v>-15.362089961467399</v>
      </c>
      <c r="H1783">
        <v>10.3489179630068</v>
      </c>
      <c r="I1783">
        <v>-0.60134262799608396</v>
      </c>
      <c r="J1783">
        <v>2.43467578707883</v>
      </c>
      <c r="K1783">
        <v>189.898238717136</v>
      </c>
      <c r="M1783">
        <v>61.931753079543</v>
      </c>
      <c r="N1783">
        <v>1.0568181818181801</v>
      </c>
      <c r="O1783">
        <v>21.499883909914001</v>
      </c>
      <c r="P1783">
        <v>64.263920671243298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140</v>
      </c>
      <c r="E1784">
        <v>484.8776052</v>
      </c>
      <c r="F1784">
        <v>12.53</v>
      </c>
      <c r="G1784">
        <v>87.507236979564397</v>
      </c>
      <c r="H1784">
        <v>4.8411791265009301</v>
      </c>
      <c r="I1784">
        <v>29.834162183917499</v>
      </c>
      <c r="J1784">
        <v>-2.4053324181493601</v>
      </c>
      <c r="K1784">
        <v>11.529685021224999</v>
      </c>
      <c r="L1784">
        <v>10.031018817151701</v>
      </c>
      <c r="M1784">
        <v>58.571772380248703</v>
      </c>
      <c r="N1784">
        <v>2.83458725564648</v>
      </c>
      <c r="O1784">
        <v>15.722266560255299</v>
      </c>
      <c r="P1784">
        <v>155.71428571428501</v>
      </c>
      <c r="Q1784">
        <v>6.3100493853546005E-2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159</v>
      </c>
      <c r="E1785">
        <v>484.15204634600002</v>
      </c>
      <c r="F1785">
        <v>42.65</v>
      </c>
      <c r="G1785">
        <v>-35.247000308571103</v>
      </c>
      <c r="H1785">
        <v>-12.356800671478799</v>
      </c>
      <c r="I1785">
        <v>-37.290869350498603</v>
      </c>
      <c r="J1785">
        <v>-5.4907297263782402</v>
      </c>
      <c r="K1785">
        <v>45.3549580227223</v>
      </c>
      <c r="L1785">
        <v>51.719296675364802</v>
      </c>
      <c r="M1785">
        <v>20.488570500706398</v>
      </c>
      <c r="N1785">
        <v>0.729811554988263</v>
      </c>
      <c r="O1785">
        <v>75.8499413833528</v>
      </c>
      <c r="P1785">
        <v>19.3006993006992</v>
      </c>
      <c r="Q1785">
        <v>-9.6523731439434005E-2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197</v>
      </c>
      <c r="E1786">
        <v>483.96146004399998</v>
      </c>
      <c r="F1786">
        <v>133.63</v>
      </c>
      <c r="G1786">
        <v>72.372317731417795</v>
      </c>
      <c r="H1786">
        <v>-5.2146932504046601</v>
      </c>
      <c r="I1786">
        <v>-9.8706602675944595</v>
      </c>
      <c r="J1786">
        <v>2.3319321696863802</v>
      </c>
      <c r="K1786">
        <v>121.961643541892</v>
      </c>
      <c r="L1786">
        <v>116.99103518818799</v>
      </c>
      <c r="M1786">
        <v>59.831310077787101</v>
      </c>
      <c r="N1786">
        <v>2.4110261567778202</v>
      </c>
      <c r="O1786">
        <v>23.699768016164001</v>
      </c>
      <c r="P1786">
        <v>98.411284335560495</v>
      </c>
      <c r="Q1786">
        <v>8.8645767662711997E-2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286</v>
      </c>
      <c r="E1787">
        <v>482.50804749999998</v>
      </c>
      <c r="F1787">
        <v>597.29999999999995</v>
      </c>
      <c r="G1787">
        <v>66.843532300720696</v>
      </c>
      <c r="H1787">
        <v>-6.8104366995334997</v>
      </c>
      <c r="I1787">
        <v>14.1890658202426</v>
      </c>
      <c r="J1787">
        <v>-0.39766164793693498</v>
      </c>
      <c r="K1787">
        <v>613.84775168345698</v>
      </c>
      <c r="L1787">
        <v>541.01033924450996</v>
      </c>
      <c r="M1787">
        <v>50.080889720046798</v>
      </c>
      <c r="N1787">
        <v>0.460792177725111</v>
      </c>
      <c r="O1787">
        <v>30.7550644567219</v>
      </c>
      <c r="P1787">
        <v>105.82356995175699</v>
      </c>
      <c r="Q1787">
        <v>0.168603768332415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109</v>
      </c>
      <c r="E1788">
        <v>482.40825000000001</v>
      </c>
      <c r="F1788">
        <v>35376.6</v>
      </c>
      <c r="G1788">
        <v>183.343259464716</v>
      </c>
      <c r="H1788">
        <v>62.644753125061698</v>
      </c>
      <c r="I1788">
        <v>151.21305217747201</v>
      </c>
      <c r="J1788">
        <v>65.016231352175794</v>
      </c>
      <c r="K1788">
        <v>20592.4892638975</v>
      </c>
      <c r="L1788">
        <v>17222.426505871899</v>
      </c>
      <c r="M1788">
        <v>97.456741610961899</v>
      </c>
      <c r="N1788">
        <v>3.39840768649632</v>
      </c>
      <c r="O1788">
        <v>0</v>
      </c>
      <c r="P1788">
        <v>260.569955051828</v>
      </c>
      <c r="Q1788">
        <v>6.5093227678370003E-2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705</v>
      </c>
      <c r="E1789">
        <v>481.92970355999898</v>
      </c>
      <c r="F1789">
        <v>27.63</v>
      </c>
      <c r="G1789">
        <v>0.77909267052647702</v>
      </c>
      <c r="H1789">
        <v>-3.2464967239444902</v>
      </c>
      <c r="I1789">
        <v>0.90999350812261404</v>
      </c>
      <c r="J1789">
        <v>-0.25116378257327998</v>
      </c>
      <c r="K1789">
        <v>26.279056124994099</v>
      </c>
      <c r="L1789">
        <v>24.6103664445912</v>
      </c>
      <c r="M1789">
        <v>56.344784633490001</v>
      </c>
      <c r="N1789">
        <v>1.1486727220836901</v>
      </c>
      <c r="O1789">
        <v>8.6138255519362996</v>
      </c>
      <c r="P1789">
        <v>38.149999999999899</v>
      </c>
      <c r="Q1789">
        <v>3.3094991646369998E-3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21</v>
      </c>
      <c r="E1790">
        <v>481.11553072200002</v>
      </c>
      <c r="F1790">
        <v>11.9</v>
      </c>
      <c r="G1790">
        <v>-82.737597680719801</v>
      </c>
      <c r="H1790">
        <v>-14.175754919844801</v>
      </c>
      <c r="I1790">
        <v>-64.431635358052503</v>
      </c>
      <c r="J1790">
        <v>5.2858786171837302</v>
      </c>
      <c r="K1790">
        <v>12.7462907720753</v>
      </c>
      <c r="L1790">
        <v>18.439243978822201</v>
      </c>
      <c r="M1790">
        <v>56.281008522554401</v>
      </c>
      <c r="N1790">
        <v>0.71012791570685796</v>
      </c>
      <c r="O1790">
        <v>146.05042016806701</v>
      </c>
      <c r="P1790">
        <v>24.6073298429319</v>
      </c>
      <c r="Q1790">
        <v>0.163948669137298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230</v>
      </c>
      <c r="E1791">
        <v>481.06462234999998</v>
      </c>
      <c r="F1791">
        <v>971.9</v>
      </c>
      <c r="G1791">
        <v>112.70220524537901</v>
      </c>
      <c r="H1791">
        <v>-6.5525530725175098</v>
      </c>
      <c r="I1791">
        <v>46.810813903964302</v>
      </c>
      <c r="J1791">
        <v>7.8101192884393704</v>
      </c>
      <c r="K1791">
        <v>932.40997238850105</v>
      </c>
      <c r="L1791">
        <v>739.170530127598</v>
      </c>
      <c r="M1791">
        <v>57.046892936492597</v>
      </c>
      <c r="N1791">
        <v>1.2874378744676001</v>
      </c>
      <c r="O1791">
        <v>17.378331104023001</v>
      </c>
      <c r="P1791">
        <v>166.16458989456299</v>
      </c>
      <c r="Q1791">
        <v>0.16268967376413601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391</v>
      </c>
      <c r="E1792">
        <v>480.16154239600002</v>
      </c>
      <c r="F1792">
        <v>24.92</v>
      </c>
      <c r="G1792">
        <v>-39.841289460412597</v>
      </c>
      <c r="H1792">
        <v>-6.1082956290514003</v>
      </c>
      <c r="I1792">
        <v>-21.215228274624302</v>
      </c>
      <c r="J1792">
        <v>-3.6608015286134599</v>
      </c>
      <c r="K1792">
        <v>25.823844361727001</v>
      </c>
      <c r="L1792">
        <v>25.658835967201501</v>
      </c>
      <c r="M1792">
        <v>47.165395612935498</v>
      </c>
      <c r="N1792">
        <v>1.64572995048282</v>
      </c>
      <c r="O1792">
        <v>46.3081861958266</v>
      </c>
      <c r="P1792">
        <v>11.5987460815047</v>
      </c>
      <c r="Q1792">
        <v>0.14480791485314901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119</v>
      </c>
      <c r="E1793">
        <v>479.34553149999999</v>
      </c>
      <c r="F1793">
        <v>216</v>
      </c>
      <c r="G1793">
        <v>-54.660470424539</v>
      </c>
      <c r="H1793">
        <v>-24.309291092934799</v>
      </c>
      <c r="I1793">
        <v>-33.809497527157802</v>
      </c>
      <c r="J1793">
        <v>-8.1634891263539906</v>
      </c>
      <c r="K1793">
        <v>241.91910953679999</v>
      </c>
      <c r="L1793">
        <v>256.42830014426403</v>
      </c>
      <c r="M1793">
        <v>10.8512968575939</v>
      </c>
      <c r="N1793">
        <v>0.80294117647058805</v>
      </c>
      <c r="O1793">
        <v>43.4027777777777</v>
      </c>
      <c r="P1793">
        <v>0.46511627906977698</v>
      </c>
      <c r="Q1793">
        <v>0.16546280076543601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E1794">
        <v>479.3101762</v>
      </c>
      <c r="F1794">
        <v>165.8</v>
      </c>
      <c r="G1794">
        <v>-5.3064208124914396</v>
      </c>
      <c r="H1794">
        <v>-3.2854797725868399</v>
      </c>
      <c r="I1794">
        <v>-10.223314572809601</v>
      </c>
      <c r="J1794">
        <v>-3.8532404801176798</v>
      </c>
      <c r="K1794">
        <v>165.61026381194699</v>
      </c>
      <c r="L1794">
        <v>164.42563125529199</v>
      </c>
      <c r="M1794">
        <v>45.836667100896101</v>
      </c>
      <c r="N1794">
        <v>1.0239694335693199</v>
      </c>
      <c r="O1794">
        <v>29.071170084439</v>
      </c>
      <c r="P1794">
        <v>24.661654135338299</v>
      </c>
      <c r="Q1794">
        <v>-9.5489589826022001E-2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62</v>
      </c>
      <c r="E1795">
        <v>479.27335473999898</v>
      </c>
      <c r="F1795">
        <v>359.55</v>
      </c>
      <c r="G1795">
        <v>19.745097353426701</v>
      </c>
      <c r="H1795">
        <v>1.3208427518719299</v>
      </c>
      <c r="I1795">
        <v>-22.196491920076699</v>
      </c>
      <c r="J1795">
        <v>-8.3790216826010493</v>
      </c>
      <c r="K1795">
        <v>335.11354793262598</v>
      </c>
      <c r="L1795">
        <v>320.345229898235</v>
      </c>
      <c r="M1795">
        <v>50.455212213148002</v>
      </c>
      <c r="N1795">
        <v>2.26920288529156</v>
      </c>
      <c r="O1795">
        <v>19.593936865526299</v>
      </c>
      <c r="P1795">
        <v>61.959459459459403</v>
      </c>
      <c r="Q1795">
        <v>-2.0336427892753001E-2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620</v>
      </c>
      <c r="E1796">
        <v>479.042168</v>
      </c>
      <c r="F1796">
        <v>640.54999999999995</v>
      </c>
      <c r="G1796">
        <v>260.04420001397801</v>
      </c>
      <c r="H1796">
        <v>-7.5433475987547904</v>
      </c>
      <c r="I1796">
        <v>94.319236421156205</v>
      </c>
      <c r="J1796">
        <v>-3.8840268565303799</v>
      </c>
      <c r="K1796">
        <v>567.33303814861495</v>
      </c>
      <c r="L1796">
        <v>423.102756282678</v>
      </c>
      <c r="M1796">
        <v>54.508818716959397</v>
      </c>
      <c r="N1796">
        <v>0.61435222025200598</v>
      </c>
      <c r="O1796">
        <v>3.41113105924597</v>
      </c>
      <c r="P1796">
        <v>309.16640051101803</v>
      </c>
      <c r="Q1796">
        <v>0.166517398593266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46</v>
      </c>
      <c r="E1797">
        <v>478.33939040000001</v>
      </c>
      <c r="F1797">
        <v>29.27</v>
      </c>
      <c r="G1797">
        <v>142.819008088256</v>
      </c>
      <c r="H1797">
        <v>-2.0584955867331098</v>
      </c>
      <c r="I1797">
        <v>23.313700375856499</v>
      </c>
      <c r="J1797">
        <v>-7.1703939149181704</v>
      </c>
      <c r="K1797">
        <v>28.513249965117499</v>
      </c>
      <c r="L1797">
        <v>24.7465468956016</v>
      </c>
      <c r="M1797">
        <v>44.306636712633598</v>
      </c>
      <c r="N1797">
        <v>0.30273096918752601</v>
      </c>
      <c r="O1797">
        <v>37.683635121284503</v>
      </c>
      <c r="P1797">
        <v>192.7</v>
      </c>
      <c r="Q1797">
        <v>-7.7562034514189998E-2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613</v>
      </c>
      <c r="E1798">
        <v>477.233725462</v>
      </c>
      <c r="F1798">
        <v>182.75</v>
      </c>
      <c r="G1798">
        <v>-22.929075006860899</v>
      </c>
      <c r="H1798">
        <v>-1.19004918717013</v>
      </c>
      <c r="I1798">
        <v>-9.2267771581864793</v>
      </c>
      <c r="J1798">
        <v>-1.7547896557384901</v>
      </c>
      <c r="K1798">
        <v>173.59088222774</v>
      </c>
      <c r="L1798">
        <v>172.25427530509501</v>
      </c>
      <c r="M1798">
        <v>53.179536072696699</v>
      </c>
      <c r="N1798">
        <v>0.79606540775017398</v>
      </c>
      <c r="O1798">
        <v>25.5266757865937</v>
      </c>
      <c r="P1798">
        <v>34.771386430678398</v>
      </c>
      <c r="Q1798">
        <v>8.0787770692839003E-2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129</v>
      </c>
      <c r="E1799">
        <v>476.55894000000001</v>
      </c>
      <c r="F1799">
        <v>90.92</v>
      </c>
      <c r="G1799">
        <v>72.8977076340217</v>
      </c>
      <c r="H1799">
        <v>-11.929674954212301</v>
      </c>
      <c r="I1799">
        <v>-12.9782167389805</v>
      </c>
      <c r="J1799">
        <v>-2.9342314844325901</v>
      </c>
      <c r="K1799">
        <v>94.568155990275898</v>
      </c>
      <c r="L1799">
        <v>87.124283034483796</v>
      </c>
      <c r="M1799">
        <v>49.2649547831207</v>
      </c>
      <c r="N1799">
        <v>1.0498973578389501</v>
      </c>
      <c r="O1799">
        <v>39.133304003519498</v>
      </c>
      <c r="P1799">
        <v>525.56763451217796</v>
      </c>
      <c r="Q1799">
        <v>0.123438106729877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302</v>
      </c>
      <c r="E1800">
        <v>476.10285959999999</v>
      </c>
      <c r="F1800">
        <v>389.75</v>
      </c>
      <c r="G1800">
        <v>123.089962152274</v>
      </c>
      <c r="H1800">
        <v>11.8181317513408</v>
      </c>
      <c r="I1800">
        <v>59.132742427955698</v>
      </c>
      <c r="J1800">
        <v>3.5216442056913602</v>
      </c>
      <c r="K1800">
        <v>332.34993554576198</v>
      </c>
      <c r="L1800">
        <v>278.88801406379599</v>
      </c>
      <c r="M1800">
        <v>81.525460024345804</v>
      </c>
      <c r="N1800">
        <v>0.99733800415403195</v>
      </c>
      <c r="O1800">
        <v>5.1314945477876003E-2</v>
      </c>
      <c r="P1800">
        <v>182.32524447663801</v>
      </c>
      <c r="Q1800">
        <v>0.108449829379164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21</v>
      </c>
      <c r="E1801">
        <v>475.59545432700003</v>
      </c>
      <c r="F1801">
        <v>67.69</v>
      </c>
      <c r="G1801">
        <v>99.920231329846899</v>
      </c>
      <c r="H1801">
        <v>-15.4912072371354</v>
      </c>
      <c r="I1801">
        <v>-10.1481849008415</v>
      </c>
      <c r="J1801">
        <v>-9.1735633223429005</v>
      </c>
      <c r="K1801">
        <v>69.323280544104094</v>
      </c>
      <c r="L1801">
        <v>64.0576281599688</v>
      </c>
      <c r="M1801">
        <v>33.9840347446655</v>
      </c>
      <c r="N1801">
        <v>0.68555910898777905</v>
      </c>
      <c r="O1801">
        <v>58.442901462549798</v>
      </c>
      <c r="P1801">
        <v>136.678321678321</v>
      </c>
      <c r="Q1801">
        <v>0.12871622435742999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347</v>
      </c>
      <c r="E1802">
        <v>475.53144252099997</v>
      </c>
      <c r="F1802">
        <v>20.37</v>
      </c>
      <c r="G1802">
        <v>-9.7017059920903694</v>
      </c>
      <c r="H1802">
        <v>-9.0202927349709299</v>
      </c>
      <c r="I1802">
        <v>16.360145329984899</v>
      </c>
      <c r="J1802">
        <v>-5.8199665644908203</v>
      </c>
      <c r="K1802">
        <v>21.5332924615184</v>
      </c>
      <c r="L1802">
        <v>20.654645465989901</v>
      </c>
      <c r="M1802">
        <v>37.294623533426197</v>
      </c>
      <c r="N1802">
        <v>0.61368726811879004</v>
      </c>
      <c r="O1802">
        <v>49.4845360824742</v>
      </c>
      <c r="P1802">
        <v>31.419354838709602</v>
      </c>
      <c r="Q1802">
        <v>1.2055873908293E-2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109</v>
      </c>
      <c r="E1803">
        <v>474.56210750000002</v>
      </c>
      <c r="F1803">
        <v>1658.6</v>
      </c>
      <c r="G1803">
        <v>52.996088816468301</v>
      </c>
      <c r="H1803">
        <v>-4.0713450014826797</v>
      </c>
      <c r="I1803">
        <v>25.642251053682699</v>
      </c>
      <c r="J1803">
        <v>-2.8092138763187702</v>
      </c>
      <c r="K1803">
        <v>1626.5737322201201</v>
      </c>
      <c r="L1803">
        <v>1428.346202038</v>
      </c>
      <c r="M1803">
        <v>42.596683016975398</v>
      </c>
      <c r="N1803">
        <v>0.70327833080025204</v>
      </c>
      <c r="O1803">
        <v>29.5671047871699</v>
      </c>
      <c r="P1803">
        <v>95.106458063757103</v>
      </c>
      <c r="Q1803">
        <v>9.1592585324256001E-2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542</v>
      </c>
      <c r="E1804">
        <v>474.42615000000001</v>
      </c>
      <c r="F1804">
        <v>446.25</v>
      </c>
      <c r="G1804">
        <v>18.168890580747</v>
      </c>
      <c r="H1804">
        <v>3.2577728954262901</v>
      </c>
      <c r="I1804">
        <v>3.8829515574682198</v>
      </c>
      <c r="J1804">
        <v>-3.9845955618106399</v>
      </c>
      <c r="K1804">
        <v>400.57749536733002</v>
      </c>
      <c r="L1804">
        <v>364.88520907466102</v>
      </c>
      <c r="M1804">
        <v>55.590775588893003</v>
      </c>
      <c r="N1804">
        <v>2.6875375089965101</v>
      </c>
      <c r="O1804">
        <v>6.7002801120448199</v>
      </c>
      <c r="P1804">
        <v>45.761881430671203</v>
      </c>
      <c r="Q1804">
        <v>3.5754902391742997E-2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197</v>
      </c>
      <c r="E1805">
        <v>470.71026000000001</v>
      </c>
      <c r="F1805">
        <v>207.75</v>
      </c>
      <c r="G1805">
        <v>52.0028945747856</v>
      </c>
      <c r="H1805">
        <v>10.4749769833203</v>
      </c>
      <c r="I1805">
        <v>39.156026832875099</v>
      </c>
      <c r="J1805">
        <v>12.3241775796533</v>
      </c>
      <c r="K1805">
        <v>182.09545573093101</v>
      </c>
      <c r="L1805">
        <v>158.661217417383</v>
      </c>
      <c r="M1805">
        <v>71.8330065698146</v>
      </c>
      <c r="N1805">
        <v>2.2801728720646102</v>
      </c>
      <c r="O1805">
        <v>13.549939831528199</v>
      </c>
      <c r="P1805">
        <v>91.828254847645397</v>
      </c>
      <c r="Q1805">
        <v>0.10190715784035401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1934</v>
      </c>
      <c r="E1806">
        <v>470.54524817599997</v>
      </c>
      <c r="F1806">
        <v>231</v>
      </c>
      <c r="G1806">
        <v>-9.5159189048948303</v>
      </c>
      <c r="H1806">
        <v>-6.6302086406614897</v>
      </c>
      <c r="I1806">
        <v>-30.883030579893699</v>
      </c>
      <c r="J1806">
        <v>-2.26175864198607</v>
      </c>
      <c r="K1806">
        <v>240.152616438541</v>
      </c>
      <c r="L1806">
        <v>249.56927972202999</v>
      </c>
      <c r="M1806">
        <v>48.495047523006903</v>
      </c>
      <c r="N1806">
        <v>0.88064848643417504</v>
      </c>
      <c r="O1806">
        <v>38.095238095238003</v>
      </c>
      <c r="P1806">
        <v>18.4615384615384</v>
      </c>
      <c r="Q1806">
        <v>-4.4252545667411998E-2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983</v>
      </c>
      <c r="E1807">
        <v>469.519718592</v>
      </c>
      <c r="F1807">
        <v>117.28</v>
      </c>
      <c r="G1807">
        <v>-9.7664880637928508</v>
      </c>
      <c r="H1807">
        <v>8.4566310470539001</v>
      </c>
      <c r="I1807">
        <v>9.0885869881221097</v>
      </c>
      <c r="J1807">
        <v>-10.4320278166318</v>
      </c>
      <c r="K1807">
        <v>107.899334048925</v>
      </c>
      <c r="L1807">
        <v>100.287372611149</v>
      </c>
      <c r="M1807">
        <v>48.006976578272798</v>
      </c>
      <c r="N1807">
        <v>2.86744713287213</v>
      </c>
      <c r="O1807">
        <v>16.0470668485675</v>
      </c>
      <c r="P1807">
        <v>40.623501199040703</v>
      </c>
      <c r="Q1807">
        <v>2.7347491493703999E-2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21</v>
      </c>
      <c r="E1808">
        <v>469.35011722500002</v>
      </c>
      <c r="F1808">
        <v>260.64999999999998</v>
      </c>
      <c r="G1808">
        <v>111.241443451059</v>
      </c>
      <c r="H1808">
        <v>-3.1790228937010898</v>
      </c>
      <c r="I1808">
        <v>-2.21226288862163</v>
      </c>
      <c r="J1808">
        <v>-4.6377960218551602</v>
      </c>
      <c r="K1808">
        <v>258.840127994223</v>
      </c>
      <c r="L1808">
        <v>235.848443930923</v>
      </c>
      <c r="M1808">
        <v>39.652701486472097</v>
      </c>
      <c r="N1808">
        <v>1.3746229551509199</v>
      </c>
      <c r="O1808">
        <v>28.678304239401498</v>
      </c>
      <c r="P1808">
        <v>145.89622641509399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983</v>
      </c>
      <c r="E1809">
        <v>468.02750376799997</v>
      </c>
      <c r="F1809">
        <v>39.46</v>
      </c>
      <c r="G1809">
        <v>35.9637896120555</v>
      </c>
      <c r="H1809">
        <v>11.904897885083701</v>
      </c>
      <c r="I1809">
        <v>26.778884422480601</v>
      </c>
      <c r="J1809">
        <v>-6.8809036851511598</v>
      </c>
      <c r="K1809">
        <v>36.543839556886503</v>
      </c>
      <c r="L1809">
        <v>32.803330505903403</v>
      </c>
      <c r="M1809">
        <v>52.277859815621802</v>
      </c>
      <c r="N1809">
        <v>2.2944657449096</v>
      </c>
      <c r="O1809">
        <v>18.474404460212799</v>
      </c>
      <c r="P1809">
        <v>65.104602510460197</v>
      </c>
      <c r="Q1809">
        <v>5.7865404661109003E-2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46</v>
      </c>
      <c r="E1810">
        <v>465.53899999999999</v>
      </c>
      <c r="F1810">
        <v>220.85</v>
      </c>
      <c r="G1810">
        <v>154.731342440958</v>
      </c>
      <c r="H1810">
        <v>45.467802503124297</v>
      </c>
      <c r="I1810">
        <v>169.49208977442899</v>
      </c>
      <c r="J1810">
        <v>-10.676659026514301</v>
      </c>
      <c r="M1810">
        <v>49.584733984690502</v>
      </c>
      <c r="O1810">
        <v>14.489472492641999</v>
      </c>
      <c r="P1810">
        <v>194.46666666666599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140</v>
      </c>
      <c r="E1811">
        <v>464.98098450100002</v>
      </c>
      <c r="F1811">
        <v>30.06</v>
      </c>
      <c r="G1811">
        <v>-8.4703835568844301</v>
      </c>
      <c r="H1811">
        <v>-10.029695222080401</v>
      </c>
      <c r="I1811">
        <v>-22.017443427411401</v>
      </c>
      <c r="J1811">
        <v>-8.1522679060800805</v>
      </c>
      <c r="K1811">
        <v>31.701024479332499</v>
      </c>
      <c r="L1811">
        <v>32.143126574145803</v>
      </c>
      <c r="M1811">
        <v>41.600360822450099</v>
      </c>
      <c r="N1811">
        <v>1.32049076209356</v>
      </c>
      <c r="O1811">
        <v>49.035262807717899</v>
      </c>
      <c r="P1811">
        <v>21.947261663286</v>
      </c>
      <c r="Q1811">
        <v>-2.3527889891679001E-2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E1812">
        <v>460.39319999999998</v>
      </c>
      <c r="F1812">
        <v>227</v>
      </c>
      <c r="G1812">
        <v>-13.0580151548511</v>
      </c>
      <c r="H1812">
        <v>-20.0308747455529</v>
      </c>
      <c r="I1812">
        <v>30.922645329984899</v>
      </c>
      <c r="J1812">
        <v>-1.5199307606956101</v>
      </c>
      <c r="K1812">
        <v>246.58004083956001</v>
      </c>
      <c r="L1812">
        <v>223.81007739730501</v>
      </c>
      <c r="M1812">
        <v>45.221947960205902</v>
      </c>
      <c r="N1812">
        <v>1.00294588867641</v>
      </c>
      <c r="O1812">
        <v>31.255506607929501</v>
      </c>
      <c r="P1812">
        <v>42.097026604068802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278</v>
      </c>
      <c r="E1813">
        <v>459.08745336999999</v>
      </c>
      <c r="F1813">
        <v>368.7</v>
      </c>
      <c r="G1813">
        <v>7.22146388377117</v>
      </c>
      <c r="H1813">
        <v>-6.7030469177251</v>
      </c>
      <c r="I1813">
        <v>-4.3454441596781903</v>
      </c>
      <c r="J1813">
        <v>1.24241704817212</v>
      </c>
      <c r="K1813">
        <v>370.90399835334199</v>
      </c>
      <c r="L1813">
        <v>357.02018095923199</v>
      </c>
      <c r="M1813">
        <v>65.113921063490494</v>
      </c>
      <c r="N1813">
        <v>0.37631517901481498</v>
      </c>
      <c r="O1813">
        <v>32.573908326552697</v>
      </c>
      <c r="P1813">
        <v>44.8722986247544</v>
      </c>
      <c r="Q1813">
        <v>-2.6291395048219E-2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40</v>
      </c>
      <c r="E1814">
        <v>458.32921199999998</v>
      </c>
      <c r="F1814">
        <v>12.34</v>
      </c>
      <c r="G1814">
        <v>-71.780517733823402</v>
      </c>
      <c r="H1814">
        <v>-14.354733488016301</v>
      </c>
      <c r="I1814">
        <v>-59.535688003348298</v>
      </c>
      <c r="J1814">
        <v>-4.9336152866224001</v>
      </c>
      <c r="K1814">
        <v>12.4421189695328</v>
      </c>
      <c r="L1814">
        <v>16.319358308648301</v>
      </c>
      <c r="M1814">
        <v>46.715611982795799</v>
      </c>
      <c r="N1814">
        <v>0.78799361212917796</v>
      </c>
      <c r="O1814">
        <v>170.259319286871</v>
      </c>
      <c r="P1814">
        <v>30.5820105820106</v>
      </c>
      <c r="Q1814">
        <v>0.20236899962772301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278</v>
      </c>
      <c r="E1815">
        <v>457.8168</v>
      </c>
      <c r="F1815">
        <v>184.95</v>
      </c>
      <c r="G1815">
        <v>103.043855324899</v>
      </c>
      <c r="H1815">
        <v>-8.5732881266759993</v>
      </c>
      <c r="I1815">
        <v>-6.1351259933360902</v>
      </c>
      <c r="J1815">
        <v>11.8704204517388</v>
      </c>
      <c r="K1815">
        <v>178.24339882056799</v>
      </c>
      <c r="M1815">
        <v>60.993718831290998</v>
      </c>
      <c r="N1815">
        <v>1.22016112106682</v>
      </c>
      <c r="O1815">
        <v>31.4409299810759</v>
      </c>
      <c r="P1815">
        <v>145.129224652087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197</v>
      </c>
      <c r="E1816">
        <v>456.24599999999998</v>
      </c>
      <c r="F1816">
        <v>91.93</v>
      </c>
      <c r="G1816">
        <v>33.493549650766099</v>
      </c>
      <c r="H1816">
        <v>-6.8225677433349299</v>
      </c>
      <c r="I1816">
        <v>-0.63194185350236598</v>
      </c>
      <c r="J1816">
        <v>-5.4655862802670399</v>
      </c>
      <c r="K1816">
        <v>91.722508357631099</v>
      </c>
      <c r="L1816">
        <v>85.879157943544101</v>
      </c>
      <c r="M1816">
        <v>36.598294594004201</v>
      </c>
      <c r="N1816">
        <v>1.45263026471141</v>
      </c>
      <c r="O1816">
        <v>36.952028717502401</v>
      </c>
      <c r="P1816">
        <v>87.612244897959201</v>
      </c>
      <c r="Q1816">
        <v>0.100349480749332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21</v>
      </c>
      <c r="E1817">
        <v>455.55442262700001</v>
      </c>
      <c r="F1817">
        <v>116.81</v>
      </c>
      <c r="G1817">
        <v>21.618975837065999</v>
      </c>
      <c r="H1817">
        <v>15.131875677558799</v>
      </c>
      <c r="I1817">
        <v>11.6828159336595</v>
      </c>
      <c r="J1817">
        <v>20.893195095022701</v>
      </c>
      <c r="K1817">
        <v>104.90923151715801</v>
      </c>
      <c r="L1817">
        <v>84.632340279207398</v>
      </c>
      <c r="M1817">
        <v>92.880795099107104</v>
      </c>
      <c r="N1817">
        <v>0.61112295144543904</v>
      </c>
      <c r="O1817">
        <v>9.4940501669377593</v>
      </c>
      <c r="P1817">
        <v>104.57092819614699</v>
      </c>
      <c r="Q1817">
        <v>6.7609983622903005E-2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542</v>
      </c>
      <c r="E1818">
        <v>455.158323464999</v>
      </c>
      <c r="F1818">
        <v>615.4</v>
      </c>
      <c r="G1818">
        <v>39.317737363636098</v>
      </c>
      <c r="H1818">
        <v>-1.37776608037427</v>
      </c>
      <c r="I1818">
        <v>50.973707690200698</v>
      </c>
      <c r="J1818">
        <v>-2.3314044729875398</v>
      </c>
      <c r="K1818">
        <v>579.30240324663998</v>
      </c>
      <c r="L1818">
        <v>506.34853477688802</v>
      </c>
      <c r="M1818">
        <v>63.560338947315799</v>
      </c>
      <c r="N1818">
        <v>0.76999638959028904</v>
      </c>
      <c r="O1818">
        <v>8.2222944426389297</v>
      </c>
      <c r="P1818">
        <v>88.397367212612806</v>
      </c>
      <c r="Q1818">
        <v>2.4321552147741E-2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613</v>
      </c>
      <c r="E1819">
        <v>454.37599999999998</v>
      </c>
      <c r="F1819">
        <v>654</v>
      </c>
      <c r="G1819">
        <v>113.84733755695299</v>
      </c>
      <c r="H1819">
        <v>41.868258430175899</v>
      </c>
      <c r="I1819">
        <v>128.60808489042401</v>
      </c>
      <c r="J1819">
        <v>-10.515830311449401</v>
      </c>
      <c r="K1819">
        <v>516.53806062010005</v>
      </c>
      <c r="M1819">
        <v>53.972545009646097</v>
      </c>
      <c r="N1819">
        <v>1.15275467266855</v>
      </c>
      <c r="O1819">
        <v>26.070336391437198</v>
      </c>
      <c r="P1819">
        <v>151.53846153846101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184</v>
      </c>
      <c r="E1820">
        <v>452.63162775000001</v>
      </c>
      <c r="F1820">
        <v>5.73</v>
      </c>
      <c r="G1820">
        <v>-86.412690480852604</v>
      </c>
      <c r="H1820">
        <v>-13.4272122595375</v>
      </c>
      <c r="I1820">
        <v>-55.803172764336502</v>
      </c>
      <c r="J1820">
        <v>-3.32838407290834</v>
      </c>
      <c r="K1820">
        <v>6.5466771802389898</v>
      </c>
      <c r="L1820">
        <v>9.0151240424607408</v>
      </c>
      <c r="M1820">
        <v>38.410110384752599</v>
      </c>
      <c r="N1820">
        <v>3.6074809840387001</v>
      </c>
      <c r="O1820">
        <v>170.50610820244299</v>
      </c>
      <c r="P1820">
        <v>1.9572953736654899</v>
      </c>
      <c r="Q1820">
        <v>0.23077276520058401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197</v>
      </c>
      <c r="E1821">
        <v>452.40209226600001</v>
      </c>
      <c r="F1821">
        <v>27.44</v>
      </c>
      <c r="G1821">
        <v>31.593488254393201</v>
      </c>
      <c r="H1821">
        <v>-3.0530418941141302</v>
      </c>
      <c r="I1821">
        <v>-29.041906908821002</v>
      </c>
      <c r="J1821">
        <v>-6.4014683959926497</v>
      </c>
      <c r="K1821">
        <v>28.6224930112779</v>
      </c>
      <c r="L1821">
        <v>28.922041197015101</v>
      </c>
      <c r="M1821">
        <v>50.9817492101282</v>
      </c>
      <c r="N1821">
        <v>1.4941397517618999</v>
      </c>
      <c r="O1821">
        <v>94.970845481049494</v>
      </c>
      <c r="P1821">
        <v>69.907120743034</v>
      </c>
      <c r="Q1821">
        <v>4.3156060380051001E-2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49</v>
      </c>
      <c r="E1822">
        <v>452.11500000000001</v>
      </c>
      <c r="F1822">
        <v>330.7</v>
      </c>
      <c r="G1822">
        <v>23.891059950822498</v>
      </c>
      <c r="H1822">
        <v>10.7071364714896</v>
      </c>
      <c r="I1822">
        <v>8.0901219318567996</v>
      </c>
      <c r="J1822">
        <v>-3.4895830836648498</v>
      </c>
      <c r="K1822">
        <v>300.55259721623702</v>
      </c>
      <c r="L1822">
        <v>273.13633717556002</v>
      </c>
      <c r="M1822">
        <v>68.858125923194606</v>
      </c>
      <c r="N1822">
        <v>1.72443466656487</v>
      </c>
      <c r="O1822">
        <v>7.1817357121257901</v>
      </c>
      <c r="P1822">
        <v>54.532710280373799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267</v>
      </c>
      <c r="E1823">
        <v>451.49030937499998</v>
      </c>
      <c r="F1823">
        <v>381.5</v>
      </c>
      <c r="G1823">
        <v>145.527566322144</v>
      </c>
      <c r="H1823">
        <v>21.395051180372899</v>
      </c>
      <c r="I1823">
        <v>2.87727385452621</v>
      </c>
      <c r="J1823">
        <v>19.215121154807399</v>
      </c>
      <c r="K1823">
        <v>288.77087275171499</v>
      </c>
      <c r="L1823">
        <v>260.68234982576701</v>
      </c>
      <c r="M1823">
        <v>84.016021418176607</v>
      </c>
      <c r="N1823">
        <v>1.79229414641415</v>
      </c>
      <c r="O1823">
        <v>0</v>
      </c>
      <c r="P1823">
        <v>180.51470588235199</v>
      </c>
      <c r="Q1823">
        <v>9.7171185136488994E-2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836</v>
      </c>
      <c r="E1824">
        <v>450.28800000000001</v>
      </c>
      <c r="F1824">
        <v>1412.45</v>
      </c>
      <c r="G1824">
        <v>-27.692890228230201</v>
      </c>
      <c r="H1824">
        <v>-13.939639531280999</v>
      </c>
      <c r="I1824">
        <v>-17.902517718863798</v>
      </c>
      <c r="J1824">
        <v>-1.1261374693510899</v>
      </c>
      <c r="K1824">
        <v>1455.9291898735901</v>
      </c>
      <c r="L1824">
        <v>1448.05304706058</v>
      </c>
      <c r="M1824">
        <v>45.046460658901402</v>
      </c>
      <c r="N1824">
        <v>1.1216097484651</v>
      </c>
      <c r="O1824">
        <v>27.438139403164701</v>
      </c>
      <c r="P1824">
        <v>9.4498256489732704</v>
      </c>
      <c r="Q1824">
        <v>0.15468093870530999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1514</v>
      </c>
      <c r="E1825">
        <v>450.04022411800003</v>
      </c>
      <c r="F1825">
        <v>84.03</v>
      </c>
      <c r="G1825">
        <v>5.3638210734367</v>
      </c>
      <c r="H1825">
        <v>0.78182915005250997</v>
      </c>
      <c r="I1825">
        <v>-26.0306770550579</v>
      </c>
      <c r="J1825">
        <v>-8.9360714334046705</v>
      </c>
      <c r="K1825">
        <v>83.292762341901494</v>
      </c>
      <c r="L1825">
        <v>83.344773256920504</v>
      </c>
      <c r="M1825">
        <v>42.933792784157603</v>
      </c>
      <c r="N1825">
        <v>1.12572784113972</v>
      </c>
      <c r="O1825">
        <v>35.665833630846102</v>
      </c>
      <c r="P1825">
        <v>31.7084639498432</v>
      </c>
      <c r="Q1825">
        <v>8.9545418230531998E-2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21</v>
      </c>
      <c r="E1826">
        <v>449.34860265600003</v>
      </c>
      <c r="F1826">
        <v>138.66</v>
      </c>
      <c r="G1826">
        <v>6.2183918119275097</v>
      </c>
      <c r="H1826">
        <v>14.6668671998954</v>
      </c>
      <c r="I1826">
        <v>-6.7358946925629599</v>
      </c>
      <c r="J1826">
        <v>8.6447814178451008</v>
      </c>
      <c r="K1826">
        <v>123.59321274761</v>
      </c>
      <c r="L1826">
        <v>122.006794631578</v>
      </c>
      <c r="M1826">
        <v>78.364999878333805</v>
      </c>
      <c r="N1826">
        <v>2.69239932799979</v>
      </c>
      <c r="O1826">
        <v>21.159671138035399</v>
      </c>
      <c r="P1826">
        <v>50.553745928338699</v>
      </c>
      <c r="Q1826">
        <v>5.7932020793929999E-3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613</v>
      </c>
      <c r="E1827">
        <v>448.72500000000002</v>
      </c>
      <c r="F1827">
        <v>115.85</v>
      </c>
      <c r="G1827">
        <v>-45.899116471278298</v>
      </c>
      <c r="H1827">
        <v>-7.2839878413626602</v>
      </c>
      <c r="I1827">
        <v>-17.3361930538534</v>
      </c>
      <c r="J1827">
        <v>-8.12619187439409</v>
      </c>
      <c r="K1827">
        <v>116.903186806728</v>
      </c>
      <c r="L1827">
        <v>121.168382303014</v>
      </c>
      <c r="M1827">
        <v>40.002989774025501</v>
      </c>
      <c r="N1827">
        <v>0.80289241940081302</v>
      </c>
      <c r="O1827">
        <v>33.448424687095297</v>
      </c>
      <c r="P1827">
        <v>14.4197530864197</v>
      </c>
      <c r="Q1827">
        <v>0.12986436263916001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154</v>
      </c>
      <c r="E1828">
        <v>447.84237150000001</v>
      </c>
      <c r="F1828">
        <v>62.73</v>
      </c>
      <c r="G1828">
        <v>235.843093961931</v>
      </c>
      <c r="H1828">
        <v>-8.6679117825899805</v>
      </c>
      <c r="I1828">
        <v>107.23894967781099</v>
      </c>
      <c r="J1828">
        <v>-1.2275533280097899</v>
      </c>
      <c r="K1828">
        <v>57.741461693174301</v>
      </c>
      <c r="L1828">
        <v>40.875458781409499</v>
      </c>
      <c r="M1828">
        <v>31.526227905974899</v>
      </c>
      <c r="N1828">
        <v>0.35928497263568399</v>
      </c>
      <c r="O1828">
        <v>16.164514586322301</v>
      </c>
      <c r="P1828">
        <v>307.33766233766198</v>
      </c>
      <c r="Q1828">
        <v>0.11219865007726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E1829">
        <v>447.36785192799999</v>
      </c>
      <c r="F1829">
        <v>94.79</v>
      </c>
      <c r="G1829">
        <v>-63.494526355307798</v>
      </c>
      <c r="H1829">
        <v>-10.794619857124101</v>
      </c>
      <c r="I1829">
        <v>-46.969904450642701</v>
      </c>
      <c r="J1829">
        <v>-4.59189638905222</v>
      </c>
      <c r="K1829">
        <v>98.892251911169893</v>
      </c>
      <c r="L1829">
        <v>122.329165890353</v>
      </c>
      <c r="M1829">
        <v>58.687197011131303</v>
      </c>
      <c r="N1829">
        <v>0.81853796528074496</v>
      </c>
      <c r="O1829">
        <v>86.728557864753597</v>
      </c>
      <c r="P1829">
        <v>18.487500000000001</v>
      </c>
      <c r="Q1829">
        <v>-2.7092214985061001E-2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391</v>
      </c>
      <c r="E1830">
        <v>447.24092305200003</v>
      </c>
      <c r="F1830">
        <v>4.49</v>
      </c>
      <c r="G1830">
        <v>38.332251640949302</v>
      </c>
      <c r="H1830">
        <v>-8.9591647376727206</v>
      </c>
      <c r="I1830">
        <v>-2.09276515481345</v>
      </c>
      <c r="J1830">
        <v>-9.8527046597289107</v>
      </c>
      <c r="K1830">
        <v>4.4530537846242799</v>
      </c>
      <c r="L1830">
        <v>4.30707760770657</v>
      </c>
      <c r="M1830">
        <v>31.0768721382839</v>
      </c>
      <c r="N1830">
        <v>1.1590068809052001</v>
      </c>
      <c r="O1830">
        <v>55.2338530066815</v>
      </c>
      <c r="P1830">
        <v>68.732363748562406</v>
      </c>
      <c r="Q1830">
        <v>8.9160930735550994E-2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1626</v>
      </c>
      <c r="E1831">
        <v>445.99729350600001</v>
      </c>
      <c r="F1831">
        <v>165.81</v>
      </c>
      <c r="G1831">
        <v>33.755497030329998</v>
      </c>
      <c r="H1831">
        <v>10.9801473671327</v>
      </c>
      <c r="I1831">
        <v>15.5236178700307</v>
      </c>
      <c r="J1831">
        <v>-3.9310776756019301</v>
      </c>
      <c r="K1831">
        <v>146.37290634763099</v>
      </c>
      <c r="L1831">
        <v>132.124074919701</v>
      </c>
      <c r="M1831">
        <v>55.885521196073199</v>
      </c>
      <c r="N1831">
        <v>0.652446839198774</v>
      </c>
      <c r="O1831">
        <v>8.3469030818406704</v>
      </c>
      <c r="P1831">
        <v>61.608187134502899</v>
      </c>
      <c r="Q1831">
        <v>-3.5416974956337999E-2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998</v>
      </c>
      <c r="E1832">
        <v>445.22695684799902</v>
      </c>
      <c r="F1832">
        <v>3.99</v>
      </c>
      <c r="G1832">
        <v>1.1952321544396201</v>
      </c>
      <c r="H1832">
        <v>3.7654215507433499</v>
      </c>
      <c r="I1832">
        <v>-1.1937953982952501</v>
      </c>
      <c r="J1832">
        <v>-12.823711882842799</v>
      </c>
      <c r="K1832">
        <v>3.9896253795920398</v>
      </c>
      <c r="L1832">
        <v>3.9201281130930399</v>
      </c>
      <c r="M1832">
        <v>47.4547061932902</v>
      </c>
      <c r="N1832">
        <v>1.9879105730270401</v>
      </c>
      <c r="O1832">
        <v>89.605356966205093</v>
      </c>
      <c r="P1832">
        <v>53.247799737872903</v>
      </c>
      <c r="Q1832">
        <v>0.14625880016696099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613</v>
      </c>
      <c r="E1833">
        <v>444.89369785600002</v>
      </c>
      <c r="F1833">
        <v>55.94</v>
      </c>
      <c r="G1833">
        <v>-21.635252142503901</v>
      </c>
      <c r="H1833">
        <v>-9.0856108976342291</v>
      </c>
      <c r="I1833">
        <v>-19.5471259118451</v>
      </c>
      <c r="J1833">
        <v>-2.8645349767036401</v>
      </c>
      <c r="K1833">
        <v>55.8134904423273</v>
      </c>
      <c r="L1833">
        <v>57.118892184148102</v>
      </c>
      <c r="M1833">
        <v>51.402110481407398</v>
      </c>
      <c r="N1833">
        <v>1.1676970182116</v>
      </c>
      <c r="O1833">
        <v>33.893457275652402</v>
      </c>
      <c r="P1833">
        <v>12.1042084168336</v>
      </c>
      <c r="Q1833">
        <v>-4.5540222957409998E-3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998</v>
      </c>
      <c r="E1834">
        <v>444.35562525</v>
      </c>
      <c r="F1834">
        <v>203.95</v>
      </c>
      <c r="G1834">
        <v>40.294962512642599</v>
      </c>
      <c r="H1834">
        <v>31.123418561206702</v>
      </c>
      <c r="I1834">
        <v>41.5336266383961</v>
      </c>
      <c r="J1834">
        <v>12.3580872657369</v>
      </c>
      <c r="K1834">
        <v>145.78798962440999</v>
      </c>
      <c r="L1834">
        <v>138.10682379390099</v>
      </c>
      <c r="M1834">
        <v>69.243115899696093</v>
      </c>
      <c r="N1834">
        <v>3.1518155533025398</v>
      </c>
      <c r="O1834">
        <v>0.93160088256925</v>
      </c>
      <c r="P1834">
        <v>82.098214285714207</v>
      </c>
      <c r="Q1834">
        <v>1.3556399390055001E-2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E1835">
        <v>442.39532211</v>
      </c>
      <c r="F1835">
        <v>253</v>
      </c>
      <c r="G1835">
        <v>433.40292009596101</v>
      </c>
      <c r="H1835">
        <v>16.6162987437258</v>
      </c>
      <c r="I1835">
        <v>78.797645329984903</v>
      </c>
      <c r="J1835">
        <v>-6.0314093505604696</v>
      </c>
      <c r="K1835">
        <v>218.01795700969299</v>
      </c>
      <c r="L1835">
        <v>175.25370279601199</v>
      </c>
      <c r="M1835">
        <v>73.121842896952501</v>
      </c>
      <c r="N1835">
        <v>1.88379797979797</v>
      </c>
      <c r="O1835">
        <v>24.110671936758798</v>
      </c>
      <c r="P1835">
        <v>462.222222222222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140</v>
      </c>
      <c r="E1836">
        <v>442.34539650599999</v>
      </c>
      <c r="F1836">
        <v>133.07</v>
      </c>
      <c r="G1836">
        <v>31.766187937342</v>
      </c>
      <c r="H1836">
        <v>-2.5958122241796899</v>
      </c>
      <c r="I1836">
        <v>-14.3848655553561</v>
      </c>
      <c r="J1836">
        <v>-2.0388950807792101</v>
      </c>
      <c r="K1836">
        <v>127.448936159932</v>
      </c>
      <c r="L1836">
        <v>123.555266616612</v>
      </c>
      <c r="M1836">
        <v>44.758695816106901</v>
      </c>
      <c r="N1836">
        <v>1.1813164435455299</v>
      </c>
      <c r="O1836">
        <v>38.949425114601297</v>
      </c>
      <c r="Q1836">
        <v>8.2206314780168002E-2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3832</v>
      </c>
      <c r="E1837">
        <v>442.12867334999999</v>
      </c>
      <c r="F1837">
        <v>873.5</v>
      </c>
      <c r="G1837">
        <v>58.220357672234798</v>
      </c>
      <c r="H1837">
        <v>2.34684648713012</v>
      </c>
      <c r="I1837">
        <v>65.637153062725204</v>
      </c>
      <c r="J1837">
        <v>-1.0715388915348401</v>
      </c>
      <c r="K1837">
        <v>728.51178593484406</v>
      </c>
      <c r="L1837">
        <v>587.03237990895502</v>
      </c>
      <c r="M1837">
        <v>70.768839346222407</v>
      </c>
      <c r="N1837">
        <v>0.764837597404875</v>
      </c>
      <c r="O1837">
        <v>0.17172295363481099</v>
      </c>
      <c r="P1837">
        <v>97.713897691263</v>
      </c>
      <c r="Q1837">
        <v>0.20335944935467701</v>
      </c>
    </row>
    <row r="1838" spans="1:17" hidden="1" x14ac:dyDescent="0.3">
      <c r="A1838" t="s">
        <v>3833</v>
      </c>
      <c r="B1838" t="s">
        <v>3834</v>
      </c>
      <c r="C1838" t="str">
        <f>IFERROR(VLOOKUP(Table1[[#This Row],[Ticker]],[1]!Table1[[Symbol]:[Industry]],2,FALSE),"-")</f>
        <v>-</v>
      </c>
      <c r="D1838" t="s">
        <v>278</v>
      </c>
      <c r="E1838">
        <v>441.52061594399999</v>
      </c>
      <c r="F1838">
        <v>81.650000000000006</v>
      </c>
      <c r="G1838">
        <v>-13.5918898822742</v>
      </c>
      <c r="H1838">
        <v>3.9885992739210598</v>
      </c>
      <c r="I1838">
        <v>-10.854279397243101</v>
      </c>
      <c r="J1838">
        <v>-8.1671340426576098</v>
      </c>
      <c r="K1838">
        <v>77.364744714839105</v>
      </c>
      <c r="L1838">
        <v>77.689680531906305</v>
      </c>
      <c r="M1838">
        <v>52.937794618970997</v>
      </c>
      <c r="N1838">
        <v>2.2452679594950098</v>
      </c>
      <c r="O1838">
        <v>19.657072872014702</v>
      </c>
      <c r="P1838">
        <v>23.7121212121212</v>
      </c>
      <c r="Q1838">
        <v>-5.5440887429297002E-2</v>
      </c>
    </row>
    <row r="1839" spans="1:17" hidden="1" x14ac:dyDescent="0.3">
      <c r="A1839" t="s">
        <v>3835</v>
      </c>
      <c r="B1839" t="s">
        <v>3836</v>
      </c>
      <c r="C1839" t="str">
        <f>IFERROR(VLOOKUP(Table1[[#This Row],[Ticker]],[1]!Table1[[Symbol]:[Industry]],2,FALSE),"-")</f>
        <v>-</v>
      </c>
      <c r="D1839" t="s">
        <v>459</v>
      </c>
      <c r="E1839">
        <v>441.3</v>
      </c>
      <c r="F1839">
        <v>586.6</v>
      </c>
      <c r="G1839">
        <v>22.981448059884901</v>
      </c>
      <c r="H1839">
        <v>-9.0012451159233091</v>
      </c>
      <c r="I1839">
        <v>-34.651626262106603</v>
      </c>
      <c r="J1839">
        <v>-1.46508631725931</v>
      </c>
      <c r="K1839">
        <v>595.71629310864296</v>
      </c>
      <c r="L1839">
        <v>592.76692271777097</v>
      </c>
      <c r="M1839">
        <v>56.439183085661199</v>
      </c>
      <c r="N1839">
        <v>0.599628323732594</v>
      </c>
      <c r="O1839">
        <v>46.232526423457102</v>
      </c>
      <c r="Q1839">
        <v>5.7866608135479997E-3</v>
      </c>
    </row>
    <row r="1840" spans="1:17" hidden="1" x14ac:dyDescent="0.3">
      <c r="A1840" t="s">
        <v>3837</v>
      </c>
      <c r="B1840" t="s">
        <v>3838</v>
      </c>
      <c r="C1840" t="str">
        <f>IFERROR(VLOOKUP(Table1[[#This Row],[Ticker]],[1]!Table1[[Symbol]:[Industry]],2,FALSE),"-")</f>
        <v>-</v>
      </c>
      <c r="D1840" t="s">
        <v>498</v>
      </c>
      <c r="E1840">
        <v>437.63371999999998</v>
      </c>
      <c r="F1840">
        <v>171.45</v>
      </c>
      <c r="G1840">
        <v>-28.436506258805501</v>
      </c>
      <c r="H1840">
        <v>-9.5042951068996704</v>
      </c>
      <c r="I1840">
        <v>-13.675758925334099</v>
      </c>
      <c r="J1840">
        <v>5.25626661936567</v>
      </c>
      <c r="K1840">
        <v>205.91396808684499</v>
      </c>
      <c r="M1840">
        <v>44.184066235577802</v>
      </c>
      <c r="O1840">
        <v>93.467483231262705</v>
      </c>
      <c r="P1840">
        <v>15.4156849545607</v>
      </c>
    </row>
    <row r="1841" spans="1:17" hidden="1" x14ac:dyDescent="0.3">
      <c r="A1841" t="s">
        <v>3839</v>
      </c>
      <c r="B1841" t="s">
        <v>3840</v>
      </c>
      <c r="C1841" t="str">
        <f>IFERROR(VLOOKUP(Table1[[#This Row],[Ticker]],[1]!Table1[[Symbol]:[Industry]],2,FALSE),"-")</f>
        <v>-</v>
      </c>
      <c r="D1841" t="s">
        <v>535</v>
      </c>
      <c r="E1841">
        <v>435.79847386499898</v>
      </c>
      <c r="F1841">
        <v>246.9</v>
      </c>
      <c r="G1841">
        <v>150.152819784223</v>
      </c>
      <c r="H1841">
        <v>15.2171005024223</v>
      </c>
      <c r="I1841">
        <v>36.3626811295076</v>
      </c>
      <c r="J1841">
        <v>-0.91520465972891896</v>
      </c>
      <c r="K1841">
        <v>214.50505389070099</v>
      </c>
      <c r="L1841">
        <v>176.49421475741499</v>
      </c>
      <c r="M1841">
        <v>63.212882732533103</v>
      </c>
      <c r="N1841">
        <v>1.3021595018348</v>
      </c>
      <c r="O1841">
        <v>16.8894289185905</v>
      </c>
      <c r="P1841">
        <v>183.077275854161</v>
      </c>
      <c r="Q1841">
        <v>0.101805379729536</v>
      </c>
    </row>
    <row r="1842" spans="1:17" hidden="1" x14ac:dyDescent="0.3">
      <c r="A1842" t="s">
        <v>3841</v>
      </c>
      <c r="B1842" t="s">
        <v>3842</v>
      </c>
      <c r="C1842" t="str">
        <f>IFERROR(VLOOKUP(Table1[[#This Row],[Ticker]],[1]!Table1[[Symbol]:[Industry]],2,FALSE),"-")</f>
        <v>-</v>
      </c>
      <c r="D1842" t="s">
        <v>391</v>
      </c>
      <c r="E1842">
        <v>435.61</v>
      </c>
      <c r="F1842">
        <v>625</v>
      </c>
      <c r="G1842">
        <v>327.18544872115098</v>
      </c>
      <c r="H1842">
        <v>-5.5294502441284399</v>
      </c>
      <c r="I1842">
        <v>28.307894884352098</v>
      </c>
      <c r="J1842">
        <v>0.174029887958352</v>
      </c>
      <c r="K1842">
        <v>594.94804034737501</v>
      </c>
      <c r="L1842">
        <v>485.98228868304</v>
      </c>
      <c r="M1842">
        <v>56.679561530684502</v>
      </c>
      <c r="N1842">
        <v>1.49673860388292</v>
      </c>
      <c r="O1842">
        <v>4.9439999999999902</v>
      </c>
      <c r="P1842">
        <v>381.32460531382299</v>
      </c>
      <c r="Q1842">
        <v>0.17550216557346099</v>
      </c>
    </row>
    <row r="1843" spans="1:17" hidden="1" x14ac:dyDescent="0.3">
      <c r="A1843" t="s">
        <v>3843</v>
      </c>
      <c r="B1843" t="s">
        <v>3844</v>
      </c>
      <c r="C1843" t="str">
        <f>IFERROR(VLOOKUP(Table1[[#This Row],[Ticker]],[1]!Table1[[Symbol]:[Industry]],2,FALSE),"-")</f>
        <v>-</v>
      </c>
      <c r="D1843" t="s">
        <v>613</v>
      </c>
      <c r="E1843">
        <v>434.033531262</v>
      </c>
      <c r="F1843">
        <v>240.08</v>
      </c>
      <c r="G1843">
        <v>14.562638682931899</v>
      </c>
      <c r="H1843">
        <v>7.9432240748710301</v>
      </c>
      <c r="I1843">
        <v>23.697112520113901</v>
      </c>
      <c r="J1843">
        <v>4.4530814490081703</v>
      </c>
      <c r="K1843">
        <v>208.57770005213399</v>
      </c>
      <c r="L1843">
        <v>191.868162258301</v>
      </c>
      <c r="M1843">
        <v>68.5616491327239</v>
      </c>
      <c r="N1843">
        <v>1.5093685450629399</v>
      </c>
      <c r="O1843">
        <v>2.96567810729755</v>
      </c>
      <c r="P1843">
        <v>72.657317511686401</v>
      </c>
      <c r="Q1843">
        <v>5.0690922663019E-2</v>
      </c>
    </row>
    <row r="1844" spans="1:17" hidden="1" x14ac:dyDescent="0.3">
      <c r="A1844" t="s">
        <v>3845</v>
      </c>
      <c r="B1844" t="s">
        <v>3846</v>
      </c>
      <c r="C1844" t="str">
        <f>IFERROR(VLOOKUP(Table1[[#This Row],[Ticker]],[1]!Table1[[Symbol]:[Industry]],2,FALSE),"-")</f>
        <v>-</v>
      </c>
      <c r="D1844" t="s">
        <v>129</v>
      </c>
      <c r="E1844">
        <v>433.57640099999998</v>
      </c>
      <c r="F1844">
        <v>234.4</v>
      </c>
      <c r="G1844">
        <v>56.467437269667101</v>
      </c>
      <c r="H1844">
        <v>-7.3846347555629501</v>
      </c>
      <c r="I1844">
        <v>17.662185796377202</v>
      </c>
      <c r="J1844">
        <v>-0.344703330681496</v>
      </c>
      <c r="K1844">
        <v>243.89256398729401</v>
      </c>
      <c r="L1844">
        <v>214.706174908538</v>
      </c>
      <c r="M1844">
        <v>49.963835526335203</v>
      </c>
      <c r="N1844">
        <v>0.35854630419988898</v>
      </c>
      <c r="O1844">
        <v>36.070819112627902</v>
      </c>
      <c r="P1844">
        <v>89.0322580645161</v>
      </c>
      <c r="Q1844">
        <v>9.9461221606519004E-2</v>
      </c>
    </row>
    <row r="1845" spans="1:17" hidden="1" x14ac:dyDescent="0.3">
      <c r="A1845" t="s">
        <v>3847</v>
      </c>
      <c r="B1845" t="s">
        <v>3848</v>
      </c>
      <c r="C1845" t="str">
        <f>IFERROR(VLOOKUP(Table1[[#This Row],[Ticker]],[1]!Table1[[Symbol]:[Industry]],2,FALSE),"-")</f>
        <v>-</v>
      </c>
      <c r="D1845" t="s">
        <v>1152</v>
      </c>
      <c r="E1845">
        <v>433.08918562999997</v>
      </c>
      <c r="F1845">
        <v>207.57</v>
      </c>
      <c r="G1845">
        <v>74.768825707356996</v>
      </c>
      <c r="H1845">
        <v>-3.6720628203493999</v>
      </c>
      <c r="I1845">
        <v>18.093340076643301</v>
      </c>
      <c r="J1845">
        <v>-8.0848067471392202</v>
      </c>
      <c r="K1845">
        <v>202.11423708168601</v>
      </c>
      <c r="L1845">
        <v>172.12488056630499</v>
      </c>
      <c r="M1845">
        <v>41.683833351061701</v>
      </c>
      <c r="N1845">
        <v>1.28143555801562</v>
      </c>
      <c r="O1845">
        <v>22.320181143710499</v>
      </c>
      <c r="P1845">
        <v>111.806122448979</v>
      </c>
      <c r="Q1845">
        <v>8.5869470262689998E-2</v>
      </c>
    </row>
    <row r="1846" spans="1:17" hidden="1" x14ac:dyDescent="0.3">
      <c r="A1846" t="s">
        <v>3849</v>
      </c>
      <c r="B1846" t="s">
        <v>3850</v>
      </c>
      <c r="C1846" t="str">
        <f>IFERROR(VLOOKUP(Table1[[#This Row],[Ticker]],[1]!Table1[[Symbol]:[Industry]],2,FALSE),"-")</f>
        <v>-</v>
      </c>
      <c r="E1846">
        <v>431.79655629600001</v>
      </c>
      <c r="F1846">
        <v>53.69</v>
      </c>
      <c r="G1846">
        <v>-21.1187716027043</v>
      </c>
      <c r="H1846">
        <v>-12.892654050631201</v>
      </c>
      <c r="I1846">
        <v>-40.307617827909702</v>
      </c>
      <c r="J1846">
        <v>-5.4777836736353596</v>
      </c>
      <c r="K1846">
        <v>55.5258844381529</v>
      </c>
      <c r="L1846">
        <v>58.239232839636102</v>
      </c>
      <c r="M1846">
        <v>41.697262378563501</v>
      </c>
      <c r="N1846">
        <v>1.2616453577804601</v>
      </c>
      <c r="O1846">
        <v>53.659899422611197</v>
      </c>
      <c r="P1846">
        <v>57.448680351906098</v>
      </c>
      <c r="Q1846">
        <v>7.0674162958292999E-2</v>
      </c>
    </row>
    <row r="1847" spans="1:17" hidden="1" x14ac:dyDescent="0.3">
      <c r="A1847" t="s">
        <v>3851</v>
      </c>
      <c r="B1847" t="s">
        <v>3852</v>
      </c>
      <c r="C1847" t="str">
        <f>IFERROR(VLOOKUP(Table1[[#This Row],[Ticker]],[1]!Table1[[Symbol]:[Industry]],2,FALSE),"-")</f>
        <v>-</v>
      </c>
      <c r="D1847" t="s">
        <v>342</v>
      </c>
      <c r="E1847">
        <v>431.36731800000001</v>
      </c>
      <c r="F1847">
        <v>373.9</v>
      </c>
      <c r="G1847">
        <v>-31.998816289200601</v>
      </c>
      <c r="H1847">
        <v>-8.8412451159233001</v>
      </c>
      <c r="I1847">
        <v>-15.9936245112848</v>
      </c>
      <c r="J1847">
        <v>-4.25996656449081</v>
      </c>
      <c r="O1847">
        <v>15.993581171436199</v>
      </c>
      <c r="P1847">
        <v>6.84383483354764</v>
      </c>
    </row>
    <row r="1848" spans="1:17" hidden="1" x14ac:dyDescent="0.3">
      <c r="A1848" t="s">
        <v>3853</v>
      </c>
      <c r="B1848" t="s">
        <v>3854</v>
      </c>
      <c r="C1848" t="str">
        <f>IFERROR(VLOOKUP(Table1[[#This Row],[Ticker]],[1]!Table1[[Symbol]:[Industry]],2,FALSE),"-")</f>
        <v>-</v>
      </c>
      <c r="E1848">
        <v>428.46647823000001</v>
      </c>
      <c r="F1848">
        <v>228.8</v>
      </c>
      <c r="G1848">
        <v>215.60557931519401</v>
      </c>
      <c r="H1848">
        <v>-25.613366328044499</v>
      </c>
      <c r="I1848">
        <v>-9.2634657811261398</v>
      </c>
      <c r="J1848">
        <v>-16.2830542432798</v>
      </c>
      <c r="K1848">
        <v>271.64829174303497</v>
      </c>
      <c r="L1848">
        <v>235.68334509004799</v>
      </c>
      <c r="M1848">
        <v>14.235591674025001</v>
      </c>
      <c r="N1848">
        <v>0.84969028136091296</v>
      </c>
      <c r="O1848">
        <v>59.7027972027971</v>
      </c>
      <c r="P1848">
        <v>238.96296296296299</v>
      </c>
    </row>
    <row r="1849" spans="1:17" hidden="1" x14ac:dyDescent="0.3">
      <c r="A1849" t="s">
        <v>3855</v>
      </c>
      <c r="B1849" t="s">
        <v>3856</v>
      </c>
      <c r="C1849" t="str">
        <f>IFERROR(VLOOKUP(Table1[[#This Row],[Ticker]],[1]!Table1[[Symbol]:[Industry]],2,FALSE),"-")</f>
        <v>-</v>
      </c>
      <c r="D1849" t="s">
        <v>815</v>
      </c>
      <c r="E1849">
        <v>427.245954119999</v>
      </c>
      <c r="F1849">
        <v>386.55</v>
      </c>
      <c r="G1849">
        <v>-33.611600931291903</v>
      </c>
      <c r="H1849">
        <v>2.27513346184202</v>
      </c>
      <c r="I1849">
        <v>-19.439570579105901</v>
      </c>
      <c r="J1849">
        <v>3.51553950105327</v>
      </c>
      <c r="K1849">
        <v>366.86325090448997</v>
      </c>
      <c r="L1849">
        <v>388.63378759384801</v>
      </c>
      <c r="M1849">
        <v>66.127789354485003</v>
      </c>
      <c r="N1849">
        <v>1.6967565666675599</v>
      </c>
      <c r="O1849">
        <v>25.1325831069719</v>
      </c>
      <c r="P1849">
        <v>24.613152804642102</v>
      </c>
      <c r="Q1849">
        <v>1.8760221131449002E-2</v>
      </c>
    </row>
    <row r="1850" spans="1:17" hidden="1" x14ac:dyDescent="0.3">
      <c r="A1850" t="s">
        <v>3857</v>
      </c>
      <c r="B1850" t="s">
        <v>3858</v>
      </c>
      <c r="C1850" t="str">
        <f>IFERROR(VLOOKUP(Table1[[#This Row],[Ticker]],[1]!Table1[[Symbol]:[Industry]],2,FALSE),"-")</f>
        <v>-</v>
      </c>
      <c r="D1850" t="s">
        <v>67</v>
      </c>
      <c r="E1850">
        <v>424.33247999999998</v>
      </c>
      <c r="F1850">
        <v>312</v>
      </c>
      <c r="G1850">
        <v>-29.713102003486298</v>
      </c>
      <c r="I1850">
        <v>-10.952354670015</v>
      </c>
      <c r="K1850">
        <v>233.88164549750499</v>
      </c>
      <c r="M1850">
        <v>93.708569093124794</v>
      </c>
      <c r="N1850">
        <v>1</v>
      </c>
      <c r="O1850">
        <v>4.1666666666666696</v>
      </c>
      <c r="P1850">
        <v>0.64516129032257097</v>
      </c>
    </row>
    <row r="1851" spans="1:17" hidden="1" x14ac:dyDescent="0.3">
      <c r="A1851" t="s">
        <v>3859</v>
      </c>
      <c r="B1851" t="s">
        <v>3860</v>
      </c>
      <c r="C1851" t="str">
        <f>IFERROR(VLOOKUP(Table1[[#This Row],[Ticker]],[1]!Table1[[Symbol]:[Industry]],2,FALSE),"-")</f>
        <v>-</v>
      </c>
      <c r="D1851" t="s">
        <v>230</v>
      </c>
      <c r="E1851">
        <v>424.00752749999998</v>
      </c>
      <c r="F1851">
        <v>375.05</v>
      </c>
      <c r="G1851">
        <v>-28.1073765643191</v>
      </c>
      <c r="H1851">
        <v>-4.2245051891833798</v>
      </c>
      <c r="I1851">
        <v>-13.3466292308478</v>
      </c>
      <c r="J1851">
        <v>-7.7144813324232997</v>
      </c>
      <c r="M1851">
        <v>45.7705132617061</v>
      </c>
      <c r="O1851">
        <v>24.730035995200598</v>
      </c>
      <c r="P1851">
        <v>29.327586206896498</v>
      </c>
    </row>
    <row r="1852" spans="1:17" hidden="1" x14ac:dyDescent="0.3">
      <c r="A1852" t="s">
        <v>3861</v>
      </c>
      <c r="B1852" t="s">
        <v>3862</v>
      </c>
      <c r="C1852" t="str">
        <f>IFERROR(VLOOKUP(Table1[[#This Row],[Ticker]],[1]!Table1[[Symbol]:[Industry]],2,FALSE),"-")</f>
        <v>-</v>
      </c>
      <c r="D1852" t="s">
        <v>272</v>
      </c>
      <c r="E1852">
        <v>422.878226095</v>
      </c>
      <c r="F1852">
        <v>485.4</v>
      </c>
      <c r="G1852">
        <v>-32.961141781646603</v>
      </c>
      <c r="H1852">
        <v>-3.89113198599531</v>
      </c>
      <c r="I1852">
        <v>-17.767482333674</v>
      </c>
      <c r="J1852">
        <v>-4.2278455502346404</v>
      </c>
      <c r="K1852">
        <v>452.83170011865798</v>
      </c>
      <c r="L1852">
        <v>471.79637215906803</v>
      </c>
      <c r="M1852">
        <v>46.187688044059797</v>
      </c>
      <c r="N1852">
        <v>1.61043165305416</v>
      </c>
      <c r="O1852">
        <v>18.912237330037101</v>
      </c>
      <c r="P1852">
        <v>25.103092783505101</v>
      </c>
      <c r="Q1852">
        <v>-8.8421434475057001E-2</v>
      </c>
    </row>
    <row r="1853" spans="1:17" hidden="1" x14ac:dyDescent="0.3">
      <c r="A1853" t="s">
        <v>3863</v>
      </c>
      <c r="B1853" t="s">
        <v>3864</v>
      </c>
      <c r="C1853" t="str">
        <f>IFERROR(VLOOKUP(Table1[[#This Row],[Ticker]],[1]!Table1[[Symbol]:[Industry]],2,FALSE),"-")</f>
        <v>-</v>
      </c>
      <c r="D1853" t="s">
        <v>129</v>
      </c>
      <c r="E1853">
        <v>422.01263748000002</v>
      </c>
      <c r="F1853">
        <v>226.85</v>
      </c>
      <c r="G1853">
        <v>49.460643170258798</v>
      </c>
      <c r="H1853">
        <v>-6.1341634499977102</v>
      </c>
      <c r="I1853">
        <v>40.939175293158698</v>
      </c>
      <c r="J1853">
        <v>-0.23438097890523599</v>
      </c>
      <c r="K1853">
        <v>215.24544523941</v>
      </c>
      <c r="L1853">
        <v>176.92426013257699</v>
      </c>
      <c r="M1853">
        <v>48.215318992579803</v>
      </c>
      <c r="N1853">
        <v>0.81318346121146001</v>
      </c>
      <c r="O1853">
        <v>14.569098523253199</v>
      </c>
      <c r="P1853">
        <v>121.101364522417</v>
      </c>
      <c r="Q1853">
        <v>7.1228010951203E-2</v>
      </c>
    </row>
    <row r="1854" spans="1:17" hidden="1" x14ac:dyDescent="0.3">
      <c r="A1854" t="s">
        <v>3865</v>
      </c>
      <c r="B1854" t="s">
        <v>3866</v>
      </c>
      <c r="C1854" t="str">
        <f>IFERROR(VLOOKUP(Table1[[#This Row],[Ticker]],[1]!Table1[[Symbol]:[Industry]],2,FALSE),"-")</f>
        <v>-</v>
      </c>
      <c r="D1854" t="s">
        <v>998</v>
      </c>
      <c r="E1854">
        <v>421.09199999999998</v>
      </c>
      <c r="F1854">
        <v>211</v>
      </c>
      <c r="G1854">
        <v>20.941980533437999</v>
      </c>
      <c r="H1854">
        <v>-14.9626486246952</v>
      </c>
      <c r="I1854">
        <v>-26.4170982597586</v>
      </c>
      <c r="J1854">
        <v>-0.66845141297567001</v>
      </c>
      <c r="K1854">
        <v>220.12617120060801</v>
      </c>
      <c r="L1854">
        <v>210.74137364543401</v>
      </c>
      <c r="M1854">
        <v>34.493914612519397</v>
      </c>
      <c r="N1854">
        <v>0.51386451386451304</v>
      </c>
      <c r="O1854">
        <v>44.052132701421698</v>
      </c>
      <c r="P1854">
        <v>56.296296296296198</v>
      </c>
      <c r="Q1854">
        <v>0.12256929033863199</v>
      </c>
    </row>
    <row r="1855" spans="1:17" hidden="1" x14ac:dyDescent="0.3">
      <c r="A1855" t="s">
        <v>3867</v>
      </c>
      <c r="B1855" t="s">
        <v>3868</v>
      </c>
      <c r="C1855" t="str">
        <f>IFERROR(VLOOKUP(Table1[[#This Row],[Ticker]],[1]!Table1[[Symbol]:[Industry]],2,FALSE),"-")</f>
        <v>-</v>
      </c>
      <c r="D1855" t="s">
        <v>1558</v>
      </c>
      <c r="E1855">
        <v>419.92021249999999</v>
      </c>
      <c r="F1855">
        <v>412.5</v>
      </c>
      <c r="G1855">
        <v>80.640074584807707</v>
      </c>
      <c r="H1855">
        <v>19.6196371602447</v>
      </c>
      <c r="I1855">
        <v>250.57262341937999</v>
      </c>
      <c r="J1855">
        <v>10.126481066489699</v>
      </c>
      <c r="K1855">
        <v>313.65258213972902</v>
      </c>
      <c r="L1855">
        <v>221.85670686900201</v>
      </c>
      <c r="M1855">
        <v>89.638834359762498</v>
      </c>
      <c r="N1855">
        <v>1.9890620803852599</v>
      </c>
      <c r="O1855">
        <v>0</v>
      </c>
      <c r="P1855">
        <v>334.21052631578902</v>
      </c>
    </row>
    <row r="1856" spans="1:17" hidden="1" x14ac:dyDescent="0.3">
      <c r="A1856" t="s">
        <v>3869</v>
      </c>
      <c r="B1856" t="s">
        <v>3870</v>
      </c>
      <c r="C1856" t="str">
        <f>IFERROR(VLOOKUP(Table1[[#This Row],[Ticker]],[1]!Table1[[Symbol]:[Industry]],2,FALSE),"-")</f>
        <v>-</v>
      </c>
      <c r="D1856" t="s">
        <v>230</v>
      </c>
      <c r="E1856">
        <v>418.5805848</v>
      </c>
      <c r="F1856">
        <v>120.75</v>
      </c>
      <c r="G1856">
        <v>48.629953151003903</v>
      </c>
      <c r="H1856">
        <v>-4.6329831511877897</v>
      </c>
      <c r="I1856">
        <v>34.8985935121325</v>
      </c>
      <c r="J1856">
        <v>-8.8206063597563293</v>
      </c>
      <c r="K1856">
        <v>126.630631478792</v>
      </c>
      <c r="L1856">
        <v>112.322246642644</v>
      </c>
      <c r="M1856">
        <v>41.044803983246901</v>
      </c>
      <c r="N1856">
        <v>0.62835825341265095</v>
      </c>
      <c r="O1856">
        <v>34.699792960662499</v>
      </c>
      <c r="P1856">
        <v>85.626441199077604</v>
      </c>
      <c r="Q1856">
        <v>0.12552160278242</v>
      </c>
    </row>
    <row r="1857" spans="1:17" hidden="1" x14ac:dyDescent="0.3">
      <c r="A1857" t="s">
        <v>3871</v>
      </c>
      <c r="B1857" t="s">
        <v>3872</v>
      </c>
      <c r="C1857" t="str">
        <f>IFERROR(VLOOKUP(Table1[[#This Row],[Ticker]],[1]!Table1[[Symbol]:[Industry]],2,FALSE),"-")</f>
        <v>-</v>
      </c>
      <c r="D1857" t="s">
        <v>998</v>
      </c>
      <c r="E1857">
        <v>418.15199999999999</v>
      </c>
      <c r="F1857">
        <v>26.2</v>
      </c>
      <c r="G1857">
        <v>-25.713102003486298</v>
      </c>
      <c r="H1857">
        <v>-7.06791178258998</v>
      </c>
      <c r="I1857">
        <v>-10.952354670015</v>
      </c>
      <c r="J1857">
        <v>-2.4866332311574801</v>
      </c>
      <c r="M1857">
        <v>7.2193837330719104</v>
      </c>
      <c r="O1857">
        <v>0</v>
      </c>
      <c r="P1857">
        <v>0</v>
      </c>
    </row>
    <row r="1858" spans="1:17" hidden="1" x14ac:dyDescent="0.3">
      <c r="A1858" t="s">
        <v>3873</v>
      </c>
      <c r="B1858" t="s">
        <v>3874</v>
      </c>
      <c r="C1858" t="str">
        <f>IFERROR(VLOOKUP(Table1[[#This Row],[Ticker]],[1]!Table1[[Symbol]:[Industry]],2,FALSE),"-")</f>
        <v>-</v>
      </c>
      <c r="D1858" t="s">
        <v>67</v>
      </c>
      <c r="E1858">
        <v>417.34202350999999</v>
      </c>
      <c r="F1858">
        <v>591.95000000000005</v>
      </c>
      <c r="G1858">
        <v>49.3941306544044</v>
      </c>
      <c r="H1858">
        <v>-6.6540473232004302</v>
      </c>
      <c r="I1858">
        <v>-4.7634588049150297</v>
      </c>
      <c r="J1858">
        <v>-1.74268859447929</v>
      </c>
      <c r="K1858">
        <v>568.23950399243597</v>
      </c>
      <c r="L1858">
        <v>522.05578715272304</v>
      </c>
      <c r="M1858">
        <v>58.765354616378303</v>
      </c>
      <c r="N1858">
        <v>1.1797246567155599</v>
      </c>
      <c r="O1858">
        <v>24.1658923895599</v>
      </c>
      <c r="P1858">
        <v>78.190848886213104</v>
      </c>
      <c r="Q1858">
        <v>4.5049848557033999E-2</v>
      </c>
    </row>
    <row r="1859" spans="1:17" hidden="1" x14ac:dyDescent="0.3">
      <c r="A1859" t="s">
        <v>3875</v>
      </c>
      <c r="B1859" t="s">
        <v>3876</v>
      </c>
      <c r="C1859" t="str">
        <f>IFERROR(VLOOKUP(Table1[[#This Row],[Ticker]],[1]!Table1[[Symbol]:[Industry]],2,FALSE),"-")</f>
        <v>-</v>
      </c>
      <c r="E1859">
        <v>416.38339968499997</v>
      </c>
      <c r="F1859">
        <v>48.67</v>
      </c>
      <c r="G1859">
        <v>1349.1353828449901</v>
      </c>
      <c r="H1859">
        <v>-24.1575902935882</v>
      </c>
      <c r="I1859">
        <v>45.0912490491257</v>
      </c>
      <c r="J1859">
        <v>-9.1355187331578698</v>
      </c>
      <c r="K1859">
        <v>54.488206066544201</v>
      </c>
      <c r="L1859">
        <v>41.083787700970099</v>
      </c>
      <c r="M1859">
        <v>21.659230296363599</v>
      </c>
      <c r="N1859">
        <v>0.69503507235254902</v>
      </c>
      <c r="O1859">
        <v>38.709677419354797</v>
      </c>
      <c r="P1859">
        <v>1445.0793650793601</v>
      </c>
    </row>
    <row r="1860" spans="1:17" hidden="1" x14ac:dyDescent="0.3">
      <c r="A1860" t="s">
        <v>3877</v>
      </c>
      <c r="B1860" t="s">
        <v>3878</v>
      </c>
      <c r="C1860" t="str">
        <f>IFERROR(VLOOKUP(Table1[[#This Row],[Ticker]],[1]!Table1[[Symbol]:[Industry]],2,FALSE),"-")</f>
        <v>-</v>
      </c>
      <c r="D1860" t="s">
        <v>249</v>
      </c>
      <c r="E1860">
        <v>415.584</v>
      </c>
      <c r="F1860">
        <v>197.35</v>
      </c>
      <c r="G1860">
        <v>-21.981170334629599</v>
      </c>
      <c r="H1860">
        <v>8.5347135157393801</v>
      </c>
      <c r="I1860">
        <v>-10.774689695395701</v>
      </c>
      <c r="J1860">
        <v>-7.9744381092062699</v>
      </c>
      <c r="K1860">
        <v>183.101565530919</v>
      </c>
      <c r="L1860">
        <v>185.65796689740199</v>
      </c>
      <c r="M1860">
        <v>50.86598342952</v>
      </c>
      <c r="N1860">
        <v>1.98148709614824</v>
      </c>
      <c r="O1860">
        <v>14.010640993159299</v>
      </c>
      <c r="P1860">
        <v>24.119496855345901</v>
      </c>
      <c r="Q1860">
        <v>-8.7922619867703E-2</v>
      </c>
    </row>
    <row r="1861" spans="1:17" hidden="1" x14ac:dyDescent="0.3">
      <c r="A1861" t="s">
        <v>3879</v>
      </c>
      <c r="B1861" t="s">
        <v>3880</v>
      </c>
      <c r="C1861" t="str">
        <f>IFERROR(VLOOKUP(Table1[[#This Row],[Ticker]],[1]!Table1[[Symbol]:[Industry]],2,FALSE),"-")</f>
        <v>-</v>
      </c>
      <c r="D1861" t="s">
        <v>46</v>
      </c>
      <c r="E1861">
        <v>414.95713643200003</v>
      </c>
      <c r="F1861">
        <v>78.7</v>
      </c>
      <c r="G1861">
        <v>132.74338403920601</v>
      </c>
      <c r="H1861">
        <v>16.526482281713299</v>
      </c>
      <c r="I1861">
        <v>82.413738696078298</v>
      </c>
      <c r="J1861">
        <v>0.76405547407666996</v>
      </c>
      <c r="K1861">
        <v>61.3368881827666</v>
      </c>
      <c r="L1861">
        <v>49.389272316414299</v>
      </c>
      <c r="M1861">
        <v>56.845676723213401</v>
      </c>
      <c r="N1861">
        <v>2.9285934853173399</v>
      </c>
      <c r="O1861">
        <v>12.452350698856399</v>
      </c>
      <c r="P1861">
        <v>171.37931034482699</v>
      </c>
    </row>
    <row r="1862" spans="1:17" hidden="1" x14ac:dyDescent="0.3">
      <c r="A1862" t="s">
        <v>3881</v>
      </c>
      <c r="B1862" t="s">
        <v>3882</v>
      </c>
      <c r="C1862" t="str">
        <f>IFERROR(VLOOKUP(Table1[[#This Row],[Ticker]],[1]!Table1[[Symbol]:[Industry]],2,FALSE),"-")</f>
        <v>-</v>
      </c>
      <c r="E1862">
        <v>414.25687232299998</v>
      </c>
      <c r="F1862">
        <v>29.71</v>
      </c>
      <c r="G1862">
        <v>529.56668575189099</v>
      </c>
      <c r="H1862">
        <v>38.025434316021702</v>
      </c>
      <c r="I1862">
        <v>471.596664937828</v>
      </c>
      <c r="J1862">
        <v>5.7247198570252902</v>
      </c>
      <c r="K1862">
        <v>22.025111047355502</v>
      </c>
      <c r="L1862">
        <v>12.8648164340487</v>
      </c>
      <c r="M1862">
        <v>98.907489646776696</v>
      </c>
      <c r="N1862">
        <v>0.97905792256895297</v>
      </c>
      <c r="O1862">
        <v>4.0390440928980098</v>
      </c>
      <c r="P1862">
        <v>1045.18683286633</v>
      </c>
      <c r="Q1862">
        <v>0.16116023945932101</v>
      </c>
    </row>
    <row r="1863" spans="1:17" hidden="1" x14ac:dyDescent="0.3">
      <c r="A1863" t="s">
        <v>3883</v>
      </c>
      <c r="B1863" t="s">
        <v>3884</v>
      </c>
      <c r="C1863" t="str">
        <f>IFERROR(VLOOKUP(Table1[[#This Row],[Ticker]],[1]!Table1[[Symbol]:[Industry]],2,FALSE),"-")</f>
        <v>-</v>
      </c>
      <c r="D1863" t="s">
        <v>21</v>
      </c>
      <c r="E1863">
        <v>413.51513203000002</v>
      </c>
      <c r="F1863">
        <v>416.3</v>
      </c>
      <c r="G1863">
        <v>-10.792907693979</v>
      </c>
      <c r="H1863">
        <v>-7.0057381939304397</v>
      </c>
      <c r="I1863">
        <v>-28.147779831626099</v>
      </c>
      <c r="J1863">
        <v>-4.1125501015731301</v>
      </c>
      <c r="K1863">
        <v>402.06134605494702</v>
      </c>
      <c r="L1863">
        <v>406.24519832907299</v>
      </c>
      <c r="M1863">
        <v>51.697657009334698</v>
      </c>
      <c r="N1863">
        <v>0.596649732369116</v>
      </c>
      <c r="O1863">
        <v>36.920490031227402</v>
      </c>
      <c r="P1863">
        <v>24.771467106248998</v>
      </c>
      <c r="Q1863">
        <v>0.16075035353417899</v>
      </c>
    </row>
    <row r="1864" spans="1:17" hidden="1" x14ac:dyDescent="0.3">
      <c r="A1864" t="s">
        <v>3885</v>
      </c>
      <c r="B1864" t="s">
        <v>3886</v>
      </c>
      <c r="C1864" t="str">
        <f>IFERROR(VLOOKUP(Table1[[#This Row],[Ticker]],[1]!Table1[[Symbol]:[Industry]],2,FALSE),"-")</f>
        <v>-</v>
      </c>
      <c r="E1864">
        <v>413.46719999999999</v>
      </c>
      <c r="F1864">
        <v>488.1</v>
      </c>
      <c r="G1864">
        <v>523.01098093112296</v>
      </c>
      <c r="H1864">
        <v>7.2126852323353896</v>
      </c>
      <c r="I1864">
        <v>81.175179279994794</v>
      </c>
      <c r="J1864">
        <v>4.9923111820934896</v>
      </c>
      <c r="K1864">
        <v>430.99191089832198</v>
      </c>
      <c r="L1864">
        <v>334.69810631245701</v>
      </c>
      <c r="M1864">
        <v>67.037097231733199</v>
      </c>
      <c r="N1864">
        <v>1.45015374315249</v>
      </c>
      <c r="O1864">
        <v>0.99364884245030005</v>
      </c>
      <c r="P1864">
        <v>550.79999999999995</v>
      </c>
      <c r="Q1864">
        <v>0.17716436927359899</v>
      </c>
    </row>
    <row r="1865" spans="1:17" hidden="1" x14ac:dyDescent="0.3">
      <c r="A1865" t="s">
        <v>3887</v>
      </c>
      <c r="B1865" t="s">
        <v>3888</v>
      </c>
      <c r="C1865" t="str">
        <f>IFERROR(VLOOKUP(Table1[[#This Row],[Ticker]],[1]!Table1[[Symbol]:[Industry]],2,FALSE),"-")</f>
        <v>-</v>
      </c>
      <c r="D1865" t="s">
        <v>716</v>
      </c>
      <c r="E1865">
        <v>413.004817169999</v>
      </c>
      <c r="F1865">
        <v>92.94</v>
      </c>
      <c r="G1865">
        <v>-44.5530496702984</v>
      </c>
      <c r="H1865">
        <v>-13.2569361728338</v>
      </c>
      <c r="I1865">
        <v>-31.243949867270601</v>
      </c>
      <c r="J1865">
        <v>-4.3367129759740699</v>
      </c>
      <c r="K1865">
        <v>96.835999647574397</v>
      </c>
      <c r="L1865">
        <v>107.436546797604</v>
      </c>
      <c r="M1865">
        <v>34.272282257705598</v>
      </c>
      <c r="N1865">
        <v>0.70797412484629396</v>
      </c>
      <c r="O1865">
        <v>63.546374004734197</v>
      </c>
      <c r="P1865">
        <v>13.0656934306569</v>
      </c>
      <c r="Q1865">
        <v>-5.4131988064036997E-2</v>
      </c>
    </row>
    <row r="1866" spans="1:17" hidden="1" x14ac:dyDescent="0.3">
      <c r="A1866" t="s">
        <v>3889</v>
      </c>
      <c r="B1866" t="s">
        <v>3890</v>
      </c>
      <c r="C1866" t="str">
        <f>IFERROR(VLOOKUP(Table1[[#This Row],[Ticker]],[1]!Table1[[Symbol]:[Industry]],2,FALSE),"-")</f>
        <v>-</v>
      </c>
      <c r="D1866" t="s">
        <v>46</v>
      </c>
      <c r="E1866">
        <v>412.988</v>
      </c>
      <c r="F1866">
        <v>169.7</v>
      </c>
      <c r="G1866">
        <v>70.585336400215098</v>
      </c>
      <c r="H1866">
        <v>11.5285794454801</v>
      </c>
      <c r="I1866">
        <v>79.828983160226599</v>
      </c>
      <c r="J1866">
        <v>-1.34958954474216</v>
      </c>
      <c r="K1866">
        <v>143.73815799667801</v>
      </c>
      <c r="M1866">
        <v>62.194194494608404</v>
      </c>
      <c r="N1866">
        <v>1.9992952268239299</v>
      </c>
      <c r="O1866">
        <v>9.0159104301708908</v>
      </c>
      <c r="P1866">
        <v>120.38961038961</v>
      </c>
    </row>
    <row r="1867" spans="1:17" hidden="1" x14ac:dyDescent="0.3">
      <c r="A1867" t="s">
        <v>3891</v>
      </c>
      <c r="B1867" t="s">
        <v>3892</v>
      </c>
      <c r="C1867" t="str">
        <f>IFERROR(VLOOKUP(Table1[[#This Row],[Ticker]],[1]!Table1[[Symbol]:[Industry]],2,FALSE),"-")</f>
        <v>-</v>
      </c>
      <c r="D1867" t="s">
        <v>129</v>
      </c>
      <c r="E1867">
        <v>412.58030000000002</v>
      </c>
      <c r="F1867">
        <v>241.05</v>
      </c>
      <c r="G1867">
        <v>25.763956450316201</v>
      </c>
      <c r="H1867">
        <v>-4.5137156031523196</v>
      </c>
      <c r="I1867">
        <v>-7.3789812609332303E-2</v>
      </c>
      <c r="J1867">
        <v>-4.5767971655837103</v>
      </c>
      <c r="K1867">
        <v>240.34913850664901</v>
      </c>
      <c r="L1867">
        <v>216.55653221187501</v>
      </c>
      <c r="M1867">
        <v>44.3007237037598</v>
      </c>
      <c r="N1867">
        <v>0.620977944303579</v>
      </c>
      <c r="O1867">
        <v>17.817880107861399</v>
      </c>
      <c r="P1867">
        <v>75.692419825072903</v>
      </c>
      <c r="Q1867">
        <v>0.13457703915184699</v>
      </c>
    </row>
    <row r="1868" spans="1:17" hidden="1" x14ac:dyDescent="0.3">
      <c r="A1868" t="s">
        <v>3893</v>
      </c>
      <c r="B1868" t="s">
        <v>3894</v>
      </c>
      <c r="C1868" t="str">
        <f>IFERROR(VLOOKUP(Table1[[#This Row],[Ticker]],[1]!Table1[[Symbol]:[Industry]],2,FALSE),"-")</f>
        <v>-</v>
      </c>
      <c r="D1868" t="s">
        <v>62</v>
      </c>
      <c r="E1868">
        <v>411.68170978000001</v>
      </c>
      <c r="F1868">
        <v>864.65</v>
      </c>
      <c r="G1868">
        <v>-21.675498050250201</v>
      </c>
      <c r="H1868">
        <v>0.249161388141727</v>
      </c>
      <c r="I1868">
        <v>-10.6391114424496</v>
      </c>
      <c r="J1868">
        <v>-8.4645166651016108</v>
      </c>
      <c r="K1868">
        <v>852.46192590371004</v>
      </c>
      <c r="L1868">
        <v>860.55719221657398</v>
      </c>
      <c r="M1868">
        <v>48.886580178609599</v>
      </c>
      <c r="N1868">
        <v>0.91280026884350496</v>
      </c>
      <c r="O1868">
        <v>44.451512172555297</v>
      </c>
      <c r="P1868">
        <v>33.0230769230769</v>
      </c>
      <c r="Q1868">
        <v>6.3081259780432997E-2</v>
      </c>
    </row>
    <row r="1869" spans="1:17" hidden="1" x14ac:dyDescent="0.3">
      <c r="A1869" t="s">
        <v>3895</v>
      </c>
      <c r="B1869" t="s">
        <v>3896</v>
      </c>
      <c r="C1869" t="str">
        <f>IFERROR(VLOOKUP(Table1[[#This Row],[Ticker]],[1]!Table1[[Symbol]:[Industry]],2,FALSE),"-")</f>
        <v>-</v>
      </c>
      <c r="D1869" t="s">
        <v>983</v>
      </c>
      <c r="E1869">
        <v>411.39130920999997</v>
      </c>
      <c r="F1869">
        <v>478.75</v>
      </c>
      <c r="G1869">
        <v>0.240594392198964</v>
      </c>
      <c r="H1869">
        <v>4.4718947216645901</v>
      </c>
      <c r="I1869">
        <v>6.1443800737785201</v>
      </c>
      <c r="J1869">
        <v>-5.0426413777969996</v>
      </c>
      <c r="K1869">
        <v>450.878022599649</v>
      </c>
      <c r="L1869">
        <v>426.76844000910802</v>
      </c>
      <c r="M1869">
        <v>52.966439005759703</v>
      </c>
      <c r="N1869">
        <v>1.7988601793032399</v>
      </c>
      <c r="O1869">
        <v>8.1984334203655198</v>
      </c>
      <c r="P1869">
        <v>31.796283551273198</v>
      </c>
      <c r="Q1869">
        <v>1.6847189124054002E-2</v>
      </c>
    </row>
    <row r="1870" spans="1:17" hidden="1" x14ac:dyDescent="0.3">
      <c r="A1870" t="s">
        <v>3897</v>
      </c>
      <c r="B1870" t="s">
        <v>3898</v>
      </c>
      <c r="C1870" t="str">
        <f>IFERROR(VLOOKUP(Table1[[#This Row],[Ticker]],[1]!Table1[[Symbol]:[Industry]],2,FALSE),"-")</f>
        <v>-</v>
      </c>
      <c r="D1870" t="s">
        <v>613</v>
      </c>
      <c r="E1870">
        <v>409.78676024999999</v>
      </c>
      <c r="F1870">
        <v>6420.4</v>
      </c>
      <c r="G1870">
        <v>50.188267859527301</v>
      </c>
      <c r="H1870">
        <v>20.703721268808799</v>
      </c>
      <c r="I1870">
        <v>47.314216681083103</v>
      </c>
      <c r="J1870">
        <v>28.436700102175799</v>
      </c>
      <c r="K1870">
        <v>4767.7972059926797</v>
      </c>
      <c r="L1870">
        <v>4349.8196847333802</v>
      </c>
      <c r="M1870">
        <v>93.833477200867605</v>
      </c>
      <c r="N1870">
        <v>2.52363580880517</v>
      </c>
      <c r="O1870">
        <v>10.1154133698835</v>
      </c>
      <c r="P1870">
        <v>91.653731343283496</v>
      </c>
      <c r="Q1870">
        <v>4.9338432044897997E-2</v>
      </c>
    </row>
    <row r="1871" spans="1:17" hidden="1" x14ac:dyDescent="0.3">
      <c r="A1871" t="s">
        <v>3899</v>
      </c>
      <c r="B1871" t="s">
        <v>3900</v>
      </c>
      <c r="C1871" t="str">
        <f>IFERROR(VLOOKUP(Table1[[#This Row],[Ticker]],[1]!Table1[[Symbol]:[Industry]],2,FALSE),"-")</f>
        <v>-</v>
      </c>
      <c r="D1871" t="s">
        <v>218</v>
      </c>
      <c r="E1871">
        <v>408.70774999999998</v>
      </c>
      <c r="F1871">
        <v>124.72</v>
      </c>
      <c r="G1871">
        <v>53.225205026642698</v>
      </c>
      <c r="H1871">
        <v>-11.252012200999999</v>
      </c>
      <c r="I1871">
        <v>-19.280175324186299</v>
      </c>
      <c r="J1871">
        <v>1.6903725587515199</v>
      </c>
      <c r="K1871">
        <v>127.093511624808</v>
      </c>
      <c r="L1871">
        <v>117.48621747993499</v>
      </c>
      <c r="M1871">
        <v>59.5001829440641</v>
      </c>
      <c r="N1871">
        <v>0.44802147109379098</v>
      </c>
      <c r="O1871">
        <v>27.245028864656799</v>
      </c>
      <c r="P1871">
        <v>81.279069767441797</v>
      </c>
      <c r="Q1871">
        <v>3.7748902374477998E-2</v>
      </c>
    </row>
    <row r="1872" spans="1:17" hidden="1" x14ac:dyDescent="0.3">
      <c r="A1872" t="s">
        <v>3901</v>
      </c>
      <c r="B1872" t="s">
        <v>3902</v>
      </c>
      <c r="C1872" t="str">
        <f>IFERROR(VLOOKUP(Table1[[#This Row],[Ticker]],[1]!Table1[[Symbol]:[Industry]],2,FALSE),"-")</f>
        <v>-</v>
      </c>
      <c r="D1872" t="s">
        <v>151</v>
      </c>
      <c r="E1872">
        <v>408.69425453999997</v>
      </c>
      <c r="F1872">
        <v>159.80000000000001</v>
      </c>
      <c r="G1872">
        <v>42.144040853656399</v>
      </c>
      <c r="H1872">
        <v>-15.592501946524401</v>
      </c>
      <c r="I1872">
        <v>72.937173523310605</v>
      </c>
      <c r="J1872">
        <v>-4.0160449958633597</v>
      </c>
      <c r="K1872">
        <v>173.33673999787899</v>
      </c>
      <c r="L1872">
        <v>142.277890172393</v>
      </c>
      <c r="M1872">
        <v>32.863593517371598</v>
      </c>
      <c r="N1872">
        <v>0.29017486028955902</v>
      </c>
      <c r="O1872">
        <v>31.2578222778473</v>
      </c>
      <c r="P1872">
        <v>103.307888040712</v>
      </c>
    </row>
    <row r="1873" spans="1:17" hidden="1" x14ac:dyDescent="0.3">
      <c r="A1873" t="s">
        <v>3903</v>
      </c>
      <c r="B1873" t="s">
        <v>3904</v>
      </c>
      <c r="C1873" t="str">
        <f>IFERROR(VLOOKUP(Table1[[#This Row],[Ticker]],[1]!Table1[[Symbol]:[Industry]],2,FALSE),"-")</f>
        <v>-</v>
      </c>
      <c r="D1873" t="s">
        <v>21</v>
      </c>
      <c r="E1873">
        <v>408.52051820000003</v>
      </c>
      <c r="F1873">
        <v>213.18</v>
      </c>
      <c r="G1873">
        <v>151.32393503354999</v>
      </c>
      <c r="H1873">
        <v>-17.305650056310199</v>
      </c>
      <c r="I1873">
        <v>46.550415924739298</v>
      </c>
      <c r="J1873">
        <v>-1.1862368277928901</v>
      </c>
      <c r="K1873">
        <v>195.714685526414</v>
      </c>
      <c r="L1873">
        <v>149.99965178835001</v>
      </c>
      <c r="M1873">
        <v>43.071991009108601</v>
      </c>
      <c r="N1873">
        <v>0.26617749270570001</v>
      </c>
      <c r="O1873">
        <v>24.5426400225161</v>
      </c>
      <c r="P1873">
        <v>182.91970802919701</v>
      </c>
      <c r="Q1873">
        <v>4.3824248442283997E-2</v>
      </c>
    </row>
    <row r="1874" spans="1:17" hidden="1" x14ac:dyDescent="0.3">
      <c r="A1874" t="s">
        <v>3905</v>
      </c>
      <c r="B1874" t="s">
        <v>3906</v>
      </c>
      <c r="C1874" t="str">
        <f>IFERROR(VLOOKUP(Table1[[#This Row],[Ticker]],[1]!Table1[[Symbol]:[Industry]],2,FALSE),"-")</f>
        <v>-</v>
      </c>
      <c r="D1874" t="s">
        <v>46</v>
      </c>
      <c r="E1874">
        <v>408.31498319999997</v>
      </c>
      <c r="F1874">
        <v>178.49</v>
      </c>
      <c r="G1874">
        <v>-46.952040056583698</v>
      </c>
      <c r="H1874">
        <v>-7.6489173691821497</v>
      </c>
      <c r="I1874">
        <v>-31.974478563820298</v>
      </c>
      <c r="J1874">
        <v>-4.1661912422071996</v>
      </c>
      <c r="K1874">
        <v>186.05643802575199</v>
      </c>
      <c r="M1874">
        <v>47.391449084883902</v>
      </c>
      <c r="O1874">
        <v>32.948624572805201</v>
      </c>
      <c r="P1874">
        <v>24.949247462373101</v>
      </c>
    </row>
    <row r="1875" spans="1:17" hidden="1" x14ac:dyDescent="0.3">
      <c r="A1875" t="s">
        <v>3907</v>
      </c>
      <c r="B1875" t="s">
        <v>3908</v>
      </c>
      <c r="C1875" t="str">
        <f>IFERROR(VLOOKUP(Table1[[#This Row],[Ticker]],[1]!Table1[[Symbol]:[Industry]],2,FALSE),"-")</f>
        <v>-</v>
      </c>
      <c r="D1875" t="s">
        <v>659</v>
      </c>
      <c r="E1875">
        <v>406.84683551999899</v>
      </c>
      <c r="F1875">
        <v>137.66999999999999</v>
      </c>
      <c r="G1875">
        <v>-4.6836255406619101</v>
      </c>
      <c r="H1875">
        <v>-0.442960668002573</v>
      </c>
      <c r="I1875">
        <v>-7.7127596193963699</v>
      </c>
      <c r="J1875">
        <v>-3.30875036466057</v>
      </c>
      <c r="K1875">
        <v>130.147263241535</v>
      </c>
      <c r="L1875">
        <v>128.501348106743</v>
      </c>
      <c r="M1875">
        <v>51.619699143804198</v>
      </c>
      <c r="N1875">
        <v>3.0303337822262799</v>
      </c>
      <c r="O1875">
        <v>19.270719837291999</v>
      </c>
      <c r="P1875">
        <v>28.005578800557799</v>
      </c>
      <c r="Q1875">
        <v>3.9797414521660003E-2</v>
      </c>
    </row>
    <row r="1876" spans="1:17" hidden="1" x14ac:dyDescent="0.3">
      <c r="A1876" t="s">
        <v>3909</v>
      </c>
      <c r="B1876" t="s">
        <v>3910</v>
      </c>
      <c r="C1876" t="str">
        <f>IFERROR(VLOOKUP(Table1[[#This Row],[Ticker]],[1]!Table1[[Symbol]:[Industry]],2,FALSE),"-")</f>
        <v>-</v>
      </c>
      <c r="D1876" t="s">
        <v>46</v>
      </c>
      <c r="E1876">
        <v>406.41258432000001</v>
      </c>
      <c r="F1876">
        <v>230.05</v>
      </c>
      <c r="G1876">
        <v>18.1130936826655</v>
      </c>
      <c r="H1876">
        <v>10.4184270152242</v>
      </c>
      <c r="I1876">
        <v>-7.3028840685281997</v>
      </c>
      <c r="J1876">
        <v>-8.0434089834087494</v>
      </c>
      <c r="K1876">
        <v>197.29343043862099</v>
      </c>
      <c r="L1876">
        <v>188.510057504153</v>
      </c>
      <c r="M1876">
        <v>51.370815419930601</v>
      </c>
      <c r="N1876">
        <v>2.8462781258619998</v>
      </c>
      <c r="O1876">
        <v>25.407520104325101</v>
      </c>
      <c r="P1876">
        <v>63.098192130450101</v>
      </c>
      <c r="Q1876">
        <v>0.138762227697801</v>
      </c>
    </row>
    <row r="1877" spans="1:17" hidden="1" x14ac:dyDescent="0.3">
      <c r="A1877" t="s">
        <v>3911</v>
      </c>
      <c r="B1877" t="s">
        <v>3912</v>
      </c>
      <c r="C1877" t="str">
        <f>IFERROR(VLOOKUP(Table1[[#This Row],[Ticker]],[1]!Table1[[Symbol]:[Industry]],2,FALSE),"-")</f>
        <v>-</v>
      </c>
      <c r="D1877" t="s">
        <v>140</v>
      </c>
      <c r="E1877">
        <v>405.3119868</v>
      </c>
      <c r="F1877">
        <v>9.8699999999999992</v>
      </c>
      <c r="G1877">
        <v>160.37385451825199</v>
      </c>
      <c r="H1877">
        <v>16.307088217410001</v>
      </c>
      <c r="I1877">
        <v>101.305709846113</v>
      </c>
      <c r="J1877">
        <v>1.5175817319615701</v>
      </c>
      <c r="K1877">
        <v>8.48934854371225</v>
      </c>
      <c r="L1877">
        <v>6.2770875224393698</v>
      </c>
      <c r="M1877">
        <v>81.438017312623501</v>
      </c>
      <c r="N1877">
        <v>0.86374896065018703</v>
      </c>
      <c r="O1877">
        <v>12.462006079027301</v>
      </c>
      <c r="P1877">
        <v>252.5</v>
      </c>
      <c r="Q1877">
        <v>0.12642017246978801</v>
      </c>
    </row>
    <row r="1878" spans="1:17" hidden="1" x14ac:dyDescent="0.3">
      <c r="A1878" t="s">
        <v>3913</v>
      </c>
      <c r="B1878" t="s">
        <v>3914</v>
      </c>
      <c r="C1878" t="str">
        <f>IFERROR(VLOOKUP(Table1[[#This Row],[Ticker]],[1]!Table1[[Symbol]:[Industry]],2,FALSE),"-")</f>
        <v>-</v>
      </c>
      <c r="D1878" t="s">
        <v>381</v>
      </c>
      <c r="E1878">
        <v>405.13819999999998</v>
      </c>
      <c r="F1878">
        <v>37.35</v>
      </c>
      <c r="G1878">
        <v>-21.373687962579702</v>
      </c>
      <c r="H1878">
        <v>-16.880118355359901</v>
      </c>
      <c r="I1878">
        <v>-59.174438263277601</v>
      </c>
      <c r="J1878">
        <v>-3.99906594071913</v>
      </c>
      <c r="K1878">
        <v>43.968389043789202</v>
      </c>
      <c r="L1878">
        <v>51.092307082296799</v>
      </c>
      <c r="M1878">
        <v>24.002621978630401</v>
      </c>
      <c r="N1878">
        <v>0.59473550167431</v>
      </c>
      <c r="O1878">
        <v>132.93172690763001</v>
      </c>
      <c r="P1878">
        <v>8.5755813953488396</v>
      </c>
      <c r="Q1878">
        <v>0.156458492801715</v>
      </c>
    </row>
    <row r="1879" spans="1:17" hidden="1" x14ac:dyDescent="0.3">
      <c r="A1879" t="s">
        <v>3915</v>
      </c>
      <c r="B1879" t="s">
        <v>3916</v>
      </c>
      <c r="C1879" t="str">
        <f>IFERROR(VLOOKUP(Table1[[#This Row],[Ticker]],[1]!Table1[[Symbol]:[Industry]],2,FALSE),"-")</f>
        <v>-</v>
      </c>
      <c r="D1879" t="s">
        <v>267</v>
      </c>
      <c r="E1879">
        <v>405.10223459999997</v>
      </c>
      <c r="F1879">
        <v>12.96</v>
      </c>
      <c r="G1879">
        <v>38.590695464867999</v>
      </c>
      <c r="H1879">
        <v>7.0913802528082401</v>
      </c>
      <c r="I1879">
        <v>-2.5004718248267399</v>
      </c>
      <c r="J1879">
        <v>-2.5640925650072099</v>
      </c>
      <c r="K1879">
        <v>11.682093699578401</v>
      </c>
      <c r="L1879">
        <v>10.3931953469134</v>
      </c>
      <c r="M1879">
        <v>59.483733528480997</v>
      </c>
      <c r="N1879">
        <v>1.83222485724879</v>
      </c>
      <c r="O1879">
        <v>13.811728395061699</v>
      </c>
      <c r="P1879">
        <v>81.258741258741196</v>
      </c>
      <c r="Q1879">
        <v>6.6682235659070999E-2</v>
      </c>
    </row>
    <row r="1880" spans="1:17" hidden="1" x14ac:dyDescent="0.3">
      <c r="A1880" t="s">
        <v>3917</v>
      </c>
      <c r="B1880" t="s">
        <v>3918</v>
      </c>
      <c r="C1880" t="str">
        <f>IFERROR(VLOOKUP(Table1[[#This Row],[Ticker]],[1]!Table1[[Symbol]:[Industry]],2,FALSE),"-")</f>
        <v>-</v>
      </c>
      <c r="D1880" t="s">
        <v>998</v>
      </c>
      <c r="E1880">
        <v>403.036832</v>
      </c>
      <c r="F1880">
        <v>246.89</v>
      </c>
      <c r="G1880">
        <v>8.0740864178483793</v>
      </c>
      <c r="H1880">
        <v>3.4191942346020001</v>
      </c>
      <c r="I1880">
        <v>5.3954304383732703</v>
      </c>
      <c r="J1880">
        <v>-0.37782244637172802</v>
      </c>
      <c r="K1880">
        <v>200.63148124960401</v>
      </c>
      <c r="L1880">
        <v>198.65671488574301</v>
      </c>
      <c r="M1880">
        <v>59.6122769983171</v>
      </c>
      <c r="N1880">
        <v>3.0607927754194901</v>
      </c>
      <c r="O1880">
        <v>2.02924379278222</v>
      </c>
      <c r="P1880">
        <v>47.705653604546796</v>
      </c>
      <c r="Q1880">
        <v>-0.10866674601764501</v>
      </c>
    </row>
    <row r="1881" spans="1:17" hidden="1" x14ac:dyDescent="0.3">
      <c r="A1881" t="s">
        <v>3919</v>
      </c>
      <c r="B1881" t="s">
        <v>3920</v>
      </c>
      <c r="C1881" t="str">
        <f>IFERROR(VLOOKUP(Table1[[#This Row],[Ticker]],[1]!Table1[[Symbol]:[Industry]],2,FALSE),"-")</f>
        <v>-</v>
      </c>
      <c r="E1881">
        <v>402.72918611399899</v>
      </c>
      <c r="F1881">
        <v>22.05</v>
      </c>
      <c r="G1881">
        <v>2.4845724151182802</v>
      </c>
      <c r="K1881">
        <v>22.064075533845699</v>
      </c>
      <c r="L1881">
        <v>20.559754299100199</v>
      </c>
      <c r="M1881">
        <v>35.6509857849477</v>
      </c>
      <c r="N1881">
        <v>1</v>
      </c>
      <c r="O1881">
        <v>18.367346938775501</v>
      </c>
      <c r="P1881">
        <v>55.281690140845001</v>
      </c>
      <c r="Q1881">
        <v>2.5042493907753999E-2</v>
      </c>
    </row>
    <row r="1882" spans="1:17" hidden="1" x14ac:dyDescent="0.3">
      <c r="A1882" t="s">
        <v>3921</v>
      </c>
      <c r="B1882" t="s">
        <v>3922</v>
      </c>
      <c r="C1882" t="str">
        <f>IFERROR(VLOOKUP(Table1[[#This Row],[Ticker]],[1]!Table1[[Symbol]:[Industry]],2,FALSE),"-")</f>
        <v>-</v>
      </c>
      <c r="D1882" t="s">
        <v>613</v>
      </c>
      <c r="E1882">
        <v>402.65775000000002</v>
      </c>
      <c r="F1882">
        <v>339.7</v>
      </c>
      <c r="G1882">
        <v>124.71078299467</v>
      </c>
      <c r="H1882">
        <v>3.8137403222551298</v>
      </c>
      <c r="I1882">
        <v>44.445632521201702</v>
      </c>
      <c r="J1882">
        <v>-3.8851358445209501</v>
      </c>
      <c r="K1882">
        <v>312.12244130693699</v>
      </c>
      <c r="L1882">
        <v>251.57317903799</v>
      </c>
      <c r="M1882">
        <v>64.695242490937304</v>
      </c>
      <c r="N1882">
        <v>2.36535480312256</v>
      </c>
      <c r="O1882">
        <v>10.3768030615248</v>
      </c>
      <c r="P1882">
        <v>155.41353383458599</v>
      </c>
      <c r="Q1882">
        <v>8.3121013931964E-2</v>
      </c>
    </row>
    <row r="1883" spans="1:17" hidden="1" x14ac:dyDescent="0.3">
      <c r="A1883" t="s">
        <v>3923</v>
      </c>
      <c r="B1883" t="s">
        <v>3924</v>
      </c>
      <c r="C1883" t="str">
        <f>IFERROR(VLOOKUP(Table1[[#This Row],[Ticker]],[1]!Table1[[Symbol]:[Industry]],2,FALSE),"-")</f>
        <v>-</v>
      </c>
      <c r="D1883" t="s">
        <v>535</v>
      </c>
      <c r="E1883">
        <v>401.08673148000003</v>
      </c>
      <c r="F1883">
        <v>162.79</v>
      </c>
      <c r="G1883">
        <v>92.796965110607502</v>
      </c>
      <c r="H1883">
        <v>-5.2839611653060299</v>
      </c>
      <c r="I1883">
        <v>4.7888468941513196</v>
      </c>
      <c r="J1883">
        <v>-9.1966756639722007</v>
      </c>
      <c r="K1883">
        <v>161.297233003982</v>
      </c>
      <c r="L1883">
        <v>134.000256848719</v>
      </c>
      <c r="M1883">
        <v>37.273306823076403</v>
      </c>
      <c r="N1883">
        <v>0.18822466846480901</v>
      </c>
      <c r="O1883">
        <v>21.512377910190999</v>
      </c>
      <c r="P1883">
        <v>123.766323024054</v>
      </c>
      <c r="Q1883">
        <v>5.1695173561293002E-2</v>
      </c>
    </row>
    <row r="1884" spans="1:17" hidden="1" x14ac:dyDescent="0.3">
      <c r="A1884" t="s">
        <v>3925</v>
      </c>
      <c r="B1884" t="s">
        <v>3926</v>
      </c>
      <c r="C1884" t="str">
        <f>IFERROR(VLOOKUP(Table1[[#This Row],[Ticker]],[1]!Table1[[Symbol]:[Industry]],2,FALSE),"-")</f>
        <v>-</v>
      </c>
      <c r="D1884" t="s">
        <v>278</v>
      </c>
      <c r="E1884">
        <v>400.08499999999998</v>
      </c>
      <c r="F1884">
        <v>349.95</v>
      </c>
      <c r="G1884">
        <v>-30.617993307834201</v>
      </c>
      <c r="H1884">
        <v>-7.0966391597804401</v>
      </c>
      <c r="I1884">
        <v>-16.5244000019092</v>
      </c>
      <c r="J1884">
        <v>-2.5727658754296701</v>
      </c>
      <c r="K1884">
        <v>350.06273348989799</v>
      </c>
      <c r="L1884">
        <v>354.90618508526899</v>
      </c>
      <c r="M1884">
        <v>52.690767222177101</v>
      </c>
      <c r="N1884">
        <v>1.24643464568741</v>
      </c>
      <c r="O1884">
        <v>25.717959708529701</v>
      </c>
      <c r="P1884">
        <v>18.707598371777401</v>
      </c>
      <c r="Q1884">
        <v>0.11636643112080999</v>
      </c>
    </row>
    <row r="1885" spans="1:17" hidden="1" x14ac:dyDescent="0.3">
      <c r="A1885" t="s">
        <v>3927</v>
      </c>
      <c r="B1885" t="s">
        <v>3928</v>
      </c>
      <c r="C1885" t="str">
        <f>IFERROR(VLOOKUP(Table1[[#This Row],[Ticker]],[1]!Table1[[Symbol]:[Industry]],2,FALSE),"-")</f>
        <v>-</v>
      </c>
      <c r="D1885" t="s">
        <v>67</v>
      </c>
      <c r="E1885">
        <v>399.63919621500003</v>
      </c>
      <c r="F1885">
        <v>137.91999999999999</v>
      </c>
      <c r="G1885">
        <v>9.1719835710857396</v>
      </c>
      <c r="H1885">
        <v>-1.42830782219393</v>
      </c>
      <c r="I1885">
        <v>-2.0538153885306398</v>
      </c>
      <c r="J1885">
        <v>-7.5546095995822897</v>
      </c>
      <c r="K1885">
        <v>131.31295690959101</v>
      </c>
      <c r="L1885">
        <v>130.112917112258</v>
      </c>
      <c r="M1885">
        <v>49.131908779131599</v>
      </c>
      <c r="N1885">
        <v>1.5550720149971899</v>
      </c>
      <c r="O1885">
        <v>35.368329466357302</v>
      </c>
      <c r="P1885">
        <v>36.419386745796203</v>
      </c>
      <c r="Q1885">
        <v>1.4746119793495001E-2</v>
      </c>
    </row>
    <row r="1886" spans="1:17" hidden="1" x14ac:dyDescent="0.3">
      <c r="A1886" t="s">
        <v>3929</v>
      </c>
      <c r="B1886" t="s">
        <v>3930</v>
      </c>
      <c r="C1886" t="str">
        <f>IFERROR(VLOOKUP(Table1[[#This Row],[Ticker]],[1]!Table1[[Symbol]:[Industry]],2,FALSE),"-")</f>
        <v>-</v>
      </c>
      <c r="D1886" t="s">
        <v>659</v>
      </c>
      <c r="E1886">
        <v>399.52693495</v>
      </c>
      <c r="F1886">
        <v>251.8</v>
      </c>
      <c r="G1886">
        <v>22.622685919930401</v>
      </c>
      <c r="H1886">
        <v>3.2639847691341499</v>
      </c>
      <c r="I1886">
        <v>-2.1834561818940799</v>
      </c>
      <c r="J1886">
        <v>-7.6829295274537799</v>
      </c>
      <c r="K1886">
        <v>241.393641534328</v>
      </c>
      <c r="L1886">
        <v>229.33743723946</v>
      </c>
      <c r="M1886">
        <v>59.202189376530299</v>
      </c>
      <c r="N1886">
        <v>2.9546216731264199</v>
      </c>
      <c r="O1886">
        <v>14.376489277204101</v>
      </c>
      <c r="P1886">
        <v>49.569349569349498</v>
      </c>
      <c r="Q1886">
        <v>4.0711616519134998E-2</v>
      </c>
    </row>
    <row r="1887" spans="1:17" hidden="1" x14ac:dyDescent="0.3">
      <c r="A1887" t="s">
        <v>3931</v>
      </c>
      <c r="B1887" t="s">
        <v>3932</v>
      </c>
      <c r="C1887" t="str">
        <f>IFERROR(VLOOKUP(Table1[[#This Row],[Ticker]],[1]!Table1[[Symbol]:[Industry]],2,FALSE),"-")</f>
        <v>-</v>
      </c>
      <c r="D1887" t="s">
        <v>230</v>
      </c>
      <c r="E1887">
        <v>399.423166761</v>
      </c>
      <c r="F1887">
        <v>60.5</v>
      </c>
      <c r="G1887">
        <v>16.547398232473899</v>
      </c>
      <c r="H1887">
        <v>6.9294718840143901</v>
      </c>
      <c r="I1887">
        <v>4.0229398947892197</v>
      </c>
      <c r="J1887">
        <v>-3.1057273986387499</v>
      </c>
      <c r="K1887">
        <v>59.451235861399901</v>
      </c>
      <c r="L1887">
        <v>55.941170615572901</v>
      </c>
      <c r="M1887">
        <v>61.501774834258299</v>
      </c>
      <c r="N1887">
        <v>1.14031401506852</v>
      </c>
      <c r="O1887">
        <v>26.760330578512299</v>
      </c>
      <c r="P1887">
        <v>57.102051415216799</v>
      </c>
      <c r="Q1887">
        <v>0.109433046733586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E1888">
        <v>398.15</v>
      </c>
      <c r="F1888">
        <v>395.55</v>
      </c>
      <c r="G1888">
        <v>23.146894227906099</v>
      </c>
      <c r="H1888">
        <v>-0.67601989069809398</v>
      </c>
      <c r="I1888">
        <v>-10.4186146776398</v>
      </c>
      <c r="J1888">
        <v>1.1054720320003999</v>
      </c>
      <c r="K1888">
        <v>375.47671148880403</v>
      </c>
      <c r="L1888">
        <v>337.66490457830099</v>
      </c>
      <c r="M1888">
        <v>62.1881176739506</v>
      </c>
      <c r="N1888">
        <v>1.47159978144853</v>
      </c>
      <c r="O1888">
        <v>10.972064214385</v>
      </c>
      <c r="P1888">
        <v>60.141700404858298</v>
      </c>
      <c r="Q1888">
        <v>6.197826128147E-2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D1889" t="s">
        <v>1145</v>
      </c>
      <c r="E1889">
        <v>397.48157900000001</v>
      </c>
      <c r="F1889">
        <v>1385.3</v>
      </c>
      <c r="G1889">
        <v>59.657305411329901</v>
      </c>
      <c r="H1889">
        <v>5.9099039170687098</v>
      </c>
      <c r="I1889">
        <v>46.988587069809299</v>
      </c>
      <c r="J1889">
        <v>-7.7964626729996596</v>
      </c>
      <c r="K1889">
        <v>1298.5394011885701</v>
      </c>
      <c r="L1889">
        <v>1122.4096828284</v>
      </c>
      <c r="M1889">
        <v>53.791330979377399</v>
      </c>
      <c r="N1889">
        <v>0.93555567574223497</v>
      </c>
      <c r="O1889">
        <v>14.7765826896701</v>
      </c>
      <c r="P1889">
        <v>109.90984165467</v>
      </c>
      <c r="Q1889">
        <v>8.9063747840105997E-2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D1890" t="s">
        <v>414</v>
      </c>
      <c r="E1890">
        <v>395.98</v>
      </c>
      <c r="F1890">
        <v>39.51</v>
      </c>
      <c r="G1890">
        <v>8.1711955171747803</v>
      </c>
      <c r="H1890">
        <v>-10.3971349638476</v>
      </c>
      <c r="I1890">
        <v>-46.234909952570298</v>
      </c>
      <c r="J1890">
        <v>-7.0862925156549297</v>
      </c>
      <c r="K1890">
        <v>41.548044529807299</v>
      </c>
      <c r="L1890">
        <v>41.898965851167198</v>
      </c>
      <c r="M1890">
        <v>35.569009584644199</v>
      </c>
      <c r="N1890">
        <v>0.78188921161195402</v>
      </c>
      <c r="O1890">
        <v>64.262212098202994</v>
      </c>
      <c r="P1890">
        <v>33.705583756345099</v>
      </c>
      <c r="Q1890">
        <v>2.1278062326714999E-2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D1891" t="s">
        <v>1113</v>
      </c>
      <c r="E1891">
        <v>395.07227296100001</v>
      </c>
      <c r="F1891">
        <v>147.71</v>
      </c>
      <c r="G1891">
        <v>-31.010052244256801</v>
      </c>
      <c r="H1891">
        <v>-6.1695830917821803</v>
      </c>
      <c r="I1891">
        <v>-17.935981874045201</v>
      </c>
      <c r="J1891">
        <v>-1.9035023738162999</v>
      </c>
      <c r="K1891">
        <v>150.91286038702299</v>
      </c>
      <c r="L1891">
        <v>154.34506052269299</v>
      </c>
      <c r="M1891">
        <v>38.2884860573689</v>
      </c>
      <c r="N1891">
        <v>0.49036671646456997</v>
      </c>
      <c r="O1891">
        <v>62.480536185769402</v>
      </c>
      <c r="P1891">
        <v>19.313408723747902</v>
      </c>
      <c r="Q1891">
        <v>4.3635332548720004E-3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67</v>
      </c>
      <c r="E1892">
        <v>394.83391499999999</v>
      </c>
      <c r="F1892">
        <v>115.75</v>
      </c>
      <c r="G1892">
        <v>221.15534270733099</v>
      </c>
      <c r="H1892">
        <v>-18.335517416392701</v>
      </c>
      <c r="I1892">
        <v>174.56811893629899</v>
      </c>
      <c r="J1892">
        <v>-0.40329989782415498</v>
      </c>
      <c r="K1892">
        <v>106.625497050486</v>
      </c>
      <c r="L1892">
        <v>66.001442202884405</v>
      </c>
      <c r="M1892">
        <v>40.283219985369698</v>
      </c>
      <c r="N1892">
        <v>0.12493318359072</v>
      </c>
      <c r="O1892">
        <v>16.198704103671702</v>
      </c>
      <c r="P1892">
        <v>246.86844471081801</v>
      </c>
      <c r="Q1892">
        <v>9.6188580139561997E-2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46</v>
      </c>
      <c r="E1893">
        <v>394.684601778</v>
      </c>
      <c r="F1893">
        <v>21.52</v>
      </c>
      <c r="G1893">
        <v>169.08141854445799</v>
      </c>
      <c r="H1893">
        <v>5.0154215507433504</v>
      </c>
      <c r="I1893">
        <v>64.721114717739994</v>
      </c>
      <c r="J1893">
        <v>-7.8516288336200999</v>
      </c>
      <c r="K1893">
        <v>18.513839850472099</v>
      </c>
      <c r="L1893">
        <v>14.161819218722499</v>
      </c>
      <c r="M1893">
        <v>58.258026462557602</v>
      </c>
      <c r="N1893">
        <v>0.88906633201087804</v>
      </c>
      <c r="O1893">
        <v>14.172862453531501</v>
      </c>
      <c r="Q1893">
        <v>0.10808832298811399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80</v>
      </c>
      <c r="E1894">
        <v>392.862707</v>
      </c>
      <c r="F1894">
        <v>430.1</v>
      </c>
      <c r="G1894">
        <v>-9.3081209531344395</v>
      </c>
      <c r="H1894">
        <v>7.1622384320022903</v>
      </c>
      <c r="I1894">
        <v>-6.0627070660642897</v>
      </c>
      <c r="J1894">
        <v>-2.9540867779612698</v>
      </c>
      <c r="K1894">
        <v>394.57294616361497</v>
      </c>
      <c r="L1894">
        <v>391.99682308325401</v>
      </c>
      <c r="M1894">
        <v>50.898629908195701</v>
      </c>
      <c r="N1894">
        <v>0.84107420855988402</v>
      </c>
      <c r="O1894">
        <v>12.555219716345</v>
      </c>
      <c r="P1894">
        <v>32.3181049069374</v>
      </c>
      <c r="Q1894">
        <v>-5.4961303401006002E-2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983</v>
      </c>
      <c r="E1895">
        <v>392.56472538999998</v>
      </c>
      <c r="F1895">
        <v>43.25</v>
      </c>
      <c r="G1895">
        <v>36.688398934599903</v>
      </c>
      <c r="H1895">
        <v>8.1007791755746705</v>
      </c>
      <c r="I1895">
        <v>26.131638990840699</v>
      </c>
      <c r="J1895">
        <v>-8.7064134509376991</v>
      </c>
      <c r="K1895">
        <v>39.828204380984403</v>
      </c>
      <c r="L1895">
        <v>34.943200109384101</v>
      </c>
      <c r="M1895">
        <v>46.956960985488998</v>
      </c>
      <c r="N1895">
        <v>0.85690340927783404</v>
      </c>
      <c r="O1895">
        <v>16.5317919075144</v>
      </c>
      <c r="P1895">
        <v>69.275929549902102</v>
      </c>
      <c r="Q1895">
        <v>9.5683917763160001E-3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218</v>
      </c>
      <c r="E1896">
        <v>392.50228820000001</v>
      </c>
      <c r="F1896">
        <v>63077.4</v>
      </c>
      <c r="G1896">
        <v>434.847837516889</v>
      </c>
      <c r="H1896">
        <v>31.2108209131707</v>
      </c>
      <c r="I1896">
        <v>230.006564248903</v>
      </c>
      <c r="J1896">
        <v>5.7564036357060901</v>
      </c>
      <c r="K1896">
        <v>43349.876862146499</v>
      </c>
      <c r="L1896">
        <v>25692.563530147199</v>
      </c>
      <c r="M1896">
        <v>97.724467454875494</v>
      </c>
      <c r="N1896">
        <v>0.33160159895260199</v>
      </c>
      <c r="O1896">
        <v>0</v>
      </c>
      <c r="P1896">
        <v>506.513461538461</v>
      </c>
      <c r="Q1896">
        <v>0.227701902887777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866</v>
      </c>
      <c r="E1897">
        <v>391.994688959999</v>
      </c>
      <c r="F1897">
        <v>116.85</v>
      </c>
      <c r="G1897">
        <v>36.716276527586999</v>
      </c>
      <c r="H1897">
        <v>23.338940465804001</v>
      </c>
      <c r="I1897">
        <v>-27.4880689557293</v>
      </c>
      <c r="J1897">
        <v>37.7551629691879</v>
      </c>
      <c r="K1897">
        <v>98.526935188417397</v>
      </c>
      <c r="M1897">
        <v>76.578494670672896</v>
      </c>
      <c r="N1897">
        <v>2.9936989178576301</v>
      </c>
      <c r="O1897">
        <v>49.7646555412922</v>
      </c>
      <c r="P1897">
        <v>73.625557206537806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267</v>
      </c>
      <c r="E1898">
        <v>391.92151410000002</v>
      </c>
      <c r="F1898">
        <v>169.41</v>
      </c>
      <c r="G1898">
        <v>17.144040853656399</v>
      </c>
      <c r="H1898">
        <v>-0.56055884141350598</v>
      </c>
      <c r="I1898">
        <v>-18.2519442732982</v>
      </c>
      <c r="J1898">
        <v>-4.2832434006490097</v>
      </c>
      <c r="K1898">
        <v>170.37016831323299</v>
      </c>
      <c r="L1898">
        <v>171.83159945230199</v>
      </c>
      <c r="M1898">
        <v>60.148236997502501</v>
      </c>
      <c r="N1898">
        <v>2.3564013549429901</v>
      </c>
      <c r="O1898">
        <v>65.279499439230193</v>
      </c>
      <c r="P1898">
        <v>72.867346938775498</v>
      </c>
      <c r="Q1898">
        <v>8.5056657076962999E-2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480</v>
      </c>
      <c r="E1899">
        <v>390.84152881199998</v>
      </c>
      <c r="F1899">
        <v>142.84</v>
      </c>
      <c r="G1899">
        <v>16.699659711369002</v>
      </c>
      <c r="H1899">
        <v>29.560893306006101</v>
      </c>
      <c r="I1899">
        <v>-0.73630528729898204</v>
      </c>
      <c r="J1899">
        <v>7.2732032532574298</v>
      </c>
      <c r="K1899">
        <v>123.64641376065499</v>
      </c>
      <c r="L1899">
        <v>120.365639160429</v>
      </c>
      <c r="M1899">
        <v>62.054283009973901</v>
      </c>
      <c r="N1899">
        <v>4.6894425345102801</v>
      </c>
      <c r="O1899">
        <v>24.166900028003301</v>
      </c>
      <c r="P1899">
        <v>45.680775114737301</v>
      </c>
      <c r="Q1899">
        <v>1.5512493836118999E-2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140</v>
      </c>
      <c r="E1900">
        <v>390.616873</v>
      </c>
      <c r="F1900">
        <v>158.35</v>
      </c>
      <c r="G1900">
        <v>14.3578199823292</v>
      </c>
      <c r="H1900">
        <v>-6.1818358332228804</v>
      </c>
      <c r="I1900">
        <v>-17.996675186598502</v>
      </c>
      <c r="J1900">
        <v>6.6540720067747197</v>
      </c>
      <c r="K1900">
        <v>164.586670265956</v>
      </c>
      <c r="L1900">
        <v>164.749797386848</v>
      </c>
      <c r="M1900">
        <v>53.032443573593099</v>
      </c>
      <c r="N1900">
        <v>1.4899935197623499</v>
      </c>
      <c r="O1900">
        <v>49.542153457530702</v>
      </c>
      <c r="P1900">
        <v>55.245098039215598</v>
      </c>
      <c r="Q1900">
        <v>0.131689625259552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278</v>
      </c>
      <c r="E1901">
        <v>390.35935903000001</v>
      </c>
      <c r="F1901">
        <v>502.2</v>
      </c>
      <c r="G1901">
        <v>-4.36736631853831</v>
      </c>
      <c r="H1901">
        <v>-10.9066833756801</v>
      </c>
      <c r="I1901">
        <v>-11.6051736611129</v>
      </c>
      <c r="J1901">
        <v>-4.0583424649492299</v>
      </c>
      <c r="K1901">
        <v>504.88410738226099</v>
      </c>
      <c r="L1901">
        <v>479.58496930848702</v>
      </c>
      <c r="M1901">
        <v>40.369381270911099</v>
      </c>
      <c r="N1901">
        <v>0.73345322445058203</v>
      </c>
      <c r="O1901">
        <v>16.885702907208199</v>
      </c>
      <c r="P1901">
        <v>30.407686315242699</v>
      </c>
      <c r="Q1901">
        <v>7.1418785538416005E-2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998</v>
      </c>
      <c r="E1902">
        <v>389.57770078499999</v>
      </c>
      <c r="F1902">
        <v>1134.8</v>
      </c>
      <c r="G1902">
        <v>-13.663171627516601</v>
      </c>
      <c r="H1902">
        <v>29.361460414719399</v>
      </c>
      <c r="I1902">
        <v>20.694977116527799</v>
      </c>
      <c r="J1902">
        <v>30.513366768842499</v>
      </c>
      <c r="K1902">
        <v>913.85252465797601</v>
      </c>
      <c r="L1902">
        <v>883.76746062416896</v>
      </c>
      <c r="M1902">
        <v>88.959343246579195</v>
      </c>
      <c r="N1902">
        <v>3.5535763007703101</v>
      </c>
      <c r="O1902">
        <v>22.224180472329898</v>
      </c>
      <c r="P1902">
        <v>51.306666666666601</v>
      </c>
      <c r="Q1902">
        <v>-3.1434553057782998E-2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459</v>
      </c>
      <c r="E1903">
        <v>389.47500000000002</v>
      </c>
      <c r="F1903">
        <v>524.4</v>
      </c>
      <c r="G1903">
        <v>77.347134293240302</v>
      </c>
      <c r="H1903">
        <v>-3.0526538022647398</v>
      </c>
      <c r="I1903">
        <v>10.2401574631025</v>
      </c>
      <c r="J1903">
        <v>-1.87492335641237</v>
      </c>
      <c r="K1903">
        <v>508.935760004938</v>
      </c>
      <c r="L1903">
        <v>439.671281040775</v>
      </c>
      <c r="M1903">
        <v>52.3284547118052</v>
      </c>
      <c r="N1903">
        <v>0.43932346583214699</v>
      </c>
      <c r="O1903">
        <v>17.2768878718535</v>
      </c>
      <c r="P1903">
        <v>114.04081632653001</v>
      </c>
      <c r="Q1903">
        <v>4.7868585835848E-2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E1904">
        <v>388.4421375</v>
      </c>
      <c r="F1904">
        <v>1300.5</v>
      </c>
      <c r="G1904">
        <v>1296.3754709872101</v>
      </c>
      <c r="H1904">
        <v>26.349134207050501</v>
      </c>
      <c r="I1904">
        <v>1311.13621832069</v>
      </c>
      <c r="J1904">
        <v>4.9722795374897899</v>
      </c>
      <c r="K1904">
        <v>950.76283887612396</v>
      </c>
      <c r="M1904">
        <v>98.991930910511996</v>
      </c>
      <c r="N1904">
        <v>5.4857193832346001</v>
      </c>
      <c r="O1904">
        <v>0</v>
      </c>
      <c r="P1904">
        <v>1393.1113662456901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21</v>
      </c>
      <c r="E1905">
        <v>388.43714</v>
      </c>
      <c r="F1905">
        <v>31.64</v>
      </c>
      <c r="G1905">
        <v>56.355863513754997</v>
      </c>
      <c r="H1905">
        <v>4.0948789150844398</v>
      </c>
      <c r="I1905">
        <v>-8.3915767121544196</v>
      </c>
      <c r="J1905">
        <v>2.2319377159271001</v>
      </c>
      <c r="K1905">
        <v>27.543792575184899</v>
      </c>
      <c r="L1905">
        <v>25.515180940741001</v>
      </c>
      <c r="M1905">
        <v>75.082125655487602</v>
      </c>
      <c r="N1905">
        <v>2.43678294891967</v>
      </c>
      <c r="O1905">
        <v>16.940581542351399</v>
      </c>
      <c r="P1905">
        <v>85.571847507331299</v>
      </c>
      <c r="Q1905">
        <v>-9.2719386838199993E-3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148</v>
      </c>
      <c r="E1906">
        <v>387.847488</v>
      </c>
      <c r="F1906">
        <v>2767.45</v>
      </c>
      <c r="G1906">
        <v>-23.662841111475299</v>
      </c>
      <c r="H1906">
        <v>0.88389544632568295</v>
      </c>
      <c r="I1906">
        <v>10.554933703711599</v>
      </c>
      <c r="J1906">
        <v>5.1194516367368204</v>
      </c>
      <c r="K1906">
        <v>2507.5253204769401</v>
      </c>
      <c r="L1906">
        <v>2388.18546447279</v>
      </c>
      <c r="M1906">
        <v>64.718719679700101</v>
      </c>
      <c r="N1906">
        <v>1.7235464600461301</v>
      </c>
      <c r="O1906">
        <v>2.9467560389528198</v>
      </c>
      <c r="P1906">
        <v>42.058929213079402</v>
      </c>
      <c r="Q1906">
        <v>-6.1086883755373002E-2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140</v>
      </c>
      <c r="E1907">
        <v>387.74848669400001</v>
      </c>
      <c r="F1907">
        <v>101.98</v>
      </c>
      <c r="G1907">
        <v>20.689775694355301</v>
      </c>
      <c r="H1907">
        <v>-14.7616054762836</v>
      </c>
      <c r="I1907">
        <v>-22.0033795282793</v>
      </c>
      <c r="J1907">
        <v>-8.4866332311574908</v>
      </c>
      <c r="K1907">
        <v>105.524473095351</v>
      </c>
      <c r="L1907">
        <v>101.23750843549701</v>
      </c>
      <c r="M1907">
        <v>40.898307534435602</v>
      </c>
      <c r="N1907">
        <v>1.0638062841849401</v>
      </c>
      <c r="O1907">
        <v>49.195920768778102</v>
      </c>
      <c r="P1907">
        <v>59.34375</v>
      </c>
      <c r="Q1907">
        <v>4.1964212906520998E-2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286</v>
      </c>
      <c r="E1908">
        <v>387.23513459999998</v>
      </c>
      <c r="F1908">
        <v>84.41</v>
      </c>
      <c r="G1908">
        <v>93.201039410655</v>
      </c>
      <c r="H1908">
        <v>4.7398065654127199</v>
      </c>
      <c r="I1908">
        <v>29.496896577905002</v>
      </c>
      <c r="J1908">
        <v>-9.0287950874110194</v>
      </c>
      <c r="K1908">
        <v>74.899433150174701</v>
      </c>
      <c r="L1908">
        <v>63.867971339756302</v>
      </c>
      <c r="M1908">
        <v>58.573576588282002</v>
      </c>
      <c r="N1908">
        <v>1.46304579830121</v>
      </c>
      <c r="O1908">
        <v>7.2147849780831601</v>
      </c>
      <c r="P1908">
        <v>141.86246418338101</v>
      </c>
      <c r="Q1908">
        <v>8.3266614435805006E-2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1330</v>
      </c>
      <c r="E1909">
        <v>386.54179499999998</v>
      </c>
      <c r="F1909">
        <v>307.7</v>
      </c>
      <c r="G1909">
        <v>212.41876612838101</v>
      </c>
      <c r="H1909">
        <v>-38.7781777751158</v>
      </c>
      <c r="I1909">
        <v>6.0216046533075103</v>
      </c>
      <c r="J1909">
        <v>-1.2812251842443101</v>
      </c>
      <c r="K1909">
        <v>368.36316498628503</v>
      </c>
      <c r="L1909">
        <v>285.77317982617598</v>
      </c>
      <c r="M1909">
        <v>30.715016936316999</v>
      </c>
      <c r="N1909">
        <v>2.64025609041314</v>
      </c>
      <c r="O1909">
        <v>47.838804029899201</v>
      </c>
      <c r="P1909">
        <v>314.41077441077402</v>
      </c>
      <c r="Q1909">
        <v>0.155153794113148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526</v>
      </c>
      <c r="E1910">
        <v>386.44544400000001</v>
      </c>
      <c r="F1910">
        <v>1498.3</v>
      </c>
      <c r="G1910">
        <v>-16.694293112010399</v>
      </c>
      <c r="H1910">
        <v>-16.333530193337602</v>
      </c>
      <c r="I1910">
        <v>-11.072346670548299</v>
      </c>
      <c r="J1910">
        <v>-7.6798851510869799</v>
      </c>
      <c r="K1910">
        <v>1640.17083772514</v>
      </c>
      <c r="L1910">
        <v>1692.5527752114201</v>
      </c>
      <c r="M1910">
        <v>25.912485826116999</v>
      </c>
      <c r="N1910">
        <v>1.11358522087988</v>
      </c>
      <c r="O1910">
        <v>77.000600680771498</v>
      </c>
      <c r="P1910">
        <v>17.9763779527559</v>
      </c>
      <c r="Q1910">
        <v>4.6365472366259E-2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62</v>
      </c>
      <c r="E1911">
        <v>385.01629200000002</v>
      </c>
      <c r="F1911">
        <v>883.05</v>
      </c>
      <c r="G1911">
        <v>-3.4623026151921898</v>
      </c>
      <c r="H1911">
        <v>-5.2234102649621503</v>
      </c>
      <c r="I1911">
        <v>19.1854391550531</v>
      </c>
      <c r="J1911">
        <v>-3.1923013395116899</v>
      </c>
      <c r="K1911">
        <v>820.75815161889295</v>
      </c>
      <c r="L1911">
        <v>760.58790263357901</v>
      </c>
      <c r="M1911">
        <v>57.520203961378797</v>
      </c>
      <c r="N1911">
        <v>0.96992610255886402</v>
      </c>
      <c r="O1911">
        <v>4.7505803748372202</v>
      </c>
      <c r="P1911">
        <v>50.460044300562203</v>
      </c>
      <c r="Q1911">
        <v>4.7431909652865999E-2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D1912" t="s">
        <v>154</v>
      </c>
      <c r="E1912">
        <v>384.21153041999997</v>
      </c>
      <c r="F1912">
        <v>179.15</v>
      </c>
      <c r="G1912">
        <v>55.980609964059198</v>
      </c>
      <c r="H1912">
        <v>-18.307711729944501</v>
      </c>
      <c r="I1912">
        <v>4.4793463609127997</v>
      </c>
      <c r="J1912">
        <v>-8.8199665644908194</v>
      </c>
      <c r="K1912">
        <v>178.862816938137</v>
      </c>
      <c r="L1912">
        <v>158.95618485126499</v>
      </c>
      <c r="M1912">
        <v>30.142404980551401</v>
      </c>
      <c r="N1912">
        <v>0.52497988736926704</v>
      </c>
      <c r="O1912">
        <v>16.6620150711694</v>
      </c>
      <c r="P1912">
        <v>86.6145833333333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62</v>
      </c>
      <c r="E1913">
        <v>384.06009</v>
      </c>
      <c r="F1913">
        <v>107.2</v>
      </c>
      <c r="G1913">
        <v>-29.440088981483601</v>
      </c>
      <c r="H1913">
        <v>-9.4181840148948801</v>
      </c>
      <c r="I1913">
        <v>-24.045179963894199</v>
      </c>
      <c r="J1913">
        <v>-3.0227271400215199</v>
      </c>
      <c r="K1913">
        <v>111.45264518027599</v>
      </c>
      <c r="L1913">
        <v>116.70870696447599</v>
      </c>
      <c r="M1913">
        <v>49.293908563706999</v>
      </c>
      <c r="N1913">
        <v>1.11570580331366</v>
      </c>
      <c r="O1913">
        <v>34.608208955223802</v>
      </c>
      <c r="P1913">
        <v>9.4994892747701698</v>
      </c>
      <c r="Q1913">
        <v>4.9682849866134998E-2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375</v>
      </c>
      <c r="E1914">
        <v>383.99673000000001</v>
      </c>
      <c r="F1914">
        <v>373.25</v>
      </c>
      <c r="G1914">
        <v>88.860051201457594</v>
      </c>
      <c r="H1914">
        <v>-17.342911782589901</v>
      </c>
      <c r="I1914">
        <v>-1.10832877242822</v>
      </c>
      <c r="J1914">
        <v>3.0721902982542599</v>
      </c>
      <c r="K1914">
        <v>391.87087413677801</v>
      </c>
      <c r="L1914">
        <v>375.93228988841901</v>
      </c>
      <c r="M1914">
        <v>46.3563248480014</v>
      </c>
      <c r="N1914">
        <v>2.76918370468566</v>
      </c>
      <c r="O1914">
        <v>96.811788345612797</v>
      </c>
      <c r="P1914">
        <v>115.129682997118</v>
      </c>
      <c r="Q1914">
        <v>0.21914277004445301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E1915">
        <v>383.26226123399999</v>
      </c>
      <c r="F1915">
        <v>57.99</v>
      </c>
      <c r="G1915">
        <v>-75.1446316175509</v>
      </c>
      <c r="H1915">
        <v>-9.4139528383084592</v>
      </c>
      <c r="I1915">
        <v>-43.054525905541801</v>
      </c>
      <c r="J1915">
        <v>-10.975182849478101</v>
      </c>
      <c r="K1915">
        <v>62.859748195273802</v>
      </c>
      <c r="L1915">
        <v>82.332280419332804</v>
      </c>
      <c r="M1915">
        <v>38.414036728407602</v>
      </c>
      <c r="N1915">
        <v>0.31745541397937899</v>
      </c>
      <c r="O1915">
        <v>221.21264223942001</v>
      </c>
      <c r="P1915">
        <v>14.968279143536799</v>
      </c>
      <c r="Q1915">
        <v>-0.16856397329004999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535</v>
      </c>
      <c r="E1916">
        <v>383.01639949499997</v>
      </c>
      <c r="F1916">
        <v>134.71</v>
      </c>
      <c r="G1916">
        <v>45.022005727819</v>
      </c>
      <c r="H1916">
        <v>9.1925924190906798</v>
      </c>
      <c r="I1916">
        <v>39.477572744836998</v>
      </c>
      <c r="J1916">
        <v>1.80252702815202</v>
      </c>
      <c r="K1916">
        <v>122.57150592344399</v>
      </c>
      <c r="L1916">
        <v>107.569683199339</v>
      </c>
      <c r="M1916">
        <v>69.6804283559472</v>
      </c>
      <c r="N1916">
        <v>1.5254945543612299</v>
      </c>
      <c r="O1916">
        <v>12.612278227302999</v>
      </c>
      <c r="P1916">
        <v>81.427609427609397</v>
      </c>
      <c r="Q1916">
        <v>6.7915569643409002E-2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278</v>
      </c>
      <c r="E1917">
        <v>382.88</v>
      </c>
      <c r="F1917">
        <v>3752.25</v>
      </c>
      <c r="G1917">
        <v>118.57400737151301</v>
      </c>
      <c r="H1917">
        <v>-11.824130688062599</v>
      </c>
      <c r="I1917">
        <v>12.156999311414699</v>
      </c>
      <c r="J1917">
        <v>-10.2475072479488</v>
      </c>
      <c r="K1917">
        <v>3828.7825333063402</v>
      </c>
      <c r="L1917">
        <v>2993.5790698296801</v>
      </c>
      <c r="M1917">
        <v>37.439325253138797</v>
      </c>
      <c r="N1917">
        <v>0.46765426572042201</v>
      </c>
      <c r="O1917">
        <v>35.785195549336997</v>
      </c>
      <c r="P1917">
        <v>156.80993771815699</v>
      </c>
      <c r="Q1917">
        <v>0.14363570309710699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230</v>
      </c>
      <c r="E1918">
        <v>382.416503224</v>
      </c>
      <c r="F1918">
        <v>139.18</v>
      </c>
      <c r="G1918">
        <v>-10.8781185051365</v>
      </c>
      <c r="H1918">
        <v>-7.8393403540185602</v>
      </c>
      <c r="I1918">
        <v>-1.79157035628954</v>
      </c>
      <c r="J1918">
        <v>0.57739229002360404</v>
      </c>
      <c r="K1918">
        <v>133.13713729574701</v>
      </c>
      <c r="L1918">
        <v>127.80551311864799</v>
      </c>
      <c r="M1918">
        <v>66.943663180860696</v>
      </c>
      <c r="N1918">
        <v>0.77781655199056698</v>
      </c>
      <c r="O1918">
        <v>2.7446472194280598</v>
      </c>
      <c r="P1918">
        <v>22.087719298245599</v>
      </c>
      <c r="Q1918">
        <v>3.8247501694631002E-2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230</v>
      </c>
      <c r="E1919">
        <v>381.99939301799998</v>
      </c>
      <c r="F1919">
        <v>87.62</v>
      </c>
      <c r="G1919">
        <v>-16.461231679296802</v>
      </c>
      <c r="H1919">
        <v>-8.8011700830964408</v>
      </c>
      <c r="I1919">
        <v>-23.332354670015</v>
      </c>
      <c r="J1919">
        <v>-4.51760271051117</v>
      </c>
      <c r="K1919">
        <v>89.363149620242197</v>
      </c>
      <c r="M1919">
        <v>40.382600774061402</v>
      </c>
      <c r="N1919">
        <v>0.85351318387136799</v>
      </c>
      <c r="O1919">
        <v>98.014152020086698</v>
      </c>
      <c r="P1919">
        <v>16.982643524699601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324</v>
      </c>
      <c r="E1920">
        <v>381.48</v>
      </c>
      <c r="F1920">
        <v>340</v>
      </c>
      <c r="G1920">
        <v>-61.0743187335244</v>
      </c>
      <c r="H1920">
        <v>-12.7821974968756</v>
      </c>
      <c r="I1920">
        <v>-41.036664766663201</v>
      </c>
      <c r="J1920">
        <v>0.63836676884251098</v>
      </c>
      <c r="K1920">
        <v>386.52047614869099</v>
      </c>
      <c r="L1920">
        <v>439.06573615967397</v>
      </c>
      <c r="M1920">
        <v>27.582631429542001</v>
      </c>
      <c r="N1920">
        <v>1.2212598425196799</v>
      </c>
      <c r="O1920">
        <v>88.205882352941103</v>
      </c>
      <c r="P1920">
        <v>9.6774193548386993</v>
      </c>
      <c r="Q1920">
        <v>0.23154689939813899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1626</v>
      </c>
      <c r="E1921">
        <v>381.44459999999998</v>
      </c>
      <c r="F1921">
        <v>147.15</v>
      </c>
      <c r="G1921">
        <v>216.09874468640899</v>
      </c>
      <c r="H1921">
        <v>4.4135696988915001</v>
      </c>
      <c r="I1921">
        <v>13.7510351604934</v>
      </c>
      <c r="J1921">
        <v>-6.9310776756019301</v>
      </c>
      <c r="K1921">
        <v>136.535856813197</v>
      </c>
      <c r="L1921">
        <v>101.24777250164</v>
      </c>
      <c r="M1921">
        <v>69.394638943232295</v>
      </c>
      <c r="N1921">
        <v>1.18223905723905</v>
      </c>
      <c r="O1921">
        <v>7.8831124702684203</v>
      </c>
      <c r="P1921">
        <v>277.79204107830498</v>
      </c>
      <c r="Q1921">
        <v>0.17097082722825999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1005</v>
      </c>
      <c r="E1922">
        <v>381.13299999999998</v>
      </c>
      <c r="F1922">
        <v>47.1</v>
      </c>
      <c r="G1922">
        <v>25.248436458052002</v>
      </c>
      <c r="H1922">
        <v>-26.166198527405101</v>
      </c>
      <c r="I1922">
        <v>-21.066858486808901</v>
      </c>
      <c r="J1922">
        <v>-9.0477663284288798</v>
      </c>
      <c r="K1922">
        <v>54.217413027748798</v>
      </c>
      <c r="L1922">
        <v>54.353677640686101</v>
      </c>
      <c r="M1922">
        <v>11.1955559523501</v>
      </c>
      <c r="N1922">
        <v>1.0387872673155301</v>
      </c>
      <c r="O1922">
        <v>109.129511677282</v>
      </c>
      <c r="P1922">
        <v>58.585858585858503</v>
      </c>
      <c r="Q1922">
        <v>3.4544525872982998E-2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197</v>
      </c>
      <c r="E1923">
        <v>381.00692947499999</v>
      </c>
      <c r="F1923">
        <v>3135.5</v>
      </c>
      <c r="G1923">
        <v>101.97551901169</v>
      </c>
      <c r="H1923">
        <v>12.7037385289655</v>
      </c>
      <c r="I1923">
        <v>97.760951593713898</v>
      </c>
      <c r="J1923">
        <v>-3.7174024619267101</v>
      </c>
      <c r="K1923">
        <v>2896.0354972769901</v>
      </c>
      <c r="L1923">
        <v>2381.4274631922899</v>
      </c>
      <c r="M1923">
        <v>60.008462414263597</v>
      </c>
      <c r="N1923">
        <v>2.0988079043658301</v>
      </c>
      <c r="O1923">
        <v>14.654760006378501</v>
      </c>
      <c r="P1923">
        <v>135.73415532666701</v>
      </c>
      <c r="Q1923">
        <v>5.8735495484865001E-2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662</v>
      </c>
      <c r="E1924">
        <v>380.90949054999999</v>
      </c>
      <c r="F1924">
        <v>380.5</v>
      </c>
      <c r="G1924">
        <v>140.95356466318</v>
      </c>
      <c r="H1924">
        <v>-3.8350946133424899</v>
      </c>
      <c r="I1924">
        <v>42.1355552072732</v>
      </c>
      <c r="J1924">
        <v>-5.2999324638940601</v>
      </c>
      <c r="K1924">
        <v>339.07702067893399</v>
      </c>
      <c r="L1924">
        <v>267.54262560443601</v>
      </c>
      <c r="M1924">
        <v>52.013720954105104</v>
      </c>
      <c r="N1924">
        <v>0.70159442637825897</v>
      </c>
      <c r="O1924">
        <v>8.8436268068331003</v>
      </c>
      <c r="P1924">
        <v>175.12653651482199</v>
      </c>
      <c r="Q1924">
        <v>0.113515837861069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983</v>
      </c>
      <c r="E1925">
        <v>380.8481936</v>
      </c>
      <c r="F1925">
        <v>25.35</v>
      </c>
      <c r="G1925">
        <v>-18.708882594203601</v>
      </c>
      <c r="H1925">
        <v>8.28092542671234</v>
      </c>
      <c r="I1925">
        <v>-4.6630464939144103</v>
      </c>
      <c r="J1925">
        <v>-7.1386901323493399</v>
      </c>
      <c r="K1925">
        <v>23.355244771737301</v>
      </c>
      <c r="L1925">
        <v>23.521251657240299</v>
      </c>
      <c r="M1925">
        <v>50.758768370982501</v>
      </c>
      <c r="N1925">
        <v>1.9810365682819</v>
      </c>
      <c r="O1925">
        <v>19.9211045364891</v>
      </c>
      <c r="P1925">
        <v>39.285714285714299</v>
      </c>
      <c r="Q1925">
        <v>-4.2896124856444999E-2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230</v>
      </c>
      <c r="E1926">
        <v>380.12697759999998</v>
      </c>
      <c r="F1926">
        <v>714.7</v>
      </c>
      <c r="G1926">
        <v>161.61538871483401</v>
      </c>
      <c r="H1926">
        <v>21.608558805645298</v>
      </c>
      <c r="I1926">
        <v>59.478073373385399</v>
      </c>
      <c r="J1926">
        <v>-2.2431848565333898</v>
      </c>
      <c r="K1926">
        <v>581.01837416451394</v>
      </c>
      <c r="L1926">
        <v>459.374301092076</v>
      </c>
      <c r="M1926">
        <v>63.222434982117797</v>
      </c>
      <c r="N1926">
        <v>1.9425889983143501</v>
      </c>
      <c r="O1926">
        <v>10.493913530152501</v>
      </c>
      <c r="P1926">
        <v>192.191332788225</v>
      </c>
      <c r="Q1926">
        <v>0.11518573026437499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197</v>
      </c>
      <c r="E1927">
        <v>380.07980829000002</v>
      </c>
      <c r="F1927">
        <v>376.8</v>
      </c>
      <c r="G1927">
        <v>106.73600348695101</v>
      </c>
      <c r="H1927">
        <v>-1.1258827970827301</v>
      </c>
      <c r="I1927">
        <v>36.321438568210397</v>
      </c>
      <c r="J1927">
        <v>-2.29474726624521</v>
      </c>
      <c r="K1927">
        <v>341.34351457157697</v>
      </c>
      <c r="L1927">
        <v>285.58106516465102</v>
      </c>
      <c r="M1927">
        <v>54.429164794203302</v>
      </c>
      <c r="N1927">
        <v>1.2795711750935601</v>
      </c>
      <c r="O1927">
        <v>11.2128450106157</v>
      </c>
      <c r="P1927">
        <v>152.885906040268</v>
      </c>
      <c r="Q1927">
        <v>7.7794835398800999E-2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E1928">
        <v>379.76195999999999</v>
      </c>
      <c r="F1928">
        <v>238.5</v>
      </c>
      <c r="G1928">
        <v>78.832352541968106</v>
      </c>
      <c r="H1928">
        <v>21.964346281926101</v>
      </c>
      <c r="I1928">
        <v>65.976428712774194</v>
      </c>
      <c r="J1928">
        <v>22.9838811979516</v>
      </c>
      <c r="K1928">
        <v>157.49554098076501</v>
      </c>
      <c r="L1928">
        <v>144.51263420141601</v>
      </c>
      <c r="M1928">
        <v>74.176572478786497</v>
      </c>
      <c r="N1928">
        <v>2.9967439166602698</v>
      </c>
      <c r="O1928">
        <v>0</v>
      </c>
      <c r="P1928">
        <v>115.83710407239801</v>
      </c>
      <c r="Q1928">
        <v>0.104523964495989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230</v>
      </c>
      <c r="E1929">
        <v>379.24119015999997</v>
      </c>
      <c r="F1929">
        <v>1663.9</v>
      </c>
      <c r="G1929">
        <v>137.79153019225299</v>
      </c>
      <c r="H1929">
        <v>-18.864665173739599</v>
      </c>
      <c r="I1929">
        <v>2.8185855009251299</v>
      </c>
      <c r="J1929">
        <v>-8.0461570406812992</v>
      </c>
      <c r="K1929">
        <v>1746.4856183285599</v>
      </c>
      <c r="L1929">
        <v>1527.0007054599</v>
      </c>
      <c r="M1929">
        <v>36.308619570865602</v>
      </c>
      <c r="N1929">
        <v>0.75116577557178599</v>
      </c>
      <c r="O1929">
        <v>38.2294609051024</v>
      </c>
      <c r="P1929">
        <v>206.93598966980201</v>
      </c>
      <c r="Q1929">
        <v>0.18492796513072801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1219</v>
      </c>
      <c r="E1930">
        <v>379.04479007999998</v>
      </c>
      <c r="F1930">
        <v>226.3</v>
      </c>
      <c r="G1930">
        <v>566.95865372170397</v>
      </c>
      <c r="H1930">
        <v>-10.9585298350577</v>
      </c>
      <c r="I1930">
        <v>72.509339695611203</v>
      </c>
      <c r="J1930">
        <v>-10.035820570763899</v>
      </c>
      <c r="K1930">
        <v>220.236022714672</v>
      </c>
      <c r="L1930">
        <v>156.74648195944201</v>
      </c>
      <c r="M1930">
        <v>42.925532855833602</v>
      </c>
      <c r="N1930">
        <v>0.90636886172242404</v>
      </c>
      <c r="O1930">
        <v>40.499337163057803</v>
      </c>
      <c r="P1930">
        <v>711.11111111111097</v>
      </c>
      <c r="Q1930">
        <v>0.125982603018054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806</v>
      </c>
      <c r="E1931">
        <v>378.98502573000002</v>
      </c>
      <c r="F1931">
        <v>28.68</v>
      </c>
      <c r="G1931">
        <v>100.362517292471</v>
      </c>
      <c r="H1931">
        <v>19.2455540010744</v>
      </c>
      <c r="I1931">
        <v>89.373605749076901</v>
      </c>
      <c r="J1931">
        <v>-6.7690019163364799</v>
      </c>
      <c r="K1931">
        <v>23.599680316716199</v>
      </c>
      <c r="L1931">
        <v>19.742690312796899</v>
      </c>
      <c r="M1931">
        <v>58.155150849217101</v>
      </c>
      <c r="N1931">
        <v>1.2836027456267201</v>
      </c>
      <c r="O1931">
        <v>17.5034867503486</v>
      </c>
      <c r="P1931">
        <v>145.47788873038499</v>
      </c>
      <c r="Q1931">
        <v>9.2322227171521998E-2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197</v>
      </c>
      <c r="E1932">
        <v>377.08153349999998</v>
      </c>
      <c r="F1932">
        <v>174.27</v>
      </c>
      <c r="G1932">
        <v>10.3180264011828</v>
      </c>
      <c r="H1932">
        <v>1.79607825787063</v>
      </c>
      <c r="I1932">
        <v>6.7181382401807799</v>
      </c>
      <c r="J1932">
        <v>-1.68548049340533</v>
      </c>
      <c r="K1932">
        <v>166.42366707776799</v>
      </c>
      <c r="L1932">
        <v>154.51478630010601</v>
      </c>
      <c r="M1932">
        <v>49.961450203335602</v>
      </c>
      <c r="N1932">
        <v>0.69204552432086197</v>
      </c>
      <c r="O1932">
        <v>12.1822459402077</v>
      </c>
      <c r="P1932">
        <v>38.805256869772997</v>
      </c>
      <c r="Q1932">
        <v>-3.2939870203650003E-2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1489</v>
      </c>
      <c r="E1933">
        <v>376.69745239999997</v>
      </c>
      <c r="F1933">
        <v>228.04</v>
      </c>
      <c r="G1933">
        <v>-29.249481022098902</v>
      </c>
      <c r="H1933">
        <v>-5.0823270348568999</v>
      </c>
      <c r="I1933">
        <v>-22.169018092245899</v>
      </c>
      <c r="J1933">
        <v>-6.6676808959746401</v>
      </c>
      <c r="K1933">
        <v>219.38648566103501</v>
      </c>
      <c r="L1933">
        <v>228.35249602719</v>
      </c>
      <c r="M1933">
        <v>47.478222762032203</v>
      </c>
      <c r="N1933">
        <v>1.7140001454823199</v>
      </c>
      <c r="O1933">
        <v>35.5025434134362</v>
      </c>
      <c r="P1933">
        <v>26.759310728182299</v>
      </c>
      <c r="Q1933">
        <v>-3.3184301209788998E-2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230</v>
      </c>
      <c r="E1934">
        <v>375.91408925000002</v>
      </c>
      <c r="F1934">
        <v>13.52</v>
      </c>
      <c r="G1934">
        <v>-10.5745092529533</v>
      </c>
      <c r="H1934">
        <v>-8.5773457448541208</v>
      </c>
      <c r="I1934">
        <v>-30.738768197158301</v>
      </c>
      <c r="J1934">
        <v>-8.6017411448265495</v>
      </c>
      <c r="K1934">
        <v>13.601383671376199</v>
      </c>
      <c r="L1934">
        <v>13.7377233371803</v>
      </c>
      <c r="M1934">
        <v>38.161495686873501</v>
      </c>
      <c r="N1934">
        <v>0.969124290506022</v>
      </c>
      <c r="O1934">
        <v>59.023668639053199</v>
      </c>
      <c r="P1934">
        <v>39.381443298969003</v>
      </c>
      <c r="Q1934">
        <v>0.130253225767304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613</v>
      </c>
      <c r="E1935">
        <v>375.63173080500002</v>
      </c>
      <c r="F1935">
        <v>167.25</v>
      </c>
      <c r="G1935">
        <v>-26.572615933539701</v>
      </c>
      <c r="H1935">
        <v>-9.1020128893802905</v>
      </c>
      <c r="I1935">
        <v>-26.970431496527699</v>
      </c>
      <c r="J1935">
        <v>-2.6695043070489901</v>
      </c>
      <c r="K1935">
        <v>170.579471634556</v>
      </c>
      <c r="L1935">
        <v>180.413958292947</v>
      </c>
      <c r="M1935">
        <v>41.727431210483097</v>
      </c>
      <c r="N1935">
        <v>0.60697574426731504</v>
      </c>
      <c r="O1935">
        <v>49.058295964125499</v>
      </c>
      <c r="P1935">
        <v>11.5</v>
      </c>
      <c r="Q1935">
        <v>0.28537079193346698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230</v>
      </c>
      <c r="E1936">
        <v>375.57499999999999</v>
      </c>
      <c r="F1936">
        <v>226.25</v>
      </c>
      <c r="G1936">
        <v>6.6742590263556201</v>
      </c>
      <c r="H1936">
        <v>-5.3139203276765503</v>
      </c>
      <c r="I1936">
        <v>-5.47449919215956</v>
      </c>
      <c r="J1936">
        <v>-6.2509888245220102</v>
      </c>
      <c r="K1936">
        <v>232.6396204724</v>
      </c>
      <c r="L1936">
        <v>229.19056087395401</v>
      </c>
      <c r="M1936">
        <v>43.985814084325497</v>
      </c>
      <c r="N1936">
        <v>1.1196449756140401</v>
      </c>
      <c r="O1936">
        <v>52.46408839779</v>
      </c>
      <c r="P1936">
        <v>40.484321639242403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1934</v>
      </c>
      <c r="E1937">
        <v>375.05556559799999</v>
      </c>
      <c r="F1937">
        <v>66.099999999999994</v>
      </c>
      <c r="G1937">
        <v>39.124803233421297</v>
      </c>
      <c r="H1937">
        <v>-0.61629887936417305</v>
      </c>
      <c r="I1937">
        <v>9.7782389372908796</v>
      </c>
      <c r="J1937">
        <v>9.3410287648847401E-2</v>
      </c>
      <c r="K1937">
        <v>65.180700435284606</v>
      </c>
      <c r="L1937">
        <v>60.187942153261801</v>
      </c>
      <c r="M1937">
        <v>41.585918269084402</v>
      </c>
      <c r="N1937">
        <v>0.46761818853157799</v>
      </c>
      <c r="O1937">
        <v>41.225416036308602</v>
      </c>
      <c r="P1937">
        <v>69.704749679075704</v>
      </c>
      <c r="Q1937">
        <v>3.2663228368259002E-2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62</v>
      </c>
      <c r="E1938">
        <v>373.84825257</v>
      </c>
      <c r="F1938">
        <v>308.75</v>
      </c>
      <c r="G1938">
        <v>165.56048290217399</v>
      </c>
      <c r="H1938">
        <v>2.82527680084549</v>
      </c>
      <c r="I1938">
        <v>4.7060083193087996</v>
      </c>
      <c r="J1938">
        <v>-2.2630624869862999</v>
      </c>
      <c r="K1938">
        <v>297.856578182367</v>
      </c>
      <c r="L1938">
        <v>255.36892152284599</v>
      </c>
      <c r="M1938">
        <v>54.2127121223416</v>
      </c>
      <c r="N1938">
        <v>1.0640645223551399</v>
      </c>
      <c r="O1938">
        <v>12.2591093117409</v>
      </c>
      <c r="P1938">
        <v>198.59767891682699</v>
      </c>
      <c r="Q1938">
        <v>0.14373734669347901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324</v>
      </c>
      <c r="E1939">
        <v>373.71041400000001</v>
      </c>
      <c r="F1939">
        <v>28.02</v>
      </c>
      <c r="G1939">
        <v>47.785350008897503</v>
      </c>
      <c r="H1939">
        <v>5.43208821741002</v>
      </c>
      <c r="I1939">
        <v>-14.164789903175601</v>
      </c>
      <c r="J1939">
        <v>-0.63134566158420402</v>
      </c>
      <c r="K1939">
        <v>25.747486361563599</v>
      </c>
      <c r="L1939">
        <v>24.908457176472499</v>
      </c>
      <c r="M1939">
        <v>86.242207095877504</v>
      </c>
      <c r="N1939">
        <v>1.0642957467901999</v>
      </c>
      <c r="O1939">
        <v>26.516773733047799</v>
      </c>
      <c r="P1939">
        <v>83.137254901960702</v>
      </c>
      <c r="Q1939">
        <v>7.8004689358042001E-2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705</v>
      </c>
      <c r="E1940">
        <v>373.16630627000001</v>
      </c>
      <c r="F1940">
        <v>216.04</v>
      </c>
      <c r="G1940">
        <v>31.823542056894201</v>
      </c>
      <c r="H1940">
        <v>-1.7758694462512901</v>
      </c>
      <c r="I1940">
        <v>12.1263213397838</v>
      </c>
      <c r="J1940">
        <v>-1.1568209138887899</v>
      </c>
      <c r="K1940">
        <v>201.965652055905</v>
      </c>
      <c r="L1940">
        <v>179.75213160111301</v>
      </c>
      <c r="M1940">
        <v>43.478451693180702</v>
      </c>
      <c r="N1940">
        <v>0.75929449381582004</v>
      </c>
      <c r="O1940">
        <v>0.90261062766154798</v>
      </c>
      <c r="P1940">
        <v>61.223880597014897</v>
      </c>
      <c r="Q1940">
        <v>8.1463636799704003E-2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998</v>
      </c>
      <c r="E1941">
        <v>372.68844856999999</v>
      </c>
      <c r="F1941">
        <v>208.07</v>
      </c>
      <c r="G1941">
        <v>18.828869435036701</v>
      </c>
      <c r="H1941">
        <v>8.3263739316957306</v>
      </c>
      <c r="I1941">
        <v>10.229940030043201</v>
      </c>
      <c r="J1941">
        <v>-1.9889722378261401</v>
      </c>
      <c r="K1941">
        <v>185.00603469664699</v>
      </c>
      <c r="L1941">
        <v>169.32490990666901</v>
      </c>
      <c r="M1941">
        <v>59.3899291032237</v>
      </c>
      <c r="N1941">
        <v>2.3127606841591901</v>
      </c>
      <c r="O1941">
        <v>5.7336473302254101</v>
      </c>
      <c r="P1941">
        <v>61.107239643824997</v>
      </c>
      <c r="Q1941">
        <v>-2.4793341227315999E-2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E1942">
        <v>371.96884799999998</v>
      </c>
      <c r="F1942">
        <v>173.15</v>
      </c>
      <c r="G1942">
        <v>-9.9865948520360295</v>
      </c>
      <c r="H1942">
        <v>8.6864741823222893</v>
      </c>
      <c r="I1942">
        <v>4.7741524814352996</v>
      </c>
      <c r="J1942">
        <v>13.267752733754699</v>
      </c>
      <c r="M1942">
        <v>100</v>
      </c>
      <c r="O1942">
        <v>0</v>
      </c>
      <c r="P1942">
        <v>21.508771929824501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659</v>
      </c>
      <c r="E1943">
        <v>371.92186865000002</v>
      </c>
      <c r="F1943">
        <v>277.95</v>
      </c>
      <c r="G1943">
        <v>3.9579966669125</v>
      </c>
      <c r="H1943">
        <v>7.1698801494694502</v>
      </c>
      <c r="I1943">
        <v>-3.53206481494257</v>
      </c>
      <c r="J1943">
        <v>-9.0409923836409902</v>
      </c>
      <c r="K1943">
        <v>252.723392929727</v>
      </c>
      <c r="L1943">
        <v>242.24096523987799</v>
      </c>
      <c r="M1943">
        <v>50.304167338406501</v>
      </c>
      <c r="N1943">
        <v>2.4202937331857601</v>
      </c>
      <c r="O1943">
        <v>13.887389818312601</v>
      </c>
      <c r="P1943">
        <v>47.336337132255402</v>
      </c>
      <c r="Q1943">
        <v>7.9474740204457994E-2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E1944">
        <v>371.32942000000003</v>
      </c>
      <c r="F1944">
        <v>815.8</v>
      </c>
      <c r="G1944">
        <v>69.477710294635401</v>
      </c>
      <c r="H1944">
        <v>-2.7477084789050998</v>
      </c>
      <c r="I1944">
        <v>84.238457628106701</v>
      </c>
      <c r="J1944">
        <v>13.539370160589201</v>
      </c>
      <c r="K1944">
        <v>685.24084131552797</v>
      </c>
      <c r="M1944">
        <v>79.522858475031796</v>
      </c>
      <c r="N1944">
        <v>0.77173437141562595</v>
      </c>
      <c r="O1944">
        <v>7.01152243196863</v>
      </c>
      <c r="P1944">
        <v>104.94912699409601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535</v>
      </c>
      <c r="E1945">
        <v>370.78667999999999</v>
      </c>
      <c r="F1945">
        <v>318.25</v>
      </c>
      <c r="G1945">
        <v>108.984538114507</v>
      </c>
      <c r="H1945">
        <v>3.7564733923320799</v>
      </c>
      <c r="I1945">
        <v>54.3723206546602</v>
      </c>
      <c r="J1945">
        <v>1.05705608923085</v>
      </c>
      <c r="K1945">
        <v>277.050333370761</v>
      </c>
      <c r="L1945">
        <v>224.83132236846501</v>
      </c>
      <c r="M1945">
        <v>79.593659274233303</v>
      </c>
      <c r="N1945">
        <v>3.5537578272835399</v>
      </c>
      <c r="O1945">
        <v>2.1209740769834999</v>
      </c>
      <c r="P1945">
        <v>161.71875</v>
      </c>
      <c r="Q1945">
        <v>0.16368439989527001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46</v>
      </c>
      <c r="E1946">
        <v>370.74349999999998</v>
      </c>
      <c r="F1946">
        <v>43.7</v>
      </c>
      <c r="G1946">
        <v>183.120820257997</v>
      </c>
      <c r="H1946">
        <v>10.868596153917901</v>
      </c>
      <c r="I1946">
        <v>70.752427034766598</v>
      </c>
      <c r="J1946">
        <v>-2.5762791298576202</v>
      </c>
      <c r="K1946">
        <v>36.417198735459898</v>
      </c>
      <c r="L1946">
        <v>26.888601595309702</v>
      </c>
      <c r="M1946">
        <v>79.969630441277502</v>
      </c>
      <c r="N1946">
        <v>0.56591052767824002</v>
      </c>
      <c r="O1946">
        <v>8.3295194508009107</v>
      </c>
      <c r="P1946">
        <v>233.58778625954099</v>
      </c>
      <c r="Q1946">
        <v>8.4822641973584995E-2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E1947">
        <v>369.70389999999998</v>
      </c>
      <c r="F1947">
        <v>18.05</v>
      </c>
      <c r="G1947">
        <v>-8.4291513862024203</v>
      </c>
      <c r="H1947">
        <v>-31.310336025014202</v>
      </c>
      <c r="I1947">
        <v>-15.8021174533571</v>
      </c>
      <c r="J1947">
        <v>13.3670253054278</v>
      </c>
      <c r="K1947">
        <v>21.983682267279502</v>
      </c>
      <c r="L1947">
        <v>22.271012826270201</v>
      </c>
      <c r="M1947">
        <v>49.738186816711199</v>
      </c>
      <c r="N1947">
        <v>2.9488950823606701</v>
      </c>
      <c r="O1947">
        <v>88.365650969529</v>
      </c>
      <c r="P1947">
        <v>63.941871026339697</v>
      </c>
      <c r="Q1947">
        <v>0.116959877065759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278</v>
      </c>
      <c r="E1948">
        <v>368.44316079999999</v>
      </c>
      <c r="F1948">
        <v>21</v>
      </c>
      <c r="G1948">
        <v>-15.768523297765</v>
      </c>
      <c r="H1948">
        <v>0.69112436198833005</v>
      </c>
      <c r="I1948">
        <v>16.821074636633998</v>
      </c>
      <c r="J1948">
        <v>4.49901270185687</v>
      </c>
      <c r="K1948">
        <v>21.069147203134399</v>
      </c>
      <c r="L1948">
        <v>20.318266945364002</v>
      </c>
      <c r="M1948">
        <v>66.803085917730698</v>
      </c>
      <c r="N1948">
        <v>2.6607486888140999</v>
      </c>
      <c r="O1948">
        <v>24.093529788596999</v>
      </c>
      <c r="P1948">
        <v>68.176094700055799</v>
      </c>
      <c r="Q1948">
        <v>6.1669815180324002E-2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129</v>
      </c>
      <c r="E1949">
        <v>367.90796466</v>
      </c>
      <c r="F1949">
        <v>17.420000000000002</v>
      </c>
      <c r="G1949">
        <v>-35.790621383331299</v>
      </c>
      <c r="H1949">
        <v>-8.8242857202670208</v>
      </c>
      <c r="I1949">
        <v>-26.594001159119099</v>
      </c>
      <c r="J1949">
        <v>-4.8514980960223602</v>
      </c>
      <c r="K1949">
        <v>18.1983482820688</v>
      </c>
      <c r="L1949">
        <v>19.789212511031501</v>
      </c>
      <c r="M1949">
        <v>36.869054678048002</v>
      </c>
      <c r="N1949">
        <v>1.0684340688191201</v>
      </c>
      <c r="O1949">
        <v>85.9931113662456</v>
      </c>
      <c r="P1949">
        <v>8.8750000000000107</v>
      </c>
      <c r="Q1949">
        <v>5.1881349835848002E-2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324</v>
      </c>
      <c r="E1950">
        <v>366.47933599999999</v>
      </c>
      <c r="F1950">
        <v>178.25</v>
      </c>
      <c r="G1950">
        <v>-4.4545986021258299</v>
      </c>
      <c r="H1950">
        <v>8.6510424657760403</v>
      </c>
      <c r="I1950">
        <v>-26.051187725504398</v>
      </c>
      <c r="J1950">
        <v>17.141745147220899</v>
      </c>
      <c r="K1950">
        <v>161.850421973159</v>
      </c>
      <c r="L1950">
        <v>169.331062358694</v>
      </c>
      <c r="M1950">
        <v>85.161249128391802</v>
      </c>
      <c r="N1950">
        <v>1.6947924123120901</v>
      </c>
      <c r="O1950">
        <v>39.0462833099579</v>
      </c>
      <c r="P1950">
        <v>43.692059653365497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62</v>
      </c>
      <c r="E1951">
        <v>366.30715487999998</v>
      </c>
      <c r="F1951">
        <v>48.03</v>
      </c>
      <c r="G1951">
        <v>43.109393602840498</v>
      </c>
      <c r="H1951">
        <v>-10.774599937303901</v>
      </c>
      <c r="I1951">
        <v>9.3632765925100099</v>
      </c>
      <c r="J1951">
        <v>3.7828198591048499</v>
      </c>
      <c r="K1951">
        <v>46.987975096890104</v>
      </c>
      <c r="L1951">
        <v>44.648187345662201</v>
      </c>
      <c r="M1951">
        <v>58.145522975816398</v>
      </c>
      <c r="N1951">
        <v>1.4801860407153999</v>
      </c>
      <c r="O1951">
        <v>45.742244430564199</v>
      </c>
      <c r="P1951">
        <v>84.376199616122804</v>
      </c>
      <c r="Q1951">
        <v>2.4240553295055998E-2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119</v>
      </c>
      <c r="E1952">
        <v>365.69297932500001</v>
      </c>
      <c r="F1952">
        <v>704.1</v>
      </c>
      <c r="G1952">
        <v>2.1664554062723802</v>
      </c>
      <c r="H1952">
        <v>30.576072342857699</v>
      </c>
      <c r="I1952">
        <v>5.1208401865626003</v>
      </c>
      <c r="J1952">
        <v>-9.6080235765779898E-2</v>
      </c>
      <c r="K1952">
        <v>578.989678146095</v>
      </c>
      <c r="L1952">
        <v>564.52507381299301</v>
      </c>
      <c r="M1952">
        <v>67.915620442590694</v>
      </c>
      <c r="N1952">
        <v>5.3621084562869399</v>
      </c>
      <c r="O1952">
        <v>17.092742508166399</v>
      </c>
      <c r="P1952">
        <v>43.6938775510204</v>
      </c>
      <c r="Q1952">
        <v>4.9450317119068998E-2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140</v>
      </c>
      <c r="E1953">
        <v>364.47596529999998</v>
      </c>
      <c r="F1953">
        <v>145</v>
      </c>
      <c r="G1953">
        <v>-69.728546018930302</v>
      </c>
      <c r="H1953">
        <v>-23.338102678331499</v>
      </c>
      <c r="I1953">
        <v>-36.764582861368297</v>
      </c>
      <c r="J1953">
        <v>-6.8154922915601599</v>
      </c>
      <c r="K1953">
        <v>195.645137346273</v>
      </c>
      <c r="L1953">
        <v>240.141762027239</v>
      </c>
      <c r="M1953">
        <v>82.327891849548493</v>
      </c>
      <c r="N1953">
        <v>0.78007373812168301</v>
      </c>
      <c r="O1953">
        <v>112.413793103448</v>
      </c>
      <c r="P1953">
        <v>7.3676416142169403</v>
      </c>
      <c r="Q1953">
        <v>3.9986582716560998E-2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495</v>
      </c>
      <c r="E1954">
        <v>364.47455209600002</v>
      </c>
      <c r="F1954">
        <v>59.48</v>
      </c>
      <c r="G1954">
        <v>-16.918904360693901</v>
      </c>
      <c r="H1954">
        <v>-1.7230537829427699</v>
      </c>
      <c r="I1954">
        <v>-22.308539468822701</v>
      </c>
      <c r="J1954">
        <v>-3.3663012809500201</v>
      </c>
      <c r="K1954">
        <v>62.101920605454303</v>
      </c>
      <c r="L1954">
        <v>63.636306494943</v>
      </c>
      <c r="M1954">
        <v>41.255083750353897</v>
      </c>
      <c r="N1954">
        <v>0.79386151752592904</v>
      </c>
      <c r="O1954">
        <v>36.180228648285102</v>
      </c>
      <c r="P1954">
        <v>18.96</v>
      </c>
      <c r="Q1954">
        <v>2.7258565063452998E-2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E1955">
        <v>364.44068750000002</v>
      </c>
      <c r="F1955">
        <v>272.89999999999998</v>
      </c>
      <c r="G1955">
        <v>-5.9692857490693996</v>
      </c>
      <c r="H1955">
        <v>-5.6421763557717197</v>
      </c>
      <c r="I1955">
        <v>-37.837820175708202</v>
      </c>
      <c r="J1955">
        <v>-4.2348849794092303</v>
      </c>
      <c r="K1955">
        <v>293.01946464498201</v>
      </c>
      <c r="L1955">
        <v>298.71503307412502</v>
      </c>
      <c r="M1955">
        <v>50.379437965010403</v>
      </c>
      <c r="N1955">
        <v>1.43825100133511</v>
      </c>
      <c r="O1955">
        <v>61.597654818614899</v>
      </c>
      <c r="P1955">
        <v>38.2472137791286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388</v>
      </c>
      <c r="E1956">
        <v>362.86250000000001</v>
      </c>
      <c r="F1956">
        <v>75.42</v>
      </c>
      <c r="G1956">
        <v>64.022747053117399</v>
      </c>
      <c r="H1956">
        <v>0.21516076364046699</v>
      </c>
      <c r="I1956">
        <v>22.063518345857901</v>
      </c>
      <c r="J1956">
        <v>0.82843526199319795</v>
      </c>
      <c r="K1956">
        <v>69.100183888167905</v>
      </c>
      <c r="L1956">
        <v>58.785897318259501</v>
      </c>
      <c r="M1956">
        <v>41.595319537502</v>
      </c>
      <c r="N1956">
        <v>0.13607251279281601</v>
      </c>
      <c r="O1956">
        <v>14.691063378414199</v>
      </c>
      <c r="P1956">
        <v>97.434554973821903</v>
      </c>
      <c r="Q1956">
        <v>5.4918491886170998E-2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381</v>
      </c>
      <c r="E1957">
        <v>362.71430815500003</v>
      </c>
      <c r="F1957">
        <v>148.65</v>
      </c>
      <c r="G1957">
        <v>37.0126779636729</v>
      </c>
      <c r="H1957">
        <v>62.441683100139201</v>
      </c>
      <c r="I1957">
        <v>51.7734252971442</v>
      </c>
      <c r="J1957">
        <v>35.175704431180101</v>
      </c>
      <c r="M1957">
        <v>78.990439730831795</v>
      </c>
      <c r="O1957">
        <v>17.658930373360199</v>
      </c>
      <c r="P1957">
        <v>116.533139111434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218</v>
      </c>
      <c r="E1958">
        <v>362.40649488000003</v>
      </c>
      <c r="F1958">
        <v>167</v>
      </c>
      <c r="G1958">
        <v>83.691286711247102</v>
      </c>
      <c r="H1958">
        <v>-17.338182052860201</v>
      </c>
      <c r="I1958">
        <v>-13.8028491435461</v>
      </c>
      <c r="J1958">
        <v>-13.095141577953299</v>
      </c>
      <c r="K1958">
        <v>162.412245330357</v>
      </c>
      <c r="L1958">
        <v>139.137020155426</v>
      </c>
      <c r="M1958">
        <v>28.913230639827098</v>
      </c>
      <c r="N1958">
        <v>0.80246696035242204</v>
      </c>
      <c r="O1958">
        <v>31.556886227544901</v>
      </c>
      <c r="P1958">
        <v>139.77027997128499</v>
      </c>
      <c r="Q1958">
        <v>0.125892490357809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2911</v>
      </c>
      <c r="E1959">
        <v>360.92349999999999</v>
      </c>
      <c r="F1959">
        <v>353.7</v>
      </c>
      <c r="G1959">
        <v>22.0004081238888</v>
      </c>
      <c r="H1959">
        <v>12.3429162428877</v>
      </c>
      <c r="I1959">
        <v>30.5276453299849</v>
      </c>
      <c r="J1959">
        <v>15.794123866634299</v>
      </c>
      <c r="K1959">
        <v>329.02488450754299</v>
      </c>
      <c r="L1959">
        <v>300.67889437771601</v>
      </c>
      <c r="M1959">
        <v>82.520503301302597</v>
      </c>
      <c r="N1959">
        <v>1.0964127476504599</v>
      </c>
      <c r="O1959">
        <v>14.489680520214799</v>
      </c>
      <c r="P1959">
        <v>68.348405521180396</v>
      </c>
      <c r="Q1959">
        <v>0.25710665577097103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62</v>
      </c>
      <c r="E1960">
        <v>358.00263887599999</v>
      </c>
      <c r="F1960">
        <v>15.68</v>
      </c>
      <c r="G1960">
        <v>107.818939725276</v>
      </c>
      <c r="H1960">
        <v>-16.5040452693563</v>
      </c>
      <c r="I1960">
        <v>-20.0010785679268</v>
      </c>
      <c r="J1960">
        <v>-5.6250947696190199</v>
      </c>
      <c r="K1960">
        <v>16.377786622679199</v>
      </c>
      <c r="L1960">
        <v>15.1960922234219</v>
      </c>
      <c r="M1960">
        <v>43.116523974684704</v>
      </c>
      <c r="N1960">
        <v>0.59600719734221796</v>
      </c>
      <c r="O1960">
        <v>39.604591836734699</v>
      </c>
      <c r="P1960">
        <v>156.20915032679699</v>
      </c>
      <c r="Q1960">
        <v>4.1314978217215997E-2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381</v>
      </c>
      <c r="E1961">
        <v>356.7231888</v>
      </c>
      <c r="F1961">
        <v>316.45</v>
      </c>
      <c r="G1961">
        <v>73.814010228543793</v>
      </c>
      <c r="H1961">
        <v>-15.0766327128225</v>
      </c>
      <c r="I1961">
        <v>94.735003146039503</v>
      </c>
      <c r="J1961">
        <v>-13.3206709882721</v>
      </c>
      <c r="K1961">
        <v>308.42633761405801</v>
      </c>
      <c r="L1961">
        <v>221.324323130317</v>
      </c>
      <c r="M1961">
        <v>28.153707141613499</v>
      </c>
      <c r="N1961">
        <v>0.1326695966641</v>
      </c>
      <c r="O1961">
        <v>16.290093221677999</v>
      </c>
      <c r="P1961">
        <v>147.2265625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129</v>
      </c>
      <c r="E1962">
        <v>355.579072</v>
      </c>
      <c r="F1962">
        <v>665.4</v>
      </c>
      <c r="G1962">
        <v>798.45356466318003</v>
      </c>
      <c r="H1962">
        <v>107.154446376149</v>
      </c>
      <c r="I1962">
        <v>141.37984100688999</v>
      </c>
      <c r="J1962">
        <v>5.2920849345730501</v>
      </c>
      <c r="K1962">
        <v>412.447972739764</v>
      </c>
      <c r="L1962">
        <v>289.34751071860001</v>
      </c>
      <c r="M1962">
        <v>82.302564837470896</v>
      </c>
      <c r="N1962">
        <v>2.8093953283919402</v>
      </c>
      <c r="O1962">
        <v>13.0447850916741</v>
      </c>
      <c r="P1962">
        <v>843.02721088435305</v>
      </c>
      <c r="Q1962">
        <v>0.172488920098265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E1963">
        <v>355.15557000000001</v>
      </c>
      <c r="F1963">
        <v>173.9</v>
      </c>
      <c r="G1963">
        <v>-36.7662450652223</v>
      </c>
      <c r="H1963">
        <v>-8.7435721063616398</v>
      </c>
      <c r="I1963">
        <v>-22.005497731750999</v>
      </c>
      <c r="J1963">
        <v>-2.4288297629493898</v>
      </c>
      <c r="M1963">
        <v>41.256906260630998</v>
      </c>
      <c r="O1963">
        <v>51.811385853939001</v>
      </c>
      <c r="P1963">
        <v>31.5928868709799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E1964">
        <v>354.43124999999998</v>
      </c>
      <c r="F1964">
        <v>661.6</v>
      </c>
      <c r="G1964">
        <v>323.59080292011203</v>
      </c>
      <c r="H1964">
        <v>50.839933796488403</v>
      </c>
      <c r="I1964">
        <v>170.93942206624399</v>
      </c>
      <c r="J1964">
        <v>0.22701601955129999</v>
      </c>
      <c r="K1964">
        <v>451.84755663310199</v>
      </c>
      <c r="M1964">
        <v>72.003675865333705</v>
      </c>
      <c r="N1964">
        <v>1.2290537401269901</v>
      </c>
      <c r="O1964">
        <v>7.99576783555018</v>
      </c>
      <c r="P1964">
        <v>467.89699570815401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D1965" t="s">
        <v>46</v>
      </c>
      <c r="E1965">
        <v>353.63049185</v>
      </c>
      <c r="F1965">
        <v>294.25</v>
      </c>
      <c r="G1965">
        <v>44.128167837783401</v>
      </c>
      <c r="H1965">
        <v>64.338816046156197</v>
      </c>
      <c r="I1965">
        <v>58.888915171254702</v>
      </c>
      <c r="J1965">
        <v>3.7290196018915802</v>
      </c>
      <c r="K1965">
        <v>186.41595810934299</v>
      </c>
      <c r="M1965">
        <v>75.589237748680404</v>
      </c>
      <c r="O1965">
        <v>8.7170773152081402</v>
      </c>
      <c r="P1965">
        <v>118.367346938775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1617</v>
      </c>
      <c r="E1966">
        <v>353.22745599999899</v>
      </c>
      <c r="F1966">
        <v>63.64</v>
      </c>
      <c r="G1966">
        <v>-4.72874488788164</v>
      </c>
      <c r="H1966">
        <v>-7.9452397801272898</v>
      </c>
      <c r="I1966">
        <v>1.30730311795462</v>
      </c>
      <c r="J1966">
        <v>-3.05788535405387</v>
      </c>
      <c r="K1966">
        <v>63.781302424520497</v>
      </c>
      <c r="L1966">
        <v>59.323289020734002</v>
      </c>
      <c r="M1966">
        <v>59.429581906584403</v>
      </c>
      <c r="N1966">
        <v>1.2941387508759099</v>
      </c>
      <c r="O1966">
        <v>6.1439346323067099</v>
      </c>
      <c r="P1966">
        <v>48.622139187295602</v>
      </c>
      <c r="Q1966">
        <v>-2.7277470216565999E-2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535</v>
      </c>
      <c r="E1967">
        <v>353.01499999999999</v>
      </c>
      <c r="F1967">
        <v>3564.75</v>
      </c>
      <c r="G1967">
        <v>75.141966717640699</v>
      </c>
      <c r="H1967">
        <v>47.4920707042751</v>
      </c>
      <c r="I1967">
        <v>37.578895329984903</v>
      </c>
      <c r="J1967">
        <v>33.288366768842501</v>
      </c>
      <c r="K1967">
        <v>2588.6114876899201</v>
      </c>
      <c r="L1967">
        <v>2298.37314625</v>
      </c>
      <c r="M1967">
        <v>85.543222543615698</v>
      </c>
      <c r="N1967">
        <v>4.6405487316352803</v>
      </c>
      <c r="O1967">
        <v>5.4772424433690903</v>
      </c>
      <c r="P1967">
        <v>137.49167221851999</v>
      </c>
      <c r="Q1967">
        <v>5.8633570318028003E-2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1514</v>
      </c>
      <c r="E1968">
        <v>352.64559200000002</v>
      </c>
      <c r="F1968">
        <v>170</v>
      </c>
      <c r="G1968">
        <v>-38.399285876110902</v>
      </c>
      <c r="H1968">
        <v>-20.1013899323472</v>
      </c>
      <c r="I1968">
        <v>-53.665075815760602</v>
      </c>
      <c r="J1968">
        <v>-7.9588554533796998</v>
      </c>
      <c r="K1968">
        <v>207.402224115134</v>
      </c>
      <c r="L1968">
        <v>230.57108880104599</v>
      </c>
      <c r="M1968">
        <v>23.192947977459401</v>
      </c>
      <c r="N1968">
        <v>0.269835992573776</v>
      </c>
      <c r="O1968">
        <v>125.117647058823</v>
      </c>
      <c r="P1968">
        <v>6.1173533083645504</v>
      </c>
      <c r="Q1968">
        <v>0.14308001399977599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480</v>
      </c>
      <c r="E1969">
        <v>352.23687424799999</v>
      </c>
      <c r="F1969">
        <v>22.52</v>
      </c>
      <c r="G1969">
        <v>36.289620731349402</v>
      </c>
      <c r="H1969">
        <v>-19.5970946619674</v>
      </c>
      <c r="I1969">
        <v>33.2217810534164</v>
      </c>
      <c r="J1969">
        <v>-4.9171887867130302</v>
      </c>
      <c r="K1969">
        <v>24.102054508813499</v>
      </c>
      <c r="L1969">
        <v>21.437162527246201</v>
      </c>
      <c r="M1969">
        <v>34.649976959077001</v>
      </c>
      <c r="N1969">
        <v>0.51130813313850298</v>
      </c>
      <c r="O1969">
        <v>46.536412078152701</v>
      </c>
      <c r="P1969">
        <v>104.72727272727199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278</v>
      </c>
      <c r="E1970">
        <v>352.22825940000001</v>
      </c>
      <c r="F1970">
        <v>238.3</v>
      </c>
      <c r="G1970">
        <v>-51.351333634868602</v>
      </c>
      <c r="H1970">
        <v>-8.0347045526614398</v>
      </c>
      <c r="I1970">
        <v>-33.241609520822102</v>
      </c>
      <c r="J1970">
        <v>-4.1355582989930202</v>
      </c>
      <c r="K1970">
        <v>244.782668508461</v>
      </c>
      <c r="L1970">
        <v>275.18510100627202</v>
      </c>
      <c r="M1970">
        <v>51.1960040834743</v>
      </c>
      <c r="N1970">
        <v>0.86720549313186002</v>
      </c>
      <c r="O1970">
        <v>50.650440621065798</v>
      </c>
      <c r="P1970">
        <v>23.792207792207801</v>
      </c>
      <c r="Q1970">
        <v>7.2879138557424006E-2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D1971" t="s">
        <v>1549</v>
      </c>
      <c r="E1971">
        <v>351.79703999999998</v>
      </c>
      <c r="F1971">
        <v>567.15</v>
      </c>
      <c r="G1971">
        <v>68.716106087017494</v>
      </c>
      <c r="H1971">
        <v>-2.0403888468101599</v>
      </c>
      <c r="I1971">
        <v>30.411055100672801</v>
      </c>
      <c r="J1971">
        <v>-4.30481504933931</v>
      </c>
      <c r="K1971">
        <v>553.37184168851797</v>
      </c>
      <c r="L1971">
        <v>463.18794294892098</v>
      </c>
      <c r="M1971">
        <v>54.2771774804405</v>
      </c>
      <c r="N1971">
        <v>1.4173064853447399</v>
      </c>
      <c r="O1971">
        <v>10.729084016574101</v>
      </c>
      <c r="P1971">
        <v>107.709210767258</v>
      </c>
      <c r="Q1971">
        <v>9.5258292220730997E-2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21</v>
      </c>
      <c r="E1972">
        <v>351.51839999999999</v>
      </c>
      <c r="F1972">
        <v>298.60000000000002</v>
      </c>
      <c r="G1972">
        <v>-17.328347012560702</v>
      </c>
      <c r="H1972">
        <v>52.8870938417069</v>
      </c>
      <c r="I1972">
        <v>-2.5675996790894402</v>
      </c>
      <c r="J1972">
        <v>29.485524541464301</v>
      </c>
      <c r="K1972">
        <v>212.973027624948</v>
      </c>
      <c r="M1972">
        <v>90.481372108500807</v>
      </c>
      <c r="N1972">
        <v>1.2856072172102699</v>
      </c>
      <c r="O1972">
        <v>0</v>
      </c>
      <c r="P1972">
        <v>110.281690140845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D1973" t="s">
        <v>119</v>
      </c>
      <c r="E1973">
        <v>351.3664</v>
      </c>
      <c r="F1973">
        <v>146.93</v>
      </c>
      <c r="G1973">
        <v>-36.583590326203897</v>
      </c>
      <c r="H1973">
        <v>-0.62163079085443296</v>
      </c>
      <c r="I1973">
        <v>-19.945851108540801</v>
      </c>
      <c r="J1973">
        <v>4.9606593518851199</v>
      </c>
      <c r="K1973">
        <v>134.49991482467701</v>
      </c>
      <c r="L1973">
        <v>138.45978000943799</v>
      </c>
      <c r="M1973">
        <v>71.339076745156305</v>
      </c>
      <c r="N1973">
        <v>1.1778754608423201</v>
      </c>
      <c r="O1973">
        <v>18.423739195535202</v>
      </c>
      <c r="P1973">
        <v>18.4919354838709</v>
      </c>
      <c r="Q1973">
        <v>3.9839540043321998E-2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129</v>
      </c>
      <c r="E1974">
        <v>351.26250800000003</v>
      </c>
      <c r="F1974">
        <v>57.4</v>
      </c>
      <c r="G1974">
        <v>-1.47067776106214</v>
      </c>
      <c r="H1974">
        <v>-7.5774659227173702</v>
      </c>
      <c r="I1974">
        <v>6.5502041836185203</v>
      </c>
      <c r="J1974">
        <v>-0.68030176002154996</v>
      </c>
      <c r="K1974">
        <v>56.815743254984802</v>
      </c>
      <c r="L1974">
        <v>56.509949606234201</v>
      </c>
      <c r="M1974">
        <v>40.052483285629599</v>
      </c>
      <c r="N1974">
        <v>1.0964989118097499</v>
      </c>
      <c r="O1974">
        <v>86.411149825783895</v>
      </c>
      <c r="P1974">
        <v>45.132743362831803</v>
      </c>
      <c r="Q1974">
        <v>6.5394898528118001E-2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D1975" t="s">
        <v>80</v>
      </c>
      <c r="E1975">
        <v>350.69285880000001</v>
      </c>
      <c r="F1975">
        <v>202</v>
      </c>
      <c r="G1975">
        <v>18.059139989396101</v>
      </c>
      <c r="H1975">
        <v>-2.9228340623827198</v>
      </c>
      <c r="I1975">
        <v>-26.3273023030271</v>
      </c>
      <c r="J1975">
        <v>-3.8605292076049902</v>
      </c>
      <c r="K1975">
        <v>201.97890906092101</v>
      </c>
      <c r="L1975">
        <v>198.60672039387401</v>
      </c>
      <c r="M1975">
        <v>53.987373954825301</v>
      </c>
      <c r="N1975">
        <v>2.0187131619495502</v>
      </c>
      <c r="O1975">
        <v>58.0445544554455</v>
      </c>
      <c r="P1975">
        <v>67.913549459684106</v>
      </c>
      <c r="Q1975">
        <v>0.14440563806607401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D1976" t="s">
        <v>414</v>
      </c>
      <c r="E1976">
        <v>350.68960859999999</v>
      </c>
      <c r="F1976">
        <v>1022</v>
      </c>
      <c r="G1976">
        <v>-40.422052556376002</v>
      </c>
      <c r="H1976">
        <v>-2.4287365248580199</v>
      </c>
      <c r="I1976">
        <v>-5.1826263388378004</v>
      </c>
      <c r="J1976">
        <v>-4.8904793850036397</v>
      </c>
      <c r="K1976">
        <v>992.10018812497503</v>
      </c>
      <c r="L1976">
        <v>1022.4915951519901</v>
      </c>
      <c r="M1976">
        <v>60.536698717584102</v>
      </c>
      <c r="N1976">
        <v>0.98115079365079305</v>
      </c>
      <c r="O1976">
        <v>24.266144814090001</v>
      </c>
      <c r="P1976">
        <v>20.946745562130101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E1977">
        <v>349.51390199999997</v>
      </c>
      <c r="F1977">
        <v>145.19999999999999</v>
      </c>
      <c r="G1977">
        <v>-40.200734512320302</v>
      </c>
      <c r="H1977">
        <v>-4.3623601311493596</v>
      </c>
      <c r="I1977">
        <v>-34.9711929745676</v>
      </c>
      <c r="J1977">
        <v>-5.0532998978241501</v>
      </c>
      <c r="K1977">
        <v>148.577122850937</v>
      </c>
      <c r="L1977">
        <v>159.97228710626999</v>
      </c>
      <c r="M1977">
        <v>44.807758772910901</v>
      </c>
      <c r="N1977">
        <v>1.1156156039499301</v>
      </c>
      <c r="O1977">
        <v>52.203856749311299</v>
      </c>
      <c r="P1977">
        <v>15.9281437125748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D1978" t="s">
        <v>46</v>
      </c>
      <c r="E1978">
        <v>349.45900799999998</v>
      </c>
      <c r="F1978">
        <v>150.65</v>
      </c>
      <c r="G1978">
        <v>74.153653492849401</v>
      </c>
      <c r="H1978">
        <v>17.8428025031243</v>
      </c>
      <c r="I1978">
        <v>89.780490100138195</v>
      </c>
      <c r="J1978">
        <v>-13.321559936065</v>
      </c>
      <c r="K1978">
        <v>111.653500087688</v>
      </c>
      <c r="M1978">
        <v>54.005288241900601</v>
      </c>
      <c r="N1978">
        <v>1.53125020204175</v>
      </c>
      <c r="O1978">
        <v>8.1646199800862806</v>
      </c>
      <c r="P1978">
        <v>139.12698412698401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E1979">
        <v>349.3142191</v>
      </c>
      <c r="F1979">
        <v>143</v>
      </c>
      <c r="G1979">
        <v>173.012613475937</v>
      </c>
      <c r="H1979">
        <v>-9.1315704044857302</v>
      </c>
      <c r="I1979">
        <v>74.665506181490599</v>
      </c>
      <c r="J1979">
        <v>-1.03735786883864</v>
      </c>
      <c r="K1979">
        <v>140.63431796646699</v>
      </c>
      <c r="L1979">
        <v>119.66966115493101</v>
      </c>
      <c r="M1979">
        <v>49.705154286656999</v>
      </c>
      <c r="N1979">
        <v>0.25871288954453198</v>
      </c>
      <c r="O1979">
        <v>38.461538461538403</v>
      </c>
      <c r="P1979">
        <v>210.53203040173699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D1980" t="s">
        <v>21</v>
      </c>
      <c r="E1980">
        <v>348.60403200000002</v>
      </c>
      <c r="F1980">
        <v>243.8</v>
      </c>
      <c r="G1980">
        <v>-24.397037662563001</v>
      </c>
      <c r="H1980">
        <v>-9.8679117825899798</v>
      </c>
      <c r="I1980">
        <v>-15.119021336681699</v>
      </c>
      <c r="J1980">
        <v>0.91762208799144696</v>
      </c>
      <c r="K1980">
        <v>257.36826819771699</v>
      </c>
      <c r="L1980">
        <v>265.34072460028699</v>
      </c>
      <c r="M1980">
        <v>47.134818364429101</v>
      </c>
      <c r="N1980">
        <v>0.92793183827666603</v>
      </c>
      <c r="O1980">
        <v>67.227235438884307</v>
      </c>
      <c r="P1980">
        <v>16.650717703349201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D1981" t="s">
        <v>129</v>
      </c>
      <c r="E1981">
        <v>348.40903159999999</v>
      </c>
      <c r="F1981">
        <v>137</v>
      </c>
      <c r="G1981">
        <v>-20.328486618870901</v>
      </c>
      <c r="H1981">
        <v>-14.8449248589836</v>
      </c>
      <c r="I1981">
        <v>-0.91219402744475697</v>
      </c>
      <c r="J1981">
        <v>-4.1019048904820004</v>
      </c>
      <c r="K1981">
        <v>141.61478336523601</v>
      </c>
      <c r="L1981">
        <v>132.17251696803899</v>
      </c>
      <c r="M1981">
        <v>38.501018066388298</v>
      </c>
      <c r="N1981">
        <v>0.67693822583914898</v>
      </c>
      <c r="O1981">
        <v>34.306569343065597</v>
      </c>
      <c r="P1981">
        <v>29.245283018867902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324</v>
      </c>
      <c r="E1982">
        <v>348.31365</v>
      </c>
      <c r="F1982">
        <v>160</v>
      </c>
      <c r="G1982">
        <v>-60.935774068263697</v>
      </c>
      <c r="H1982">
        <v>-19.699490729958399</v>
      </c>
      <c r="I1982">
        <v>-46.175026734792297</v>
      </c>
      <c r="J1982">
        <v>-6.86451341548928</v>
      </c>
      <c r="K1982">
        <v>194.13360504935901</v>
      </c>
      <c r="M1982">
        <v>28.4584960270587</v>
      </c>
      <c r="N1982">
        <v>0.81697814380741196</v>
      </c>
      <c r="O1982">
        <v>70.625</v>
      </c>
      <c r="P1982">
        <v>6.6666666666666599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46</v>
      </c>
      <c r="E1983">
        <v>348.25400000000002</v>
      </c>
      <c r="F1983">
        <v>333.6</v>
      </c>
      <c r="G1983">
        <v>13.6352689238319</v>
      </c>
      <c r="H1983">
        <v>29.305478775349901</v>
      </c>
      <c r="I1983">
        <v>28.396016257303199</v>
      </c>
      <c r="J1983">
        <v>19.0238830212325</v>
      </c>
      <c r="K1983">
        <v>258.99049451658698</v>
      </c>
      <c r="M1983">
        <v>86.843717507993603</v>
      </c>
      <c r="N1983">
        <v>0.89432180361631597</v>
      </c>
      <c r="O1983">
        <v>24.085731414868</v>
      </c>
      <c r="P1983">
        <v>94.632438739789905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836</v>
      </c>
      <c r="E1984">
        <v>347.99100406399998</v>
      </c>
      <c r="F1984">
        <v>304.45</v>
      </c>
      <c r="G1984">
        <v>553.10518116262199</v>
      </c>
      <c r="H1984">
        <v>19.5130231020803</v>
      </c>
      <c r="I1984">
        <v>149.48391564649401</v>
      </c>
      <c r="J1984">
        <v>-3.8983979370398401</v>
      </c>
      <c r="K1984">
        <v>242.771732751808</v>
      </c>
      <c r="L1984">
        <v>167.45097337456701</v>
      </c>
      <c r="M1984">
        <v>76.382688362568501</v>
      </c>
      <c r="N1984">
        <v>2.3098060512628802</v>
      </c>
      <c r="O1984">
        <v>6.7662998850385998</v>
      </c>
      <c r="P1984">
        <v>612.99765807962501</v>
      </c>
      <c r="Q1984">
        <v>0.27138388846940797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E1985">
        <v>347.96703000000002</v>
      </c>
      <c r="F1985">
        <v>473.55</v>
      </c>
      <c r="G1985">
        <v>45.058625367591802</v>
      </c>
      <c r="H1985">
        <v>17.883881507035898</v>
      </c>
      <c r="I1985">
        <v>-16.9473918908587</v>
      </c>
      <c r="J1985">
        <v>0.91762208799144696</v>
      </c>
      <c r="K1985">
        <v>456.19954354829002</v>
      </c>
      <c r="M1985">
        <v>60.178634850121803</v>
      </c>
      <c r="N1985">
        <v>1.4468386818335901</v>
      </c>
      <c r="O1985">
        <v>37.261112870868899</v>
      </c>
      <c r="P1985">
        <v>79.307080651268393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D1986" t="s">
        <v>1349</v>
      </c>
      <c r="E1986">
        <v>347.56650695000002</v>
      </c>
      <c r="F1986">
        <v>342.1</v>
      </c>
      <c r="G1986">
        <v>33.3988313915182</v>
      </c>
      <c r="H1986">
        <v>2.5304544529443902</v>
      </c>
      <c r="I1986">
        <v>-16.981746237107401</v>
      </c>
      <c r="J1986">
        <v>-9.1532998978241498</v>
      </c>
      <c r="K1986">
        <v>306.11822190511202</v>
      </c>
      <c r="L1986">
        <v>298.208044088338</v>
      </c>
      <c r="M1986">
        <v>46.7412596753462</v>
      </c>
      <c r="N1986">
        <v>1.08037733831959</v>
      </c>
      <c r="O1986">
        <v>25.109617071031799</v>
      </c>
      <c r="P1986">
        <v>69.356435643564296</v>
      </c>
      <c r="Q1986">
        <v>0.12874665915377301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278</v>
      </c>
      <c r="E1987">
        <v>347.50010042999997</v>
      </c>
      <c r="F1987">
        <v>301.85000000000002</v>
      </c>
      <c r="G1987">
        <v>-28.545872001876798</v>
      </c>
      <c r="H1987">
        <v>-1.2437359584141601</v>
      </c>
      <c r="I1987">
        <v>-12.901355806932299</v>
      </c>
      <c r="J1987">
        <v>0.82107282999037501</v>
      </c>
      <c r="K1987">
        <v>276.81863093107103</v>
      </c>
      <c r="L1987">
        <v>291.24242934921801</v>
      </c>
      <c r="M1987">
        <v>62.888730425555302</v>
      </c>
      <c r="N1987">
        <v>1.93526412433659</v>
      </c>
      <c r="O1987">
        <v>38.711280437303202</v>
      </c>
      <c r="P1987">
        <v>28.446808510638299</v>
      </c>
      <c r="Q1987">
        <v>-6.5007642229179999E-2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302</v>
      </c>
      <c r="E1988">
        <v>347.30515445399999</v>
      </c>
      <c r="F1988">
        <v>34.93</v>
      </c>
      <c r="G1988">
        <v>-46.236423960255401</v>
      </c>
      <c r="H1988">
        <v>-16.4750264070959</v>
      </c>
      <c r="I1988">
        <v>-3.3098277054541798</v>
      </c>
      <c r="J1988">
        <v>-5.50496891521954</v>
      </c>
      <c r="K1988">
        <v>36.205944336475099</v>
      </c>
      <c r="L1988">
        <v>36.029595529726897</v>
      </c>
      <c r="M1988">
        <v>29.175478220826701</v>
      </c>
      <c r="N1988">
        <v>0.473286476286508</v>
      </c>
      <c r="O1988">
        <v>33.982250214715101</v>
      </c>
      <c r="P1988">
        <v>23.646017699114999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866</v>
      </c>
      <c r="E1989">
        <v>345.68001500000003</v>
      </c>
      <c r="F1989">
        <v>647.45000000000005</v>
      </c>
      <c r="G1989">
        <v>79.826580536196104</v>
      </c>
      <c r="H1989">
        <v>13.178151209536001</v>
      </c>
      <c r="I1989">
        <v>78.001388216312094</v>
      </c>
      <c r="J1989">
        <v>-1.72787034455954</v>
      </c>
      <c r="K1989">
        <v>532.14515362261704</v>
      </c>
      <c r="M1989">
        <v>62.433080086623299</v>
      </c>
      <c r="N1989">
        <v>2.0451057063586</v>
      </c>
      <c r="O1989">
        <v>2.2318325739439202</v>
      </c>
      <c r="P1989">
        <v>152.91015625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E1990">
        <v>345.499336859999</v>
      </c>
      <c r="F1990">
        <v>83.87</v>
      </c>
      <c r="G1990">
        <v>-17.6049938953782</v>
      </c>
      <c r="H1990">
        <v>8.7654215507433495</v>
      </c>
      <c r="I1990">
        <v>-5.5350595468375596</v>
      </c>
      <c r="J1990">
        <v>3.0028684131632799</v>
      </c>
      <c r="K1990">
        <v>77.648562310408295</v>
      </c>
      <c r="L1990">
        <v>77.261823051254297</v>
      </c>
      <c r="M1990">
        <v>59.540144044737197</v>
      </c>
      <c r="N1990">
        <v>1.52192229548941</v>
      </c>
      <c r="O1990">
        <v>25.2056754501013</v>
      </c>
      <c r="P1990">
        <v>29.030769230769199</v>
      </c>
      <c r="Q1990">
        <v>-0.10024488323478099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D1991" t="s">
        <v>218</v>
      </c>
      <c r="E1991">
        <v>344.36218500000001</v>
      </c>
      <c r="F1991">
        <v>109.46</v>
      </c>
      <c r="G1991">
        <v>74.743102376075598</v>
      </c>
      <c r="H1991">
        <v>-6.80708271878001</v>
      </c>
      <c r="I1991">
        <v>-2.4149228405653602</v>
      </c>
      <c r="J1991">
        <v>-4.5432352877595497</v>
      </c>
      <c r="K1991">
        <v>107.72791528245099</v>
      </c>
      <c r="L1991">
        <v>93.446089784018596</v>
      </c>
      <c r="M1991">
        <v>48.322070373842003</v>
      </c>
      <c r="N1991">
        <v>0.649748963142596</v>
      </c>
      <c r="O1991">
        <v>15.0648638772154</v>
      </c>
      <c r="P1991">
        <v>106.91871455576501</v>
      </c>
      <c r="Q1991">
        <v>6.8263105434469007E-2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258</v>
      </c>
      <c r="E1992">
        <v>344.32499999999999</v>
      </c>
      <c r="F1992">
        <v>241</v>
      </c>
      <c r="G1992">
        <v>92.881002304903603</v>
      </c>
      <c r="H1992">
        <v>-14.8791567625096</v>
      </c>
      <c r="I1992">
        <v>41.002248104259799</v>
      </c>
      <c r="J1992">
        <v>-4.3883426328668804</v>
      </c>
      <c r="K1992">
        <v>239.63840493783499</v>
      </c>
      <c r="M1992">
        <v>32.954402040824803</v>
      </c>
      <c r="N1992">
        <v>0.73209159261790802</v>
      </c>
      <c r="O1992">
        <v>37.7800829875518</v>
      </c>
      <c r="P1992">
        <v>166.88815060907999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D1993" t="s">
        <v>459</v>
      </c>
      <c r="E1993">
        <v>344.20814999999999</v>
      </c>
      <c r="F1993">
        <v>14.2</v>
      </c>
      <c r="G1993">
        <v>143.226291935907</v>
      </c>
      <c r="H1993">
        <v>-14.5112774783828</v>
      </c>
      <c r="I1993">
        <v>-27.911418997500402</v>
      </c>
      <c r="J1993">
        <v>-2.1357560381750198</v>
      </c>
      <c r="K1993">
        <v>14.517892196352101</v>
      </c>
      <c r="L1993">
        <v>13.322191885480899</v>
      </c>
      <c r="M1993">
        <v>43.158093643076903</v>
      </c>
      <c r="N1993">
        <v>1.0565047021943501</v>
      </c>
      <c r="O1993">
        <v>64.4366197183098</v>
      </c>
      <c r="P1993">
        <v>254.99999999999901</v>
      </c>
      <c r="Q1993">
        <v>0.24751599006378999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D1994" t="s">
        <v>1462</v>
      </c>
      <c r="E1994">
        <v>343.41198000000003</v>
      </c>
      <c r="F1994">
        <v>491.15</v>
      </c>
      <c r="G1994">
        <v>-37.937210662230001</v>
      </c>
      <c r="H1994">
        <v>2.6520223195516999</v>
      </c>
      <c r="I1994">
        <v>-25.8236606757347</v>
      </c>
      <c r="J1994">
        <v>-6.9538463459115896</v>
      </c>
      <c r="K1994">
        <v>457.26391423634999</v>
      </c>
      <c r="L1994">
        <v>509.58544368642902</v>
      </c>
      <c r="M1994">
        <v>57.108076281123601</v>
      </c>
      <c r="N1994">
        <v>1.5853998990228899</v>
      </c>
      <c r="O1994">
        <v>48.630764532220297</v>
      </c>
      <c r="P1994">
        <v>41.950867052023099</v>
      </c>
      <c r="Q1994">
        <v>4.7510975207386001E-2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D1995" t="s">
        <v>109</v>
      </c>
      <c r="E1995">
        <v>341.61740099999997</v>
      </c>
      <c r="F1995">
        <v>14.43</v>
      </c>
      <c r="G1995">
        <v>-47.670917038640503</v>
      </c>
      <c r="H1995">
        <v>-16.7453311374286</v>
      </c>
      <c r="I1995">
        <v>-17.007042170015001</v>
      </c>
      <c r="J1995">
        <v>1.83527436943863</v>
      </c>
      <c r="K1995">
        <v>13.808671855561499</v>
      </c>
      <c r="L1995">
        <v>14.5465623927065</v>
      </c>
      <c r="M1995">
        <v>44.814081393048397</v>
      </c>
      <c r="N1995">
        <v>1.2066550312031501</v>
      </c>
      <c r="O1995">
        <v>51.697851697851704</v>
      </c>
      <c r="P1995">
        <v>28.266666666666602</v>
      </c>
      <c r="Q1995">
        <v>5.6945392235869002E-2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129</v>
      </c>
      <c r="E1996">
        <v>341.232258809999</v>
      </c>
      <c r="F1996">
        <v>65</v>
      </c>
      <c r="G1996">
        <v>54.993042005409897</v>
      </c>
      <c r="H1996">
        <v>-16.727397536585801</v>
      </c>
      <c r="I1996">
        <v>-0.25753178173165697</v>
      </c>
      <c r="J1996">
        <v>-8.6102611918738301</v>
      </c>
      <c r="K1996">
        <v>69.202748991105693</v>
      </c>
      <c r="L1996">
        <v>64.245526370594504</v>
      </c>
      <c r="M1996">
        <v>31.607046035087599</v>
      </c>
      <c r="N1996">
        <v>0.61668798673587999</v>
      </c>
      <c r="O1996">
        <v>46</v>
      </c>
      <c r="P1996">
        <v>94.610778443113702</v>
      </c>
      <c r="Q1996">
        <v>3.6970054883625002E-2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140</v>
      </c>
      <c r="E1997">
        <v>340.790903775</v>
      </c>
      <c r="F1997">
        <v>28.93</v>
      </c>
      <c r="G1997">
        <v>33.242941952557501</v>
      </c>
      <c r="H1997">
        <v>49.326541222032503</v>
      </c>
      <c r="I1997">
        <v>14.448598949404101</v>
      </c>
      <c r="J1997">
        <v>7.4411646027775298</v>
      </c>
      <c r="K1997">
        <v>23.5408219430484</v>
      </c>
      <c r="L1997">
        <v>22.807640851704299</v>
      </c>
      <c r="M1997">
        <v>75.709937093503399</v>
      </c>
      <c r="N1997">
        <v>3.7496007085994099</v>
      </c>
      <c r="O1997">
        <v>28.378845489111601</v>
      </c>
      <c r="P1997">
        <v>68.983644859812998</v>
      </c>
      <c r="Q1997">
        <v>4.1355968193771998E-2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62</v>
      </c>
      <c r="E1998">
        <v>338.40875199999999</v>
      </c>
      <c r="F1998">
        <v>40.03</v>
      </c>
      <c r="G1998">
        <v>-72.942653454673703</v>
      </c>
      <c r="H1998">
        <v>-0.86999511592330603</v>
      </c>
      <c r="I1998">
        <v>-63.098200456028103</v>
      </c>
      <c r="J1998">
        <v>1.0159048399085</v>
      </c>
      <c r="K1998">
        <v>43.6404297909421</v>
      </c>
      <c r="L1998">
        <v>60.5541426053273</v>
      </c>
      <c r="M1998">
        <v>52.756855630598203</v>
      </c>
      <c r="N1998">
        <v>0.59617974411786201</v>
      </c>
      <c r="O1998">
        <v>132.20084936297701</v>
      </c>
      <c r="P1998">
        <v>15.028735632183899</v>
      </c>
      <c r="Q1998">
        <v>4.9861092843994002E-2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378</v>
      </c>
      <c r="E1999">
        <v>337.800709864</v>
      </c>
      <c r="F1999">
        <v>258.55</v>
      </c>
      <c r="G1999">
        <v>30.419259866580401</v>
      </c>
      <c r="H1999">
        <v>8.0994568718103608</v>
      </c>
      <c r="I1999">
        <v>10.804179354001899</v>
      </c>
      <c r="J1999">
        <v>-5.5612600968291304</v>
      </c>
      <c r="K1999">
        <v>251.24983820766499</v>
      </c>
      <c r="L1999">
        <v>232.34353408663</v>
      </c>
      <c r="M1999">
        <v>54.446885978324097</v>
      </c>
      <c r="N1999">
        <v>1.96942041797351</v>
      </c>
      <c r="O1999">
        <v>32.546896151614703</v>
      </c>
      <c r="P1999">
        <v>63.587472318886398</v>
      </c>
      <c r="Q1999">
        <v>5.9687981394040003E-2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D2000" t="s">
        <v>998</v>
      </c>
      <c r="E2000">
        <v>336.65184410000001</v>
      </c>
      <c r="F2000">
        <v>252.25</v>
      </c>
      <c r="G2000">
        <v>-13.380065494136399</v>
      </c>
      <c r="H2000">
        <v>15.1301558502602</v>
      </c>
      <c r="I2000">
        <v>-12.6858957685736</v>
      </c>
      <c r="J2000">
        <v>-3.6394272913372498</v>
      </c>
      <c r="K2000">
        <v>223.463891716256</v>
      </c>
      <c r="L2000">
        <v>235.13957808487299</v>
      </c>
      <c r="M2000">
        <v>80.491615936847793</v>
      </c>
      <c r="N2000">
        <v>1.56250870219247</v>
      </c>
      <c r="O2000">
        <v>35.183349851337901</v>
      </c>
      <c r="P2000">
        <v>34.175531914893597</v>
      </c>
      <c r="Q2000">
        <v>4.7881835839193997E-2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278</v>
      </c>
      <c r="E2001">
        <v>335.63019328899998</v>
      </c>
      <c r="F2001">
        <v>67.36</v>
      </c>
      <c r="G2001">
        <v>48.879394762360903</v>
      </c>
      <c r="H2001">
        <v>-3.3986204440073</v>
      </c>
      <c r="I2001">
        <v>12.530688409728301</v>
      </c>
      <c r="J2001">
        <v>-5.4208709191551199</v>
      </c>
      <c r="K2001">
        <v>65.1991674219516</v>
      </c>
      <c r="L2001">
        <v>60.470108790450702</v>
      </c>
      <c r="M2001">
        <v>46.916385451761101</v>
      </c>
      <c r="N2001">
        <v>1.6319267709601499</v>
      </c>
      <c r="O2001">
        <v>33.907363420427501</v>
      </c>
      <c r="P2001">
        <v>75.645371577574906</v>
      </c>
      <c r="Q2001">
        <v>-1.7912703225458002E-2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391</v>
      </c>
      <c r="E2002">
        <v>334.84252387499998</v>
      </c>
      <c r="F2002">
        <v>135.94999999999999</v>
      </c>
      <c r="G2002">
        <v>269.375535020634</v>
      </c>
      <c r="H2002">
        <v>17.815809147642501</v>
      </c>
      <c r="I2002">
        <v>66.760063630638498</v>
      </c>
      <c r="J2002">
        <v>-3.80967623005496</v>
      </c>
      <c r="K2002">
        <v>115.182515992163</v>
      </c>
      <c r="L2002">
        <v>82.326220963561497</v>
      </c>
      <c r="M2002">
        <v>63.391700519082697</v>
      </c>
      <c r="N2002">
        <v>1.4128657889810901</v>
      </c>
      <c r="O2002">
        <v>10.077234277307801</v>
      </c>
      <c r="P2002">
        <v>420.28319938767697</v>
      </c>
      <c r="Q2002">
        <v>0.164604232645122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480</v>
      </c>
      <c r="E2003">
        <v>334.003596584999</v>
      </c>
      <c r="F2003">
        <v>78.92</v>
      </c>
      <c r="G2003">
        <v>13.2305599683446</v>
      </c>
      <c r="H2003">
        <v>9.8468168995805492</v>
      </c>
      <c r="I2003">
        <v>5.5347302008336703</v>
      </c>
      <c r="J2003">
        <v>14.3375340810036</v>
      </c>
      <c r="K2003">
        <v>68.9807937742344</v>
      </c>
      <c r="L2003">
        <v>67.888247135417899</v>
      </c>
      <c r="M2003">
        <v>83.890323556483196</v>
      </c>
      <c r="N2003">
        <v>1.95488599581914</v>
      </c>
      <c r="O2003">
        <v>8.9711099847947295</v>
      </c>
      <c r="P2003">
        <v>55.660749506903301</v>
      </c>
      <c r="Q2003">
        <v>5.3088097291191003E-2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D2004" t="s">
        <v>59</v>
      </c>
      <c r="E2004">
        <v>333.65427455999998</v>
      </c>
      <c r="F2004">
        <v>35.4</v>
      </c>
      <c r="G2004">
        <v>145.75929063455001</v>
      </c>
      <c r="H2004">
        <v>77.194383299377193</v>
      </c>
      <c r="I2004">
        <v>93.082227462549696</v>
      </c>
      <c r="J2004">
        <v>84.846700102175802</v>
      </c>
      <c r="K2004">
        <v>19.773852908784001</v>
      </c>
      <c r="L2004">
        <v>18.0663342626213</v>
      </c>
      <c r="M2004">
        <v>96.504677292384599</v>
      </c>
      <c r="N2004">
        <v>3.4464479394496799</v>
      </c>
      <c r="O2004">
        <v>0</v>
      </c>
      <c r="P2004">
        <v>232.70676691729301</v>
      </c>
      <c r="Q2004">
        <v>0.100473830838401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D2005" t="s">
        <v>101</v>
      </c>
      <c r="E2005">
        <v>333.15465599999999</v>
      </c>
      <c r="F2005">
        <v>116.49</v>
      </c>
      <c r="G2005">
        <v>-49.971879636776301</v>
      </c>
      <c r="H2005">
        <v>-1.2637469620316999</v>
      </c>
      <c r="I2005">
        <v>-45.526912378523797</v>
      </c>
      <c r="J2005">
        <v>1.5203354099574999</v>
      </c>
      <c r="K2005">
        <v>116.39879483501799</v>
      </c>
      <c r="L2005">
        <v>131.65336794799401</v>
      </c>
      <c r="M2005">
        <v>57.809737103864002</v>
      </c>
      <c r="N2005">
        <v>2.5055248442321698</v>
      </c>
      <c r="O2005">
        <v>61.558932097175699</v>
      </c>
      <c r="P2005">
        <v>18.746177370030502</v>
      </c>
      <c r="Q2005">
        <v>9.0242031724023994E-2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D2006" t="s">
        <v>391</v>
      </c>
      <c r="E2006">
        <v>333.07252125000002</v>
      </c>
      <c r="F2006">
        <v>918.8</v>
      </c>
      <c r="G2006">
        <v>62.488454735555003</v>
      </c>
      <c r="H2006">
        <v>7.5218318071535997</v>
      </c>
      <c r="I2006">
        <v>4.0629798733910896</v>
      </c>
      <c r="J2006">
        <v>-3.9474126810224299</v>
      </c>
      <c r="K2006">
        <v>910.90530557333898</v>
      </c>
      <c r="L2006">
        <v>839.64627689096096</v>
      </c>
      <c r="M2006">
        <v>52.677638947988001</v>
      </c>
      <c r="N2006">
        <v>0.71887893014653503</v>
      </c>
      <c r="O2006">
        <v>48.008271658685203</v>
      </c>
      <c r="P2006">
        <v>99.739130434782595</v>
      </c>
      <c r="Q2006">
        <v>4.2264476842284002E-2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D2007" t="s">
        <v>662</v>
      </c>
      <c r="E2007">
        <v>331.90429125000003</v>
      </c>
      <c r="F2007">
        <v>236.45</v>
      </c>
      <c r="G2007">
        <v>41.094658137606999</v>
      </c>
      <c r="H2007">
        <v>-0.86101523086584197</v>
      </c>
      <c r="I2007">
        <v>55.855405471078399</v>
      </c>
      <c r="J2007">
        <v>2.0619071625967602</v>
      </c>
      <c r="K2007">
        <v>211.182414329354</v>
      </c>
      <c r="M2007">
        <v>55.924877968242498</v>
      </c>
      <c r="N2007">
        <v>1.19824211763503</v>
      </c>
      <c r="O2007">
        <v>15.8807358849651</v>
      </c>
      <c r="P2007">
        <v>75.148148148148096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507</v>
      </c>
      <c r="E2008">
        <v>330.30398997899999</v>
      </c>
      <c r="F2008">
        <v>25.54</v>
      </c>
      <c r="G2008">
        <v>148.91055391049201</v>
      </c>
      <c r="H2008">
        <v>23.039040089067701</v>
      </c>
      <c r="I2008">
        <v>48.672645329984903</v>
      </c>
      <c r="J2008">
        <v>3.4341329856470302</v>
      </c>
      <c r="K2008">
        <v>19.197081620893801</v>
      </c>
      <c r="L2008">
        <v>15.8583632546445</v>
      </c>
      <c r="M2008">
        <v>66.352968549746095</v>
      </c>
      <c r="N2008">
        <v>3.70476085657234</v>
      </c>
      <c r="O2008">
        <v>3.5630383711824498</v>
      </c>
      <c r="P2008">
        <v>188.58757062146799</v>
      </c>
      <c r="Q2008">
        <v>0.102896961041844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140</v>
      </c>
      <c r="E2009">
        <v>330.28493038900001</v>
      </c>
      <c r="F2009">
        <v>96.97</v>
      </c>
      <c r="G2009">
        <v>-43.395614736932899</v>
      </c>
      <c r="H2009">
        <v>1.31882854890173</v>
      </c>
      <c r="I2009">
        <v>-42.855444557655403</v>
      </c>
      <c r="J2009">
        <v>0.76599834778988296</v>
      </c>
      <c r="K2009">
        <v>97.222740207181403</v>
      </c>
      <c r="L2009">
        <v>117.10935591958</v>
      </c>
      <c r="M2009">
        <v>58.258298998871098</v>
      </c>
      <c r="N2009">
        <v>1.51754438795486</v>
      </c>
      <c r="O2009">
        <v>69.124471486026593</v>
      </c>
      <c r="P2009">
        <v>19.200983405039899</v>
      </c>
      <c r="Q2009">
        <v>7.7486007160623996E-2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613</v>
      </c>
      <c r="E2010">
        <v>329.703414578999</v>
      </c>
      <c r="F2010">
        <v>39.31</v>
      </c>
      <c r="G2010">
        <v>0.75282509635513795</v>
      </c>
      <c r="H2010">
        <v>-7.8990109783004199</v>
      </c>
      <c r="I2010">
        <v>-6.1256880033483601</v>
      </c>
      <c r="J2010">
        <v>-6.4087111532353997</v>
      </c>
      <c r="K2010">
        <v>37.711480159923802</v>
      </c>
      <c r="L2010">
        <v>37.910761720912497</v>
      </c>
      <c r="M2010">
        <v>42.629781580580698</v>
      </c>
      <c r="N2010">
        <v>1.1586394375233799</v>
      </c>
      <c r="O2010">
        <v>30.5011447468837</v>
      </c>
      <c r="P2010">
        <v>41.402877697841703</v>
      </c>
      <c r="Q2010">
        <v>7.6521322525790001E-3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197</v>
      </c>
      <c r="E2011">
        <v>329.5757504</v>
      </c>
      <c r="F2011">
        <v>2.09</v>
      </c>
      <c r="G2011">
        <v>54.989824769753902</v>
      </c>
      <c r="H2011">
        <v>-4.6048575953978403</v>
      </c>
      <c r="I2011">
        <v>-13.7430523444336</v>
      </c>
      <c r="J2011">
        <v>-3.4390141835384398</v>
      </c>
      <c r="K2011">
        <v>2.06952775889755</v>
      </c>
      <c r="L2011">
        <v>1.94998974447256</v>
      </c>
      <c r="M2011">
        <v>54.337659369754803</v>
      </c>
      <c r="N2011">
        <v>0.93569561248037902</v>
      </c>
      <c r="O2011">
        <v>42.105263157894697</v>
      </c>
      <c r="P2011">
        <v>113.265306122448</v>
      </c>
      <c r="Q2011">
        <v>-6.1550563862604997E-2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D2012" t="s">
        <v>542</v>
      </c>
      <c r="E2012">
        <v>329.57130000000001</v>
      </c>
      <c r="F2012">
        <v>262.35000000000002</v>
      </c>
      <c r="G2012">
        <v>-5.6719214955934403</v>
      </c>
      <c r="H2012">
        <v>-10.345689560367701</v>
      </c>
      <c r="I2012">
        <v>1.6200546842007899</v>
      </c>
      <c r="J2012">
        <v>-3.6410616944428802</v>
      </c>
      <c r="K2012">
        <v>267.80347616260099</v>
      </c>
      <c r="L2012">
        <v>251.43769351692001</v>
      </c>
      <c r="M2012">
        <v>45.787191943150198</v>
      </c>
      <c r="N2012">
        <v>0.59529094125653903</v>
      </c>
      <c r="O2012">
        <v>28.6258814560701</v>
      </c>
      <c r="P2012">
        <v>24.336492890995199</v>
      </c>
      <c r="Q2012">
        <v>-2.6740159651373999E-2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613</v>
      </c>
      <c r="E2013">
        <v>329.08621499999998</v>
      </c>
      <c r="F2013">
        <v>138.15</v>
      </c>
      <c r="G2013">
        <v>193.70886331443199</v>
      </c>
      <c r="H2013">
        <v>58.449329596720297</v>
      </c>
      <c r="I2013">
        <v>214.10646885939599</v>
      </c>
      <c r="J2013">
        <v>-1.9981475368099699</v>
      </c>
      <c r="K2013">
        <v>100.24561805481601</v>
      </c>
      <c r="L2013">
        <v>70.850180429056095</v>
      </c>
      <c r="M2013">
        <v>86.813934796323494</v>
      </c>
      <c r="N2013">
        <v>1.1376983709931601</v>
      </c>
      <c r="O2013">
        <v>4.2345276872964099</v>
      </c>
      <c r="P2013">
        <v>240.690505548705</v>
      </c>
      <c r="Q2013">
        <v>5.5117879720615E-2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378</v>
      </c>
      <c r="E2014">
        <v>328.36834006700002</v>
      </c>
      <c r="F2014">
        <v>190.99</v>
      </c>
      <c r="G2014">
        <v>-46.566085394915497</v>
      </c>
      <c r="H2014">
        <v>6.6166211423717298</v>
      </c>
      <c r="I2014">
        <v>-26.518225580713501</v>
      </c>
      <c r="J2014">
        <v>-7.31227425679851</v>
      </c>
      <c r="K2014">
        <v>179.918003972555</v>
      </c>
      <c r="L2014">
        <v>199.07192939298</v>
      </c>
      <c r="M2014">
        <v>50.049794100660101</v>
      </c>
      <c r="N2014">
        <v>4.0062741884377999</v>
      </c>
      <c r="O2014">
        <v>41.368658044923798</v>
      </c>
      <c r="P2014">
        <v>32.127291594603903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480</v>
      </c>
      <c r="E2015">
        <v>327.90818043000002</v>
      </c>
      <c r="F2015">
        <v>40.130000000000003</v>
      </c>
      <c r="G2015">
        <v>-41.0034927109837</v>
      </c>
      <c r="H2015">
        <v>9.5253334450164999</v>
      </c>
      <c r="I2015">
        <v>-26.8223756343756</v>
      </c>
      <c r="J2015">
        <v>-5.6337422821455299</v>
      </c>
      <c r="K2015">
        <v>37.245830813360101</v>
      </c>
      <c r="L2015">
        <v>41.048964771267897</v>
      </c>
      <c r="M2015">
        <v>57.591216525432998</v>
      </c>
      <c r="N2015">
        <v>2.01153084713411</v>
      </c>
      <c r="O2015">
        <v>48.7665088462496</v>
      </c>
      <c r="P2015">
        <v>40.314685314685299</v>
      </c>
      <c r="Q2015">
        <v>7.7456874843710999E-2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197</v>
      </c>
      <c r="E2016">
        <v>327.53603808000003</v>
      </c>
      <c r="F2016">
        <v>629.15</v>
      </c>
      <c r="G2016">
        <v>-9.1884632483918907</v>
      </c>
      <c r="H2016">
        <v>4.6550319403537497</v>
      </c>
      <c r="I2016">
        <v>-22.339678613676998</v>
      </c>
      <c r="J2016">
        <v>6.4722454313435698</v>
      </c>
      <c r="K2016">
        <v>601.54104270649395</v>
      </c>
      <c r="L2016">
        <v>633.20143279304602</v>
      </c>
      <c r="M2016">
        <v>71.214079701053095</v>
      </c>
      <c r="N2016">
        <v>1.55886121766898</v>
      </c>
      <c r="O2016">
        <v>54.970992609075701</v>
      </c>
      <c r="P2016">
        <v>25.83</v>
      </c>
      <c r="Q2016">
        <v>8.4417956032392993E-2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E2017">
        <v>326.87181269600001</v>
      </c>
      <c r="F2017">
        <v>99.61</v>
      </c>
      <c r="G2017">
        <v>-45.1876371692099</v>
      </c>
      <c r="H2017">
        <v>-29.449776405833902</v>
      </c>
      <c r="I2017">
        <v>-30.4268898357385</v>
      </c>
      <c r="J2017">
        <v>-17.188387617122402</v>
      </c>
      <c r="O2017">
        <v>32.055014556771397</v>
      </c>
      <c r="P2017">
        <v>17.009279924820799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613</v>
      </c>
      <c r="E2018">
        <v>326.75429844000001</v>
      </c>
      <c r="F2018">
        <v>183.02</v>
      </c>
      <c r="G2018">
        <v>17.103909311378999</v>
      </c>
      <c r="H2018">
        <v>-10.2291848502551</v>
      </c>
      <c r="I2018">
        <v>5.0299013502637901</v>
      </c>
      <c r="J2018">
        <v>-9.3973695536585105</v>
      </c>
      <c r="K2018">
        <v>183.69830373122599</v>
      </c>
      <c r="L2018">
        <v>167.67694683077701</v>
      </c>
      <c r="M2018">
        <v>42.852070622830297</v>
      </c>
      <c r="N2018">
        <v>0.33233775476552202</v>
      </c>
      <c r="O2018">
        <v>23.5110916839689</v>
      </c>
      <c r="P2018">
        <v>57.775862068965502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80</v>
      </c>
      <c r="E2019">
        <v>326.305226</v>
      </c>
      <c r="F2019">
        <v>14.01</v>
      </c>
      <c r="G2019">
        <v>23.013012646195101</v>
      </c>
      <c r="H2019">
        <v>-17.036952030267901</v>
      </c>
      <c r="I2019">
        <v>245.536194948305</v>
      </c>
      <c r="J2019">
        <v>-2.4178101065876301</v>
      </c>
      <c r="K2019">
        <v>13.2598938327834</v>
      </c>
      <c r="L2019">
        <v>9.0924153784533299</v>
      </c>
      <c r="M2019">
        <v>47.985431972676601</v>
      </c>
      <c r="N2019">
        <v>0.60272359080804205</v>
      </c>
      <c r="O2019">
        <v>19.9143468950749</v>
      </c>
      <c r="P2019">
        <v>278.64864864864802</v>
      </c>
      <c r="Q2019">
        <v>0.10885774350607499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D2020" t="s">
        <v>278</v>
      </c>
      <c r="E2020">
        <v>325.66275000000002</v>
      </c>
      <c r="F2020">
        <v>302.05</v>
      </c>
      <c r="G2020">
        <v>-4.3917806821650496</v>
      </c>
      <c r="H2020">
        <v>-0.36059470941925298</v>
      </c>
      <c r="I2020">
        <v>-16.354797513735601</v>
      </c>
      <c r="J2020">
        <v>-2.8216416063668599</v>
      </c>
      <c r="K2020">
        <v>288.13572758835397</v>
      </c>
      <c r="L2020">
        <v>289.16717861174101</v>
      </c>
      <c r="M2020">
        <v>58.118385558441602</v>
      </c>
      <c r="N2020">
        <v>1.9735594499742599</v>
      </c>
      <c r="O2020">
        <v>38.371130607515298</v>
      </c>
      <c r="P2020">
        <v>26.911764705882302</v>
      </c>
      <c r="Q2020">
        <v>2.9133607219087001E-2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197</v>
      </c>
      <c r="E2021">
        <v>324.54474406200001</v>
      </c>
      <c r="F2021">
        <v>145.72</v>
      </c>
      <c r="G2021">
        <v>148.45434860799</v>
      </c>
      <c r="H2021">
        <v>-0.79297525738141506</v>
      </c>
      <c r="I2021">
        <v>107.354761434853</v>
      </c>
      <c r="J2021">
        <v>-9.7651142438157095</v>
      </c>
      <c r="K2021">
        <v>138.81129742002199</v>
      </c>
      <c r="L2021">
        <v>104.213038223227</v>
      </c>
      <c r="M2021">
        <v>48.895405475224898</v>
      </c>
      <c r="N2021">
        <v>1.5241301440000099</v>
      </c>
      <c r="O2021">
        <v>15.2895964864123</v>
      </c>
      <c r="P2021">
        <v>197.38775510203999</v>
      </c>
      <c r="Q2021">
        <v>7.6832057490507005E-2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249</v>
      </c>
      <c r="E2022">
        <v>324.06317033599998</v>
      </c>
      <c r="F2022">
        <v>116.94</v>
      </c>
      <c r="G2022">
        <v>1.53390561348858</v>
      </c>
      <c r="H2022">
        <v>5.26442054974234</v>
      </c>
      <c r="I2022">
        <v>-4.78803329007859</v>
      </c>
      <c r="J2022">
        <v>-1.38753413205839</v>
      </c>
      <c r="K2022">
        <v>106.16939177916301</v>
      </c>
      <c r="L2022">
        <v>104.141312065343</v>
      </c>
      <c r="M2022">
        <v>54.8510373874675</v>
      </c>
      <c r="N2022">
        <v>2.2485640332627401</v>
      </c>
      <c r="O2022">
        <v>14.588677954506499</v>
      </c>
      <c r="P2022">
        <v>35.976744186046503</v>
      </c>
      <c r="Q2022">
        <v>-2.9785343377421E-2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D2023" t="s">
        <v>286</v>
      </c>
      <c r="E2023">
        <v>323.89075777599999</v>
      </c>
      <c r="F2023">
        <v>194.81</v>
      </c>
      <c r="G2023">
        <v>72.063547742706504</v>
      </c>
      <c r="H2023">
        <v>4.66614032882062</v>
      </c>
      <c r="I2023">
        <v>22.891685178834098</v>
      </c>
      <c r="J2023">
        <v>-13.8858922793193</v>
      </c>
      <c r="K2023">
        <v>179.668853376551</v>
      </c>
      <c r="L2023">
        <v>154.30274455303001</v>
      </c>
      <c r="M2023">
        <v>47.237664938231298</v>
      </c>
      <c r="N2023">
        <v>0.94452015419498403</v>
      </c>
      <c r="O2023">
        <v>17.550433755967301</v>
      </c>
      <c r="P2023">
        <v>108.687734333154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49</v>
      </c>
      <c r="E2024">
        <v>322.70616000000001</v>
      </c>
      <c r="F2024">
        <v>52.45</v>
      </c>
      <c r="G2024">
        <v>118.240386368606</v>
      </c>
      <c r="H2024">
        <v>38.863122700168603</v>
      </c>
      <c r="I2024">
        <v>39.939475019283002</v>
      </c>
      <c r="J2024">
        <v>9.2345916896450397</v>
      </c>
      <c r="K2024">
        <v>42.8817621942082</v>
      </c>
      <c r="L2024">
        <v>38.799348750331099</v>
      </c>
      <c r="M2024">
        <v>84.184819231321498</v>
      </c>
      <c r="N2024">
        <v>2.8029555045433701</v>
      </c>
      <c r="O2024">
        <v>6.38703527168731</v>
      </c>
      <c r="P2024">
        <v>168.83649410558601</v>
      </c>
      <c r="Q2024">
        <v>0.13660707419771101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414</v>
      </c>
      <c r="E2025">
        <v>322.637832</v>
      </c>
      <c r="F2025">
        <v>3668.1</v>
      </c>
      <c r="G2025">
        <v>-26.731761690197899</v>
      </c>
      <c r="H2025">
        <v>-1.37340846197389</v>
      </c>
      <c r="I2025">
        <v>-5.69689906806952</v>
      </c>
      <c r="J2025">
        <v>-8.5238666055262495</v>
      </c>
      <c r="K2025">
        <v>3724.58665767701</v>
      </c>
      <c r="L2025">
        <v>3630.1572315678</v>
      </c>
      <c r="M2025">
        <v>48.143042785669799</v>
      </c>
      <c r="N2025">
        <v>1.3869998981981</v>
      </c>
      <c r="O2025">
        <v>16.407676998991299</v>
      </c>
      <c r="P2025">
        <v>17.360422332426801</v>
      </c>
      <c r="Q2025">
        <v>6.7222630069056002E-2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1617</v>
      </c>
      <c r="E2026">
        <v>319.171027199999</v>
      </c>
      <c r="F2026">
        <v>61.07</v>
      </c>
      <c r="G2026">
        <v>-2.7939222688663499</v>
      </c>
      <c r="H2026">
        <v>-8.3952021678279198</v>
      </c>
      <c r="I2026">
        <v>2.1402379225775499</v>
      </c>
      <c r="J2026">
        <v>-3.4612921005531998</v>
      </c>
      <c r="K2026">
        <v>60.702688463652002</v>
      </c>
      <c r="L2026">
        <v>56.392643092356103</v>
      </c>
      <c r="M2026">
        <v>55.8285238094657</v>
      </c>
      <c r="N2026">
        <v>0.58600771063956802</v>
      </c>
      <c r="O2026">
        <v>6.2714917308007196</v>
      </c>
      <c r="P2026">
        <v>28.541359713744399</v>
      </c>
      <c r="Q2026">
        <v>-2.0749357399728999E-2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D2027" t="s">
        <v>140</v>
      </c>
      <c r="E2027">
        <v>318.29424</v>
      </c>
      <c r="F2027">
        <v>198.25</v>
      </c>
      <c r="G2027">
        <v>22.683616863031101</v>
      </c>
      <c r="H2027">
        <v>-9.9161645351031495</v>
      </c>
      <c r="I2027">
        <v>-10.7248521422091</v>
      </c>
      <c r="J2027">
        <v>-6.7329177322190503</v>
      </c>
      <c r="K2027">
        <v>209.99294723394101</v>
      </c>
      <c r="L2027">
        <v>189.01370977239799</v>
      </c>
      <c r="M2027">
        <v>44.724937088468501</v>
      </c>
      <c r="N2027">
        <v>0.70338441698836096</v>
      </c>
      <c r="O2027">
        <v>42.723833543505599</v>
      </c>
      <c r="P2027">
        <v>63.3031301482701</v>
      </c>
      <c r="Q2027">
        <v>0.21669063399654501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D2028" t="s">
        <v>21</v>
      </c>
      <c r="E2028">
        <v>317.20950813299999</v>
      </c>
      <c r="F2028">
        <v>148.68</v>
      </c>
      <c r="G2028">
        <v>70.693767217121206</v>
      </c>
      <c r="H2028">
        <v>16.7708422256555</v>
      </c>
      <c r="I2028">
        <v>37.282939447632003</v>
      </c>
      <c r="J2028">
        <v>-7.2964923860870696</v>
      </c>
      <c r="K2028">
        <v>127.790634617344</v>
      </c>
      <c r="L2028">
        <v>112.880239061156</v>
      </c>
      <c r="M2028">
        <v>47.6746533381517</v>
      </c>
      <c r="N2028">
        <v>1.25709831212621</v>
      </c>
      <c r="O2028">
        <v>9.9340866290018806</v>
      </c>
      <c r="P2028">
        <v>111.193181818181</v>
      </c>
      <c r="Q2028">
        <v>5.6807990776817002E-2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119</v>
      </c>
      <c r="E2029">
        <v>316.28889600000002</v>
      </c>
      <c r="F2029">
        <v>193.55</v>
      </c>
      <c r="G2029">
        <v>-47.653009242849102</v>
      </c>
      <c r="H2029">
        <v>-19.059872479329499</v>
      </c>
      <c r="I2029">
        <v>-60.344432065752997</v>
      </c>
      <c r="J2029">
        <v>-2.9664312109554598</v>
      </c>
      <c r="K2029">
        <v>211.643178816481</v>
      </c>
      <c r="L2029">
        <v>251.441504349197</v>
      </c>
      <c r="M2029">
        <v>35.2608754889281</v>
      </c>
      <c r="N2029">
        <v>1.22558013084735</v>
      </c>
      <c r="O2029">
        <v>197.675019374838</v>
      </c>
      <c r="P2029">
        <v>20.142768466790798</v>
      </c>
      <c r="Q2029">
        <v>0.14479872071288299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D2030" t="s">
        <v>983</v>
      </c>
      <c r="E2030">
        <v>315.09483999999998</v>
      </c>
      <c r="F2030">
        <v>16.86</v>
      </c>
      <c r="G2030">
        <v>-23.410071700456001</v>
      </c>
      <c r="H2030">
        <v>0.49619078151259299</v>
      </c>
      <c r="I2030">
        <v>-10.8930074890061</v>
      </c>
      <c r="J2030">
        <v>-7.0372589421927296</v>
      </c>
      <c r="K2030">
        <v>16.354633634133499</v>
      </c>
      <c r="L2030">
        <v>16.727816462590098</v>
      </c>
      <c r="M2030">
        <v>46.804908904120701</v>
      </c>
      <c r="N2030">
        <v>2.2894473746979802</v>
      </c>
      <c r="O2030">
        <v>18.920521945432899</v>
      </c>
      <c r="P2030">
        <v>19.5744680851063</v>
      </c>
      <c r="Q2030">
        <v>-7.9494985143843996E-2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806</v>
      </c>
      <c r="E2031">
        <v>314.90269999999998</v>
      </c>
      <c r="F2031">
        <v>127</v>
      </c>
      <c r="G2031">
        <v>-44.718204044302702</v>
      </c>
      <c r="H2031">
        <v>-4.0498031306785096</v>
      </c>
      <c r="I2031">
        <v>-33.489713620914699</v>
      </c>
      <c r="J2031">
        <v>-11.058061802586</v>
      </c>
      <c r="K2031">
        <v>137.94196700786199</v>
      </c>
      <c r="L2031">
        <v>153.594333160117</v>
      </c>
      <c r="M2031">
        <v>46.861390128325901</v>
      </c>
      <c r="N2031">
        <v>0.55082644628099098</v>
      </c>
      <c r="O2031">
        <v>103.93700787401499</v>
      </c>
      <c r="P2031">
        <v>19.081106422878499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E2032">
        <v>314.58494400000001</v>
      </c>
      <c r="F2032">
        <v>2.87</v>
      </c>
      <c r="G2032">
        <v>160.89281486082501</v>
      </c>
      <c r="H2032">
        <v>-16.377221091899202</v>
      </c>
      <c r="I2032">
        <v>122.713429982946</v>
      </c>
      <c r="J2032">
        <v>-17.416210695946202</v>
      </c>
      <c r="K2032">
        <v>3.3144717475542498</v>
      </c>
      <c r="L2032">
        <v>2.51433148828816</v>
      </c>
      <c r="M2032">
        <v>35.282116382704601</v>
      </c>
      <c r="N2032">
        <v>3.6867421474251301</v>
      </c>
      <c r="O2032">
        <v>43.902439024390198</v>
      </c>
      <c r="P2032">
        <v>556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151</v>
      </c>
      <c r="E2033">
        <v>314.2256112</v>
      </c>
      <c r="F2033">
        <v>2.65</v>
      </c>
      <c r="G2033">
        <v>393.89474113376798</v>
      </c>
      <c r="H2033">
        <v>6.3774663686705297</v>
      </c>
      <c r="I2033">
        <v>51.624332446549303</v>
      </c>
      <c r="J2033">
        <v>20.801038001719199</v>
      </c>
      <c r="K2033">
        <v>2.4099014975844799</v>
      </c>
      <c r="L2033">
        <v>1.96449202693023</v>
      </c>
      <c r="M2033">
        <v>83.821711579526095</v>
      </c>
      <c r="N2033">
        <v>1.0730005893396</v>
      </c>
      <c r="O2033">
        <v>45.6603773584905</v>
      </c>
      <c r="P2033">
        <v>440.816326530612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D2034" t="s">
        <v>140</v>
      </c>
      <c r="E2034">
        <v>311.9395475</v>
      </c>
      <c r="F2034">
        <v>179.35</v>
      </c>
      <c r="G2034">
        <v>-21.824535549626798</v>
      </c>
      <c r="H2034">
        <v>-9.4716014190522699</v>
      </c>
      <c r="I2034">
        <v>-22.165225957143701</v>
      </c>
      <c r="J2034">
        <v>-3.6569629014871499</v>
      </c>
      <c r="K2034">
        <v>185.663968881785</v>
      </c>
      <c r="L2034">
        <v>190.15308225033601</v>
      </c>
      <c r="M2034">
        <v>37.548222497670999</v>
      </c>
      <c r="N2034">
        <v>0.72823514069996198</v>
      </c>
      <c r="O2034">
        <v>33.231112350153303</v>
      </c>
      <c r="P2034">
        <v>12.093749999999901</v>
      </c>
      <c r="Q2034">
        <v>-7.7400685900347002E-2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D2035" t="s">
        <v>46</v>
      </c>
      <c r="E2035">
        <v>311.80615</v>
      </c>
      <c r="F2035">
        <v>553.04999999999995</v>
      </c>
      <c r="G2035">
        <v>114.743419735644</v>
      </c>
      <c r="H2035">
        <v>13.5203235115276</v>
      </c>
      <c r="I2035">
        <v>106.741012777337</v>
      </c>
      <c r="J2035">
        <v>39.627751517542599</v>
      </c>
      <c r="K2035">
        <v>435.07970353298498</v>
      </c>
      <c r="L2035">
        <v>342.32171269396002</v>
      </c>
      <c r="M2035">
        <v>70.9091709749476</v>
      </c>
      <c r="N2035">
        <v>3.0649045919950302</v>
      </c>
      <c r="O2035">
        <v>9.7549950275743704</v>
      </c>
      <c r="P2035">
        <v>165.88942307692301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D2036" t="s">
        <v>535</v>
      </c>
      <c r="E2036">
        <v>311.138034</v>
      </c>
      <c r="F2036">
        <v>361.15</v>
      </c>
      <c r="G2036">
        <v>275.11379987082398</v>
      </c>
      <c r="H2036">
        <v>-10.9274147674573</v>
      </c>
      <c r="I2036">
        <v>21.0227960699813</v>
      </c>
      <c r="J2036">
        <v>-2.4143788958973702</v>
      </c>
      <c r="K2036">
        <v>361.688372243961</v>
      </c>
      <c r="L2036">
        <v>320.05831191975</v>
      </c>
      <c r="M2036">
        <v>58.0325984070817</v>
      </c>
      <c r="N2036">
        <v>1.0015717555931101</v>
      </c>
      <c r="O2036">
        <v>46.005814758410601</v>
      </c>
      <c r="P2036">
        <v>298.180815876515</v>
      </c>
      <c r="Q2036">
        <v>0.26392495434049301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D2037" t="s">
        <v>140</v>
      </c>
      <c r="E2037">
        <v>310.81509448000003</v>
      </c>
      <c r="F2037">
        <v>43.61</v>
      </c>
      <c r="G2037">
        <v>12.552204118962599</v>
      </c>
      <c r="H2037">
        <v>-13.485494200172401</v>
      </c>
      <c r="I2037">
        <v>-4.1876541835998503E-2</v>
      </c>
      <c r="J2037">
        <v>-4.9602933319362297</v>
      </c>
      <c r="K2037">
        <v>45.278271570789101</v>
      </c>
      <c r="L2037">
        <v>42.371031188650797</v>
      </c>
      <c r="M2037">
        <v>39.036221039393901</v>
      </c>
      <c r="N2037">
        <v>0.78724633122613497</v>
      </c>
      <c r="O2037">
        <v>44.462279293739897</v>
      </c>
      <c r="P2037">
        <v>45.7878315132605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D2038" t="s">
        <v>218</v>
      </c>
      <c r="E2038">
        <v>310.74788745000001</v>
      </c>
      <c r="F2038">
        <v>255</v>
      </c>
      <c r="G2038">
        <v>272.10281063301898</v>
      </c>
      <c r="H2038">
        <v>-0.373351113133913</v>
      </c>
      <c r="I2038">
        <v>31.545549772566599</v>
      </c>
      <c r="J2038">
        <v>-8.3906922717478896</v>
      </c>
      <c r="K2038">
        <v>262.94042235824003</v>
      </c>
      <c r="L2038">
        <v>206.80311585712101</v>
      </c>
      <c r="M2038">
        <v>38.173752667090397</v>
      </c>
      <c r="N2038">
        <v>0.94684979586183504</v>
      </c>
      <c r="O2038">
        <v>33.352941176470502</v>
      </c>
      <c r="Q2038">
        <v>0.26639353592047199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21</v>
      </c>
      <c r="E2039">
        <v>310.06966399999999</v>
      </c>
      <c r="F2039">
        <v>21</v>
      </c>
      <c r="G2039">
        <v>-1.84213426155089</v>
      </c>
      <c r="H2039">
        <v>-4.8240093435655798</v>
      </c>
      <c r="I2039">
        <v>-20.823599305208099</v>
      </c>
      <c r="J2039">
        <v>-8.9569589785916595</v>
      </c>
      <c r="K2039">
        <v>21.933057621920302</v>
      </c>
      <c r="L2039">
        <v>22.776135043040199</v>
      </c>
      <c r="M2039">
        <v>40.218919782569401</v>
      </c>
      <c r="N2039">
        <v>0.89026453659604599</v>
      </c>
      <c r="O2039">
        <v>70.476190476190396</v>
      </c>
      <c r="P2039">
        <v>28.440366972477001</v>
      </c>
      <c r="Q2039">
        <v>-0.106305189687149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D2040" t="s">
        <v>613</v>
      </c>
      <c r="E2040">
        <v>310.04949749999997</v>
      </c>
      <c r="F2040">
        <v>254.1</v>
      </c>
      <c r="G2040">
        <v>181.914016640581</v>
      </c>
      <c r="H2040">
        <v>-19.331069677326798</v>
      </c>
      <c r="I2040">
        <v>81.038578461832302</v>
      </c>
      <c r="J2040">
        <v>1.63579025416418</v>
      </c>
      <c r="K2040">
        <v>269.99593230653397</v>
      </c>
      <c r="M2040">
        <v>37.625154125633003</v>
      </c>
      <c r="N2040">
        <v>1.5954137703390101</v>
      </c>
      <c r="O2040">
        <v>30.342384887839401</v>
      </c>
      <c r="P2040">
        <v>238.79999999999899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D2041" t="s">
        <v>197</v>
      </c>
      <c r="E2041">
        <v>309.60746922700002</v>
      </c>
      <c r="F2041">
        <v>223.22</v>
      </c>
      <c r="G2041">
        <v>-16.738743029127399</v>
      </c>
      <c r="H2041">
        <v>4.2271618588523596</v>
      </c>
      <c r="I2041">
        <v>-17.5353218179539</v>
      </c>
      <c r="J2041">
        <v>1.9652256820932099</v>
      </c>
      <c r="K2041">
        <v>203.55390706001501</v>
      </c>
      <c r="L2041">
        <v>211.77970495784501</v>
      </c>
      <c r="M2041">
        <v>69.551660522179006</v>
      </c>
      <c r="N2041">
        <v>2.2288918604420802</v>
      </c>
      <c r="O2041">
        <v>31.708628259116502</v>
      </c>
      <c r="P2041">
        <v>29.779069767441801</v>
      </c>
      <c r="Q2041">
        <v>-3.2507408679414998E-2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D2042" t="s">
        <v>278</v>
      </c>
      <c r="E2042">
        <v>309.00744459999999</v>
      </c>
      <c r="F2042">
        <v>222.15</v>
      </c>
      <c r="G2042">
        <v>37.933306836292601</v>
      </c>
      <c r="H2042">
        <v>-4.4012451159233104</v>
      </c>
      <c r="I2042">
        <v>-14.0494102861546</v>
      </c>
      <c r="J2042">
        <v>6.9401787063129001</v>
      </c>
      <c r="K2042">
        <v>222.98242250303599</v>
      </c>
      <c r="L2042">
        <v>216.763329500591</v>
      </c>
      <c r="M2042">
        <v>48.3283965632844</v>
      </c>
      <c r="N2042">
        <v>2.1352093342484499</v>
      </c>
      <c r="O2042">
        <v>42.111186135494002</v>
      </c>
      <c r="P2042">
        <v>70.884615384615302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414</v>
      </c>
      <c r="E2043">
        <v>308.252722285</v>
      </c>
      <c r="F2043">
        <v>228.83</v>
      </c>
      <c r="G2043">
        <v>-18.9080646900535</v>
      </c>
      <c r="H2043">
        <v>-5.31494159653304</v>
      </c>
      <c r="I2043">
        <v>-29.7493738325416</v>
      </c>
      <c r="J2043">
        <v>-3.2083864353042899</v>
      </c>
      <c r="K2043">
        <v>237.16710847101299</v>
      </c>
      <c r="L2043">
        <v>254.06388391047301</v>
      </c>
      <c r="M2043">
        <v>42.465285306739297</v>
      </c>
      <c r="N2043">
        <v>1.1633290348754399</v>
      </c>
      <c r="O2043">
        <v>54.765546475549499</v>
      </c>
      <c r="P2043">
        <v>9.9351429257746808</v>
      </c>
      <c r="Q2043">
        <v>-1.0610824046742E-2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278</v>
      </c>
      <c r="E2044">
        <v>307.76315140000003</v>
      </c>
      <c r="F2044">
        <v>360.15</v>
      </c>
      <c r="G2044">
        <v>-40.319447479396999</v>
      </c>
      <c r="H2044">
        <v>-4.2495999084841003</v>
      </c>
      <c r="I2044">
        <v>-17.0287661969416</v>
      </c>
      <c r="J2044">
        <v>-6.4037455306227198</v>
      </c>
      <c r="K2044">
        <v>360.12537648991503</v>
      </c>
      <c r="L2044">
        <v>376.06957918761901</v>
      </c>
      <c r="M2044">
        <v>41.703752187210597</v>
      </c>
      <c r="N2044">
        <v>0.37978863303045302</v>
      </c>
      <c r="O2044">
        <v>33.000138831042598</v>
      </c>
      <c r="P2044">
        <v>33.3888888888888</v>
      </c>
      <c r="Q2044">
        <v>-0.117090169204078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507</v>
      </c>
      <c r="E2045">
        <v>306.31081932000001</v>
      </c>
      <c r="F2045">
        <v>232.86</v>
      </c>
      <c r="G2045">
        <v>137.95413059413599</v>
      </c>
      <c r="H2045">
        <v>1.9702842597477901</v>
      </c>
      <c r="I2045">
        <v>94.572799787178198</v>
      </c>
      <c r="J2045">
        <v>-9.1664284261161306</v>
      </c>
      <c r="K2045">
        <v>217.79210687958201</v>
      </c>
      <c r="L2045">
        <v>164.591724780069</v>
      </c>
      <c r="M2045">
        <v>43.501576151419499</v>
      </c>
      <c r="N2045">
        <v>1.23180003832895</v>
      </c>
      <c r="O2045">
        <v>19.385038220389902</v>
      </c>
      <c r="P2045">
        <v>172.66978922716601</v>
      </c>
      <c r="Q2045">
        <v>0.111553597134309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D2046" t="s">
        <v>49</v>
      </c>
      <c r="E2046">
        <v>306.18074256</v>
      </c>
      <c r="F2046">
        <v>9.59</v>
      </c>
      <c r="G2046">
        <v>82.096008625580794</v>
      </c>
      <c r="H2046">
        <v>-6.33106967732681</v>
      </c>
      <c r="I2046">
        <v>-7.8340751001225701</v>
      </c>
      <c r="J2046">
        <v>-6.78663323115748</v>
      </c>
      <c r="K2046">
        <v>9.5459691706247902</v>
      </c>
      <c r="L2046">
        <v>8.6113005866104899</v>
      </c>
      <c r="M2046">
        <v>52.9193095542661</v>
      </c>
      <c r="N2046">
        <v>1.2877213076174301</v>
      </c>
      <c r="O2046">
        <v>28.050052137643299</v>
      </c>
      <c r="P2046">
        <v>125.64705882352899</v>
      </c>
      <c r="Q2046">
        <v>0.13033517196903399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613</v>
      </c>
      <c r="E2047">
        <v>305.79426363599998</v>
      </c>
      <c r="F2047">
        <v>47.25</v>
      </c>
      <c r="G2047">
        <v>-23.990819979805</v>
      </c>
      <c r="H2047">
        <v>-5.7574928781861097</v>
      </c>
      <c r="I2047">
        <v>-12.617287032137799</v>
      </c>
      <c r="J2047">
        <v>-6.9630359048459596</v>
      </c>
      <c r="K2047">
        <v>46.706191926631902</v>
      </c>
      <c r="L2047">
        <v>47.316534849860503</v>
      </c>
      <c r="M2047">
        <v>48.638359250002701</v>
      </c>
      <c r="N2047">
        <v>1.3559268385971699</v>
      </c>
      <c r="O2047">
        <v>25.925925925925899</v>
      </c>
      <c r="P2047">
        <v>26</v>
      </c>
      <c r="Q2047">
        <v>-9.4276005756689998E-3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716</v>
      </c>
      <c r="E2048">
        <v>305.69301774000002</v>
      </c>
      <c r="F2048">
        <v>50.2</v>
      </c>
      <c r="G2048">
        <v>-3.9369462857248299</v>
      </c>
      <c r="H2048">
        <v>4.5121987146475897</v>
      </c>
      <c r="I2048">
        <v>-16.591452414375901</v>
      </c>
      <c r="J2048">
        <v>-7.2224822877612498</v>
      </c>
      <c r="K2048">
        <v>48.824968737895396</v>
      </c>
      <c r="L2048">
        <v>49.418936228717598</v>
      </c>
      <c r="M2048">
        <v>56.198855694029803</v>
      </c>
      <c r="N2048">
        <v>1.90453388324363</v>
      </c>
      <c r="O2048">
        <v>43.227091633466102</v>
      </c>
      <c r="P2048">
        <v>28.717948717948701</v>
      </c>
      <c r="Q2048">
        <v>4.6492283702125999E-2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E2049">
        <v>305.67599999999999</v>
      </c>
      <c r="F2049">
        <v>306</v>
      </c>
      <c r="G2049">
        <v>509.86691669004301</v>
      </c>
      <c r="H2049">
        <v>1.19625277894014</v>
      </c>
      <c r="I2049">
        <v>91.696651952501497</v>
      </c>
      <c r="J2049">
        <v>-4.0937175210885997</v>
      </c>
      <c r="K2049">
        <v>271.25006102165298</v>
      </c>
      <c r="L2049">
        <v>199.44818526275299</v>
      </c>
      <c r="M2049">
        <v>51.4029965382325</v>
      </c>
      <c r="N2049">
        <v>0.68409690573278903</v>
      </c>
      <c r="O2049">
        <v>12.7450980392156</v>
      </c>
      <c r="P2049">
        <v>540.16736401673597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1489</v>
      </c>
      <c r="E2050">
        <v>305.23480799999999</v>
      </c>
      <c r="F2050">
        <v>81.53</v>
      </c>
      <c r="G2050">
        <v>-8.9246762765131606</v>
      </c>
      <c r="H2050">
        <v>7.7329897951711102</v>
      </c>
      <c r="I2050">
        <v>-0.77667899433936105</v>
      </c>
      <c r="J2050">
        <v>3.6834612657852701</v>
      </c>
      <c r="K2050">
        <v>70.807226534703304</v>
      </c>
      <c r="L2050">
        <v>72.954543932173195</v>
      </c>
      <c r="M2050">
        <v>73.662625194683997</v>
      </c>
      <c r="N2050">
        <v>3.7493924254682001</v>
      </c>
      <c r="O2050">
        <v>37.127437752974302</v>
      </c>
      <c r="P2050">
        <v>61.285855588526204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D2051" t="s">
        <v>278</v>
      </c>
      <c r="E2051">
        <v>305.02026000000001</v>
      </c>
      <c r="F2051">
        <v>172.65</v>
      </c>
      <c r="G2051">
        <v>1.14215148659445</v>
      </c>
      <c r="H2051">
        <v>-21.426886141564299</v>
      </c>
      <c r="I2051">
        <v>1.89078258488692</v>
      </c>
      <c r="J2051">
        <v>-8.40212618890396</v>
      </c>
      <c r="K2051">
        <v>186.448884135502</v>
      </c>
      <c r="M2051">
        <v>28.5885308505441</v>
      </c>
      <c r="N2051">
        <v>0.61068293408718899</v>
      </c>
      <c r="O2051">
        <v>44.222415291051199</v>
      </c>
      <c r="P2051">
        <v>39.797570850202398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46</v>
      </c>
      <c r="E2052">
        <v>304.83829200000002</v>
      </c>
      <c r="F2052">
        <v>101.45</v>
      </c>
      <c r="G2052">
        <v>130.473766683382</v>
      </c>
      <c r="H2052">
        <v>9.1378404297993896</v>
      </c>
      <c r="I2052">
        <v>53.073514367980103</v>
      </c>
      <c r="J2052">
        <v>14.2355889910647</v>
      </c>
      <c r="K2052">
        <v>86.509669512704704</v>
      </c>
      <c r="L2052">
        <v>69.914852949559702</v>
      </c>
      <c r="M2052">
        <v>80.283427963171604</v>
      </c>
      <c r="N2052">
        <v>3.6727431338393002</v>
      </c>
      <c r="O2052">
        <v>12.7649088220798</v>
      </c>
      <c r="P2052">
        <v>166.97368421052599</v>
      </c>
      <c r="Q2052">
        <v>0.14578913258887399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D2053" t="s">
        <v>230</v>
      </c>
      <c r="E2053">
        <v>304.58713999999998</v>
      </c>
      <c r="F2053">
        <v>615</v>
      </c>
      <c r="G2053">
        <v>52.599452360097203</v>
      </c>
      <c r="H2053">
        <v>-15.228149171314</v>
      </c>
      <c r="I2053">
        <v>-10.008571329842599</v>
      </c>
      <c r="J2053">
        <v>-2.97694751457521</v>
      </c>
      <c r="K2053">
        <v>611.78594958809197</v>
      </c>
      <c r="L2053">
        <v>533.42424034846704</v>
      </c>
      <c r="M2053">
        <v>47.1807180660049</v>
      </c>
      <c r="N2053">
        <v>0.59247182894019701</v>
      </c>
      <c r="O2053">
        <v>20.1300813008129</v>
      </c>
      <c r="P2053">
        <v>109.183673469387</v>
      </c>
      <c r="Q2053">
        <v>0.13960415492157999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140</v>
      </c>
      <c r="E2054">
        <v>304.443417044</v>
      </c>
      <c r="F2054">
        <v>78.760000000000005</v>
      </c>
      <c r="G2054">
        <v>116.998762403293</v>
      </c>
      <c r="H2054">
        <v>-4.38481801120051</v>
      </c>
      <c r="I2054">
        <v>39.784487435248103</v>
      </c>
      <c r="J2054">
        <v>-10.7873667274899</v>
      </c>
      <c r="K2054">
        <v>72.7167382243302</v>
      </c>
      <c r="L2054">
        <v>58.137695932768104</v>
      </c>
      <c r="M2054">
        <v>44.6599949986241</v>
      </c>
      <c r="N2054">
        <v>1.05256271773211</v>
      </c>
      <c r="O2054">
        <v>4.7359065515490002</v>
      </c>
      <c r="P2054">
        <v>191.70370370370301</v>
      </c>
      <c r="Q2054">
        <v>0.125613568011086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197</v>
      </c>
      <c r="E2055">
        <v>304.02461025000002</v>
      </c>
      <c r="F2055">
        <v>763.45</v>
      </c>
      <c r="G2055">
        <v>89.040765788356097</v>
      </c>
      <c r="H2055">
        <v>-5.7384885176828302</v>
      </c>
      <c r="I2055">
        <v>3.6969920787460402</v>
      </c>
      <c r="J2055">
        <v>-0.991855163272365</v>
      </c>
      <c r="K2055">
        <v>755.79661300349301</v>
      </c>
      <c r="L2055">
        <v>659.83565932514398</v>
      </c>
      <c r="M2055">
        <v>51.737135869858299</v>
      </c>
      <c r="N2055">
        <v>0.59675513727210705</v>
      </c>
      <c r="O2055">
        <v>23.027048267731999</v>
      </c>
      <c r="P2055">
        <v>117.352313167259</v>
      </c>
      <c r="Q2055">
        <v>4.6246479406729997E-2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140</v>
      </c>
      <c r="E2056">
        <v>303.98101600000001</v>
      </c>
      <c r="F2056">
        <v>288</v>
      </c>
      <c r="G2056">
        <v>75.826436135072001</v>
      </c>
      <c r="H2056">
        <v>-7.75756695500377</v>
      </c>
      <c r="I2056">
        <v>-1.2380689557293201</v>
      </c>
      <c r="J2056">
        <v>-4.8595145870896896</v>
      </c>
      <c r="K2056">
        <v>288.86751709509002</v>
      </c>
      <c r="L2056">
        <v>258.86449568365498</v>
      </c>
      <c r="M2056">
        <v>43.721402767619402</v>
      </c>
      <c r="N2056">
        <v>0.84427355122219105</v>
      </c>
      <c r="O2056">
        <v>12.5</v>
      </c>
      <c r="P2056">
        <v>112.389380530973</v>
      </c>
      <c r="Q2056">
        <v>6.4354290471795E-2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197</v>
      </c>
      <c r="E2057">
        <v>303.91945455000001</v>
      </c>
      <c r="F2057">
        <v>446.3</v>
      </c>
      <c r="G2057">
        <v>21.951847306801099</v>
      </c>
      <c r="H2057">
        <v>8.2072045601420207</v>
      </c>
      <c r="I2057">
        <v>8.5549421568694193</v>
      </c>
      <c r="J2057">
        <v>-2.6999033733375701</v>
      </c>
      <c r="K2057">
        <v>387.64103897359502</v>
      </c>
      <c r="L2057">
        <v>353.86082370695902</v>
      </c>
      <c r="M2057">
        <v>68.346564137326993</v>
      </c>
      <c r="N2057">
        <v>1.28389854201908</v>
      </c>
      <c r="O2057">
        <v>13.365449249383801</v>
      </c>
      <c r="P2057">
        <v>61.673609853287402</v>
      </c>
      <c r="Q2057">
        <v>1.6317929946637E-2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278</v>
      </c>
      <c r="E2058">
        <v>303.89110440000002</v>
      </c>
      <c r="F2058">
        <v>46.42</v>
      </c>
      <c r="G2058">
        <v>45.325954739328601</v>
      </c>
      <c r="H2058">
        <v>-7.1562510052048101</v>
      </c>
      <c r="I2058">
        <v>-36.597076758754397</v>
      </c>
      <c r="J2058">
        <v>-10.628765210852899</v>
      </c>
      <c r="K2058">
        <v>45.117230594517402</v>
      </c>
      <c r="L2058">
        <v>42.682876827183001</v>
      </c>
      <c r="M2058">
        <v>42.812286128133302</v>
      </c>
      <c r="N2058">
        <v>1.7593574720432901</v>
      </c>
      <c r="O2058">
        <v>42.072382593709598</v>
      </c>
      <c r="P2058">
        <v>73.208955223880594</v>
      </c>
      <c r="Q2058">
        <v>5.9644733442980003E-3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D2059" t="s">
        <v>62</v>
      </c>
      <c r="E2059">
        <v>303.690721115999</v>
      </c>
      <c r="F2059">
        <v>241.32</v>
      </c>
      <c r="G2059">
        <v>-9.5345134293145097</v>
      </c>
      <c r="H2059">
        <v>-0.68429109293480594</v>
      </c>
      <c r="I2059">
        <v>0.203794569966536</v>
      </c>
      <c r="J2059">
        <v>4.8734085279446901</v>
      </c>
      <c r="K2059">
        <v>235.18305394922101</v>
      </c>
      <c r="L2059">
        <v>221.59921443967301</v>
      </c>
      <c r="M2059">
        <v>79.973221474260797</v>
      </c>
      <c r="N2059">
        <v>0.46830585824718202</v>
      </c>
      <c r="O2059">
        <v>34.675948947455602</v>
      </c>
      <c r="P2059">
        <v>35.5730337078651</v>
      </c>
      <c r="Q2059">
        <v>8.1127871684402997E-2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230</v>
      </c>
      <c r="E2060">
        <v>303.67522521000001</v>
      </c>
      <c r="F2060">
        <v>122.55</v>
      </c>
      <c r="G2060">
        <v>59.008910954175199</v>
      </c>
      <c r="H2060">
        <v>-8.82376462539934</v>
      </c>
      <c r="I2060">
        <v>-1.2879251398136899</v>
      </c>
      <c r="J2060">
        <v>-4.5291509468723703</v>
      </c>
      <c r="K2060">
        <v>124.272978603363</v>
      </c>
      <c r="L2060">
        <v>114.765444377546</v>
      </c>
      <c r="M2060">
        <v>39.216050931962997</v>
      </c>
      <c r="N2060">
        <v>1.09523413807101</v>
      </c>
      <c r="O2060">
        <v>41.085271317829402</v>
      </c>
      <c r="P2060">
        <v>93.724312361681896</v>
      </c>
      <c r="Q2060">
        <v>6.2206484239189001E-2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92</v>
      </c>
      <c r="E2061">
        <v>302.80112500000001</v>
      </c>
      <c r="F2061">
        <v>142.44999999999999</v>
      </c>
      <c r="G2061">
        <v>1.36093903130398</v>
      </c>
      <c r="H2061">
        <v>-13.222281044745699</v>
      </c>
      <c r="I2061">
        <v>-39.834032153789302</v>
      </c>
      <c r="J2061">
        <v>-5.4743309464474699</v>
      </c>
      <c r="K2061">
        <v>152.827325303674</v>
      </c>
      <c r="L2061">
        <v>157.50445555072599</v>
      </c>
      <c r="M2061">
        <v>25.154194658933601</v>
      </c>
      <c r="N2061">
        <v>0.38624605886326602</v>
      </c>
      <c r="O2061">
        <v>78.097578097578094</v>
      </c>
      <c r="P2061">
        <v>49.553805774278104</v>
      </c>
      <c r="Q2061">
        <v>2.1485008727077998E-2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659</v>
      </c>
      <c r="E2062">
        <v>302.500948526</v>
      </c>
      <c r="F2062">
        <v>49.93</v>
      </c>
      <c r="G2062">
        <v>35.648375813296703</v>
      </c>
      <c r="H2062">
        <v>-9.4600686453350704</v>
      </c>
      <c r="I2062">
        <v>-5.7025063251987103</v>
      </c>
      <c r="J2062">
        <v>-11.961083131139301</v>
      </c>
      <c r="K2062">
        <v>53.406080568847102</v>
      </c>
      <c r="L2062">
        <v>50.618495510056803</v>
      </c>
      <c r="M2062">
        <v>36.562952534384998</v>
      </c>
      <c r="N2062">
        <v>0.90279756541953204</v>
      </c>
      <c r="O2062">
        <v>55.838799848105097</v>
      </c>
      <c r="P2062">
        <v>66.227935084273398</v>
      </c>
      <c r="Q2062">
        <v>0.138536220034227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806</v>
      </c>
      <c r="E2063">
        <v>301.87698036999899</v>
      </c>
      <c r="F2063">
        <v>233.1</v>
      </c>
      <c r="G2063">
        <v>67.330376257383193</v>
      </c>
      <c r="H2063">
        <v>16.274334206714801</v>
      </c>
      <c r="I2063">
        <v>32.097660672114401</v>
      </c>
      <c r="J2063">
        <v>2.8330014720388599</v>
      </c>
      <c r="K2063">
        <v>178.32529309552899</v>
      </c>
      <c r="M2063">
        <v>67.963148725034998</v>
      </c>
      <c r="N2063">
        <v>2.0875661289799101</v>
      </c>
      <c r="O2063">
        <v>9.3522093522093499</v>
      </c>
      <c r="P2063">
        <v>108.12499999999901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D2064" t="s">
        <v>89</v>
      </c>
      <c r="E2064">
        <v>300.92362910000003</v>
      </c>
      <c r="F2064">
        <v>23.47</v>
      </c>
      <c r="G2064">
        <v>-51.896067303170902</v>
      </c>
      <c r="H2064">
        <v>-25.006428961613398</v>
      </c>
      <c r="I2064">
        <v>-63.586057999984703</v>
      </c>
      <c r="J2064">
        <v>0.69663188935184595</v>
      </c>
      <c r="K2064">
        <v>27.024972643601298</v>
      </c>
      <c r="L2064">
        <v>37.060031277823697</v>
      </c>
      <c r="M2064">
        <v>41.342408554487697</v>
      </c>
      <c r="N2064">
        <v>2.5320892275826501</v>
      </c>
      <c r="O2064">
        <v>232.978270132083</v>
      </c>
      <c r="P2064">
        <v>11.390602752728901</v>
      </c>
      <c r="Q2064">
        <v>6.081414706004E-2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D2065" t="s">
        <v>230</v>
      </c>
      <c r="E2065">
        <v>300.84971076900001</v>
      </c>
      <c r="F2065">
        <v>12.97</v>
      </c>
      <c r="G2065">
        <v>13.003475536620501</v>
      </c>
      <c r="H2065">
        <v>21.155438471217099</v>
      </c>
      <c r="I2065">
        <v>-9.6242296700150298</v>
      </c>
      <c r="J2065">
        <v>-14.041255079896899</v>
      </c>
      <c r="K2065">
        <v>10.841131305605099</v>
      </c>
      <c r="L2065">
        <v>10.6592716686022</v>
      </c>
      <c r="M2065">
        <v>60.609938945887301</v>
      </c>
      <c r="N2065">
        <v>3.6500744180011302</v>
      </c>
      <c r="O2065">
        <v>14.340786430223501</v>
      </c>
      <c r="P2065">
        <v>53.491124260355001</v>
      </c>
      <c r="Q2065">
        <v>5.0303391941282E-2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998</v>
      </c>
      <c r="E2066">
        <v>300.73843785000003</v>
      </c>
      <c r="F2066">
        <v>87.05</v>
      </c>
      <c r="G2066">
        <v>30.712890776297002</v>
      </c>
      <c r="H2066">
        <v>-9.1053567165106699</v>
      </c>
      <c r="I2066">
        <v>44.632989387178803</v>
      </c>
      <c r="J2066">
        <v>-4.1884787389483904</v>
      </c>
      <c r="K2066">
        <v>89.251303205068993</v>
      </c>
      <c r="L2066">
        <v>76.417427483833393</v>
      </c>
      <c r="M2066">
        <v>58.6355305327602</v>
      </c>
      <c r="N2066">
        <v>1.9600410451425401</v>
      </c>
      <c r="O2066">
        <v>36.358414704193002</v>
      </c>
      <c r="P2066">
        <v>91.3186813186813</v>
      </c>
      <c r="Q2066">
        <v>5.6332234733080001E-3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230</v>
      </c>
      <c r="E2067">
        <v>300.67124999999999</v>
      </c>
      <c r="F2067">
        <v>1347.2</v>
      </c>
      <c r="G2067">
        <v>117.401637388278</v>
      </c>
      <c r="H2067">
        <v>-0.97223277024430099</v>
      </c>
      <c r="I2067">
        <v>29.4541070287864</v>
      </c>
      <c r="J2067">
        <v>-11.427030582150801</v>
      </c>
      <c r="K2067">
        <v>1251.4903358818699</v>
      </c>
      <c r="L2067">
        <v>1021.08545046412</v>
      </c>
      <c r="M2067">
        <v>50.060427954454902</v>
      </c>
      <c r="N2067">
        <v>0.99149523878752599</v>
      </c>
      <c r="O2067">
        <v>12.826603325415601</v>
      </c>
      <c r="P2067">
        <v>144.945454545454</v>
      </c>
      <c r="Q2067">
        <v>0.10319972949815701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D2068" t="s">
        <v>613</v>
      </c>
      <c r="E2068">
        <v>299.314188</v>
      </c>
      <c r="F2068">
        <v>74.19</v>
      </c>
      <c r="G2068">
        <v>7.1248568147768196</v>
      </c>
      <c r="H2068">
        <v>-9.1588825904650708</v>
      </c>
      <c r="I2068">
        <v>-4.6629563892127397</v>
      </c>
      <c r="J2068">
        <v>-5.0406872852115399</v>
      </c>
      <c r="K2068">
        <v>72.299741928161396</v>
      </c>
      <c r="L2068">
        <v>71.232224316310806</v>
      </c>
      <c r="M2068">
        <v>47.486928043657997</v>
      </c>
      <c r="N2068">
        <v>1.3463484035119999</v>
      </c>
      <c r="O2068">
        <v>37.484836231297997</v>
      </c>
      <c r="P2068">
        <v>47.495029821073501</v>
      </c>
      <c r="Q2068">
        <v>3.4048712865181997E-2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E2069">
        <v>298.81659999999999</v>
      </c>
      <c r="F2069">
        <v>13.67</v>
      </c>
      <c r="G2069">
        <v>279.68428826934797</v>
      </c>
      <c r="H2069">
        <v>8.3100204502510202</v>
      </c>
      <c r="I2069">
        <v>26.351783538100602</v>
      </c>
      <c r="J2069">
        <v>24.594706481761101</v>
      </c>
      <c r="K2069">
        <v>12.269402755410701</v>
      </c>
      <c r="L2069">
        <v>10.5957534018251</v>
      </c>
      <c r="M2069">
        <v>92.598380288833297</v>
      </c>
      <c r="N2069">
        <v>1.92250372578241</v>
      </c>
      <c r="O2069">
        <v>39.722019019751301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E2070">
        <v>298.69159999999999</v>
      </c>
      <c r="F2070">
        <v>72.31</v>
      </c>
      <c r="G2070">
        <v>187.69569207574699</v>
      </c>
      <c r="H2070">
        <v>4.18208821741002</v>
      </c>
      <c r="I2070">
        <v>123.43986575137799</v>
      </c>
      <c r="J2070">
        <v>4.5810359417748403</v>
      </c>
      <c r="K2070">
        <v>62.0088080200589</v>
      </c>
      <c r="L2070">
        <v>47.387857392315198</v>
      </c>
      <c r="M2070">
        <v>78.090456965095299</v>
      </c>
      <c r="N2070">
        <v>1.8610732522869</v>
      </c>
      <c r="O2070">
        <v>2.7658691743880501</v>
      </c>
      <c r="P2070">
        <v>243.51543942992799</v>
      </c>
      <c r="Q2070">
        <v>0.211016040571505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705</v>
      </c>
      <c r="E2071">
        <v>298.53358683599998</v>
      </c>
      <c r="F2071">
        <v>11.83</v>
      </c>
      <c r="G2071">
        <v>-18.563780736518002</v>
      </c>
      <c r="H2071">
        <v>-8.3220923845966706</v>
      </c>
      <c r="I2071">
        <v>-7.1804248454536301</v>
      </c>
      <c r="J2071">
        <v>-2.5712356000238099</v>
      </c>
      <c r="K2071">
        <v>11.7271618840829</v>
      </c>
      <c r="L2071">
        <v>11.4876570037323</v>
      </c>
      <c r="M2071">
        <v>70.589314799391403</v>
      </c>
      <c r="N2071">
        <v>0.20653265252841299</v>
      </c>
      <c r="O2071">
        <v>12.4260355029585</v>
      </c>
      <c r="P2071">
        <v>24.5263157894736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D2072" t="s">
        <v>278</v>
      </c>
      <c r="E2072">
        <v>298.19902215500002</v>
      </c>
      <c r="F2072">
        <v>129.85</v>
      </c>
      <c r="G2072">
        <v>-44.046435336819698</v>
      </c>
      <c r="H2072">
        <v>2.0497352762335401</v>
      </c>
      <c r="I2072">
        <v>-32.5168366996133</v>
      </c>
      <c r="J2072">
        <v>-5.6631301366828097</v>
      </c>
      <c r="K2072">
        <v>127.571980734585</v>
      </c>
      <c r="L2072">
        <v>140.197156396644</v>
      </c>
      <c r="M2072">
        <v>42.541483263054602</v>
      </c>
      <c r="N2072">
        <v>0.88669695722061903</v>
      </c>
      <c r="O2072">
        <v>50.173276857912903</v>
      </c>
      <c r="P2072">
        <v>42.692307692307601</v>
      </c>
      <c r="Q2072">
        <v>9.9416413082425006E-2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D2073" t="s">
        <v>143</v>
      </c>
      <c r="E2073">
        <v>296.42627469000001</v>
      </c>
      <c r="F2073">
        <v>275</v>
      </c>
      <c r="G2073">
        <v>317.83528509328698</v>
      </c>
      <c r="H2073">
        <v>4.2812945666163698</v>
      </c>
      <c r="I2073">
        <v>22.640066996246802</v>
      </c>
      <c r="J2073">
        <v>-8.3255594056541202</v>
      </c>
      <c r="K2073">
        <v>263.30375093058899</v>
      </c>
      <c r="L2073">
        <v>224.814810556483</v>
      </c>
      <c r="M2073">
        <v>54.4630336951817</v>
      </c>
      <c r="N2073">
        <v>0.41863596021070298</v>
      </c>
      <c r="O2073">
        <v>30.981818181818099</v>
      </c>
      <c r="P2073">
        <v>382.03330411919302</v>
      </c>
      <c r="Q2073">
        <v>0.20904363208268101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218</v>
      </c>
      <c r="E2074">
        <v>296.38183679999997</v>
      </c>
      <c r="F2074">
        <v>242.3</v>
      </c>
      <c r="G2074">
        <v>238.26466575977</v>
      </c>
      <c r="H2074">
        <v>27.472318102467401</v>
      </c>
      <c r="I2074">
        <v>76.658950014460302</v>
      </c>
      <c r="J2074">
        <v>-5.3497037705765704</v>
      </c>
      <c r="K2074">
        <v>188.48705506605299</v>
      </c>
      <c r="L2074">
        <v>140.64368976904299</v>
      </c>
      <c r="M2074">
        <v>59.921066543093403</v>
      </c>
      <c r="N2074">
        <v>1.2435024436433699</v>
      </c>
      <c r="O2074">
        <v>9.1621956252579295</v>
      </c>
      <c r="P2074">
        <v>280.91495047948399</v>
      </c>
      <c r="Q2074">
        <v>0.15930669276280501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D2075" t="s">
        <v>129</v>
      </c>
      <c r="E2075">
        <v>295.37901449999998</v>
      </c>
      <c r="F2075">
        <v>26.78</v>
      </c>
      <c r="G2075">
        <v>90.254639931997502</v>
      </c>
      <c r="H2075">
        <v>19.532584495325601</v>
      </c>
      <c r="I2075">
        <v>29.625073151507198</v>
      </c>
      <c r="J2075">
        <v>20.631127386603101</v>
      </c>
      <c r="K2075">
        <v>20.813329560087201</v>
      </c>
      <c r="L2075">
        <v>16.760790257720998</v>
      </c>
      <c r="M2075">
        <v>79.580385312343907</v>
      </c>
      <c r="N2075">
        <v>1.0836158843908501</v>
      </c>
      <c r="O2075">
        <v>0</v>
      </c>
      <c r="P2075">
        <v>125.99156118143399</v>
      </c>
      <c r="Q2075">
        <v>8.1045766173834993E-2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659</v>
      </c>
      <c r="E2076">
        <v>294.70877064000001</v>
      </c>
      <c r="F2076">
        <v>300.55</v>
      </c>
      <c r="G2076">
        <v>18.957556679148301</v>
      </c>
      <c r="H2076">
        <v>9.0859343712561706</v>
      </c>
      <c r="I2076">
        <v>56.952673262945801</v>
      </c>
      <c r="J2076">
        <v>-4.14733007257722</v>
      </c>
      <c r="K2076">
        <v>286.17793588859399</v>
      </c>
      <c r="L2076">
        <v>247.08745816975301</v>
      </c>
      <c r="M2076">
        <v>50.256054964914497</v>
      </c>
      <c r="N2076">
        <v>2.2608173273663499</v>
      </c>
      <c r="O2076">
        <v>23.041091332556899</v>
      </c>
      <c r="P2076">
        <v>98.973849718636203</v>
      </c>
      <c r="Q2076">
        <v>9.5396119099742993E-2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21</v>
      </c>
      <c r="E2077">
        <v>294.58891499999999</v>
      </c>
      <c r="F2077">
        <v>130.30000000000001</v>
      </c>
      <c r="G2077">
        <v>-33.790703414421102</v>
      </c>
      <c r="H2077">
        <v>-6.4046265699485403</v>
      </c>
      <c r="I2077">
        <v>-24.1724678901282</v>
      </c>
      <c r="J2077">
        <v>-6.9310776756019301</v>
      </c>
      <c r="K2077">
        <v>129.58890406551399</v>
      </c>
      <c r="M2077">
        <v>46.804648443805299</v>
      </c>
      <c r="N2077">
        <v>0.79282449394181198</v>
      </c>
      <c r="O2077">
        <v>59.631619339984603</v>
      </c>
      <c r="P2077">
        <v>30.104842735896099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D2078" t="s">
        <v>62</v>
      </c>
      <c r="E2078">
        <v>293.27969849999999</v>
      </c>
      <c r="F2078">
        <v>306.8</v>
      </c>
      <c r="G2078">
        <v>-46.528691111758398</v>
      </c>
      <c r="H2078">
        <v>1.2414468229270299</v>
      </c>
      <c r="I2078">
        <v>-26.317871911394299</v>
      </c>
      <c r="J2078">
        <v>-5.7221941625152102</v>
      </c>
      <c r="K2078">
        <v>311.74838656826699</v>
      </c>
      <c r="L2078">
        <v>341.75594506470401</v>
      </c>
      <c r="M2078">
        <v>55.200892908576201</v>
      </c>
      <c r="N2078">
        <v>1.7810969440146001</v>
      </c>
      <c r="O2078">
        <v>37.222946544980402</v>
      </c>
      <c r="P2078">
        <v>20.313725490195999</v>
      </c>
      <c r="Q2078">
        <v>7.7421805752592998E-2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302</v>
      </c>
      <c r="E2079">
        <v>293.23225200000002</v>
      </c>
      <c r="F2079">
        <v>145.25</v>
      </c>
      <c r="G2079">
        <v>40.934442741809598</v>
      </c>
      <c r="H2079">
        <v>0.41009408251265</v>
      </c>
      <c r="I2079">
        <v>4.5546035804819702</v>
      </c>
      <c r="J2079">
        <v>-8.6626332311574892</v>
      </c>
      <c r="K2079">
        <v>128.89147684733899</v>
      </c>
      <c r="L2079">
        <v>115.382469268892</v>
      </c>
      <c r="M2079">
        <v>54.268742312310302</v>
      </c>
      <c r="N2079">
        <v>1.97190315086031</v>
      </c>
      <c r="O2079">
        <v>14.7676419965576</v>
      </c>
      <c r="P2079">
        <v>71.386430678465999</v>
      </c>
      <c r="Q2079">
        <v>-1.752113749971E-3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21</v>
      </c>
      <c r="E2080">
        <v>293.17599999999999</v>
      </c>
      <c r="F2080">
        <v>236.79</v>
      </c>
      <c r="G2080">
        <v>27.103935750627802</v>
      </c>
      <c r="H2080">
        <v>-16.661016613217299</v>
      </c>
      <c r="I2080">
        <v>23.855501862862798</v>
      </c>
      <c r="J2080">
        <v>-5.9000556475350603</v>
      </c>
      <c r="K2080">
        <v>224.46404458028999</v>
      </c>
      <c r="L2080">
        <v>201.13578968260899</v>
      </c>
      <c r="M2080">
        <v>42.111507525480903</v>
      </c>
      <c r="N2080">
        <v>2.1426681204500402</v>
      </c>
      <c r="O2080">
        <v>12.9692976899362</v>
      </c>
      <c r="Q2080">
        <v>0.154630810868847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D2081" t="s">
        <v>535</v>
      </c>
      <c r="E2081">
        <v>293.08291100000002</v>
      </c>
      <c r="F2081">
        <v>12.96</v>
      </c>
      <c r="G2081">
        <v>30.714176210152701</v>
      </c>
      <c r="H2081">
        <v>-0.45860400003229002</v>
      </c>
      <c r="I2081">
        <v>46.807840095657397</v>
      </c>
      <c r="J2081">
        <v>-2.0148655767272898</v>
      </c>
      <c r="K2081">
        <v>12.2317922811524</v>
      </c>
      <c r="L2081">
        <v>10.2636000159545</v>
      </c>
      <c r="M2081">
        <v>51.185307268653197</v>
      </c>
      <c r="N2081">
        <v>0.53894620262732995</v>
      </c>
      <c r="O2081">
        <v>8.7577160493826902</v>
      </c>
      <c r="P2081">
        <v>100.930232558139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140</v>
      </c>
      <c r="E2082">
        <v>291.849225214</v>
      </c>
      <c r="F2082">
        <v>48.13</v>
      </c>
      <c r="G2082">
        <v>56.763088472704098</v>
      </c>
      <c r="H2082">
        <v>-13.4789245652841</v>
      </c>
      <c r="I2082">
        <v>-15.5509671576265</v>
      </c>
      <c r="J2082">
        <v>4.2652734534544496</v>
      </c>
      <c r="K2082">
        <v>47.8345243756958</v>
      </c>
      <c r="L2082">
        <v>43.526255847344203</v>
      </c>
      <c r="M2082">
        <v>51.248370088164698</v>
      </c>
      <c r="N2082">
        <v>1.67263098428256</v>
      </c>
      <c r="O2082">
        <v>32.765426968626599</v>
      </c>
      <c r="P2082">
        <v>112.494481236203</v>
      </c>
      <c r="Q2082">
        <v>7.2609030949083997E-2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230</v>
      </c>
      <c r="E2083">
        <v>291.84622330000002</v>
      </c>
      <c r="F2083">
        <v>53.75</v>
      </c>
      <c r="G2083">
        <v>147.4068166957</v>
      </c>
      <c r="H2083">
        <v>-11.3541449827352</v>
      </c>
      <c r="I2083">
        <v>36.146714842847501</v>
      </c>
      <c r="J2083">
        <v>1.49915998115506</v>
      </c>
      <c r="K2083">
        <v>53.438057756273999</v>
      </c>
      <c r="L2083">
        <v>45.436386391174899</v>
      </c>
      <c r="M2083">
        <v>53.907724293708</v>
      </c>
      <c r="N2083">
        <v>0.708962513594106</v>
      </c>
      <c r="O2083">
        <v>29.767441860465102</v>
      </c>
      <c r="P2083">
        <v>179.947916666666</v>
      </c>
      <c r="Q2083">
        <v>1.9706895518605001E-2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391</v>
      </c>
      <c r="E2084">
        <v>291.66372955999998</v>
      </c>
      <c r="F2084">
        <v>809.2</v>
      </c>
      <c r="G2084">
        <v>101.57871045277599</v>
      </c>
      <c r="H2084">
        <v>1.46543968269865</v>
      </c>
      <c r="I2084">
        <v>16.4807161961267</v>
      </c>
      <c r="J2084">
        <v>3.7284319804475201</v>
      </c>
      <c r="K2084">
        <v>756.75966320279304</v>
      </c>
      <c r="L2084">
        <v>669.80744509385499</v>
      </c>
      <c r="M2084">
        <v>66.707620038600098</v>
      </c>
      <c r="N2084">
        <v>0.96899661781285196</v>
      </c>
      <c r="O2084">
        <v>14.946861097380101</v>
      </c>
      <c r="P2084">
        <v>131.19999999999999</v>
      </c>
      <c r="Q2084">
        <v>2.9812989223948001E-2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286</v>
      </c>
      <c r="E2085">
        <v>291.294157769999</v>
      </c>
      <c r="F2085">
        <v>19.23</v>
      </c>
      <c r="G2085">
        <v>143.23794694756199</v>
      </c>
      <c r="H2085">
        <v>-1.6241248003414399</v>
      </c>
      <c r="I2085">
        <v>23.523169805509401</v>
      </c>
      <c r="J2085">
        <v>-1.0637533222218001</v>
      </c>
      <c r="K2085">
        <v>16.633524520725501</v>
      </c>
      <c r="L2085">
        <v>13.948415091964501</v>
      </c>
      <c r="M2085">
        <v>50.383948417655901</v>
      </c>
      <c r="N2085">
        <v>1.31482283911761</v>
      </c>
      <c r="O2085">
        <v>3.74414976599062</v>
      </c>
      <c r="P2085">
        <v>202.83464566929101</v>
      </c>
      <c r="Q2085">
        <v>8.4346573458077001E-2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159</v>
      </c>
      <c r="E2086">
        <v>291.06</v>
      </c>
      <c r="F2086">
        <v>206</v>
      </c>
      <c r="G2086">
        <v>156.86577316798099</v>
      </c>
      <c r="H2086">
        <v>-2.02524304713614</v>
      </c>
      <c r="I2086">
        <v>47.998262613935502</v>
      </c>
      <c r="J2086">
        <v>-10.586180742469701</v>
      </c>
      <c r="K2086">
        <v>194.140573031027</v>
      </c>
      <c r="L2086">
        <v>144.27709210729799</v>
      </c>
      <c r="M2086">
        <v>44.2776542836543</v>
      </c>
      <c r="N2086">
        <v>0.354254536962049</v>
      </c>
      <c r="O2086">
        <v>13.713592233009701</v>
      </c>
      <c r="P2086">
        <v>202.49632892804701</v>
      </c>
      <c r="Q2086">
        <v>0.12447243171353101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613</v>
      </c>
      <c r="E2087">
        <v>290.4019965</v>
      </c>
      <c r="F2087">
        <v>72.17</v>
      </c>
      <c r="G2087">
        <v>-16.9061409331715</v>
      </c>
      <c r="H2087">
        <v>-9.5235734469828799</v>
      </c>
      <c r="I2087">
        <v>-23.2609816444986</v>
      </c>
      <c r="J2087">
        <v>-3.19486819852313</v>
      </c>
      <c r="K2087">
        <v>75.874741010637507</v>
      </c>
      <c r="L2087">
        <v>76.373428086736297</v>
      </c>
      <c r="M2087">
        <v>45.781713593010402</v>
      </c>
      <c r="N2087">
        <v>0.788389363866566</v>
      </c>
      <c r="O2087">
        <v>73.132880698351102</v>
      </c>
      <c r="P2087">
        <v>25.2951388888888</v>
      </c>
      <c r="Q2087">
        <v>0.15101740989995399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D2088" t="s">
        <v>613</v>
      </c>
      <c r="E2088">
        <v>290.33417087999999</v>
      </c>
      <c r="F2088">
        <v>531.70000000000005</v>
      </c>
      <c r="G2088">
        <v>-19.828406195460801</v>
      </c>
      <c r="H2088">
        <v>-7.7956023226129698</v>
      </c>
      <c r="I2088">
        <v>-1.77370990615465</v>
      </c>
      <c r="J2088">
        <v>-3.7437760883003501</v>
      </c>
      <c r="K2088">
        <v>510.63029119490102</v>
      </c>
      <c r="L2088">
        <v>509.37747584480798</v>
      </c>
      <c r="M2088">
        <v>52.631082712267002</v>
      </c>
      <c r="N2088">
        <v>2.01751740730211</v>
      </c>
      <c r="O2088">
        <v>6.6296783900695804</v>
      </c>
      <c r="P2088">
        <v>15.3362255965292</v>
      </c>
      <c r="Q2088">
        <v>-7.0644390459945999E-2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659</v>
      </c>
      <c r="E2089">
        <v>289.29070475200001</v>
      </c>
      <c r="F2089">
        <v>20.5</v>
      </c>
      <c r="G2089">
        <v>27.048092026364301</v>
      </c>
      <c r="H2089">
        <v>-10.9404608021978</v>
      </c>
      <c r="I2089">
        <v>1.06950325348222</v>
      </c>
      <c r="J2089">
        <v>-2.6901955721244</v>
      </c>
      <c r="K2089">
        <v>19.910027214895798</v>
      </c>
      <c r="L2089">
        <v>18.331352217829</v>
      </c>
      <c r="M2089">
        <v>50.246289596561397</v>
      </c>
      <c r="N2089">
        <v>0.50230762546274799</v>
      </c>
      <c r="O2089">
        <v>18.780487804878</v>
      </c>
      <c r="P2089">
        <v>69.421487603305707</v>
      </c>
      <c r="Q2089">
        <v>-8.2410964720479995E-3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D2090" t="s">
        <v>154</v>
      </c>
      <c r="E2090">
        <v>288.92160000000001</v>
      </c>
      <c r="F2090">
        <v>11.49</v>
      </c>
      <c r="G2090">
        <v>-1.49688578727015</v>
      </c>
      <c r="H2090">
        <v>-11.196352149562401</v>
      </c>
      <c r="I2090">
        <v>-19.761878479538801</v>
      </c>
      <c r="J2090">
        <v>-6.6150735981299702</v>
      </c>
      <c r="K2090">
        <v>11.0132107041639</v>
      </c>
      <c r="L2090">
        <v>11.767127486597399</v>
      </c>
      <c r="M2090">
        <v>42.289036329335701</v>
      </c>
      <c r="N2090">
        <v>1.4697183448495501</v>
      </c>
      <c r="O2090">
        <v>85.813751087902503</v>
      </c>
      <c r="P2090">
        <v>35.176470588235297</v>
      </c>
      <c r="Q2090">
        <v>3.9334148848076997E-2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D2091" t="s">
        <v>46</v>
      </c>
      <c r="E2091">
        <v>287.73050000000001</v>
      </c>
      <c r="F2091">
        <v>191.8</v>
      </c>
      <c r="G2091">
        <v>-38.728975019359297</v>
      </c>
      <c r="H2091">
        <v>-6.0152802036426101</v>
      </c>
      <c r="I2091">
        <v>-23.968227685887999</v>
      </c>
      <c r="J2091">
        <v>2.7188462208973001</v>
      </c>
      <c r="K2091">
        <v>195.51566369467801</v>
      </c>
      <c r="M2091">
        <v>57.140741990614998</v>
      </c>
      <c r="N2091">
        <v>0.55253980847648398</v>
      </c>
      <c r="O2091">
        <v>68.300312825860203</v>
      </c>
      <c r="P2091">
        <v>32.230265425715203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E2092">
        <v>287.64151017</v>
      </c>
      <c r="F2092">
        <v>23.5</v>
      </c>
      <c r="G2092">
        <v>-8.9229785466962603</v>
      </c>
      <c r="H2092">
        <v>8.9144929094921199</v>
      </c>
      <c r="I2092">
        <v>-39.4150639546421</v>
      </c>
      <c r="J2092">
        <v>-3.6116332311574801</v>
      </c>
      <c r="K2092">
        <v>23.054982243920701</v>
      </c>
      <c r="L2092">
        <v>24.090002039168901</v>
      </c>
      <c r="M2092">
        <v>57.143740724299299</v>
      </c>
      <c r="N2092">
        <v>1.23425094602718</v>
      </c>
      <c r="O2092">
        <v>56.595744680850999</v>
      </c>
      <c r="P2092">
        <v>32.394366197183103</v>
      </c>
      <c r="Q2092">
        <v>4.8177674760604E-2</v>
      </c>
    </row>
    <row r="2093" spans="1:17" hidden="1" x14ac:dyDescent="0.3">
      <c r="A2093" t="s">
        <v>4343</v>
      </c>
      <c r="B2093" t="s">
        <v>4344</v>
      </c>
      <c r="C2093" t="str">
        <f>IFERROR(VLOOKUP(Table1[[#This Row],[Ticker]],[1]!Table1[[Symbol]:[Industry]],2,FALSE),"-")</f>
        <v>-</v>
      </c>
      <c r="D2093" t="s">
        <v>1113</v>
      </c>
      <c r="E2093">
        <v>287.52582150000001</v>
      </c>
      <c r="F2093">
        <v>123.3</v>
      </c>
      <c r="G2093">
        <v>276.04642878830202</v>
      </c>
      <c r="H2093">
        <v>6.6162987437257996</v>
      </c>
      <c r="I2093">
        <v>-1.35235467001504</v>
      </c>
      <c r="J2093">
        <v>7.7174484014955702</v>
      </c>
      <c r="K2093">
        <v>97.199161855121204</v>
      </c>
      <c r="L2093">
        <v>75.268104844314607</v>
      </c>
      <c r="M2093">
        <v>97.755613965839004</v>
      </c>
      <c r="N2093">
        <v>3.69495583361685</v>
      </c>
      <c r="O2093">
        <v>0</v>
      </c>
      <c r="P2093">
        <v>368.28712495252501</v>
      </c>
      <c r="Q2093">
        <v>0.307873697226975</v>
      </c>
    </row>
    <row r="2094" spans="1:17" hidden="1" x14ac:dyDescent="0.3">
      <c r="A2094" t="s">
        <v>4345</v>
      </c>
      <c r="B2094" t="s">
        <v>4346</v>
      </c>
      <c r="C2094" t="str">
        <f>IFERROR(VLOOKUP(Table1[[#This Row],[Ticker]],[1]!Table1[[Symbol]:[Industry]],2,FALSE),"-")</f>
        <v>-</v>
      </c>
      <c r="D2094" t="s">
        <v>197</v>
      </c>
      <c r="E2094">
        <v>287.5</v>
      </c>
      <c r="F2094">
        <v>574.65</v>
      </c>
      <c r="G2094">
        <v>9.5145718404952593</v>
      </c>
      <c r="H2094">
        <v>-12.8056167006227</v>
      </c>
      <c r="I2094">
        <v>-19.389257155674699</v>
      </c>
      <c r="J2094">
        <v>-5.0620314012693202</v>
      </c>
      <c r="K2094">
        <v>595.00190865246702</v>
      </c>
      <c r="L2094">
        <v>570.68847499352103</v>
      </c>
      <c r="M2094">
        <v>48.880591794247898</v>
      </c>
      <c r="N2094">
        <v>1.0506570934783399</v>
      </c>
      <c r="O2094">
        <v>33.124510571652301</v>
      </c>
      <c r="P2094">
        <v>42.310549777117302</v>
      </c>
      <c r="Q2094">
        <v>8.5522336313503006E-2</v>
      </c>
    </row>
    <row r="2095" spans="1:17" hidden="1" x14ac:dyDescent="0.3">
      <c r="A2095" t="s">
        <v>4347</v>
      </c>
      <c r="B2095" t="s">
        <v>4348</v>
      </c>
      <c r="C2095" t="str">
        <f>IFERROR(VLOOKUP(Table1[[#This Row],[Ticker]],[1]!Table1[[Symbol]:[Industry]],2,FALSE),"-")</f>
        <v>-</v>
      </c>
      <c r="D2095" t="s">
        <v>705</v>
      </c>
      <c r="E2095">
        <v>286.83496256799998</v>
      </c>
      <c r="F2095">
        <v>256.01</v>
      </c>
      <c r="G2095">
        <v>0.66723587761492398</v>
      </c>
      <c r="H2095">
        <v>-3.0571512054317398</v>
      </c>
      <c r="I2095">
        <v>0.50656822606227903</v>
      </c>
      <c r="J2095">
        <v>0.184968925437029</v>
      </c>
      <c r="K2095">
        <v>243.91202175421401</v>
      </c>
      <c r="L2095">
        <v>228.54763234338</v>
      </c>
      <c r="M2095">
        <v>58.2466499100683</v>
      </c>
      <c r="N2095">
        <v>1.4221238079829901</v>
      </c>
      <c r="O2095">
        <v>0.22655365024804</v>
      </c>
      <c r="P2095">
        <v>28.687041318990602</v>
      </c>
      <c r="Q2095">
        <v>4.1697795445031001E-2</v>
      </c>
    </row>
    <row r="2096" spans="1:17" hidden="1" x14ac:dyDescent="0.3">
      <c r="A2096" t="s">
        <v>4349</v>
      </c>
      <c r="B2096" t="s">
        <v>4350</v>
      </c>
      <c r="C2096" t="str">
        <f>IFERROR(VLOOKUP(Table1[[#This Row],[Ticker]],[1]!Table1[[Symbol]:[Industry]],2,FALSE),"-")</f>
        <v>-</v>
      </c>
      <c r="D2096" t="s">
        <v>46</v>
      </c>
      <c r="E2096">
        <v>286.83477984000001</v>
      </c>
      <c r="F2096">
        <v>10.68</v>
      </c>
      <c r="G2096">
        <v>68.660763695243205</v>
      </c>
      <c r="H2096">
        <v>-13.973506188184301</v>
      </c>
      <c r="I2096">
        <v>-24.684180195055401</v>
      </c>
      <c r="J2096">
        <v>-8.2388456205380205</v>
      </c>
      <c r="K2096">
        <v>11.0142665092391</v>
      </c>
      <c r="L2096">
        <v>9.8483146429941506</v>
      </c>
      <c r="M2096">
        <v>36.837112974926299</v>
      </c>
      <c r="N2096">
        <v>1.6010393689789999</v>
      </c>
      <c r="O2096">
        <v>40.449438202247201</v>
      </c>
      <c r="P2096">
        <v>106.57640232108299</v>
      </c>
      <c r="Q2096">
        <v>7.4066010332238003E-2</v>
      </c>
    </row>
    <row r="2097" spans="1:17" hidden="1" x14ac:dyDescent="0.3">
      <c r="A2097" t="s">
        <v>4351</v>
      </c>
      <c r="B2097" t="s">
        <v>4352</v>
      </c>
      <c r="C2097" t="str">
        <f>IFERROR(VLOOKUP(Table1[[#This Row],[Ticker]],[1]!Table1[[Symbol]:[Industry]],2,FALSE),"-")</f>
        <v>-</v>
      </c>
      <c r="D2097" t="s">
        <v>46</v>
      </c>
      <c r="E2097">
        <v>286.72234143999998</v>
      </c>
      <c r="F2097">
        <v>235.25</v>
      </c>
      <c r="G2097">
        <v>98.334517044132596</v>
      </c>
      <c r="H2097">
        <v>127.416651273401</v>
      </c>
      <c r="I2097">
        <v>113.095264377604</v>
      </c>
      <c r="J2097">
        <v>1.07241460799204</v>
      </c>
      <c r="M2097">
        <v>81.210042485379105</v>
      </c>
      <c r="O2097">
        <v>4.1232731137088097</v>
      </c>
      <c r="P2097">
        <v>137.14717741935399</v>
      </c>
    </row>
    <row r="2098" spans="1:17" hidden="1" x14ac:dyDescent="0.3">
      <c r="A2098" t="s">
        <v>4353</v>
      </c>
      <c r="B2098" t="s">
        <v>4354</v>
      </c>
      <c r="C2098" t="str">
        <f>IFERROR(VLOOKUP(Table1[[#This Row],[Ticker]],[1]!Table1[[Symbol]:[Industry]],2,FALSE),"-")</f>
        <v>-</v>
      </c>
      <c r="D2098" t="s">
        <v>67</v>
      </c>
      <c r="E2098">
        <v>285.85407458499998</v>
      </c>
      <c r="F2098">
        <v>50.03</v>
      </c>
      <c r="G2098">
        <v>160.17261228222699</v>
      </c>
      <c r="H2098">
        <v>1.43707160611434</v>
      </c>
      <c r="I2098">
        <v>26.871336790040001</v>
      </c>
      <c r="J2098">
        <v>-11.7644110089352</v>
      </c>
      <c r="K2098">
        <v>44.733371188470301</v>
      </c>
      <c r="L2098">
        <v>37.598021773947302</v>
      </c>
      <c r="M2098">
        <v>52.745402444473299</v>
      </c>
      <c r="N2098">
        <v>1.83839772770676</v>
      </c>
      <c r="O2098">
        <v>17.529482310613599</v>
      </c>
      <c r="P2098">
        <v>233.08921438082501</v>
      </c>
      <c r="Q2098">
        <v>0.12357819211609</v>
      </c>
    </row>
    <row r="2099" spans="1:17" hidden="1" x14ac:dyDescent="0.3">
      <c r="A2099" t="s">
        <v>4355</v>
      </c>
      <c r="B2099" t="s">
        <v>4356</v>
      </c>
      <c r="C2099" t="str">
        <f>IFERROR(VLOOKUP(Table1[[#This Row],[Ticker]],[1]!Table1[[Symbol]:[Industry]],2,FALSE),"-")</f>
        <v>-</v>
      </c>
      <c r="D2099" t="s">
        <v>414</v>
      </c>
      <c r="E2099">
        <v>285.70802259999999</v>
      </c>
      <c r="F2099">
        <v>253</v>
      </c>
      <c r="G2099">
        <v>-37.747734038118402</v>
      </c>
      <c r="H2099">
        <v>-9.0136482166985097</v>
      </c>
      <c r="I2099">
        <v>-41.608788821036001</v>
      </c>
      <c r="J2099">
        <v>-2.4945383694974099</v>
      </c>
      <c r="K2099">
        <v>263.749298395192</v>
      </c>
      <c r="L2099">
        <v>291.461918553575</v>
      </c>
      <c r="M2099">
        <v>54.7610953324292</v>
      </c>
      <c r="N2099">
        <v>0.86267813470866195</v>
      </c>
      <c r="O2099">
        <v>60.059288537549399</v>
      </c>
      <c r="P2099">
        <v>17.674418604651098</v>
      </c>
      <c r="Q2099">
        <v>7.3885409613476005E-2</v>
      </c>
    </row>
    <row r="2100" spans="1:17" hidden="1" x14ac:dyDescent="0.3">
      <c r="A2100" t="s">
        <v>4357</v>
      </c>
      <c r="B2100" t="s">
        <v>4358</v>
      </c>
      <c r="C2100" t="str">
        <f>IFERROR(VLOOKUP(Table1[[#This Row],[Ticker]],[1]!Table1[[Symbol]:[Industry]],2,FALSE),"-")</f>
        <v>-</v>
      </c>
      <c r="E2100">
        <v>285.44992783999999</v>
      </c>
      <c r="F2100">
        <v>130.5</v>
      </c>
      <c r="G2100">
        <v>39.476771414235102</v>
      </c>
      <c r="H2100">
        <v>23.285623570945301</v>
      </c>
      <c r="I2100">
        <v>16.988821800573199</v>
      </c>
      <c r="J2100">
        <v>-10.308061802586</v>
      </c>
      <c r="K2100">
        <v>113.28974788024</v>
      </c>
      <c r="L2100">
        <v>99.581858378009699</v>
      </c>
      <c r="M2100">
        <v>53.126496929761103</v>
      </c>
      <c r="N2100">
        <v>1.65004352692451</v>
      </c>
      <c r="O2100">
        <v>13.409961685823699</v>
      </c>
      <c r="P2100">
        <v>120.812182741116</v>
      </c>
      <c r="Q2100">
        <v>0.14641225499541599</v>
      </c>
    </row>
    <row r="2101" spans="1:17" hidden="1" x14ac:dyDescent="0.3">
      <c r="A2101" t="s">
        <v>4359</v>
      </c>
      <c r="B2101" t="s">
        <v>4360</v>
      </c>
      <c r="C2101" t="str">
        <f>IFERROR(VLOOKUP(Table1[[#This Row],[Ticker]],[1]!Table1[[Symbol]:[Industry]],2,FALSE),"-")</f>
        <v>-</v>
      </c>
      <c r="D2101" t="s">
        <v>67</v>
      </c>
      <c r="E2101">
        <v>285.42799350000001</v>
      </c>
      <c r="F2101">
        <v>191.1</v>
      </c>
      <c r="G2101">
        <v>347.306699976711</v>
      </c>
      <c r="H2101">
        <v>28.5842621304534</v>
      </c>
      <c r="I2101">
        <v>273.63206875522098</v>
      </c>
      <c r="J2101">
        <v>-1.0034169938428901</v>
      </c>
      <c r="K2101">
        <v>161.90797156765001</v>
      </c>
      <c r="L2101">
        <v>108.771514203317</v>
      </c>
      <c r="M2101">
        <v>66.974630652283594</v>
      </c>
      <c r="N2101">
        <v>1.01505271717982</v>
      </c>
      <c r="O2101">
        <v>8.8173731030873892</v>
      </c>
      <c r="P2101">
        <v>516.45161290322505</v>
      </c>
      <c r="Q2101">
        <v>0.21906766420295001</v>
      </c>
    </row>
    <row r="2102" spans="1:17" hidden="1" x14ac:dyDescent="0.3">
      <c r="A2102" t="s">
        <v>4361</v>
      </c>
      <c r="B2102" t="s">
        <v>4362</v>
      </c>
      <c r="C2102" t="str">
        <f>IFERROR(VLOOKUP(Table1[[#This Row],[Ticker]],[1]!Table1[[Symbol]:[Industry]],2,FALSE),"-")</f>
        <v>-</v>
      </c>
      <c r="D2102" t="s">
        <v>391</v>
      </c>
      <c r="E2102">
        <v>284.67422925</v>
      </c>
      <c r="F2102">
        <v>290.85000000000002</v>
      </c>
      <c r="G2102">
        <v>43.238393785070102</v>
      </c>
      <c r="H2102">
        <v>20.0338581289144</v>
      </c>
      <c r="I2102">
        <v>-23.8715163466617</v>
      </c>
      <c r="J2102">
        <v>-11.296157040681299</v>
      </c>
      <c r="K2102">
        <v>269.51107082225599</v>
      </c>
      <c r="L2102">
        <v>248.42271702162401</v>
      </c>
      <c r="M2102">
        <v>51.460661605513799</v>
      </c>
      <c r="N2102">
        <v>4.2839529895987001</v>
      </c>
      <c r="O2102">
        <v>41.756919374247801</v>
      </c>
      <c r="P2102">
        <v>97.454175152749499</v>
      </c>
      <c r="Q2102">
        <v>5.3454522139397997E-2</v>
      </c>
    </row>
    <row r="2103" spans="1:17" hidden="1" x14ac:dyDescent="0.3">
      <c r="A2103" t="s">
        <v>4363</v>
      </c>
      <c r="B2103" t="s">
        <v>4364</v>
      </c>
      <c r="C2103" t="str">
        <f>IFERROR(VLOOKUP(Table1[[#This Row],[Ticker]],[1]!Table1[[Symbol]:[Industry]],2,FALSE),"-")</f>
        <v>-</v>
      </c>
      <c r="D2103" t="s">
        <v>1152</v>
      </c>
      <c r="E2103">
        <v>284.58499999999998</v>
      </c>
      <c r="F2103">
        <v>11.99</v>
      </c>
      <c r="G2103">
        <v>-0.44994410874953</v>
      </c>
      <c r="H2103">
        <v>-10.1879117825899</v>
      </c>
      <c r="I2103">
        <v>-22.4652697991663</v>
      </c>
      <c r="J2103">
        <v>-3.62949037401463</v>
      </c>
      <c r="K2103">
        <v>12.2616483116101</v>
      </c>
      <c r="L2103">
        <v>11.8872559223172</v>
      </c>
      <c r="M2103">
        <v>47.202148033823299</v>
      </c>
      <c r="N2103">
        <v>1.3048458336329001</v>
      </c>
      <c r="O2103">
        <v>47.206005004170102</v>
      </c>
      <c r="P2103">
        <v>41.893491124260301</v>
      </c>
      <c r="Q2103">
        <v>2.3284850431817002E-2</v>
      </c>
    </row>
    <row r="2104" spans="1:17" hidden="1" x14ac:dyDescent="0.3">
      <c r="A2104" t="s">
        <v>4365</v>
      </c>
      <c r="B2104" t="s">
        <v>4366</v>
      </c>
      <c r="C2104" t="str">
        <f>IFERROR(VLOOKUP(Table1[[#This Row],[Ticker]],[1]!Table1[[Symbol]:[Industry]],2,FALSE),"-")</f>
        <v>-</v>
      </c>
      <c r="D2104" t="s">
        <v>119</v>
      </c>
      <c r="E2104">
        <v>284.31403299999999</v>
      </c>
      <c r="F2104">
        <v>366.9</v>
      </c>
      <c r="G2104">
        <v>-4.6239930925952901</v>
      </c>
      <c r="H2104">
        <v>-2.6254286993301901</v>
      </c>
      <c r="I2104">
        <v>-23.9060913248193</v>
      </c>
      <c r="J2104">
        <v>-3.32462205797313</v>
      </c>
      <c r="K2104">
        <v>354.87024601670203</v>
      </c>
      <c r="L2104">
        <v>353.03747009574403</v>
      </c>
      <c r="M2104">
        <v>45.9072579139212</v>
      </c>
      <c r="N2104">
        <v>1.4328081464234199</v>
      </c>
      <c r="O2104">
        <v>28.100299809212299</v>
      </c>
      <c r="P2104">
        <v>26.517241379310299</v>
      </c>
      <c r="Q2104">
        <v>1.3887522390588001E-2</v>
      </c>
    </row>
    <row r="2105" spans="1:17" hidden="1" x14ac:dyDescent="0.3">
      <c r="A2105" t="s">
        <v>4367</v>
      </c>
      <c r="B2105" t="s">
        <v>4368</v>
      </c>
      <c r="C2105" t="str">
        <f>IFERROR(VLOOKUP(Table1[[#This Row],[Ticker]],[1]!Table1[[Symbol]:[Industry]],2,FALSE),"-")</f>
        <v>-</v>
      </c>
      <c r="D2105" t="s">
        <v>46</v>
      </c>
      <c r="E2105">
        <v>284.09668520000002</v>
      </c>
      <c r="F2105">
        <v>124.79</v>
      </c>
      <c r="G2105">
        <v>80.210990405754501</v>
      </c>
      <c r="H2105">
        <v>27.5002700355918</v>
      </c>
      <c r="I2105">
        <v>57.001884899298503</v>
      </c>
      <c r="J2105">
        <v>8.1862639651041906</v>
      </c>
      <c r="K2105">
        <v>97.128029054646305</v>
      </c>
      <c r="L2105">
        <v>85.898514958846704</v>
      </c>
      <c r="M2105">
        <v>77.348599870149002</v>
      </c>
      <c r="N2105">
        <v>3.1196548928155301</v>
      </c>
      <c r="O2105">
        <v>4.3833640516066801</v>
      </c>
      <c r="P2105">
        <v>118.929824561403</v>
      </c>
      <c r="Q2105">
        <v>1.4183039002374E-2</v>
      </c>
    </row>
    <row r="2106" spans="1:17" hidden="1" x14ac:dyDescent="0.3">
      <c r="A2106" t="s">
        <v>4369</v>
      </c>
      <c r="B2106" t="s">
        <v>4370</v>
      </c>
      <c r="C2106" t="str">
        <f>IFERROR(VLOOKUP(Table1[[#This Row],[Ticker]],[1]!Table1[[Symbol]:[Industry]],2,FALSE),"-")</f>
        <v>-</v>
      </c>
      <c r="D2106" t="s">
        <v>230</v>
      </c>
      <c r="E2106">
        <v>283.88440000000003</v>
      </c>
      <c r="F2106">
        <v>237.85</v>
      </c>
      <c r="G2106">
        <v>-0.92296559215373997</v>
      </c>
      <c r="H2106">
        <v>-6.7318462088194897</v>
      </c>
      <c r="I2106">
        <v>-26.368428638720498</v>
      </c>
      <c r="J2106">
        <v>-4.6056161193711498</v>
      </c>
      <c r="K2106">
        <v>251.289614138253</v>
      </c>
      <c r="L2106">
        <v>248.121422420729</v>
      </c>
      <c r="M2106">
        <v>39.102192035373598</v>
      </c>
      <c r="N2106">
        <v>1.4450172148595399</v>
      </c>
      <c r="O2106">
        <v>39.457641370611697</v>
      </c>
      <c r="P2106">
        <v>26.080042406573</v>
      </c>
      <c r="Q2106">
        <v>-3.1287792838061997E-2</v>
      </c>
    </row>
    <row r="2107" spans="1:17" hidden="1" x14ac:dyDescent="0.3">
      <c r="A2107" t="s">
        <v>4371</v>
      </c>
      <c r="B2107" t="s">
        <v>4372</v>
      </c>
      <c r="C2107" t="str">
        <f>IFERROR(VLOOKUP(Table1[[#This Row],[Ticker]],[1]!Table1[[Symbol]:[Industry]],2,FALSE),"-")</f>
        <v>-</v>
      </c>
      <c r="E2107">
        <v>282.48880000000003</v>
      </c>
      <c r="F2107">
        <v>200.5</v>
      </c>
      <c r="G2107">
        <v>47.564920639327497</v>
      </c>
      <c r="H2107">
        <v>5.3949160087049703</v>
      </c>
      <c r="I2107">
        <v>4.8431983187230401</v>
      </c>
      <c r="J2107">
        <v>1.5133667688425101</v>
      </c>
      <c r="K2107">
        <v>190.430576802171</v>
      </c>
      <c r="L2107">
        <v>183.05763513659201</v>
      </c>
      <c r="M2107">
        <v>75.432504042572802</v>
      </c>
      <c r="N2107">
        <v>1.3230708245243099</v>
      </c>
      <c r="O2107">
        <v>25.586034912718201</v>
      </c>
      <c r="P2107">
        <v>81.941923774954603</v>
      </c>
    </row>
    <row r="2108" spans="1:17" hidden="1" x14ac:dyDescent="0.3">
      <c r="A2108" t="s">
        <v>4373</v>
      </c>
      <c r="B2108" t="s">
        <v>4374</v>
      </c>
      <c r="C2108" t="str">
        <f>IFERROR(VLOOKUP(Table1[[#This Row],[Ticker]],[1]!Table1[[Symbol]:[Industry]],2,FALSE),"-")</f>
        <v>-</v>
      </c>
      <c r="E2108">
        <v>282.46737689999998</v>
      </c>
      <c r="F2108">
        <v>193.4</v>
      </c>
      <c r="G2108">
        <v>-34.486686909146698</v>
      </c>
      <c r="H2108">
        <v>0.185974227772714</v>
      </c>
      <c r="I2108">
        <v>-46.699862975662803</v>
      </c>
      <c r="J2108">
        <v>-7.5325047907905098</v>
      </c>
      <c r="K2108">
        <v>221.26557071465299</v>
      </c>
      <c r="L2108">
        <v>246.62383878158499</v>
      </c>
      <c r="M2108">
        <v>48.2105638712193</v>
      </c>
      <c r="N2108">
        <v>0.67217630853994403</v>
      </c>
      <c r="O2108">
        <v>78.386763185108506</v>
      </c>
      <c r="P2108">
        <v>7.44444444444445</v>
      </c>
      <c r="Q2108">
        <v>0.11267660792843499</v>
      </c>
    </row>
    <row r="2109" spans="1:17" hidden="1" x14ac:dyDescent="0.3">
      <c r="A2109" t="s">
        <v>4375</v>
      </c>
      <c r="B2109" t="s">
        <v>4376</v>
      </c>
      <c r="C2109" t="str">
        <f>IFERROR(VLOOKUP(Table1[[#This Row],[Ticker]],[1]!Table1[[Symbol]:[Industry]],2,FALSE),"-")</f>
        <v>-</v>
      </c>
      <c r="D2109" t="s">
        <v>278</v>
      </c>
      <c r="E2109">
        <v>282.37992450000002</v>
      </c>
      <c r="F2109">
        <v>397.9</v>
      </c>
      <c r="G2109">
        <v>-17.470446943638699</v>
      </c>
      <c r="H2109">
        <v>-3.6647704213334298</v>
      </c>
      <c r="I2109">
        <v>-1.9087810882117999</v>
      </c>
      <c r="J2109">
        <v>-5.8623670863433999</v>
      </c>
      <c r="K2109">
        <v>397.44690610483798</v>
      </c>
      <c r="L2109">
        <v>382.60228043310099</v>
      </c>
      <c r="M2109">
        <v>49.817252914065101</v>
      </c>
      <c r="N2109">
        <v>0.56779601955376702</v>
      </c>
      <c r="O2109">
        <v>29.1656195023875</v>
      </c>
      <c r="P2109">
        <v>22.242703533026098</v>
      </c>
      <c r="Q2109">
        <v>0.11332200471286499</v>
      </c>
    </row>
    <row r="2110" spans="1:17" hidden="1" x14ac:dyDescent="0.3">
      <c r="A2110" t="s">
        <v>4377</v>
      </c>
      <c r="B2110" t="s">
        <v>4378</v>
      </c>
      <c r="C2110" t="str">
        <f>IFERROR(VLOOKUP(Table1[[#This Row],[Ticker]],[1]!Table1[[Symbol]:[Industry]],2,FALSE),"-")</f>
        <v>-</v>
      </c>
      <c r="D2110" t="s">
        <v>21</v>
      </c>
      <c r="E2110">
        <v>281.48143920000001</v>
      </c>
      <c r="F2110">
        <v>49.7</v>
      </c>
      <c r="G2110">
        <v>-5.3741189526389004</v>
      </c>
      <c r="H2110">
        <v>0.67402370128098898</v>
      </c>
      <c r="I2110">
        <v>7.240273154004</v>
      </c>
      <c r="J2110">
        <v>-3.2787124390782698</v>
      </c>
      <c r="K2110">
        <v>49.025968669555702</v>
      </c>
      <c r="M2110">
        <v>44.907376009916803</v>
      </c>
      <c r="N2110">
        <v>0.52560479702253704</v>
      </c>
      <c r="O2110">
        <v>24.748490945674</v>
      </c>
      <c r="P2110">
        <v>84.074074074074005</v>
      </c>
    </row>
    <row r="2111" spans="1:17" hidden="1" x14ac:dyDescent="0.3">
      <c r="A2111" t="s">
        <v>4379</v>
      </c>
      <c r="B2111" t="s">
        <v>4380</v>
      </c>
      <c r="C2111" t="str">
        <f>IFERROR(VLOOKUP(Table1[[#This Row],[Ticker]],[1]!Table1[[Symbol]:[Industry]],2,FALSE),"-")</f>
        <v>-</v>
      </c>
      <c r="D2111" t="s">
        <v>302</v>
      </c>
      <c r="E2111">
        <v>280.002438144</v>
      </c>
      <c r="F2111">
        <v>61.68</v>
      </c>
      <c r="G2111">
        <v>-27.777249351850902</v>
      </c>
      <c r="H2111">
        <v>16.554926978970101</v>
      </c>
      <c r="I2111">
        <v>-15.5905735939482</v>
      </c>
      <c r="J2111">
        <v>-3.1489918741300098</v>
      </c>
      <c r="K2111">
        <v>55.322640223286498</v>
      </c>
      <c r="L2111">
        <v>59.313907410485498</v>
      </c>
      <c r="M2111">
        <v>73.989332782383002</v>
      </c>
      <c r="N2111">
        <v>3.8797714340684699</v>
      </c>
      <c r="O2111">
        <v>61.640726329442202</v>
      </c>
      <c r="P2111">
        <v>38.918918918918898</v>
      </c>
      <c r="Q2111">
        <v>0.13933609365528499</v>
      </c>
    </row>
    <row r="2112" spans="1:17" hidden="1" x14ac:dyDescent="0.3">
      <c r="A2112" t="s">
        <v>4381</v>
      </c>
      <c r="B2112" t="s">
        <v>4382</v>
      </c>
      <c r="C2112" t="str">
        <f>IFERROR(VLOOKUP(Table1[[#This Row],[Ticker]],[1]!Table1[[Symbol]:[Industry]],2,FALSE),"-")</f>
        <v>-</v>
      </c>
      <c r="D2112" t="s">
        <v>613</v>
      </c>
      <c r="E2112">
        <v>279.69101921999999</v>
      </c>
      <c r="F2112">
        <v>583.29999999999995</v>
      </c>
      <c r="G2112">
        <v>-38.5818748767405</v>
      </c>
      <c r="H2112">
        <v>-0.39223610691431199</v>
      </c>
      <c r="I2112">
        <v>-22.210532062377698</v>
      </c>
      <c r="J2112">
        <v>0.64898213335779698</v>
      </c>
      <c r="K2112">
        <v>582.80257198388199</v>
      </c>
      <c r="L2112">
        <v>615.10520266400704</v>
      </c>
      <c r="M2112">
        <v>49.055577409724698</v>
      </c>
      <c r="N2112">
        <v>0.78645976197582501</v>
      </c>
      <c r="O2112">
        <v>32.8475912909309</v>
      </c>
      <c r="P2112">
        <v>20.466749277158101</v>
      </c>
    </row>
    <row r="2113" spans="1:17" hidden="1" x14ac:dyDescent="0.3">
      <c r="A2113" t="s">
        <v>4383</v>
      </c>
      <c r="B2113" t="s">
        <v>4384</v>
      </c>
      <c r="C2113" t="str">
        <f>IFERROR(VLOOKUP(Table1[[#This Row],[Ticker]],[1]!Table1[[Symbol]:[Industry]],2,FALSE),"-")</f>
        <v>-</v>
      </c>
      <c r="D2113" t="s">
        <v>613</v>
      </c>
      <c r="E2113">
        <v>279.58181999999999</v>
      </c>
      <c r="F2113">
        <v>69.010000000000005</v>
      </c>
      <c r="G2113">
        <v>1.7291879318783601</v>
      </c>
      <c r="H2113">
        <v>-7.78219749687569</v>
      </c>
      <c r="I2113">
        <v>-1.4126721303324901</v>
      </c>
      <c r="J2113">
        <v>9.6392599100814103E-2</v>
      </c>
      <c r="K2113">
        <v>68.803044431354905</v>
      </c>
      <c r="L2113">
        <v>65.638726535440796</v>
      </c>
      <c r="M2113">
        <v>60.189004428611703</v>
      </c>
      <c r="N2113">
        <v>1.3986769342084799</v>
      </c>
      <c r="O2113">
        <v>14.476162874945601</v>
      </c>
      <c r="P2113">
        <v>37.3333333333333</v>
      </c>
      <c r="Q2113">
        <v>8.0463616420107006E-2</v>
      </c>
    </row>
    <row r="2114" spans="1:17" hidden="1" x14ac:dyDescent="0.3">
      <c r="A2114" t="s">
        <v>4385</v>
      </c>
      <c r="B2114" t="s">
        <v>4386</v>
      </c>
      <c r="C2114" t="str">
        <f>IFERROR(VLOOKUP(Table1[[#This Row],[Ticker]],[1]!Table1[[Symbol]:[Industry]],2,FALSE),"-")</f>
        <v>-</v>
      </c>
      <c r="D2114" t="s">
        <v>930</v>
      </c>
      <c r="E2114">
        <v>279.05062500000003</v>
      </c>
      <c r="F2114">
        <v>287.8</v>
      </c>
      <c r="G2114">
        <v>47.820732582979701</v>
      </c>
      <c r="H2114">
        <v>-8.8410859398933503</v>
      </c>
      <c r="I2114">
        <v>50.9604442048091</v>
      </c>
      <c r="J2114">
        <v>-6.0377451084200304</v>
      </c>
      <c r="K2114">
        <v>263.64432088872297</v>
      </c>
      <c r="L2114">
        <v>208.80262200895399</v>
      </c>
      <c r="M2114">
        <v>39.107169443143299</v>
      </c>
      <c r="N2114">
        <v>9.3252198274139705E-2</v>
      </c>
      <c r="O2114">
        <v>20.3266157053509</v>
      </c>
      <c r="P2114">
        <v>83.721672518353003</v>
      </c>
      <c r="Q2114">
        <v>7.5058321130357E-2</v>
      </c>
    </row>
    <row r="2115" spans="1:17" hidden="1" x14ac:dyDescent="0.3">
      <c r="A2115" t="s">
        <v>4387</v>
      </c>
      <c r="B2115" t="s">
        <v>4388</v>
      </c>
      <c r="C2115" t="str">
        <f>IFERROR(VLOOKUP(Table1[[#This Row],[Ticker]],[1]!Table1[[Symbol]:[Industry]],2,FALSE),"-")</f>
        <v>-</v>
      </c>
      <c r="E2115">
        <v>278.71875</v>
      </c>
      <c r="F2115">
        <v>1249.95</v>
      </c>
      <c r="G2115">
        <v>218.815563928156</v>
      </c>
      <c r="H2115">
        <v>-9.1179274614861701</v>
      </c>
      <c r="I2115">
        <v>38.170766303499597</v>
      </c>
      <c r="J2115">
        <v>-2.61053411045404</v>
      </c>
      <c r="K2115">
        <v>1133.45946289482</v>
      </c>
      <c r="L2115">
        <v>831.75286626745606</v>
      </c>
      <c r="M2115">
        <v>49.521826738271898</v>
      </c>
      <c r="N2115">
        <v>0.74550016502049699</v>
      </c>
      <c r="O2115">
        <v>15.184607384295299</v>
      </c>
      <c r="P2115">
        <v>271.732342007434</v>
      </c>
      <c r="Q2115">
        <v>0.19371950481571801</v>
      </c>
    </row>
    <row r="2116" spans="1:17" hidden="1" x14ac:dyDescent="0.3">
      <c r="A2116" t="s">
        <v>4389</v>
      </c>
      <c r="B2116" t="s">
        <v>4390</v>
      </c>
      <c r="C2116" t="str">
        <f>IFERROR(VLOOKUP(Table1[[#This Row],[Ticker]],[1]!Table1[[Symbol]:[Industry]],2,FALSE),"-")</f>
        <v>-</v>
      </c>
      <c r="D2116" t="s">
        <v>1113</v>
      </c>
      <c r="E2116">
        <v>278.54361599999999</v>
      </c>
      <c r="F2116">
        <v>10.41</v>
      </c>
      <c r="G2116">
        <v>-40.3852331510273</v>
      </c>
      <c r="H2116">
        <v>-7.06791178258998</v>
      </c>
      <c r="I2116">
        <v>-12.9297557999585</v>
      </c>
      <c r="J2116">
        <v>-2.4866332311574801</v>
      </c>
      <c r="M2116">
        <v>3.4927125174464799</v>
      </c>
      <c r="O2116">
        <v>18.155619596541701</v>
      </c>
      <c r="P2116">
        <v>0</v>
      </c>
    </row>
    <row r="2117" spans="1:17" hidden="1" x14ac:dyDescent="0.3">
      <c r="A2117" t="s">
        <v>4391</v>
      </c>
      <c r="B2117" t="s">
        <v>4392</v>
      </c>
      <c r="C2117" t="str">
        <f>IFERROR(VLOOKUP(Table1[[#This Row],[Ticker]],[1]!Table1[[Symbol]:[Industry]],2,FALSE),"-")</f>
        <v>-</v>
      </c>
      <c r="D2117" t="s">
        <v>126</v>
      </c>
      <c r="E2117">
        <v>278.30591750000002</v>
      </c>
      <c r="F2117">
        <v>272</v>
      </c>
      <c r="G2117">
        <v>47.590497869084501</v>
      </c>
      <c r="H2117">
        <v>-12.585153161900299</v>
      </c>
      <c r="I2117">
        <v>47.279175289263598</v>
      </c>
      <c r="J2117">
        <v>-1.71429045807914</v>
      </c>
      <c r="K2117">
        <v>274.43487799996399</v>
      </c>
      <c r="L2117">
        <v>220.992290518945</v>
      </c>
      <c r="M2117">
        <v>39.689128214770399</v>
      </c>
      <c r="N2117">
        <v>0.49117487145773903</v>
      </c>
      <c r="O2117">
        <v>25.514705882352899</v>
      </c>
      <c r="P2117">
        <v>173.22953289804099</v>
      </c>
      <c r="Q2117">
        <v>0.13547163732098499</v>
      </c>
    </row>
    <row r="2118" spans="1:17" hidden="1" x14ac:dyDescent="0.3">
      <c r="A2118" t="s">
        <v>4393</v>
      </c>
      <c r="B2118" t="s">
        <v>4394</v>
      </c>
      <c r="C2118" t="str">
        <f>IFERROR(VLOOKUP(Table1[[#This Row],[Ticker]],[1]!Table1[[Symbol]:[Industry]],2,FALSE),"-")</f>
        <v>-</v>
      </c>
      <c r="D2118" t="s">
        <v>535</v>
      </c>
      <c r="E2118">
        <v>277.75</v>
      </c>
      <c r="F2118">
        <v>274.89999999999998</v>
      </c>
      <c r="G2118">
        <v>-12.817824796094101</v>
      </c>
      <c r="H2118">
        <v>-21.075031423512399</v>
      </c>
      <c r="I2118">
        <v>8.2067263876355803</v>
      </c>
      <c r="J2118">
        <v>-5.9947957876006797</v>
      </c>
      <c r="K2118">
        <v>301.247321655473</v>
      </c>
      <c r="L2118">
        <v>287.920126885385</v>
      </c>
      <c r="M2118">
        <v>30.312446610096799</v>
      </c>
      <c r="N2118">
        <v>0.55224139876245804</v>
      </c>
      <c r="O2118">
        <v>35.794834485267302</v>
      </c>
      <c r="P2118">
        <v>33.966861598440502</v>
      </c>
      <c r="Q2118">
        <v>0.130532515247025</v>
      </c>
    </row>
    <row r="2119" spans="1:17" hidden="1" x14ac:dyDescent="0.3">
      <c r="A2119" t="s">
        <v>4395</v>
      </c>
      <c r="B2119" t="s">
        <v>4396</v>
      </c>
      <c r="C2119" t="str">
        <f>IFERROR(VLOOKUP(Table1[[#This Row],[Ticker]],[1]!Table1[[Symbol]:[Industry]],2,FALSE),"-")</f>
        <v>-</v>
      </c>
      <c r="D2119" t="s">
        <v>286</v>
      </c>
      <c r="E2119">
        <v>277.14020054999997</v>
      </c>
      <c r="F2119">
        <v>39.18</v>
      </c>
      <c r="G2119">
        <v>-6.4799918391528397</v>
      </c>
      <c r="H2119">
        <v>-21.396461793298901</v>
      </c>
      <c r="I2119">
        <v>-27.6969360554804</v>
      </c>
      <c r="J2119">
        <v>1.3285756969504701</v>
      </c>
      <c r="K2119">
        <v>43.093023348514002</v>
      </c>
      <c r="L2119">
        <v>44.709762129338699</v>
      </c>
      <c r="M2119">
        <v>40.432517568825801</v>
      </c>
      <c r="N2119">
        <v>1.11569419554718</v>
      </c>
      <c r="O2119">
        <v>69.193466054109194</v>
      </c>
      <c r="P2119">
        <v>65.177065767284901</v>
      </c>
      <c r="Q2119">
        <v>7.7715818031145995E-2</v>
      </c>
    </row>
    <row r="2120" spans="1:17" hidden="1" x14ac:dyDescent="0.3">
      <c r="A2120" t="s">
        <v>4397</v>
      </c>
      <c r="B2120" t="s">
        <v>4398</v>
      </c>
      <c r="C2120" t="str">
        <f>IFERROR(VLOOKUP(Table1[[#This Row],[Ticker]],[1]!Table1[[Symbol]:[Industry]],2,FALSE),"-")</f>
        <v>-</v>
      </c>
      <c r="D2120" t="s">
        <v>46</v>
      </c>
      <c r="E2120">
        <v>277.10039039999998</v>
      </c>
      <c r="F2120">
        <v>40.11</v>
      </c>
      <c r="G2120">
        <v>-57.730051156028701</v>
      </c>
      <c r="H2120">
        <v>-12.2788298967338</v>
      </c>
      <c r="I2120">
        <v>-69.387587830636804</v>
      </c>
      <c r="J2120">
        <v>-1.7216635661614199</v>
      </c>
      <c r="K2120">
        <v>41.7763552122343</v>
      </c>
      <c r="L2120">
        <v>57.876908390540599</v>
      </c>
      <c r="M2120">
        <v>45.107583643660902</v>
      </c>
      <c r="N2120">
        <v>0.61599801214362804</v>
      </c>
      <c r="O2120">
        <v>197.93069060084699</v>
      </c>
      <c r="P2120">
        <v>21.1782477341389</v>
      </c>
      <c r="Q2120">
        <v>-3.0693872919318001E-2</v>
      </c>
    </row>
    <row r="2121" spans="1:17" hidden="1" x14ac:dyDescent="0.3">
      <c r="A2121" t="s">
        <v>4399</v>
      </c>
      <c r="B2121" t="s">
        <v>4400</v>
      </c>
      <c r="C2121" t="str">
        <f>IFERROR(VLOOKUP(Table1[[#This Row],[Ticker]],[1]!Table1[[Symbol]:[Industry]],2,FALSE),"-")</f>
        <v>-</v>
      </c>
      <c r="D2121" t="s">
        <v>46</v>
      </c>
      <c r="E2121">
        <v>276.875</v>
      </c>
      <c r="F2121">
        <v>220.7</v>
      </c>
      <c r="G2121">
        <v>61.566494973843596</v>
      </c>
      <c r="H2121">
        <v>17.6862326400006</v>
      </c>
      <c r="I2121">
        <v>28.8196529297316</v>
      </c>
      <c r="J2121">
        <v>-1.48572331305012</v>
      </c>
      <c r="K2121">
        <v>192.42431881540301</v>
      </c>
      <c r="L2121">
        <v>162.44436135832899</v>
      </c>
      <c r="M2121">
        <v>64.081024981116499</v>
      </c>
      <c r="N2121">
        <v>0.95404317639837399</v>
      </c>
      <c r="O2121">
        <v>15.405527865881201</v>
      </c>
      <c r="P2121">
        <v>120.589705147426</v>
      </c>
      <c r="Q2121">
        <v>0.17757368877159099</v>
      </c>
    </row>
    <row r="2122" spans="1:17" hidden="1" x14ac:dyDescent="0.3">
      <c r="A2122" t="s">
        <v>4401</v>
      </c>
      <c r="B2122" t="s">
        <v>4402</v>
      </c>
      <c r="C2122" t="str">
        <f>IFERROR(VLOOKUP(Table1[[#This Row],[Ticker]],[1]!Table1[[Symbol]:[Industry]],2,FALSE),"-")</f>
        <v>-</v>
      </c>
      <c r="D2122" t="s">
        <v>998</v>
      </c>
      <c r="E2122">
        <v>276.85429060199999</v>
      </c>
      <c r="F2122">
        <v>12.44</v>
      </c>
      <c r="G2122">
        <v>17.390346272375599</v>
      </c>
      <c r="H2122">
        <v>-10.518892174746799</v>
      </c>
      <c r="I2122">
        <v>-4.6275683452287097</v>
      </c>
      <c r="J2122">
        <v>-2.8105198708335899</v>
      </c>
      <c r="K2122">
        <v>12.6470391529077</v>
      </c>
      <c r="L2122">
        <v>12.3256840739949</v>
      </c>
      <c r="M2122">
        <v>47.467073724951703</v>
      </c>
      <c r="N2122">
        <v>0.78476150052082105</v>
      </c>
      <c r="O2122">
        <v>50.3215434083601</v>
      </c>
      <c r="P2122">
        <v>57.468354430379698</v>
      </c>
      <c r="Q2122">
        <v>2.8802084050790999E-2</v>
      </c>
    </row>
    <row r="2123" spans="1:17" hidden="1" x14ac:dyDescent="0.3">
      <c r="A2123" t="s">
        <v>4403</v>
      </c>
      <c r="B2123" t="s">
        <v>4404</v>
      </c>
      <c r="C2123" t="str">
        <f>IFERROR(VLOOKUP(Table1[[#This Row],[Ticker]],[1]!Table1[[Symbol]:[Industry]],2,FALSE),"-")</f>
        <v>-</v>
      </c>
      <c r="D2123" t="s">
        <v>249</v>
      </c>
      <c r="E2123">
        <v>276.703242015</v>
      </c>
      <c r="F2123">
        <v>27.29</v>
      </c>
      <c r="G2123">
        <v>19.4996639539604</v>
      </c>
      <c r="H2123">
        <v>-1.94886416354236</v>
      </c>
      <c r="I2123">
        <v>-15.197968705102699</v>
      </c>
      <c r="J2123">
        <v>-9.0804273073211004</v>
      </c>
      <c r="K2123">
        <v>26.2254680525418</v>
      </c>
      <c r="L2123">
        <v>25.562157926348501</v>
      </c>
      <c r="M2123">
        <v>45.650464414600698</v>
      </c>
      <c r="N2123">
        <v>2.3655145441098</v>
      </c>
      <c r="O2123">
        <v>38.695492854525398</v>
      </c>
      <c r="P2123">
        <v>57.291066282420701</v>
      </c>
      <c r="Q2123">
        <v>-1.3173537221875E-2</v>
      </c>
    </row>
    <row r="2124" spans="1:17" hidden="1" x14ac:dyDescent="0.3">
      <c r="A2124" t="s">
        <v>4405</v>
      </c>
      <c r="B2124" t="s">
        <v>4406</v>
      </c>
      <c r="C2124" t="str">
        <f>IFERROR(VLOOKUP(Table1[[#This Row],[Ticker]],[1]!Table1[[Symbol]:[Industry]],2,FALSE),"-")</f>
        <v>-</v>
      </c>
      <c r="E2124">
        <v>276.31958608000002</v>
      </c>
      <c r="F2124">
        <v>118.75</v>
      </c>
      <c r="G2124">
        <v>-15.483825107542801</v>
      </c>
      <c r="H2124">
        <v>3.1757529347589499</v>
      </c>
      <c r="I2124">
        <v>-0.72307777407148</v>
      </c>
      <c r="J2124">
        <v>7.7570314861914396</v>
      </c>
      <c r="M2124">
        <v>100</v>
      </c>
      <c r="O2124">
        <v>0</v>
      </c>
      <c r="P2124">
        <v>15.7407407407407</v>
      </c>
    </row>
    <row r="2125" spans="1:17" hidden="1" x14ac:dyDescent="0.3">
      <c r="A2125" t="s">
        <v>4407</v>
      </c>
      <c r="B2125" t="s">
        <v>4408</v>
      </c>
      <c r="C2125" t="str">
        <f>IFERROR(VLOOKUP(Table1[[#This Row],[Ticker]],[1]!Table1[[Symbol]:[Industry]],2,FALSE),"-")</f>
        <v>-</v>
      </c>
      <c r="E2125">
        <v>276.02241299999997</v>
      </c>
      <c r="F2125">
        <v>887.9</v>
      </c>
      <c r="G2125">
        <v>845.199965246376</v>
      </c>
      <c r="H2125">
        <v>17.1608006814166</v>
      </c>
      <c r="I2125">
        <v>859.96071257984795</v>
      </c>
      <c r="J2125">
        <v>-7.2685565101905896</v>
      </c>
      <c r="K2125">
        <v>727.096858272541</v>
      </c>
      <c r="M2125">
        <v>55.220388104804499</v>
      </c>
      <c r="N2125">
        <v>1.34117350793251</v>
      </c>
      <c r="O2125">
        <v>10.2601644329316</v>
      </c>
      <c r="P2125">
        <v>919.40298507462603</v>
      </c>
    </row>
    <row r="2126" spans="1:17" hidden="1" x14ac:dyDescent="0.3">
      <c r="A2126" t="s">
        <v>4409</v>
      </c>
      <c r="B2126" t="s">
        <v>4410</v>
      </c>
      <c r="C2126" t="str">
        <f>IFERROR(VLOOKUP(Table1[[#This Row],[Ticker]],[1]!Table1[[Symbol]:[Industry]],2,FALSE),"-")</f>
        <v>-</v>
      </c>
      <c r="D2126" t="s">
        <v>46</v>
      </c>
      <c r="E2126">
        <v>275.58523911999998</v>
      </c>
      <c r="F2126">
        <v>54</v>
      </c>
      <c r="G2126">
        <v>41.502184725385703</v>
      </c>
      <c r="H2126">
        <v>3.8191849916035601</v>
      </c>
      <c r="I2126">
        <v>-4.7623397012732998</v>
      </c>
      <c r="J2126">
        <v>-6.8344593181140096</v>
      </c>
      <c r="K2126">
        <v>53.356562413572803</v>
      </c>
      <c r="L2126">
        <v>43.0583921111756</v>
      </c>
      <c r="M2126">
        <v>56.644401219913</v>
      </c>
      <c r="N2126">
        <v>1.0011152198156901</v>
      </c>
      <c r="O2126">
        <v>24.074074074074002</v>
      </c>
      <c r="P2126">
        <v>113.34364168856</v>
      </c>
      <c r="Q2126">
        <v>0.168471907847108</v>
      </c>
    </row>
    <row r="2127" spans="1:17" hidden="1" x14ac:dyDescent="0.3">
      <c r="A2127" t="s">
        <v>4411</v>
      </c>
      <c r="B2127" t="s">
        <v>4412</v>
      </c>
      <c r="C2127" t="str">
        <f>IFERROR(VLOOKUP(Table1[[#This Row],[Ticker]],[1]!Table1[[Symbol]:[Industry]],2,FALSE),"-")</f>
        <v>-</v>
      </c>
      <c r="E2127">
        <v>275.47318200000001</v>
      </c>
      <c r="F2127">
        <v>19.09</v>
      </c>
      <c r="G2127">
        <v>-58.069159933546402</v>
      </c>
      <c r="H2127">
        <v>-4.0542131524529896</v>
      </c>
      <c r="I2127">
        <v>-11.783523501183801</v>
      </c>
      <c r="J2127">
        <v>-3.79896918916273</v>
      </c>
      <c r="K2127">
        <v>18.642216325440199</v>
      </c>
      <c r="L2127">
        <v>19.4035188496666</v>
      </c>
      <c r="M2127">
        <v>53.5204997210854</v>
      </c>
      <c r="N2127">
        <v>0.244307693809247</v>
      </c>
      <c r="O2127">
        <v>69.931901519119904</v>
      </c>
      <c r="P2127">
        <v>35.390070921985803</v>
      </c>
      <c r="Q2127">
        <v>0.21234963322494599</v>
      </c>
    </row>
    <row r="2128" spans="1:17" hidden="1" x14ac:dyDescent="0.3">
      <c r="A2128" t="s">
        <v>4413</v>
      </c>
      <c r="B2128" t="s">
        <v>4414</v>
      </c>
      <c r="C2128" t="str">
        <f>IFERROR(VLOOKUP(Table1[[#This Row],[Ticker]],[1]!Table1[[Symbol]:[Industry]],2,FALSE),"-")</f>
        <v>-</v>
      </c>
      <c r="D2128" t="s">
        <v>197</v>
      </c>
      <c r="E2128">
        <v>275.42291499999999</v>
      </c>
      <c r="F2128">
        <v>739.45</v>
      </c>
      <c r="G2128">
        <v>-17.400519610048502</v>
      </c>
      <c r="H2128">
        <v>-8.98541764546761</v>
      </c>
      <c r="I2128">
        <v>-9.6508956659736604</v>
      </c>
      <c r="J2128">
        <v>-3.4615635932744802</v>
      </c>
      <c r="K2128">
        <v>726.89363818113804</v>
      </c>
      <c r="L2128">
        <v>727.94643794852004</v>
      </c>
      <c r="M2128">
        <v>45.755524426098603</v>
      </c>
      <c r="N2128">
        <v>0.98232936563693896</v>
      </c>
      <c r="O2128">
        <v>21.5768476570423</v>
      </c>
      <c r="P2128">
        <v>15.1791277258567</v>
      </c>
      <c r="Q2128">
        <v>2.1027143775532001E-2</v>
      </c>
    </row>
    <row r="2129" spans="1:17" hidden="1" x14ac:dyDescent="0.3">
      <c r="A2129" t="s">
        <v>4415</v>
      </c>
      <c r="B2129" t="s">
        <v>4416</v>
      </c>
      <c r="C2129" t="str">
        <f>IFERROR(VLOOKUP(Table1[[#This Row],[Ticker]],[1]!Table1[[Symbol]:[Industry]],2,FALSE),"-")</f>
        <v>-</v>
      </c>
      <c r="D2129" t="s">
        <v>98</v>
      </c>
      <c r="E2129">
        <v>274.66970201999999</v>
      </c>
      <c r="F2129">
        <v>27.27</v>
      </c>
      <c r="G2129">
        <v>138.40173053239801</v>
      </c>
      <c r="H2129">
        <v>9.7814032859031705</v>
      </c>
      <c r="I2129">
        <v>20.153414560754101</v>
      </c>
      <c r="J2129">
        <v>-3.6453817827217998</v>
      </c>
      <c r="K2129">
        <v>23.735712765818899</v>
      </c>
      <c r="L2129">
        <v>21.248634735211201</v>
      </c>
      <c r="M2129">
        <v>55.294973909971503</v>
      </c>
      <c r="N2129">
        <v>2.2902220801424602</v>
      </c>
      <c r="O2129">
        <v>21.7455078841217</v>
      </c>
      <c r="P2129">
        <v>175.45454545454501</v>
      </c>
      <c r="Q2129">
        <v>9.9105339849130003E-2</v>
      </c>
    </row>
    <row r="2130" spans="1:17" hidden="1" x14ac:dyDescent="0.3">
      <c r="A2130" t="s">
        <v>4417</v>
      </c>
      <c r="B2130" t="s">
        <v>4418</v>
      </c>
      <c r="C2130" t="str">
        <f>IFERROR(VLOOKUP(Table1[[#This Row],[Ticker]],[1]!Table1[[Symbol]:[Industry]],2,FALSE),"-")</f>
        <v>-</v>
      </c>
      <c r="D2130" t="s">
        <v>21</v>
      </c>
      <c r="E2130">
        <v>274.633841862</v>
      </c>
      <c r="F2130">
        <v>181.69</v>
      </c>
      <c r="G2130">
        <v>141.085723253488</v>
      </c>
      <c r="H2130">
        <v>0.61081725536236497</v>
      </c>
      <c r="I2130">
        <v>-11.992659680908201</v>
      </c>
      <c r="J2130">
        <v>-9.2144619773348495</v>
      </c>
      <c r="K2130">
        <v>174.20184154984599</v>
      </c>
      <c r="L2130">
        <v>157.28198949016601</v>
      </c>
      <c r="M2130">
        <v>67.165508125952996</v>
      </c>
      <c r="N2130">
        <v>1.4095744617633601</v>
      </c>
      <c r="O2130">
        <v>22.543893444878599</v>
      </c>
      <c r="P2130">
        <v>175.28787878787799</v>
      </c>
      <c r="Q2130">
        <v>9.3782142734641999E-2</v>
      </c>
    </row>
    <row r="2131" spans="1:17" hidden="1" x14ac:dyDescent="0.3">
      <c r="A2131" t="s">
        <v>4419</v>
      </c>
      <c r="B2131" t="s">
        <v>4420</v>
      </c>
      <c r="C2131" t="str">
        <f>IFERROR(VLOOKUP(Table1[[#This Row],[Ticker]],[1]!Table1[[Symbol]:[Industry]],2,FALSE),"-")</f>
        <v>-</v>
      </c>
      <c r="D2131" t="s">
        <v>140</v>
      </c>
      <c r="E2131">
        <v>273.731281056</v>
      </c>
      <c r="F2131">
        <v>141.93</v>
      </c>
      <c r="G2131">
        <v>158.14689799651299</v>
      </c>
      <c r="H2131">
        <v>38.208821156689901</v>
      </c>
      <c r="I2131">
        <v>98.075627656936305</v>
      </c>
      <c r="J2131">
        <v>-11.333565125965301</v>
      </c>
      <c r="K2131">
        <v>97.6425740922367</v>
      </c>
      <c r="L2131">
        <v>72.910017993225694</v>
      </c>
      <c r="M2131">
        <v>66.347762580019804</v>
      </c>
      <c r="N2131">
        <v>1.91560430012059</v>
      </c>
      <c r="O2131">
        <v>12.928908616923801</v>
      </c>
      <c r="P2131">
        <v>245.74908647990199</v>
      </c>
      <c r="Q2131">
        <v>0.124511456425457</v>
      </c>
    </row>
    <row r="2132" spans="1:17" hidden="1" x14ac:dyDescent="0.3">
      <c r="A2132" t="s">
        <v>4421</v>
      </c>
      <c r="B2132" t="s">
        <v>4422</v>
      </c>
      <c r="C2132" t="str">
        <f>IFERROR(VLOOKUP(Table1[[#This Row],[Ticker]],[1]!Table1[[Symbol]:[Industry]],2,FALSE),"-")</f>
        <v>-</v>
      </c>
      <c r="D2132" t="s">
        <v>49</v>
      </c>
      <c r="E2132">
        <v>273.34047399999997</v>
      </c>
      <c r="F2132">
        <v>1.65</v>
      </c>
      <c r="G2132">
        <v>-32.2992503333599</v>
      </c>
      <c r="H2132">
        <v>-9.5370475850591099</v>
      </c>
      <c r="I2132">
        <v>-50.512794230454602</v>
      </c>
      <c r="J2132">
        <v>0.110769366245111</v>
      </c>
      <c r="K2132">
        <v>1.6821143831452201</v>
      </c>
      <c r="L2132">
        <v>1.9367970965968599</v>
      </c>
      <c r="M2132">
        <v>63.382873876707301</v>
      </c>
      <c r="N2132">
        <v>1.35145388316869</v>
      </c>
      <c r="O2132">
        <v>113.333333333333</v>
      </c>
      <c r="P2132">
        <v>42.118863049095602</v>
      </c>
    </row>
    <row r="2133" spans="1:17" hidden="1" x14ac:dyDescent="0.3">
      <c r="A2133" t="s">
        <v>4423</v>
      </c>
      <c r="B2133" t="s">
        <v>4424</v>
      </c>
      <c r="C2133" t="str">
        <f>IFERROR(VLOOKUP(Table1[[#This Row],[Ticker]],[1]!Table1[[Symbol]:[Industry]],2,FALSE),"-")</f>
        <v>-</v>
      </c>
      <c r="D2133" t="s">
        <v>998</v>
      </c>
      <c r="E2133">
        <v>273.10759999999999</v>
      </c>
      <c r="F2133">
        <v>218.9</v>
      </c>
      <c r="G2133">
        <v>41.067850377466002</v>
      </c>
      <c r="H2133">
        <v>29.477727850935601</v>
      </c>
      <c r="I2133">
        <v>55.828597710937302</v>
      </c>
      <c r="J2133">
        <v>-15.537627181027799</v>
      </c>
      <c r="K2133">
        <v>167.71347973850899</v>
      </c>
      <c r="M2133">
        <v>52.842585407641202</v>
      </c>
      <c r="N2133">
        <v>1.7790826501218699</v>
      </c>
      <c r="O2133">
        <v>12.8825947921425</v>
      </c>
      <c r="P2133">
        <v>90.182450043440497</v>
      </c>
    </row>
    <row r="2134" spans="1:17" hidden="1" x14ac:dyDescent="0.3">
      <c r="A2134" t="s">
        <v>4425</v>
      </c>
      <c r="B2134" t="s">
        <v>4426</v>
      </c>
      <c r="C2134" t="str">
        <f>IFERROR(VLOOKUP(Table1[[#This Row],[Ticker]],[1]!Table1[[Symbol]:[Industry]],2,FALSE),"-")</f>
        <v>-</v>
      </c>
      <c r="D2134" t="s">
        <v>148</v>
      </c>
      <c r="E2134">
        <v>271.72818585499999</v>
      </c>
      <c r="F2134">
        <v>262.5</v>
      </c>
      <c r="G2134">
        <v>-6.2560884288257403</v>
      </c>
      <c r="H2134">
        <v>-9.9138207883941405</v>
      </c>
      <c r="I2134">
        <v>-19.980252781260901</v>
      </c>
      <c r="J2134">
        <v>-3.7989192714769899</v>
      </c>
      <c r="K2134">
        <v>264.12943087564099</v>
      </c>
      <c r="L2134">
        <v>259.17333000303603</v>
      </c>
      <c r="M2134">
        <v>33.9381876683846</v>
      </c>
      <c r="N2134">
        <v>0.80381311813344303</v>
      </c>
      <c r="O2134">
        <v>24.342857142857099</v>
      </c>
      <c r="P2134">
        <v>20.8841814413999</v>
      </c>
      <c r="Q2134">
        <v>0.101800907210844</v>
      </c>
    </row>
    <row r="2135" spans="1:17" hidden="1" x14ac:dyDescent="0.3">
      <c r="A2135" t="s">
        <v>4427</v>
      </c>
      <c r="B2135" t="s">
        <v>4428</v>
      </c>
      <c r="C2135" t="str">
        <f>IFERROR(VLOOKUP(Table1[[#This Row],[Ticker]],[1]!Table1[[Symbol]:[Industry]],2,FALSE),"-")</f>
        <v>-</v>
      </c>
      <c r="D2135" t="s">
        <v>613</v>
      </c>
      <c r="E2135">
        <v>271.51070605000001</v>
      </c>
      <c r="F2135">
        <v>32.200000000000003</v>
      </c>
      <c r="G2135">
        <v>-14.678619244865599</v>
      </c>
      <c r="H2135">
        <v>-6.5924759664251598</v>
      </c>
      <c r="I2135">
        <v>-0.67838206727530004</v>
      </c>
      <c r="J2135">
        <v>-9.7151962981753393</v>
      </c>
      <c r="K2135">
        <v>33.068678452574602</v>
      </c>
      <c r="L2135">
        <v>32.719875622384997</v>
      </c>
      <c r="M2135">
        <v>47.1039470026492</v>
      </c>
      <c r="N2135">
        <v>0.80646125353995302</v>
      </c>
      <c r="O2135">
        <v>40.372670807453403</v>
      </c>
      <c r="P2135">
        <v>31.967213114754099</v>
      </c>
      <c r="Q2135">
        <v>-4.9344347995139998E-3</v>
      </c>
    </row>
    <row r="2136" spans="1:17" hidden="1" x14ac:dyDescent="0.3">
      <c r="A2136" t="s">
        <v>4429</v>
      </c>
      <c r="B2136" t="s">
        <v>4430</v>
      </c>
      <c r="C2136" t="str">
        <f>IFERROR(VLOOKUP(Table1[[#This Row],[Ticker]],[1]!Table1[[Symbol]:[Industry]],2,FALSE),"-")</f>
        <v>-</v>
      </c>
      <c r="D2136" t="s">
        <v>132</v>
      </c>
      <c r="E2136">
        <v>271.50284699999997</v>
      </c>
      <c r="F2136">
        <v>35.340000000000003</v>
      </c>
      <c r="G2136">
        <v>565.87202519807897</v>
      </c>
      <c r="H2136">
        <v>6.2043994302246599</v>
      </c>
      <c r="I2136">
        <v>116.607207467782</v>
      </c>
      <c r="J2136">
        <v>3.57397282944856</v>
      </c>
      <c r="K2136">
        <v>31.0725033858496</v>
      </c>
      <c r="L2136">
        <v>22.752522933563299</v>
      </c>
      <c r="M2136">
        <v>69.401168536909395</v>
      </c>
      <c r="N2136">
        <v>0.35991436090894202</v>
      </c>
      <c r="O2136">
        <v>3.9049235993208602</v>
      </c>
      <c r="P2136">
        <v>827.55905511811</v>
      </c>
      <c r="Q2136">
        <v>0.26948535126238998</v>
      </c>
    </row>
    <row r="2137" spans="1:17" hidden="1" x14ac:dyDescent="0.3">
      <c r="A2137" t="s">
        <v>4431</v>
      </c>
      <c r="B2137" t="s">
        <v>4432</v>
      </c>
      <c r="C2137" t="str">
        <f>IFERROR(VLOOKUP(Table1[[#This Row],[Ticker]],[1]!Table1[[Symbol]:[Industry]],2,FALSE),"-")</f>
        <v>-</v>
      </c>
      <c r="D2137" t="s">
        <v>1657</v>
      </c>
      <c r="E2137">
        <v>271.04520022999998</v>
      </c>
      <c r="F2137">
        <v>257.35000000000002</v>
      </c>
      <c r="G2137">
        <v>-9.6328133250921297</v>
      </c>
      <c r="H2137">
        <v>-9.4973788672294699</v>
      </c>
      <c r="I2137">
        <v>2.3178918088582101</v>
      </c>
      <c r="J2137">
        <v>-6.3476370921613396</v>
      </c>
      <c r="K2137">
        <v>269.48825720999599</v>
      </c>
      <c r="L2137">
        <v>257.52147475692499</v>
      </c>
      <c r="M2137">
        <v>40.5144501040009</v>
      </c>
      <c r="N2137">
        <v>0.87058949013902698</v>
      </c>
      <c r="O2137">
        <v>42.646201670876202</v>
      </c>
      <c r="P2137">
        <v>27.400990099009899</v>
      </c>
      <c r="Q2137">
        <v>7.7905044068072998E-2</v>
      </c>
    </row>
    <row r="2138" spans="1:17" hidden="1" x14ac:dyDescent="0.3">
      <c r="A2138" t="s">
        <v>4433</v>
      </c>
      <c r="B2138" t="s">
        <v>4434</v>
      </c>
      <c r="C2138" t="str">
        <f>IFERROR(VLOOKUP(Table1[[#This Row],[Ticker]],[1]!Table1[[Symbol]:[Industry]],2,FALSE),"-")</f>
        <v>-</v>
      </c>
      <c r="D2138" t="s">
        <v>613</v>
      </c>
      <c r="E2138">
        <v>270.99920300999997</v>
      </c>
      <c r="F2138">
        <v>9.84</v>
      </c>
      <c r="G2138">
        <v>58.902282611898201</v>
      </c>
      <c r="H2138">
        <v>-7.7679117825899802</v>
      </c>
      <c r="I2138">
        <v>58.556689257633501</v>
      </c>
      <c r="J2138">
        <v>-7.00586400038826</v>
      </c>
      <c r="K2138">
        <v>9.6054178692016894</v>
      </c>
      <c r="L2138">
        <v>7.5683786884402</v>
      </c>
      <c r="M2138">
        <v>43.057124656890203</v>
      </c>
      <c r="N2138">
        <v>1.20132059428174</v>
      </c>
      <c r="O2138">
        <v>25</v>
      </c>
      <c r="P2138">
        <v>101.22699386503</v>
      </c>
      <c r="Q2138">
        <v>0.12858222166708999</v>
      </c>
    </row>
    <row r="2139" spans="1:17" hidden="1" x14ac:dyDescent="0.3">
      <c r="A2139" t="s">
        <v>4435</v>
      </c>
      <c r="B2139" t="s">
        <v>4436</v>
      </c>
      <c r="C2139" t="str">
        <f>IFERROR(VLOOKUP(Table1[[#This Row],[Ticker]],[1]!Table1[[Symbol]:[Industry]],2,FALSE),"-")</f>
        <v>-</v>
      </c>
      <c r="D2139" t="s">
        <v>535</v>
      </c>
      <c r="E2139">
        <v>269.88729975000001</v>
      </c>
      <c r="F2139">
        <v>326.89999999999998</v>
      </c>
      <c r="G2139">
        <v>375.89264811121001</v>
      </c>
      <c r="H2139">
        <v>19.617911972199199</v>
      </c>
      <c r="I2139">
        <v>124.82117580239699</v>
      </c>
      <c r="J2139">
        <v>-11.523772158255101</v>
      </c>
      <c r="K2139">
        <v>273.02437176612</v>
      </c>
      <c r="L2139">
        <v>196.69100478828</v>
      </c>
      <c r="M2139">
        <v>70.989952931696294</v>
      </c>
      <c r="N2139">
        <v>2.0432939766989602</v>
      </c>
      <c r="O2139">
        <v>11.196084429489099</v>
      </c>
      <c r="P2139">
        <v>463.13522825150699</v>
      </c>
      <c r="Q2139">
        <v>0.19298374696409601</v>
      </c>
    </row>
    <row r="2140" spans="1:17" hidden="1" x14ac:dyDescent="0.3">
      <c r="A2140" t="s">
        <v>4437</v>
      </c>
      <c r="B2140" t="s">
        <v>4438</v>
      </c>
      <c r="C2140" t="str">
        <f>IFERROR(VLOOKUP(Table1[[#This Row],[Ticker]],[1]!Table1[[Symbol]:[Industry]],2,FALSE),"-")</f>
        <v>-</v>
      </c>
      <c r="D2140" t="s">
        <v>381</v>
      </c>
      <c r="E2140">
        <v>269.886708</v>
      </c>
      <c r="F2140">
        <v>229.3</v>
      </c>
      <c r="G2140">
        <v>-1.26262710525027</v>
      </c>
      <c r="H2140">
        <v>-2.4984917474405899</v>
      </c>
      <c r="I2140">
        <v>-8.6547860775546308</v>
      </c>
      <c r="J2140">
        <v>8.1889437347944793E-2</v>
      </c>
      <c r="K2140">
        <v>223.523651292191</v>
      </c>
      <c r="L2140">
        <v>205.558291742607</v>
      </c>
      <c r="M2140">
        <v>62.230729284432996</v>
      </c>
      <c r="N2140">
        <v>3.15260393385647</v>
      </c>
      <c r="O2140">
        <v>15.569123419101601</v>
      </c>
      <c r="P2140">
        <v>47.935483870967701</v>
      </c>
      <c r="Q2140">
        <v>0.11302061277466401</v>
      </c>
    </row>
    <row r="2141" spans="1:17" hidden="1" x14ac:dyDescent="0.3">
      <c r="A2141" t="s">
        <v>4439</v>
      </c>
      <c r="B2141" t="s">
        <v>4440</v>
      </c>
      <c r="C2141" t="str">
        <f>IFERROR(VLOOKUP(Table1[[#This Row],[Ticker]],[1]!Table1[[Symbol]:[Industry]],2,FALSE),"-")</f>
        <v>-</v>
      </c>
      <c r="D2141" t="s">
        <v>21</v>
      </c>
      <c r="E2141">
        <v>269.20670824000001</v>
      </c>
      <c r="F2141">
        <v>104.05</v>
      </c>
      <c r="G2141">
        <v>-11.1079692796181</v>
      </c>
      <c r="H2141">
        <v>-8.9621849103432893</v>
      </c>
      <c r="I2141">
        <v>-11.4781672895179</v>
      </c>
      <c r="J2141">
        <v>-6.0379541493038698</v>
      </c>
      <c r="K2141">
        <v>111.12733400705601</v>
      </c>
      <c r="L2141">
        <v>103.424028429201</v>
      </c>
      <c r="M2141">
        <v>44.787520328614299</v>
      </c>
      <c r="N2141">
        <v>1.7847107642562301</v>
      </c>
      <c r="O2141">
        <v>25.7568476693897</v>
      </c>
      <c r="P2141">
        <v>26.581508515814999</v>
      </c>
      <c r="Q2141">
        <v>0.103616174517216</v>
      </c>
    </row>
    <row r="2142" spans="1:17" hidden="1" x14ac:dyDescent="0.3">
      <c r="A2142" t="s">
        <v>4441</v>
      </c>
      <c r="B2142" t="s">
        <v>4442</v>
      </c>
      <c r="C2142" t="str">
        <f>IFERROR(VLOOKUP(Table1[[#This Row],[Ticker]],[1]!Table1[[Symbol]:[Industry]],2,FALSE),"-")</f>
        <v>-</v>
      </c>
      <c r="D2142" t="s">
        <v>62</v>
      </c>
      <c r="E2142">
        <v>268.90470575000001</v>
      </c>
      <c r="F2142">
        <v>272.35000000000002</v>
      </c>
      <c r="G2142">
        <v>-52.194408522584702</v>
      </c>
      <c r="H2142">
        <v>-7.4753191899973901</v>
      </c>
      <c r="I2142">
        <v>-46.498443890225602</v>
      </c>
      <c r="J2142">
        <v>-6.0894294311933397</v>
      </c>
      <c r="K2142">
        <v>279.053230011609</v>
      </c>
      <c r="L2142">
        <v>331.67567867082403</v>
      </c>
      <c r="M2142">
        <v>37.144977878432101</v>
      </c>
      <c r="N2142">
        <v>0.73948936373617502</v>
      </c>
      <c r="O2142">
        <v>72.131448503763494</v>
      </c>
      <c r="P2142">
        <v>13.4791666666666</v>
      </c>
      <c r="Q2142">
        <v>-0.16216054382873801</v>
      </c>
    </row>
    <row r="2143" spans="1:17" hidden="1" x14ac:dyDescent="0.3">
      <c r="A2143" t="s">
        <v>4443</v>
      </c>
      <c r="B2143" t="s">
        <v>4444</v>
      </c>
      <c r="C2143" t="str">
        <f>IFERROR(VLOOKUP(Table1[[#This Row],[Ticker]],[1]!Table1[[Symbol]:[Industry]],2,FALSE),"-")</f>
        <v>-</v>
      </c>
      <c r="D2143" t="s">
        <v>286</v>
      </c>
      <c r="E2143">
        <v>268.785265092999</v>
      </c>
      <c r="F2143">
        <v>143.15</v>
      </c>
      <c r="G2143">
        <v>-43.205897392535299</v>
      </c>
      <c r="H2143">
        <v>-8.3750546397328396</v>
      </c>
      <c r="I2143">
        <v>-48.6996910474884</v>
      </c>
      <c r="J2143">
        <v>-2.7249003791719302</v>
      </c>
      <c r="K2143">
        <v>140.448949456984</v>
      </c>
      <c r="L2143">
        <v>150.81691515954199</v>
      </c>
      <c r="M2143">
        <v>46.196716604266904</v>
      </c>
      <c r="N2143">
        <v>0.24267694335242099</v>
      </c>
      <c r="O2143">
        <v>66.922808243101599</v>
      </c>
      <c r="P2143">
        <v>31.511254019292601</v>
      </c>
      <c r="Q2143">
        <v>3.5779189755208003E-2</v>
      </c>
    </row>
    <row r="2144" spans="1:17" hidden="1" x14ac:dyDescent="0.3">
      <c r="A2144" t="s">
        <v>4445</v>
      </c>
      <c r="B2144" t="s">
        <v>4446</v>
      </c>
      <c r="C2144" t="str">
        <f>IFERROR(VLOOKUP(Table1[[#This Row],[Ticker]],[1]!Table1[[Symbol]:[Industry]],2,FALSE),"-")</f>
        <v>-</v>
      </c>
      <c r="E2144">
        <v>267.81499600000001</v>
      </c>
      <c r="F2144">
        <v>31.57</v>
      </c>
      <c r="G2144">
        <v>31.273471840372402</v>
      </c>
      <c r="H2144">
        <v>-4.1170921104588301</v>
      </c>
      <c r="I2144">
        <v>0.40567002134298102</v>
      </c>
      <c r="J2144">
        <v>-10.1336920546869</v>
      </c>
      <c r="K2144">
        <v>30.464780118630198</v>
      </c>
      <c r="L2144">
        <v>28.968055561506802</v>
      </c>
      <c r="M2144">
        <v>49.003886115216403</v>
      </c>
      <c r="N2144">
        <v>3.3534156872491998</v>
      </c>
      <c r="O2144">
        <v>31.7706683560342</v>
      </c>
      <c r="P2144">
        <v>65.461215932914001</v>
      </c>
      <c r="Q2144">
        <v>7.2201015177378994E-2</v>
      </c>
    </row>
    <row r="2145" spans="1:17" hidden="1" x14ac:dyDescent="0.3">
      <c r="A2145" t="s">
        <v>4447</v>
      </c>
      <c r="B2145" t="s">
        <v>4448</v>
      </c>
      <c r="C2145" t="str">
        <f>IFERROR(VLOOKUP(Table1[[#This Row],[Ticker]],[1]!Table1[[Symbol]:[Industry]],2,FALSE),"-")</f>
        <v>-</v>
      </c>
      <c r="D2145" t="s">
        <v>169</v>
      </c>
      <c r="E2145">
        <v>267.61175930000002</v>
      </c>
      <c r="F2145">
        <v>271</v>
      </c>
      <c r="G2145">
        <v>116.251183710799</v>
      </c>
      <c r="H2145">
        <v>-21.255329869090598</v>
      </c>
      <c r="I2145">
        <v>42.154989962753298</v>
      </c>
      <c r="J2145">
        <v>-18.2744145816398</v>
      </c>
      <c r="K2145">
        <v>261.67436104961803</v>
      </c>
      <c r="L2145">
        <v>205.89235927051899</v>
      </c>
      <c r="M2145">
        <v>27.829409611848799</v>
      </c>
      <c r="N2145">
        <v>0.75066454013822403</v>
      </c>
      <c r="O2145">
        <v>21.033210332103302</v>
      </c>
      <c r="P2145">
        <v>158.09523809523799</v>
      </c>
    </row>
    <row r="2146" spans="1:17" hidden="1" x14ac:dyDescent="0.3">
      <c r="A2146" t="s">
        <v>4449</v>
      </c>
      <c r="B2146" t="s">
        <v>4450</v>
      </c>
      <c r="C2146" t="str">
        <f>IFERROR(VLOOKUP(Table1[[#This Row],[Ticker]],[1]!Table1[[Symbol]:[Industry]],2,FALSE),"-")</f>
        <v>-</v>
      </c>
      <c r="D2146" t="s">
        <v>452</v>
      </c>
      <c r="E2146">
        <v>267.58890000000002</v>
      </c>
      <c r="F2146">
        <v>108.05</v>
      </c>
      <c r="G2146">
        <v>-50.678379781264098</v>
      </c>
      <c r="H2146">
        <v>-7.8107158680124398</v>
      </c>
      <c r="I2146">
        <v>-17.321505449911001</v>
      </c>
      <c r="J2146">
        <v>-0.72556707218556205</v>
      </c>
      <c r="K2146">
        <v>107.881504162417</v>
      </c>
      <c r="L2146">
        <v>115.292152213412</v>
      </c>
      <c r="M2146">
        <v>49.738827801756898</v>
      </c>
      <c r="N2146">
        <v>3.2067365724811898</v>
      </c>
      <c r="O2146">
        <v>47.570569180934697</v>
      </c>
      <c r="P2146">
        <v>12.5520833333333</v>
      </c>
    </row>
    <row r="2147" spans="1:17" hidden="1" x14ac:dyDescent="0.3">
      <c r="A2147" t="s">
        <v>4451</v>
      </c>
      <c r="B2147" t="s">
        <v>4452</v>
      </c>
      <c r="C2147" t="str">
        <f>IFERROR(VLOOKUP(Table1[[#This Row],[Ticker]],[1]!Table1[[Symbol]:[Industry]],2,FALSE),"-")</f>
        <v>-</v>
      </c>
      <c r="D2147" t="s">
        <v>218</v>
      </c>
      <c r="E2147">
        <v>267.41557649999999</v>
      </c>
      <c r="F2147">
        <v>196.85</v>
      </c>
      <c r="G2147">
        <v>-36.240848322852102</v>
      </c>
      <c r="H2147">
        <v>-20.6342834640059</v>
      </c>
      <c r="I2147">
        <v>-33.650175208008299</v>
      </c>
      <c r="J2147">
        <v>-5.2541792739648496</v>
      </c>
      <c r="K2147">
        <v>217.584461364052</v>
      </c>
      <c r="L2147">
        <v>230.96154750081601</v>
      </c>
      <c r="M2147">
        <v>20.7223321014189</v>
      </c>
      <c r="N2147">
        <v>1.4946587997437999</v>
      </c>
      <c r="O2147">
        <v>127.58445516891</v>
      </c>
      <c r="P2147">
        <v>2.0001036323125501</v>
      </c>
      <c r="Q2147">
        <v>5.2350822085478997E-2</v>
      </c>
    </row>
    <row r="2148" spans="1:17" hidden="1" x14ac:dyDescent="0.3">
      <c r="A2148" t="s">
        <v>4453</v>
      </c>
      <c r="B2148" t="s">
        <v>4454</v>
      </c>
      <c r="C2148" t="str">
        <f>IFERROR(VLOOKUP(Table1[[#This Row],[Ticker]],[1]!Table1[[Symbol]:[Industry]],2,FALSE),"-")</f>
        <v>-</v>
      </c>
      <c r="D2148" t="s">
        <v>613</v>
      </c>
      <c r="E2148">
        <v>266.56797999999998</v>
      </c>
      <c r="F2148">
        <v>259</v>
      </c>
      <c r="G2148">
        <v>450.48267107771397</v>
      </c>
      <c r="H2148">
        <v>-16.8554422597756</v>
      </c>
      <c r="I2148">
        <v>83.857724307043995</v>
      </c>
      <c r="J2148">
        <v>-7.6148383593626097</v>
      </c>
      <c r="K2148">
        <v>254.15208282865899</v>
      </c>
      <c r="L2148">
        <v>179.407548966918</v>
      </c>
      <c r="M2148">
        <v>52.303850065716098</v>
      </c>
      <c r="N2148">
        <v>0.56097560975609695</v>
      </c>
      <c r="O2148">
        <v>49.034749034748998</v>
      </c>
      <c r="P2148">
        <v>547.5</v>
      </c>
      <c r="Q2148">
        <v>0.151723040457861</v>
      </c>
    </row>
    <row r="2149" spans="1:17" hidden="1" x14ac:dyDescent="0.3">
      <c r="A2149" t="s">
        <v>4455</v>
      </c>
      <c r="B2149" t="s">
        <v>4456</v>
      </c>
      <c r="C2149" t="str">
        <f>IFERROR(VLOOKUP(Table1[[#This Row],[Ticker]],[1]!Table1[[Symbol]:[Industry]],2,FALSE),"-")</f>
        <v>-</v>
      </c>
      <c r="D2149" t="s">
        <v>140</v>
      </c>
      <c r="E2149">
        <v>264.954522</v>
      </c>
      <c r="F2149">
        <v>148.75</v>
      </c>
      <c r="G2149">
        <v>132.98255017042601</v>
      </c>
      <c r="H2149">
        <v>-7.44669966137785</v>
      </c>
      <c r="I2149">
        <v>59.965719557262901</v>
      </c>
      <c r="J2149">
        <v>1.9820857360719</v>
      </c>
      <c r="K2149">
        <v>151.14854272777299</v>
      </c>
      <c r="L2149">
        <v>118.404033787638</v>
      </c>
      <c r="M2149">
        <v>46.361879942243903</v>
      </c>
      <c r="N2149">
        <v>1.1673342402315201</v>
      </c>
      <c r="O2149">
        <v>27.6638655462184</v>
      </c>
      <c r="P2149">
        <v>215.75037147102501</v>
      </c>
      <c r="Q2149">
        <v>0.13520283573453001</v>
      </c>
    </row>
    <row r="2150" spans="1:17" hidden="1" x14ac:dyDescent="0.3">
      <c r="A2150" t="s">
        <v>4457</v>
      </c>
      <c r="B2150" t="s">
        <v>4458</v>
      </c>
      <c r="C2150" t="str">
        <f>IFERROR(VLOOKUP(Table1[[#This Row],[Ticker]],[1]!Table1[[Symbol]:[Industry]],2,FALSE),"-")</f>
        <v>-</v>
      </c>
      <c r="D2150" t="s">
        <v>1152</v>
      </c>
      <c r="E2150">
        <v>264.05250000000001</v>
      </c>
      <c r="F2150">
        <v>225.65</v>
      </c>
      <c r="G2150">
        <v>163.581769791385</v>
      </c>
      <c r="H2150">
        <v>12.2788218857517</v>
      </c>
      <c r="I2150">
        <v>90.610843186170698</v>
      </c>
      <c r="J2150">
        <v>17.130591649225199</v>
      </c>
      <c r="K2150">
        <v>186.71219969937599</v>
      </c>
      <c r="L2150">
        <v>132.758177197355</v>
      </c>
      <c r="M2150">
        <v>89.474931488077701</v>
      </c>
      <c r="N2150">
        <v>1.09043824701195</v>
      </c>
      <c r="O2150">
        <v>10.5029913582982</v>
      </c>
      <c r="P2150">
        <v>249.303405572755</v>
      </c>
    </row>
    <row r="2151" spans="1:17" hidden="1" x14ac:dyDescent="0.3">
      <c r="A2151" t="s">
        <v>4459</v>
      </c>
      <c r="B2151" t="s">
        <v>4460</v>
      </c>
      <c r="C2151" t="str">
        <f>IFERROR(VLOOKUP(Table1[[#This Row],[Ticker]],[1]!Table1[[Symbol]:[Industry]],2,FALSE),"-")</f>
        <v>-</v>
      </c>
      <c r="D2151" t="s">
        <v>62</v>
      </c>
      <c r="E2151">
        <v>263.65669200000002</v>
      </c>
      <c r="F2151">
        <v>189.25</v>
      </c>
      <c r="G2151">
        <v>84.564675774291402</v>
      </c>
      <c r="H2151">
        <v>-1.0222948548625801</v>
      </c>
      <c r="I2151">
        <v>33.348064697121799</v>
      </c>
      <c r="J2151">
        <v>-7.7872467280900004</v>
      </c>
      <c r="K2151">
        <v>182.50878217774601</v>
      </c>
      <c r="L2151">
        <v>147.44539765734501</v>
      </c>
      <c r="M2151">
        <v>43.727596112118199</v>
      </c>
      <c r="N2151">
        <v>2.1256717694531702</v>
      </c>
      <c r="O2151">
        <v>23.0647291941875</v>
      </c>
      <c r="P2151">
        <v>119.904717638856</v>
      </c>
      <c r="Q2151">
        <v>0.107986555807246</v>
      </c>
    </row>
    <row r="2152" spans="1:17" hidden="1" x14ac:dyDescent="0.3">
      <c r="A2152" t="s">
        <v>4461</v>
      </c>
      <c r="B2152" t="s">
        <v>4462</v>
      </c>
      <c r="C2152" t="str">
        <f>IFERROR(VLOOKUP(Table1[[#This Row],[Ticker]],[1]!Table1[[Symbol]:[Industry]],2,FALSE),"-")</f>
        <v>-</v>
      </c>
      <c r="D2152" t="s">
        <v>381</v>
      </c>
      <c r="E2152">
        <v>263.46650125000002</v>
      </c>
      <c r="F2152">
        <v>198.2</v>
      </c>
      <c r="G2152">
        <v>2.69635701821753</v>
      </c>
      <c r="H2152">
        <v>-14.1433834807031</v>
      </c>
      <c r="I2152">
        <v>-16.7060398816175</v>
      </c>
      <c r="J2152">
        <v>-1.3572697814654999</v>
      </c>
      <c r="K2152">
        <v>202.14577817094101</v>
      </c>
      <c r="L2152">
        <v>206.346925325581</v>
      </c>
      <c r="M2152">
        <v>48.9996321160761</v>
      </c>
      <c r="N2152">
        <v>1.4677002583979299</v>
      </c>
      <c r="O2152">
        <v>48.536831483350099</v>
      </c>
      <c r="P2152">
        <v>39.087719298245602</v>
      </c>
    </row>
    <row r="2153" spans="1:17" hidden="1" x14ac:dyDescent="0.3">
      <c r="A2153" t="s">
        <v>4463</v>
      </c>
      <c r="B2153" t="s">
        <v>4464</v>
      </c>
      <c r="C2153" t="str">
        <f>IFERROR(VLOOKUP(Table1[[#This Row],[Ticker]],[1]!Table1[[Symbol]:[Industry]],2,FALSE),"-")</f>
        <v>-</v>
      </c>
      <c r="E2153">
        <v>263.41410509999997</v>
      </c>
      <c r="F2153">
        <v>163.95</v>
      </c>
      <c r="G2153">
        <v>1.9241109198300901</v>
      </c>
      <c r="H2153">
        <v>1.69121230500126</v>
      </c>
      <c r="I2153">
        <v>7.4230965935228603</v>
      </c>
      <c r="J2153">
        <v>1.56364609845145</v>
      </c>
      <c r="K2153">
        <v>138.95075907094201</v>
      </c>
      <c r="L2153">
        <v>137.32132649201401</v>
      </c>
      <c r="M2153">
        <v>67.818365941898506</v>
      </c>
      <c r="N2153">
        <v>1.2218585948928</v>
      </c>
      <c r="O2153">
        <v>9.1796279353461401</v>
      </c>
      <c r="P2153">
        <v>40.068346860316097</v>
      </c>
      <c r="Q2153">
        <v>0.10616404175170401</v>
      </c>
    </row>
    <row r="2154" spans="1:17" hidden="1" x14ac:dyDescent="0.3">
      <c r="A2154" t="s">
        <v>4465</v>
      </c>
      <c r="B2154" t="s">
        <v>4466</v>
      </c>
      <c r="C2154" t="str">
        <f>IFERROR(VLOOKUP(Table1[[#This Row],[Ticker]],[1]!Table1[[Symbol]:[Industry]],2,FALSE),"-")</f>
        <v>-</v>
      </c>
      <c r="D2154" t="s">
        <v>230</v>
      </c>
      <c r="E2154">
        <v>262.99</v>
      </c>
      <c r="F2154">
        <v>774.3</v>
      </c>
      <c r="G2154">
        <v>141.50254390490201</v>
      </c>
      <c r="H2154">
        <v>-15.143921283777599</v>
      </c>
      <c r="I2154">
        <v>25.741086940012298</v>
      </c>
      <c r="J2154">
        <v>-0.67801764417952004</v>
      </c>
      <c r="K2154">
        <v>765.41956392539703</v>
      </c>
      <c r="L2154">
        <v>618.50326730690699</v>
      </c>
      <c r="M2154">
        <v>45.508061716447401</v>
      </c>
      <c r="N2154">
        <v>0.38062561771360098</v>
      </c>
      <c r="O2154">
        <v>19.721038357225801</v>
      </c>
      <c r="P2154">
        <v>186.72468061469999</v>
      </c>
      <c r="Q2154">
        <v>0.15296773187682799</v>
      </c>
    </row>
    <row r="2155" spans="1:17" hidden="1" x14ac:dyDescent="0.3">
      <c r="A2155" t="s">
        <v>4467</v>
      </c>
      <c r="B2155" t="s">
        <v>4468</v>
      </c>
      <c r="C2155" t="str">
        <f>IFERROR(VLOOKUP(Table1[[#This Row],[Ticker]],[1]!Table1[[Symbol]:[Industry]],2,FALSE),"-")</f>
        <v>-</v>
      </c>
      <c r="D2155" t="s">
        <v>324</v>
      </c>
      <c r="E2155">
        <v>261.98930000000001</v>
      </c>
      <c r="F2155">
        <v>88.46</v>
      </c>
      <c r="G2155">
        <v>60.453740657548401</v>
      </c>
      <c r="H2155">
        <v>-9.3259762987190005</v>
      </c>
      <c r="I2155">
        <v>23.485335299589799</v>
      </c>
      <c r="J2155">
        <v>2.6608508636950301</v>
      </c>
      <c r="K2155">
        <v>83.927411218944997</v>
      </c>
      <c r="L2155">
        <v>71.282364609450397</v>
      </c>
      <c r="M2155">
        <v>51.681692562325303</v>
      </c>
      <c r="N2155">
        <v>0.84068667911166794</v>
      </c>
      <c r="O2155">
        <v>10.049739995478101</v>
      </c>
      <c r="P2155">
        <v>107.896592244418</v>
      </c>
      <c r="Q2155">
        <v>3.9460355036155997E-2</v>
      </c>
    </row>
    <row r="2156" spans="1:17" hidden="1" x14ac:dyDescent="0.3">
      <c r="A2156" t="s">
        <v>4469</v>
      </c>
      <c r="B2156" t="s">
        <v>4470</v>
      </c>
      <c r="C2156" t="str">
        <f>IFERROR(VLOOKUP(Table1[[#This Row],[Ticker]],[1]!Table1[[Symbol]:[Industry]],2,FALSE),"-")</f>
        <v>-</v>
      </c>
      <c r="D2156" t="s">
        <v>46</v>
      </c>
      <c r="E2156">
        <v>261.717671688</v>
      </c>
      <c r="F2156">
        <v>19.5</v>
      </c>
      <c r="G2156">
        <v>54.9320592868362</v>
      </c>
      <c r="H2156">
        <v>-16.039465393093199</v>
      </c>
      <c r="I2156">
        <v>-49.4381590864188</v>
      </c>
      <c r="J2156">
        <v>-5.74244718464585</v>
      </c>
      <c r="K2156">
        <v>25.1990353814715</v>
      </c>
      <c r="L2156">
        <v>27.6446233783082</v>
      </c>
      <c r="M2156">
        <v>27.9190716122704</v>
      </c>
      <c r="N2156">
        <v>1.33849257414336</v>
      </c>
      <c r="O2156">
        <v>164.87179487179401</v>
      </c>
      <c r="Q2156">
        <v>0.101309680198702</v>
      </c>
    </row>
    <row r="2157" spans="1:17" hidden="1" x14ac:dyDescent="0.3">
      <c r="A2157" t="s">
        <v>4471</v>
      </c>
      <c r="B2157" t="s">
        <v>4472</v>
      </c>
      <c r="C2157" t="str">
        <f>IFERROR(VLOOKUP(Table1[[#This Row],[Ticker]],[1]!Table1[[Symbol]:[Industry]],2,FALSE),"-")</f>
        <v>-</v>
      </c>
      <c r="D2157" t="s">
        <v>998</v>
      </c>
      <c r="E2157">
        <v>261.4837617</v>
      </c>
      <c r="F2157">
        <v>4223.55</v>
      </c>
      <c r="G2157">
        <v>-4.6077256594003497</v>
      </c>
      <c r="H2157">
        <v>-10.5251650795431</v>
      </c>
      <c r="I2157">
        <v>12.3593734547112</v>
      </c>
      <c r="J2157">
        <v>3.7949687713456299</v>
      </c>
      <c r="K2157">
        <v>3908.7063378427001</v>
      </c>
      <c r="L2157">
        <v>3735.6182216510902</v>
      </c>
      <c r="M2157">
        <v>82.347916687321202</v>
      </c>
      <c r="N2157">
        <v>2.3790098714102501</v>
      </c>
      <c r="O2157">
        <v>4.1304116205561598</v>
      </c>
      <c r="P2157">
        <v>34.080952380952297</v>
      </c>
      <c r="Q2157">
        <v>1.7351990660483999E-2</v>
      </c>
    </row>
    <row r="2158" spans="1:17" hidden="1" x14ac:dyDescent="0.3">
      <c r="A2158" t="s">
        <v>4473</v>
      </c>
      <c r="B2158" t="s">
        <v>4474</v>
      </c>
      <c r="C2158" t="str">
        <f>IFERROR(VLOOKUP(Table1[[#This Row],[Ticker]],[1]!Table1[[Symbol]:[Industry]],2,FALSE),"-")</f>
        <v>-</v>
      </c>
      <c r="D2158" t="s">
        <v>542</v>
      </c>
      <c r="E2158">
        <v>261.47737245000002</v>
      </c>
      <c r="F2158">
        <v>322.35000000000002</v>
      </c>
      <c r="G2158">
        <v>8.5654634677396295</v>
      </c>
      <c r="H2158">
        <v>19.045997554876099</v>
      </c>
      <c r="I2158">
        <v>-0.89772851774462303</v>
      </c>
      <c r="J2158">
        <v>-2.3019610243246098</v>
      </c>
      <c r="K2158">
        <v>281.61425506776402</v>
      </c>
      <c r="L2158">
        <v>274.944515344526</v>
      </c>
      <c r="M2158">
        <v>84.3151590760028</v>
      </c>
      <c r="N2158">
        <v>2.9287983650317799</v>
      </c>
      <c r="O2158">
        <v>13.3860710407941</v>
      </c>
      <c r="P2158">
        <v>39.394594594594601</v>
      </c>
      <c r="Q2158">
        <v>-1.7125993199347999E-2</v>
      </c>
    </row>
    <row r="2159" spans="1:17" hidden="1" x14ac:dyDescent="0.3">
      <c r="A2159" t="s">
        <v>4475</v>
      </c>
      <c r="B2159" t="s">
        <v>4476</v>
      </c>
      <c r="C2159" t="str">
        <f>IFERROR(VLOOKUP(Table1[[#This Row],[Ticker]],[1]!Table1[[Symbol]:[Industry]],2,FALSE),"-")</f>
        <v>-</v>
      </c>
      <c r="E2159">
        <v>261.14400000000001</v>
      </c>
      <c r="F2159">
        <v>117.15</v>
      </c>
      <c r="G2159">
        <v>108.633767370388</v>
      </c>
      <c r="H2159">
        <v>45.808800546177103</v>
      </c>
      <c r="I2159">
        <v>138.356008811576</v>
      </c>
      <c r="J2159">
        <v>8.0084162737929994</v>
      </c>
      <c r="K2159">
        <v>84.820262047197303</v>
      </c>
      <c r="L2159">
        <v>71.679704198164899</v>
      </c>
      <c r="M2159">
        <v>83.129574077499299</v>
      </c>
      <c r="N2159">
        <v>2.67182320441988</v>
      </c>
      <c r="O2159">
        <v>0</v>
      </c>
      <c r="P2159">
        <v>171.43188137164</v>
      </c>
      <c r="Q2159">
        <v>2.3864165160598E-2</v>
      </c>
    </row>
    <row r="2160" spans="1:17" hidden="1" x14ac:dyDescent="0.3">
      <c r="A2160" t="s">
        <v>4477</v>
      </c>
      <c r="B2160" t="s">
        <v>4478</v>
      </c>
      <c r="C2160" t="str">
        <f>IFERROR(VLOOKUP(Table1[[#This Row],[Ticker]],[1]!Table1[[Symbol]:[Industry]],2,FALSE),"-")</f>
        <v>-</v>
      </c>
      <c r="D2160" t="s">
        <v>4479</v>
      </c>
      <c r="E2160">
        <v>260.62472880000001</v>
      </c>
      <c r="F2160">
        <v>25.02</v>
      </c>
      <c r="G2160">
        <v>-36.673956096013001</v>
      </c>
      <c r="H2160">
        <v>-8.9909887056669007</v>
      </c>
      <c r="I2160">
        <v>-18.285688003348302</v>
      </c>
      <c r="J2160">
        <v>-2.9550173060989402</v>
      </c>
      <c r="K2160">
        <v>27.3852014664885</v>
      </c>
      <c r="L2160">
        <v>29.983118104963701</v>
      </c>
      <c r="M2160">
        <v>31.187712405872499</v>
      </c>
      <c r="N2160">
        <v>0.62016608708587995</v>
      </c>
      <c r="O2160">
        <v>45.083932853717002</v>
      </c>
      <c r="P2160">
        <v>6.6950959488272899</v>
      </c>
      <c r="Q2160">
        <v>0.12243661380081799</v>
      </c>
    </row>
    <row r="2161" spans="1:17" hidden="1" x14ac:dyDescent="0.3">
      <c r="A2161" t="s">
        <v>4480</v>
      </c>
      <c r="B2161" t="s">
        <v>4481</v>
      </c>
      <c r="C2161" t="str">
        <f>IFERROR(VLOOKUP(Table1[[#This Row],[Ticker]],[1]!Table1[[Symbol]:[Industry]],2,FALSE),"-")</f>
        <v>-</v>
      </c>
      <c r="D2161" t="s">
        <v>129</v>
      </c>
      <c r="E2161">
        <v>260.08304255799999</v>
      </c>
      <c r="F2161">
        <v>233.72</v>
      </c>
      <c r="G2161">
        <v>-30.743577419983701</v>
      </c>
      <c r="H2161">
        <v>-11.6488719127771</v>
      </c>
      <c r="I2161">
        <v>-23.986773274666199</v>
      </c>
      <c r="J2161">
        <v>-2.25586400038826</v>
      </c>
      <c r="K2161">
        <v>238.10012696880599</v>
      </c>
      <c r="L2161">
        <v>244.72496387264201</v>
      </c>
      <c r="M2161">
        <v>49.806580952297203</v>
      </c>
      <c r="N2161">
        <v>0.651243591137178</v>
      </c>
      <c r="O2161">
        <v>42.328427177819499</v>
      </c>
      <c r="P2161">
        <v>22.142670499085401</v>
      </c>
      <c r="Q2161">
        <v>2.4522797161044E-2</v>
      </c>
    </row>
    <row r="2162" spans="1:17" hidden="1" x14ac:dyDescent="0.3">
      <c r="A2162" t="s">
        <v>4482</v>
      </c>
      <c r="B2162" t="s">
        <v>4483</v>
      </c>
      <c r="C2162" t="str">
        <f>IFERROR(VLOOKUP(Table1[[#This Row],[Ticker]],[1]!Table1[[Symbol]:[Industry]],2,FALSE),"-")</f>
        <v>-</v>
      </c>
      <c r="D2162" t="s">
        <v>278</v>
      </c>
      <c r="E2162">
        <v>259.99718437500002</v>
      </c>
      <c r="F2162">
        <v>50.81</v>
      </c>
      <c r="G2162">
        <v>151.33160901068999</v>
      </c>
      <c r="H2162">
        <v>-4.46185117652937</v>
      </c>
      <c r="I2162">
        <v>-18.654443680005901</v>
      </c>
      <c r="J2162">
        <v>-9.9055176642599303</v>
      </c>
      <c r="K2162">
        <v>51.703047924510798</v>
      </c>
      <c r="L2162">
        <v>45.210914612394099</v>
      </c>
      <c r="M2162">
        <v>41.326476682292203</v>
      </c>
      <c r="N2162">
        <v>1.31969750489708</v>
      </c>
      <c r="O2162">
        <v>37.177720921078503</v>
      </c>
      <c r="P2162">
        <v>191.84376794945399</v>
      </c>
      <c r="Q2162">
        <v>0.12773156327962301</v>
      </c>
    </row>
    <row r="2163" spans="1:17" hidden="1" x14ac:dyDescent="0.3">
      <c r="A2163" t="s">
        <v>4484</v>
      </c>
      <c r="B2163" t="s">
        <v>4485</v>
      </c>
      <c r="C2163" t="str">
        <f>IFERROR(VLOOKUP(Table1[[#This Row],[Ticker]],[1]!Table1[[Symbol]:[Industry]],2,FALSE),"-")</f>
        <v>-</v>
      </c>
      <c r="E2163">
        <v>259.89472000000001</v>
      </c>
      <c r="F2163">
        <v>160</v>
      </c>
      <c r="G2163">
        <v>63.636010422549099</v>
      </c>
      <c r="H2163">
        <v>-6.8172852161739304</v>
      </c>
      <c r="I2163">
        <v>12.124568406908001</v>
      </c>
      <c r="J2163">
        <v>-6.18810780232812</v>
      </c>
      <c r="K2163">
        <v>159.74515230533899</v>
      </c>
      <c r="L2163">
        <v>140.64178058522899</v>
      </c>
      <c r="M2163">
        <v>43.663638944492</v>
      </c>
      <c r="N2163">
        <v>0.524570024570024</v>
      </c>
      <c r="O2163">
        <v>10</v>
      </c>
      <c r="P2163">
        <v>100</v>
      </c>
      <c r="Q2163">
        <v>0.154071016143846</v>
      </c>
    </row>
    <row r="2164" spans="1:17" hidden="1" x14ac:dyDescent="0.3">
      <c r="A2164" t="s">
        <v>4486</v>
      </c>
      <c r="B2164" t="s">
        <v>4487</v>
      </c>
      <c r="C2164" t="str">
        <f>IFERROR(VLOOKUP(Table1[[#This Row],[Ticker]],[1]!Table1[[Symbol]:[Industry]],2,FALSE),"-")</f>
        <v>-</v>
      </c>
      <c r="D2164" t="s">
        <v>109</v>
      </c>
      <c r="E2164">
        <v>259.78813223999998</v>
      </c>
      <c r="F2164">
        <v>177.45</v>
      </c>
      <c r="G2164">
        <v>71.5193088001148</v>
      </c>
      <c r="H2164">
        <v>0.99915560114934199</v>
      </c>
      <c r="I2164">
        <v>10.588741220395899</v>
      </c>
      <c r="J2164">
        <v>-7.5449989899123402</v>
      </c>
      <c r="K2164">
        <v>180.02578780717201</v>
      </c>
      <c r="L2164">
        <v>165.067045394442</v>
      </c>
      <c r="M2164">
        <v>43.957433809704398</v>
      </c>
      <c r="N2164">
        <v>0.75459490265427398</v>
      </c>
      <c r="O2164">
        <v>102.423217807833</v>
      </c>
      <c r="P2164">
        <v>116.376051701012</v>
      </c>
      <c r="Q2164">
        <v>9.1371355349098002E-2</v>
      </c>
    </row>
    <row r="2165" spans="1:17" hidden="1" x14ac:dyDescent="0.3">
      <c r="A2165" t="s">
        <v>4488</v>
      </c>
      <c r="B2165" t="s">
        <v>4489</v>
      </c>
      <c r="C2165" t="str">
        <f>IFERROR(VLOOKUP(Table1[[#This Row],[Ticker]],[1]!Table1[[Symbol]:[Industry]],2,FALSE),"-")</f>
        <v>-</v>
      </c>
      <c r="D2165" t="s">
        <v>613</v>
      </c>
      <c r="E2165">
        <v>259.31024400000001</v>
      </c>
      <c r="F2165">
        <v>147.4</v>
      </c>
      <c r="G2165">
        <v>137.03199603572901</v>
      </c>
      <c r="H2165">
        <v>3.8617934328294998</v>
      </c>
      <c r="I2165">
        <v>59.550826359481697</v>
      </c>
      <c r="J2165">
        <v>-3.3244710689953298</v>
      </c>
      <c r="K2165">
        <v>138.339264755117</v>
      </c>
      <c r="L2165">
        <v>111.707443583436</v>
      </c>
      <c r="M2165">
        <v>54.939752692948701</v>
      </c>
      <c r="N2165">
        <v>1.06944550042735</v>
      </c>
      <c r="O2165">
        <v>10.753052917232001</v>
      </c>
      <c r="P2165">
        <v>200.50968399592199</v>
      </c>
      <c r="Q2165">
        <v>0.13953938198351601</v>
      </c>
    </row>
    <row r="2166" spans="1:17" hidden="1" x14ac:dyDescent="0.3">
      <c r="A2166" t="s">
        <v>4490</v>
      </c>
      <c r="B2166" t="s">
        <v>4491</v>
      </c>
      <c r="C2166" t="str">
        <f>IFERROR(VLOOKUP(Table1[[#This Row],[Ticker]],[1]!Table1[[Symbol]:[Industry]],2,FALSE),"-")</f>
        <v>-</v>
      </c>
      <c r="D2166" t="s">
        <v>983</v>
      </c>
      <c r="E2166">
        <v>259.28476108000001</v>
      </c>
      <c r="F2166">
        <v>54.22</v>
      </c>
      <c r="G2166">
        <v>30.8563464516103</v>
      </c>
      <c r="H2166">
        <v>1.2320882174100101</v>
      </c>
      <c r="I2166">
        <v>34.996501319217799</v>
      </c>
      <c r="J2166">
        <v>-10.535537968803901</v>
      </c>
      <c r="K2166">
        <v>50.391268107832197</v>
      </c>
      <c r="L2166">
        <v>43.431044865494997</v>
      </c>
      <c r="M2166">
        <v>50.682095295579799</v>
      </c>
      <c r="N2166">
        <v>1.0278044905720201</v>
      </c>
      <c r="O2166">
        <v>10.6418295831796</v>
      </c>
      <c r="P2166">
        <v>67.604327666151406</v>
      </c>
      <c r="Q2166">
        <v>6.7786007376073001E-2</v>
      </c>
    </row>
    <row r="2167" spans="1:17" hidden="1" x14ac:dyDescent="0.3">
      <c r="A2167" t="s">
        <v>4492</v>
      </c>
      <c r="B2167" t="s">
        <v>4493</v>
      </c>
      <c r="C2167" t="str">
        <f>IFERROR(VLOOKUP(Table1[[#This Row],[Ticker]],[1]!Table1[[Symbol]:[Industry]],2,FALSE),"-")</f>
        <v>-</v>
      </c>
      <c r="D2167" t="s">
        <v>613</v>
      </c>
      <c r="E2167">
        <v>258.13803300000001</v>
      </c>
      <c r="F2167">
        <v>213</v>
      </c>
      <c r="G2167">
        <v>842.46871617833096</v>
      </c>
      <c r="H2167">
        <v>23.287045377752701</v>
      </c>
      <c r="I2167">
        <v>692.82123023564498</v>
      </c>
      <c r="J2167">
        <v>4.8722377365844398</v>
      </c>
      <c r="K2167">
        <v>158.72577926896901</v>
      </c>
      <c r="L2167">
        <v>85.546092061014605</v>
      </c>
      <c r="M2167">
        <v>70.042695067073893</v>
      </c>
      <c r="N2167">
        <v>0.57028974398283006</v>
      </c>
      <c r="O2167">
        <v>2.11267605633802</v>
      </c>
      <c r="P2167">
        <v>914.28571428571399</v>
      </c>
    </row>
    <row r="2168" spans="1:17" hidden="1" x14ac:dyDescent="0.3">
      <c r="A2168" t="s">
        <v>4494</v>
      </c>
      <c r="B2168" t="s">
        <v>4495</v>
      </c>
      <c r="C2168" t="str">
        <f>IFERROR(VLOOKUP(Table1[[#This Row],[Ticker]],[1]!Table1[[Symbol]:[Industry]],2,FALSE),"-")</f>
        <v>-</v>
      </c>
      <c r="D2168" t="s">
        <v>49</v>
      </c>
      <c r="E2168">
        <v>258.11538000000002</v>
      </c>
      <c r="F2168">
        <v>838.65</v>
      </c>
      <c r="G2168">
        <v>8.7424815487572296</v>
      </c>
      <c r="H2168">
        <v>-2.3116692142189899</v>
      </c>
      <c r="I2168">
        <v>-41.305715962212801</v>
      </c>
      <c r="J2168">
        <v>-5.7294077976314703</v>
      </c>
      <c r="K2168">
        <v>898.07750024388497</v>
      </c>
      <c r="L2168">
        <v>906.12438270464202</v>
      </c>
      <c r="M2168">
        <v>37.613678409381798</v>
      </c>
      <c r="N2168">
        <v>1.14829264657182</v>
      </c>
      <c r="O2168">
        <v>76.462171346807395</v>
      </c>
      <c r="P2168">
        <v>47.736347621843798</v>
      </c>
      <c r="Q2168">
        <v>2.1322537051115E-2</v>
      </c>
    </row>
    <row r="2169" spans="1:17" hidden="1" x14ac:dyDescent="0.3">
      <c r="A2169" t="s">
        <v>4496</v>
      </c>
      <c r="B2169" t="s">
        <v>4497</v>
      </c>
      <c r="C2169" t="str">
        <f>IFERROR(VLOOKUP(Table1[[#This Row],[Ticker]],[1]!Table1[[Symbol]:[Industry]],2,FALSE),"-")</f>
        <v>-</v>
      </c>
      <c r="D2169" t="s">
        <v>101</v>
      </c>
      <c r="E2169">
        <v>257.61424260000001</v>
      </c>
      <c r="F2169">
        <v>28.55</v>
      </c>
      <c r="G2169">
        <v>67.922646134631407</v>
      </c>
      <c r="H2169">
        <v>1.4981259532590701</v>
      </c>
      <c r="I2169">
        <v>28.248035383617299</v>
      </c>
      <c r="J2169">
        <v>5.4683386262533897</v>
      </c>
      <c r="K2169">
        <v>26.523663536931199</v>
      </c>
      <c r="L2169">
        <v>24.425417311784599</v>
      </c>
      <c r="M2169">
        <v>58.373607199217801</v>
      </c>
      <c r="N2169">
        <v>2.92931304691853</v>
      </c>
      <c r="O2169">
        <v>42.907180385288903</v>
      </c>
      <c r="P2169">
        <v>96.896551724137893</v>
      </c>
      <c r="Q2169">
        <v>5.2141412459929997E-3</v>
      </c>
    </row>
    <row r="2170" spans="1:17" hidden="1" x14ac:dyDescent="0.3">
      <c r="A2170" t="s">
        <v>4498</v>
      </c>
      <c r="B2170" t="s">
        <v>4499</v>
      </c>
      <c r="C2170" t="str">
        <f>IFERROR(VLOOKUP(Table1[[#This Row],[Ticker]],[1]!Table1[[Symbol]:[Industry]],2,FALSE),"-")</f>
        <v>-</v>
      </c>
      <c r="E2170">
        <v>257.57040000000001</v>
      </c>
      <c r="F2170">
        <v>196.55</v>
      </c>
      <c r="G2170">
        <v>2.7089822826946</v>
      </c>
      <c r="H2170">
        <v>29.625219042401302</v>
      </c>
      <c r="I2170">
        <v>17.4697296161659</v>
      </c>
      <c r="J2170">
        <v>9.3777735485035194</v>
      </c>
      <c r="M2170">
        <v>74.101291698756697</v>
      </c>
      <c r="O2170">
        <v>11.1930806410582</v>
      </c>
      <c r="P2170">
        <v>86.303317535545006</v>
      </c>
    </row>
    <row r="2171" spans="1:17" hidden="1" x14ac:dyDescent="0.3">
      <c r="A2171" t="s">
        <v>4500</v>
      </c>
      <c r="B2171" t="s">
        <v>4501</v>
      </c>
      <c r="C2171" t="str">
        <f>IFERROR(VLOOKUP(Table1[[#This Row],[Ticker]],[1]!Table1[[Symbol]:[Industry]],2,FALSE),"-")</f>
        <v>-</v>
      </c>
      <c r="E2171">
        <v>257.48903999999999</v>
      </c>
      <c r="F2171">
        <v>4.9800000000000004</v>
      </c>
      <c r="G2171">
        <v>27.2866280909805</v>
      </c>
      <c r="H2171">
        <v>1.0768845975005199</v>
      </c>
      <c r="I2171">
        <v>42.751349033688598</v>
      </c>
      <c r="J2171">
        <v>-1.85505428378906</v>
      </c>
      <c r="K2171">
        <v>4.25370174866526</v>
      </c>
      <c r="L2171">
        <v>4.0684815479068801</v>
      </c>
      <c r="M2171">
        <v>61.685979820704503</v>
      </c>
      <c r="N2171">
        <v>1.6662740460157499</v>
      </c>
      <c r="O2171">
        <v>33.534136546184698</v>
      </c>
      <c r="P2171">
        <v>106.639004149377</v>
      </c>
      <c r="Q2171">
        <v>-4.3603053069279002E-2</v>
      </c>
    </row>
    <row r="2172" spans="1:17" hidden="1" x14ac:dyDescent="0.3">
      <c r="A2172" t="s">
        <v>4502</v>
      </c>
      <c r="B2172" t="s">
        <v>4503</v>
      </c>
      <c r="C2172" t="str">
        <f>IFERROR(VLOOKUP(Table1[[#This Row],[Ticker]],[1]!Table1[[Symbol]:[Industry]],2,FALSE),"-")</f>
        <v>-</v>
      </c>
      <c r="D2172" t="s">
        <v>1834</v>
      </c>
      <c r="E2172">
        <v>257.42831999999999</v>
      </c>
      <c r="F2172">
        <v>419.65</v>
      </c>
      <c r="G2172">
        <v>21.1122948219104</v>
      </c>
      <c r="H2172">
        <v>-2.3157400912256398</v>
      </c>
      <c r="I2172">
        <v>16.0795811556244</v>
      </c>
      <c r="J2172">
        <v>-7.1377960218551602</v>
      </c>
      <c r="K2172">
        <v>443.15270576030599</v>
      </c>
      <c r="M2172">
        <v>42.436209525270399</v>
      </c>
      <c r="N2172">
        <v>0.59883377430707097</v>
      </c>
      <c r="O2172">
        <v>58.703681639461401</v>
      </c>
      <c r="P2172">
        <v>63.989839781164498</v>
      </c>
    </row>
    <row r="2173" spans="1:17" hidden="1" x14ac:dyDescent="0.3">
      <c r="A2173" t="s">
        <v>4504</v>
      </c>
      <c r="B2173" t="s">
        <v>4505</v>
      </c>
      <c r="C2173" t="str">
        <f>IFERROR(VLOOKUP(Table1[[#This Row],[Ticker]],[1]!Table1[[Symbol]:[Industry]],2,FALSE),"-")</f>
        <v>-</v>
      </c>
      <c r="E2173">
        <v>257.04774529999997</v>
      </c>
      <c r="F2173">
        <v>2233.5</v>
      </c>
      <c r="G2173">
        <v>446.319168453678</v>
      </c>
      <c r="H2173">
        <v>67.546338047958997</v>
      </c>
      <c r="I2173">
        <v>107.975306572878</v>
      </c>
      <c r="J2173">
        <v>19.0581047794997</v>
      </c>
      <c r="K2173">
        <v>1369.2320476256</v>
      </c>
      <c r="L2173">
        <v>1006.33223742745</v>
      </c>
      <c r="M2173">
        <v>93.622410269106695</v>
      </c>
      <c r="N2173">
        <v>2.28731646130008</v>
      </c>
      <c r="O2173">
        <v>0</v>
      </c>
      <c r="P2173">
        <v>485.75924468922102</v>
      </c>
      <c r="Q2173">
        <v>0.18203690682551199</v>
      </c>
    </row>
    <row r="2174" spans="1:17" hidden="1" x14ac:dyDescent="0.3">
      <c r="A2174" t="s">
        <v>4506</v>
      </c>
      <c r="B2174" t="s">
        <v>4507</v>
      </c>
      <c r="C2174" t="str">
        <f>IFERROR(VLOOKUP(Table1[[#This Row],[Ticker]],[1]!Table1[[Symbol]:[Industry]],2,FALSE),"-")</f>
        <v>-</v>
      </c>
      <c r="D2174" t="s">
        <v>1219</v>
      </c>
      <c r="E2174">
        <v>256.795227519999</v>
      </c>
      <c r="F2174">
        <v>108.05</v>
      </c>
      <c r="G2174">
        <v>-53.631714411758502</v>
      </c>
      <c r="H2174">
        <v>23.770411570703398</v>
      </c>
      <c r="I2174">
        <v>-9.2103584364933795</v>
      </c>
      <c r="J2174">
        <v>-8.9906982718078901</v>
      </c>
      <c r="K2174">
        <v>96.399574636551606</v>
      </c>
      <c r="L2174">
        <v>107.921047675411</v>
      </c>
      <c r="M2174">
        <v>59.793013333680697</v>
      </c>
      <c r="N2174">
        <v>3.0277491630182798</v>
      </c>
      <c r="O2174">
        <v>56.270245256825497</v>
      </c>
      <c r="P2174">
        <v>46.9068660774983</v>
      </c>
    </row>
    <row r="2175" spans="1:17" hidden="1" x14ac:dyDescent="0.3">
      <c r="A2175" t="s">
        <v>4508</v>
      </c>
      <c r="B2175" t="s">
        <v>4509</v>
      </c>
      <c r="C2175" t="str">
        <f>IFERROR(VLOOKUP(Table1[[#This Row],[Ticker]],[1]!Table1[[Symbol]:[Industry]],2,FALSE),"-")</f>
        <v>-</v>
      </c>
      <c r="D2175" t="s">
        <v>1549</v>
      </c>
      <c r="E2175">
        <v>256.5616</v>
      </c>
      <c r="F2175">
        <v>20.51</v>
      </c>
      <c r="G2175">
        <v>7.8592578400599002</v>
      </c>
      <c r="H2175">
        <v>-13.6312663860539</v>
      </c>
      <c r="I2175">
        <v>-12.9122017063439</v>
      </c>
      <c r="J2175">
        <v>-4.8675856121098597</v>
      </c>
      <c r="K2175">
        <v>21.482224386917999</v>
      </c>
      <c r="L2175">
        <v>22.082313459824601</v>
      </c>
      <c r="M2175">
        <v>34.684180512140699</v>
      </c>
      <c r="N2175">
        <v>0.51715475310111003</v>
      </c>
      <c r="O2175">
        <v>89.663578742076993</v>
      </c>
      <c r="P2175">
        <v>56.564885496183201</v>
      </c>
      <c r="Q2175">
        <v>9.0558721458773001E-2</v>
      </c>
    </row>
    <row r="2176" spans="1:17" hidden="1" x14ac:dyDescent="0.3">
      <c r="A2176" t="s">
        <v>4510</v>
      </c>
      <c r="B2176" t="s">
        <v>4511</v>
      </c>
      <c r="C2176" t="str">
        <f>IFERROR(VLOOKUP(Table1[[#This Row],[Ticker]],[1]!Table1[[Symbol]:[Industry]],2,FALSE),"-")</f>
        <v>-</v>
      </c>
      <c r="D2176" t="s">
        <v>62</v>
      </c>
      <c r="E2176">
        <v>255.63403228499999</v>
      </c>
      <c r="F2176">
        <v>855.6</v>
      </c>
      <c r="G2176">
        <v>34.956035911160498</v>
      </c>
      <c r="H2176">
        <v>3.5554937253579402</v>
      </c>
      <c r="I2176">
        <v>51.047077309536199</v>
      </c>
      <c r="J2176">
        <v>2.6878179163019098</v>
      </c>
      <c r="K2176">
        <v>743.30267001418702</v>
      </c>
      <c r="L2176">
        <v>640.86432951691199</v>
      </c>
      <c r="M2176">
        <v>72.660629059824501</v>
      </c>
      <c r="N2176">
        <v>0.44305330053841702</v>
      </c>
      <c r="O2176">
        <v>10.799438990182299</v>
      </c>
      <c r="P2176">
        <v>81.251986018430202</v>
      </c>
      <c r="Q2176">
        <v>-2.9250829383255E-2</v>
      </c>
    </row>
    <row r="2177" spans="1:17" hidden="1" x14ac:dyDescent="0.3">
      <c r="A2177" t="s">
        <v>4512</v>
      </c>
      <c r="B2177" t="s">
        <v>4513</v>
      </c>
      <c r="C2177" t="str">
        <f>IFERROR(VLOOKUP(Table1[[#This Row],[Ticker]],[1]!Table1[[Symbol]:[Industry]],2,FALSE),"-")</f>
        <v>-</v>
      </c>
      <c r="D2177" t="s">
        <v>459</v>
      </c>
      <c r="E2177">
        <v>255.072</v>
      </c>
      <c r="F2177">
        <v>518.4</v>
      </c>
      <c r="G2177">
        <v>15.322970684335701</v>
      </c>
      <c r="H2177">
        <v>-6.0486810133592197</v>
      </c>
      <c r="I2177">
        <v>0.92851292467578905</v>
      </c>
      <c r="J2177">
        <v>-9.2822329472682092</v>
      </c>
      <c r="K2177">
        <v>523.38125248196002</v>
      </c>
      <c r="L2177">
        <v>484.08244689924101</v>
      </c>
      <c r="M2177">
        <v>42.461130669141099</v>
      </c>
      <c r="N2177">
        <v>1.6102569054151199</v>
      </c>
      <c r="O2177">
        <v>15.7986111111111</v>
      </c>
      <c r="P2177">
        <v>43.999999999999901</v>
      </c>
      <c r="Q2177">
        <v>-4.9323948866591E-2</v>
      </c>
    </row>
    <row r="2178" spans="1:17" hidden="1" x14ac:dyDescent="0.3">
      <c r="A2178" t="s">
        <v>4514</v>
      </c>
      <c r="B2178" t="s">
        <v>4515</v>
      </c>
      <c r="C2178" t="str">
        <f>IFERROR(VLOOKUP(Table1[[#This Row],[Ticker]],[1]!Table1[[Symbol]:[Industry]],2,FALSE),"-")</f>
        <v>-</v>
      </c>
      <c r="D2178" t="s">
        <v>129</v>
      </c>
      <c r="E2178">
        <v>254.22572700000001</v>
      </c>
      <c r="F2178">
        <v>284.89999999999998</v>
      </c>
      <c r="G2178">
        <v>46.492336062978801</v>
      </c>
      <c r="H2178">
        <v>-12.6501035634119</v>
      </c>
      <c r="I2178">
        <v>-19.4476172362588</v>
      </c>
      <c r="J2178">
        <v>0.38650109720071602</v>
      </c>
      <c r="K2178">
        <v>278.33496949766601</v>
      </c>
      <c r="L2178">
        <v>266.94355350311599</v>
      </c>
      <c r="M2178">
        <v>53.576613563882503</v>
      </c>
      <c r="N2178">
        <v>2.6133698156327898</v>
      </c>
      <c r="O2178">
        <v>23.903123903123898</v>
      </c>
      <c r="P2178">
        <v>78.062499999999901</v>
      </c>
      <c r="Q2178">
        <v>7.6310322175459997E-3</v>
      </c>
    </row>
    <row r="2179" spans="1:17" hidden="1" x14ac:dyDescent="0.3">
      <c r="A2179" t="s">
        <v>4516</v>
      </c>
      <c r="B2179" t="s">
        <v>4517</v>
      </c>
      <c r="C2179" t="str">
        <f>IFERROR(VLOOKUP(Table1[[#This Row],[Ticker]],[1]!Table1[[Symbol]:[Industry]],2,FALSE),"-")</f>
        <v>-</v>
      </c>
      <c r="D2179" t="s">
        <v>132</v>
      </c>
      <c r="E2179">
        <v>253.71225000000001</v>
      </c>
      <c r="F2179">
        <v>257.45</v>
      </c>
      <c r="G2179">
        <v>178.06270920595301</v>
      </c>
      <c r="H2179">
        <v>6.12180024203081</v>
      </c>
      <c r="I2179">
        <v>106.488523708363</v>
      </c>
      <c r="J2179">
        <v>10.148445738086</v>
      </c>
      <c r="K2179">
        <v>222.31651711272099</v>
      </c>
      <c r="L2179">
        <v>168.99609427004199</v>
      </c>
      <c r="M2179">
        <v>67.412535308070701</v>
      </c>
      <c r="N2179">
        <v>1.02272112335808</v>
      </c>
      <c r="O2179">
        <v>0</v>
      </c>
      <c r="P2179">
        <v>216.666666666666</v>
      </c>
      <c r="Q2179">
        <v>0.13351469369990901</v>
      </c>
    </row>
    <row r="2180" spans="1:17" hidden="1" x14ac:dyDescent="0.3">
      <c r="A2180" t="s">
        <v>4518</v>
      </c>
      <c r="B2180" t="s">
        <v>4519</v>
      </c>
      <c r="C2180" t="str">
        <f>IFERROR(VLOOKUP(Table1[[#This Row],[Ticker]],[1]!Table1[[Symbol]:[Industry]],2,FALSE),"-")</f>
        <v>-</v>
      </c>
      <c r="D2180" t="s">
        <v>92</v>
      </c>
      <c r="E2180">
        <v>253.31914616</v>
      </c>
      <c r="F2180">
        <v>7.5</v>
      </c>
      <c r="G2180">
        <v>-14.6996389875279</v>
      </c>
      <c r="H2180">
        <v>-39.9301025953108</v>
      </c>
      <c r="I2180">
        <v>-39.723894822340597</v>
      </c>
      <c r="J2180">
        <v>1.0556011012675699</v>
      </c>
      <c r="K2180">
        <v>10.332646210136801</v>
      </c>
      <c r="L2180">
        <v>10.281796574541699</v>
      </c>
      <c r="M2180">
        <v>21.830127845341998</v>
      </c>
      <c r="N2180">
        <v>1.9867246203582001</v>
      </c>
      <c r="O2180">
        <v>116.94083969465601</v>
      </c>
      <c r="P2180">
        <v>9.8325263577102806</v>
      </c>
      <c r="Q2180">
        <v>6.7346837998069994E-2</v>
      </c>
    </row>
    <row r="2181" spans="1:17" hidden="1" x14ac:dyDescent="0.3">
      <c r="A2181" t="s">
        <v>4520</v>
      </c>
      <c r="B2181" t="s">
        <v>4521</v>
      </c>
      <c r="C2181" t="str">
        <f>IFERROR(VLOOKUP(Table1[[#This Row],[Ticker]],[1]!Table1[[Symbol]:[Industry]],2,FALSE),"-")</f>
        <v>-</v>
      </c>
      <c r="D2181" t="s">
        <v>197</v>
      </c>
      <c r="E2181">
        <v>252.94688607500001</v>
      </c>
      <c r="F2181">
        <v>196.95</v>
      </c>
      <c r="G2181">
        <v>58.008912921886697</v>
      </c>
      <c r="H2181">
        <v>-0.12082901461168299</v>
      </c>
      <c r="I2181">
        <v>1.6870505344459199</v>
      </c>
      <c r="J2181">
        <v>-9.0980076387404196</v>
      </c>
      <c r="K2181">
        <v>186.060423407836</v>
      </c>
      <c r="L2181">
        <v>166.270940840024</v>
      </c>
      <c r="M2181">
        <v>52.057236015975498</v>
      </c>
      <c r="N2181">
        <v>1.9359325394465701</v>
      </c>
      <c r="O2181">
        <v>12.998222899212999</v>
      </c>
      <c r="P2181">
        <v>93.088235294117595</v>
      </c>
      <c r="Q2181">
        <v>2.4174174004301E-2</v>
      </c>
    </row>
    <row r="2182" spans="1:17" hidden="1" x14ac:dyDescent="0.3">
      <c r="A2182" t="s">
        <v>4522</v>
      </c>
      <c r="B2182" t="s">
        <v>4523</v>
      </c>
      <c r="C2182" t="str">
        <f>IFERROR(VLOOKUP(Table1[[#This Row],[Ticker]],[1]!Table1[[Symbol]:[Industry]],2,FALSE),"-")</f>
        <v>-</v>
      </c>
      <c r="D2182" t="s">
        <v>659</v>
      </c>
      <c r="E2182">
        <v>252.693382085</v>
      </c>
      <c r="F2182">
        <v>219.4</v>
      </c>
      <c r="G2182">
        <v>3.0150860362140799</v>
      </c>
      <c r="H2182">
        <v>-5.65785947419789</v>
      </c>
      <c r="I2182">
        <v>5.8415369087590996</v>
      </c>
      <c r="J2182">
        <v>-9.5907998978241604</v>
      </c>
      <c r="K2182">
        <v>222.14145532447799</v>
      </c>
      <c r="L2182">
        <v>210.59079385195599</v>
      </c>
      <c r="M2182">
        <v>42.982401855672997</v>
      </c>
      <c r="N2182">
        <v>1.1053698107104399</v>
      </c>
      <c r="O2182">
        <v>35.482961859895397</v>
      </c>
      <c r="P2182">
        <v>32.406136269406097</v>
      </c>
      <c r="Q2182">
        <v>-4.6161100227304998E-2</v>
      </c>
    </row>
    <row r="2183" spans="1:17" hidden="1" x14ac:dyDescent="0.3">
      <c r="A2183" t="s">
        <v>4524</v>
      </c>
      <c r="B2183" t="s">
        <v>4525</v>
      </c>
      <c r="C2183" t="str">
        <f>IFERROR(VLOOKUP(Table1[[#This Row],[Ticker]],[1]!Table1[[Symbol]:[Industry]],2,FALSE),"-")</f>
        <v>-</v>
      </c>
      <c r="D2183" t="s">
        <v>21</v>
      </c>
      <c r="E2183">
        <v>252.50294516999901</v>
      </c>
      <c r="F2183">
        <v>118.45</v>
      </c>
      <c r="G2183">
        <v>-37.258725839613</v>
      </c>
      <c r="H2183">
        <v>-15.2069710872934</v>
      </c>
      <c r="I2183">
        <v>-37.676759247806501</v>
      </c>
      <c r="J2183">
        <v>-5.8844826935230801</v>
      </c>
      <c r="K2183">
        <v>116.28056263626399</v>
      </c>
      <c r="L2183">
        <v>124.276257602333</v>
      </c>
      <c r="M2183">
        <v>36.618626891011303</v>
      </c>
      <c r="N2183">
        <v>0.99086100426754797</v>
      </c>
      <c r="O2183">
        <v>47.530603630223702</v>
      </c>
      <c r="P2183">
        <v>26.010638297872301</v>
      </c>
      <c r="Q2183">
        <v>0.110011553970148</v>
      </c>
    </row>
    <row r="2184" spans="1:17" hidden="1" x14ac:dyDescent="0.3">
      <c r="A2184" t="s">
        <v>4526</v>
      </c>
      <c r="B2184" t="s">
        <v>4527</v>
      </c>
      <c r="C2184" t="str">
        <f>IFERROR(VLOOKUP(Table1[[#This Row],[Ticker]],[1]!Table1[[Symbol]:[Industry]],2,FALSE),"-")</f>
        <v>-</v>
      </c>
      <c r="E2184">
        <v>252.21357666999899</v>
      </c>
      <c r="F2184">
        <v>160.5</v>
      </c>
      <c r="G2184">
        <v>-5.1995113742627703</v>
      </c>
      <c r="H2184">
        <v>-10.5920081681321</v>
      </c>
      <c r="I2184">
        <v>9.5612359592085596</v>
      </c>
      <c r="J2184">
        <v>-4.3855612556597796</v>
      </c>
      <c r="K2184">
        <v>152.84993038049299</v>
      </c>
      <c r="M2184">
        <v>44.929762265826902</v>
      </c>
      <c r="N2184">
        <v>0.83119477060888503</v>
      </c>
      <c r="O2184">
        <v>11.3395638629283</v>
      </c>
      <c r="P2184">
        <v>40.5429071803852</v>
      </c>
    </row>
    <row r="2185" spans="1:17" hidden="1" x14ac:dyDescent="0.3">
      <c r="A2185" t="s">
        <v>4528</v>
      </c>
      <c r="B2185" t="s">
        <v>4529</v>
      </c>
      <c r="C2185" t="str">
        <f>IFERROR(VLOOKUP(Table1[[#This Row],[Ticker]],[1]!Table1[[Symbol]:[Industry]],2,FALSE),"-")</f>
        <v>-</v>
      </c>
      <c r="D2185" t="s">
        <v>375</v>
      </c>
      <c r="E2185">
        <v>251.83419697599999</v>
      </c>
      <c r="F2185">
        <v>67.37</v>
      </c>
      <c r="G2185">
        <v>31.579557672395399</v>
      </c>
      <c r="H2185">
        <v>0.16613077060150899</v>
      </c>
      <c r="I2185">
        <v>14.1079757550824</v>
      </c>
      <c r="J2185">
        <v>-8.4427460838220494</v>
      </c>
      <c r="K2185">
        <v>62.849609129270199</v>
      </c>
      <c r="L2185">
        <v>58.059169303203298</v>
      </c>
      <c r="M2185">
        <v>54.376203901271602</v>
      </c>
      <c r="N2185">
        <v>1.3713354512031799</v>
      </c>
      <c r="O2185">
        <v>17.990203354608798</v>
      </c>
      <c r="P2185">
        <v>77.289473684210506</v>
      </c>
      <c r="Q2185">
        <v>8.7395202369964994E-2</v>
      </c>
    </row>
    <row r="2186" spans="1:17" hidden="1" x14ac:dyDescent="0.3">
      <c r="A2186" t="s">
        <v>4530</v>
      </c>
      <c r="B2186" t="s">
        <v>4531</v>
      </c>
      <c r="C2186" t="str">
        <f>IFERROR(VLOOKUP(Table1[[#This Row],[Ticker]],[1]!Table1[[Symbol]:[Industry]],2,FALSE),"-")</f>
        <v>-</v>
      </c>
      <c r="E2186">
        <v>251.74006</v>
      </c>
      <c r="F2186">
        <v>10.19</v>
      </c>
      <c r="G2186">
        <v>-97.737238042981701</v>
      </c>
      <c r="H2186">
        <v>-36.353626068304202</v>
      </c>
      <c r="I2186">
        <v>-80.661034812702297</v>
      </c>
      <c r="J2186">
        <v>-12.4866332311574</v>
      </c>
      <c r="K2186">
        <v>14.170057361134701</v>
      </c>
      <c r="L2186">
        <v>23.249980785514801</v>
      </c>
      <c r="M2186">
        <v>16.900184033034201</v>
      </c>
      <c r="N2186">
        <v>2.1530345537770601</v>
      </c>
      <c r="O2186">
        <v>389.69578017664298</v>
      </c>
      <c r="P2186">
        <v>7.7167019027484001</v>
      </c>
      <c r="Q2186">
        <v>7.8142811076775995E-2</v>
      </c>
    </row>
    <row r="2187" spans="1:17" hidden="1" x14ac:dyDescent="0.3">
      <c r="A2187" t="s">
        <v>4532</v>
      </c>
      <c r="B2187" t="s">
        <v>4533</v>
      </c>
      <c r="C2187" t="str">
        <f>IFERROR(VLOOKUP(Table1[[#This Row],[Ticker]],[1]!Table1[[Symbol]:[Industry]],2,FALSE),"-")</f>
        <v>-</v>
      </c>
      <c r="D2187" t="s">
        <v>535</v>
      </c>
      <c r="E2187">
        <v>251.16</v>
      </c>
      <c r="F2187">
        <v>2.95</v>
      </c>
      <c r="G2187">
        <v>21.786897996513598</v>
      </c>
      <c r="H2187">
        <v>3.67282895815076</v>
      </c>
      <c r="I2187">
        <v>0.36840004696610501</v>
      </c>
      <c r="J2187">
        <v>3.5417355631687601</v>
      </c>
      <c r="K2187">
        <v>2.6169205619508298</v>
      </c>
      <c r="L2187">
        <v>2.5144145112651399</v>
      </c>
      <c r="M2187">
        <v>68.053966112951201</v>
      </c>
      <c r="N2187">
        <v>2.7084014666924801</v>
      </c>
      <c r="O2187">
        <v>32.203389830508399</v>
      </c>
      <c r="P2187">
        <v>63.8888888888888</v>
      </c>
      <c r="Q2187">
        <v>-7.3848960767399999E-3</v>
      </c>
    </row>
    <row r="2188" spans="1:17" hidden="1" x14ac:dyDescent="0.3">
      <c r="A2188" t="s">
        <v>4534</v>
      </c>
      <c r="B2188" t="s">
        <v>4535</v>
      </c>
      <c r="C2188" t="str">
        <f>IFERROR(VLOOKUP(Table1[[#This Row],[Ticker]],[1]!Table1[[Symbol]:[Industry]],2,FALSE),"-")</f>
        <v>-</v>
      </c>
      <c r="D2188" t="s">
        <v>1514</v>
      </c>
      <c r="E2188">
        <v>251.09139825</v>
      </c>
      <c r="F2188">
        <v>7.7</v>
      </c>
      <c r="G2188">
        <v>111.20997491959</v>
      </c>
      <c r="H2188">
        <v>-4.4012451159233104</v>
      </c>
      <c r="I2188">
        <v>1.45640445407256</v>
      </c>
      <c r="J2188">
        <v>-7.8920386365628996</v>
      </c>
      <c r="K2188">
        <v>7.08688647436324</v>
      </c>
      <c r="L2188">
        <v>6.6700500796849802</v>
      </c>
      <c r="M2188">
        <v>51.133830757370198</v>
      </c>
      <c r="N2188">
        <v>1.0650336863460701</v>
      </c>
      <c r="O2188">
        <v>25.974025974025899</v>
      </c>
      <c r="P2188">
        <v>185.18518518518499</v>
      </c>
      <c r="Q2188">
        <v>-4.1389302762407001E-2</v>
      </c>
    </row>
    <row r="2189" spans="1:17" hidden="1" x14ac:dyDescent="0.3">
      <c r="A2189" t="s">
        <v>4536</v>
      </c>
      <c r="B2189" t="s">
        <v>4537</v>
      </c>
      <c r="C2189" t="str">
        <f>IFERROR(VLOOKUP(Table1[[#This Row],[Ticker]],[1]!Table1[[Symbol]:[Industry]],2,FALSE),"-")</f>
        <v>-</v>
      </c>
      <c r="D2189" t="s">
        <v>324</v>
      </c>
      <c r="E2189">
        <v>250.48797930000001</v>
      </c>
      <c r="F2189">
        <v>412.2</v>
      </c>
      <c r="G2189">
        <v>138.28180893798901</v>
      </c>
      <c r="H2189">
        <v>-13.408820873499</v>
      </c>
      <c r="I2189">
        <v>-10.635975989070699</v>
      </c>
      <c r="J2189">
        <v>-2.6320172873726402</v>
      </c>
      <c r="K2189">
        <v>407.42611838735797</v>
      </c>
      <c r="L2189">
        <v>354.68824314621702</v>
      </c>
      <c r="M2189">
        <v>57.468749446422997</v>
      </c>
      <c r="N2189">
        <v>0.97859358603423097</v>
      </c>
      <c r="O2189">
        <v>28.165938864628799</v>
      </c>
      <c r="P2189">
        <v>174.61692205196499</v>
      </c>
      <c r="Q2189">
        <v>0.155276450555031</v>
      </c>
    </row>
    <row r="2190" spans="1:17" hidden="1" x14ac:dyDescent="0.3">
      <c r="A2190" t="s">
        <v>4538</v>
      </c>
      <c r="B2190" t="s">
        <v>4539</v>
      </c>
      <c r="C2190" t="str">
        <f>IFERROR(VLOOKUP(Table1[[#This Row],[Ticker]],[1]!Table1[[Symbol]:[Industry]],2,FALSE),"-")</f>
        <v>-</v>
      </c>
      <c r="D2190" t="s">
        <v>46</v>
      </c>
      <c r="E2190">
        <v>250.33095367999999</v>
      </c>
      <c r="F2190">
        <v>47.07</v>
      </c>
      <c r="G2190">
        <v>-35.9704899920469</v>
      </c>
      <c r="H2190">
        <v>10.0679511305067</v>
      </c>
      <c r="I2190">
        <v>1.11907390141353</v>
      </c>
      <c r="J2190">
        <v>-6.0148590376091002</v>
      </c>
      <c r="K2190">
        <v>43.604966890935103</v>
      </c>
      <c r="L2190">
        <v>44.923218790847898</v>
      </c>
      <c r="M2190">
        <v>52.273378970209002</v>
      </c>
      <c r="N2190">
        <v>3.3366212165675302</v>
      </c>
      <c r="O2190">
        <v>36.286381984278698</v>
      </c>
      <c r="P2190">
        <v>36.237337192474598</v>
      </c>
      <c r="Q2190">
        <v>3.3760201123229998E-3</v>
      </c>
    </row>
    <row r="2191" spans="1:17" hidden="1" x14ac:dyDescent="0.3">
      <c r="A2191" t="s">
        <v>4540</v>
      </c>
      <c r="B2191" t="s">
        <v>4541</v>
      </c>
      <c r="C2191" t="str">
        <f>IFERROR(VLOOKUP(Table1[[#This Row],[Ticker]],[1]!Table1[[Symbol]:[Industry]],2,FALSE),"-")</f>
        <v>-</v>
      </c>
      <c r="E2191">
        <v>249.54774</v>
      </c>
      <c r="F2191">
        <v>721.45</v>
      </c>
      <c r="G2191">
        <v>-56.322893289434198</v>
      </c>
      <c r="H2191">
        <v>-17.791425994476199</v>
      </c>
      <c r="I2191">
        <v>-30.2983580238439</v>
      </c>
      <c r="J2191">
        <v>-2.84712349792028</v>
      </c>
      <c r="K2191">
        <v>728.33926280667004</v>
      </c>
      <c r="L2191">
        <v>839.83926373735096</v>
      </c>
      <c r="M2191">
        <v>44.659405665432899</v>
      </c>
      <c r="N2191">
        <v>1.46189056844794</v>
      </c>
      <c r="O2191">
        <v>72.707741354217106</v>
      </c>
      <c r="P2191">
        <v>35.610902255639097</v>
      </c>
      <c r="Q2191">
        <v>0.120002217426422</v>
      </c>
    </row>
    <row r="2192" spans="1:17" hidden="1" x14ac:dyDescent="0.3">
      <c r="A2192" t="s">
        <v>4542</v>
      </c>
      <c r="B2192" t="s">
        <v>4543</v>
      </c>
      <c r="C2192" t="str">
        <f>IFERROR(VLOOKUP(Table1[[#This Row],[Ticker]],[1]!Table1[[Symbol]:[Industry]],2,FALSE),"-")</f>
        <v>-</v>
      </c>
      <c r="D2192" t="s">
        <v>613</v>
      </c>
      <c r="E2192">
        <v>248.96891704999999</v>
      </c>
      <c r="F2192">
        <v>113.07</v>
      </c>
      <c r="G2192">
        <v>24.745979832840899</v>
      </c>
      <c r="H2192">
        <v>-1.35362606830426</v>
      </c>
      <c r="I2192">
        <v>-7.7392099872217903</v>
      </c>
      <c r="J2192">
        <v>-1.43078680881891</v>
      </c>
      <c r="K2192">
        <v>109.54894343273099</v>
      </c>
      <c r="L2192">
        <v>103.691419971874</v>
      </c>
      <c r="M2192">
        <v>63.302930473475101</v>
      </c>
      <c r="N2192">
        <v>2.16446000312905</v>
      </c>
      <c r="O2192">
        <v>13.646413726010399</v>
      </c>
      <c r="P2192">
        <v>55.7438016528925</v>
      </c>
      <c r="Q2192">
        <v>4.5396656034292E-2</v>
      </c>
    </row>
    <row r="2193" spans="1:17" hidden="1" x14ac:dyDescent="0.3">
      <c r="A2193" t="s">
        <v>4544</v>
      </c>
      <c r="B2193" t="s">
        <v>4545</v>
      </c>
      <c r="C2193" t="str">
        <f>IFERROR(VLOOKUP(Table1[[#This Row],[Ticker]],[1]!Table1[[Symbol]:[Industry]],2,FALSE),"-")</f>
        <v>-</v>
      </c>
      <c r="D2193" t="s">
        <v>62</v>
      </c>
      <c r="E2193">
        <v>248.20263928599999</v>
      </c>
      <c r="F2193">
        <v>50.45</v>
      </c>
      <c r="G2193">
        <v>5.2798243784889802</v>
      </c>
      <c r="H2193">
        <v>-1.4295710657152201</v>
      </c>
      <c r="I2193">
        <v>26.476138928459498</v>
      </c>
      <c r="J2193">
        <v>-5.3384850830093296</v>
      </c>
      <c r="K2193">
        <v>50.525671943016</v>
      </c>
      <c r="L2193">
        <v>44.631339546655802</v>
      </c>
      <c r="M2193">
        <v>50.327389566433901</v>
      </c>
      <c r="N2193">
        <v>1.2113072064824399</v>
      </c>
      <c r="O2193">
        <v>15.7581764122893</v>
      </c>
      <c r="P2193">
        <v>57.705532979055903</v>
      </c>
      <c r="Q2193">
        <v>4.9157051476729999E-3</v>
      </c>
    </row>
    <row r="2194" spans="1:17" hidden="1" x14ac:dyDescent="0.3">
      <c r="A2194" t="s">
        <v>4546</v>
      </c>
      <c r="B2194" t="s">
        <v>4547</v>
      </c>
      <c r="C2194" t="str">
        <f>IFERROR(VLOOKUP(Table1[[#This Row],[Ticker]],[1]!Table1[[Symbol]:[Industry]],2,FALSE),"-")</f>
        <v>-</v>
      </c>
      <c r="D2194" t="s">
        <v>998</v>
      </c>
      <c r="E2194">
        <v>247.88504</v>
      </c>
      <c r="F2194">
        <v>205</v>
      </c>
      <c r="G2194">
        <v>-32.531283821668197</v>
      </c>
      <c r="H2194">
        <v>-4.0976147528870097</v>
      </c>
      <c r="I2194">
        <v>-65.548146475109107</v>
      </c>
      <c r="J2194">
        <v>-2.2456693757358002</v>
      </c>
      <c r="K2194">
        <v>215.68558463452399</v>
      </c>
      <c r="L2194">
        <v>278.80684166444797</v>
      </c>
      <c r="M2194">
        <v>94.6345107581853</v>
      </c>
      <c r="N2194">
        <v>1.25454545454545</v>
      </c>
      <c r="O2194">
        <v>137.46341463414601</v>
      </c>
      <c r="P2194">
        <v>10.2150537634408</v>
      </c>
      <c r="Q2194">
        <v>4.3317748367263001E-2</v>
      </c>
    </row>
    <row r="2195" spans="1:17" hidden="1" x14ac:dyDescent="0.3">
      <c r="A2195" t="s">
        <v>4548</v>
      </c>
      <c r="B2195" t="s">
        <v>4549</v>
      </c>
      <c r="C2195" t="str">
        <f>IFERROR(VLOOKUP(Table1[[#This Row],[Ticker]],[1]!Table1[[Symbol]:[Industry]],2,FALSE),"-")</f>
        <v>-</v>
      </c>
      <c r="D2195" t="s">
        <v>983</v>
      </c>
      <c r="E2195">
        <v>247.68865485000001</v>
      </c>
      <c r="F2195">
        <v>76.17</v>
      </c>
      <c r="G2195">
        <v>65.189153635611305</v>
      </c>
      <c r="H2195">
        <v>9.5467528039934901</v>
      </c>
      <c r="I2195">
        <v>2.0595147661867301</v>
      </c>
      <c r="J2195">
        <v>-9.8021942974935108</v>
      </c>
      <c r="K2195">
        <v>69.768295255107702</v>
      </c>
      <c r="L2195">
        <v>63.269203113935802</v>
      </c>
      <c r="M2195">
        <v>46.025844687065003</v>
      </c>
      <c r="N2195">
        <v>1.6106552473514</v>
      </c>
      <c r="O2195">
        <v>33.779703295260603</v>
      </c>
      <c r="P2195">
        <v>94.559386973180096</v>
      </c>
      <c r="Q2195">
        <v>6.5621122930836995E-2</v>
      </c>
    </row>
    <row r="2196" spans="1:17" hidden="1" x14ac:dyDescent="0.3">
      <c r="A2196" t="s">
        <v>4550</v>
      </c>
      <c r="B2196" t="s">
        <v>4551</v>
      </c>
      <c r="C2196" t="str">
        <f>IFERROR(VLOOKUP(Table1[[#This Row],[Ticker]],[1]!Table1[[Symbol]:[Industry]],2,FALSE),"-")</f>
        <v>-</v>
      </c>
      <c r="D2196" t="s">
        <v>148</v>
      </c>
      <c r="E2196">
        <v>247.51650000000001</v>
      </c>
      <c r="F2196">
        <v>841.5</v>
      </c>
      <c r="G2196">
        <v>199.19037289998801</v>
      </c>
      <c r="H2196">
        <v>-24.953847882918399</v>
      </c>
      <c r="I2196">
        <v>24.402318001691501</v>
      </c>
      <c r="J2196">
        <v>-3.5657699218049701</v>
      </c>
      <c r="K2196">
        <v>900.88725319114099</v>
      </c>
      <c r="L2196">
        <v>729.51050422596904</v>
      </c>
      <c r="M2196">
        <v>43.109151715028297</v>
      </c>
      <c r="N2196">
        <v>0.67346446444950103</v>
      </c>
      <c r="O2196">
        <v>63.398692810457497</v>
      </c>
      <c r="P2196">
        <v>257.932794555508</v>
      </c>
      <c r="Q2196">
        <v>0.17086437623564399</v>
      </c>
    </row>
    <row r="2197" spans="1:17" hidden="1" x14ac:dyDescent="0.3">
      <c r="A2197" t="s">
        <v>4552</v>
      </c>
      <c r="B2197" t="s">
        <v>4553</v>
      </c>
      <c r="C2197" t="str">
        <f>IFERROR(VLOOKUP(Table1[[#This Row],[Ticker]],[1]!Table1[[Symbol]:[Industry]],2,FALSE),"-")</f>
        <v>-</v>
      </c>
      <c r="D2197" t="s">
        <v>1489</v>
      </c>
      <c r="E2197">
        <v>247.47575599999999</v>
      </c>
      <c r="F2197">
        <v>140.30000000000001</v>
      </c>
      <c r="G2197">
        <v>5.2248354673488997</v>
      </c>
      <c r="H2197">
        <v>-0.61753010320067503</v>
      </c>
      <c r="I2197">
        <v>5.1419771462861696</v>
      </c>
      <c r="J2197">
        <v>-6.0815174344067202</v>
      </c>
      <c r="K2197">
        <v>139.68443920157699</v>
      </c>
      <c r="L2197">
        <v>133.38047059218201</v>
      </c>
      <c r="M2197">
        <v>46.459833154649701</v>
      </c>
      <c r="N2197">
        <v>1.4141521803378301</v>
      </c>
      <c r="O2197">
        <v>31.860299358517398</v>
      </c>
      <c r="P2197">
        <v>44.564657393096297</v>
      </c>
      <c r="Q2197">
        <v>4.3296437265849003E-2</v>
      </c>
    </row>
    <row r="2198" spans="1:17" hidden="1" x14ac:dyDescent="0.3">
      <c r="A2198" t="s">
        <v>4554</v>
      </c>
      <c r="B2198" t="s">
        <v>4555</v>
      </c>
      <c r="C2198" t="str">
        <f>IFERROR(VLOOKUP(Table1[[#This Row],[Ticker]],[1]!Table1[[Symbol]:[Industry]],2,FALSE),"-")</f>
        <v>-</v>
      </c>
      <c r="D2198" t="s">
        <v>1657</v>
      </c>
      <c r="E2198">
        <v>247.33488</v>
      </c>
      <c r="F2198">
        <v>26.46</v>
      </c>
      <c r="G2198">
        <v>-80.954150777097794</v>
      </c>
      <c r="H2198">
        <v>-1.44291178258998</v>
      </c>
      <c r="I2198">
        <v>-55.001693877063502</v>
      </c>
      <c r="J2198">
        <v>-2.3384850830093402</v>
      </c>
      <c r="K2198">
        <v>28.663240976611601</v>
      </c>
      <c r="L2198">
        <v>38.485207479590898</v>
      </c>
      <c r="M2198">
        <v>48.846821605517803</v>
      </c>
      <c r="N2198">
        <v>0.74825718209144199</v>
      </c>
      <c r="O2198">
        <v>138.7251196775</v>
      </c>
      <c r="P2198">
        <v>13.806451612903199</v>
      </c>
      <c r="Q2198">
        <v>0.101610576219153</v>
      </c>
    </row>
    <row r="2199" spans="1:17" hidden="1" x14ac:dyDescent="0.3">
      <c r="A2199" t="s">
        <v>4556</v>
      </c>
      <c r="B2199" t="s">
        <v>4557</v>
      </c>
      <c r="C2199" t="str">
        <f>IFERROR(VLOOKUP(Table1[[#This Row],[Ticker]],[1]!Table1[[Symbol]:[Industry]],2,FALSE),"-")</f>
        <v>-</v>
      </c>
      <c r="D2199" t="s">
        <v>324</v>
      </c>
      <c r="E2199">
        <v>247.22970599999999</v>
      </c>
      <c r="F2199">
        <v>73.47</v>
      </c>
      <c r="G2199">
        <v>12.8224102529561</v>
      </c>
      <c r="H2199">
        <v>-12.1074896190015</v>
      </c>
      <c r="I2199">
        <v>-9.2872255187235204</v>
      </c>
      <c r="J2199">
        <v>-4.0726326842611202</v>
      </c>
      <c r="K2199">
        <v>76.211723017406399</v>
      </c>
      <c r="L2199">
        <v>75.204071866973095</v>
      </c>
      <c r="M2199">
        <v>38.007526721602403</v>
      </c>
      <c r="N2199">
        <v>0.861440607902346</v>
      </c>
      <c r="O2199">
        <v>76.262420035388502</v>
      </c>
      <c r="P2199">
        <v>47.876551492787598</v>
      </c>
      <c r="Q2199">
        <v>2.9657584271145E-2</v>
      </c>
    </row>
    <row r="2200" spans="1:17" hidden="1" x14ac:dyDescent="0.3">
      <c r="A2200" t="s">
        <v>4558</v>
      </c>
      <c r="B2200" t="s">
        <v>4559</v>
      </c>
      <c r="C2200" t="str">
        <f>IFERROR(VLOOKUP(Table1[[#This Row],[Ticker]],[1]!Table1[[Symbol]:[Industry]],2,FALSE),"-")</f>
        <v>-</v>
      </c>
      <c r="D2200" t="s">
        <v>286</v>
      </c>
      <c r="E2200">
        <v>246.57958495999901</v>
      </c>
      <c r="F2200">
        <v>142.58000000000001</v>
      </c>
      <c r="G2200">
        <v>-9.76517686109419</v>
      </c>
      <c r="H2200">
        <v>-9.9075856956334398</v>
      </c>
      <c r="I2200">
        <v>-15.1968140387188</v>
      </c>
      <c r="J2200">
        <v>-3.1671887867130302</v>
      </c>
      <c r="K2200">
        <v>144.448569245225</v>
      </c>
      <c r="L2200">
        <v>144.16782616324801</v>
      </c>
      <c r="M2200">
        <v>48.182422854939297</v>
      </c>
      <c r="N2200">
        <v>0.63057002514213001</v>
      </c>
      <c r="O2200">
        <v>28.278860990321199</v>
      </c>
      <c r="P2200">
        <v>19.164229001253599</v>
      </c>
      <c r="Q2200">
        <v>2.5278284163616001E-2</v>
      </c>
    </row>
    <row r="2201" spans="1:17" hidden="1" x14ac:dyDescent="0.3">
      <c r="A2201" t="s">
        <v>4560</v>
      </c>
      <c r="B2201" t="s">
        <v>4561</v>
      </c>
      <c r="C2201" t="str">
        <f>IFERROR(VLOOKUP(Table1[[#This Row],[Ticker]],[1]!Table1[[Symbol]:[Industry]],2,FALSE),"-")</f>
        <v>-</v>
      </c>
      <c r="D2201" t="s">
        <v>381</v>
      </c>
      <c r="E2201">
        <v>246.512627004</v>
      </c>
      <c r="F2201">
        <v>25.47</v>
      </c>
      <c r="G2201">
        <v>3.87873473120748</v>
      </c>
      <c r="H2201">
        <v>-5.7737941355311602</v>
      </c>
      <c r="I2201">
        <v>-20.311785274997199</v>
      </c>
      <c r="J2201">
        <v>-3.8988469716154999</v>
      </c>
      <c r="K2201">
        <v>25.730088486643801</v>
      </c>
      <c r="L2201">
        <v>26.068926173883501</v>
      </c>
      <c r="M2201">
        <v>54.147605196163902</v>
      </c>
      <c r="N2201">
        <v>0.81979495033415495</v>
      </c>
      <c r="O2201">
        <v>46.839418924224503</v>
      </c>
      <c r="P2201">
        <v>41.108033240997202</v>
      </c>
      <c r="Q2201">
        <v>5.5095889625393003E-2</v>
      </c>
    </row>
    <row r="2202" spans="1:17" hidden="1" x14ac:dyDescent="0.3">
      <c r="A2202" t="s">
        <v>4562</v>
      </c>
      <c r="B2202" t="s">
        <v>4563</v>
      </c>
      <c r="C2202" t="str">
        <f>IFERROR(VLOOKUP(Table1[[#This Row],[Ticker]],[1]!Table1[[Symbol]:[Industry]],2,FALSE),"-")</f>
        <v>-</v>
      </c>
      <c r="D2202" t="s">
        <v>4564</v>
      </c>
      <c r="E2202">
        <v>246.4815012</v>
      </c>
      <c r="F2202">
        <v>139</v>
      </c>
      <c r="G2202">
        <v>87.804563127081906</v>
      </c>
      <c r="H2202">
        <v>52.932088217409998</v>
      </c>
      <c r="I2202">
        <v>102.56531046055299</v>
      </c>
      <c r="J2202">
        <v>13.4059956567845</v>
      </c>
      <c r="K2202">
        <v>102.88074109357601</v>
      </c>
      <c r="M2202">
        <v>78.276881558945604</v>
      </c>
      <c r="N2202">
        <v>2.2522472430729299</v>
      </c>
      <c r="O2202">
        <v>6.4388489208633004</v>
      </c>
      <c r="P2202">
        <v>124.193548387096</v>
      </c>
    </row>
    <row r="2203" spans="1:17" hidden="1" x14ac:dyDescent="0.3">
      <c r="A2203" t="s">
        <v>4565</v>
      </c>
      <c r="B2203" t="s">
        <v>4566</v>
      </c>
      <c r="C2203" t="str">
        <f>IFERROR(VLOOKUP(Table1[[#This Row],[Ticker]],[1]!Table1[[Symbol]:[Industry]],2,FALSE),"-")</f>
        <v>-</v>
      </c>
      <c r="D2203" t="s">
        <v>1113</v>
      </c>
      <c r="E2203">
        <v>245.99382782999999</v>
      </c>
      <c r="F2203">
        <v>560.65</v>
      </c>
      <c r="G2203">
        <v>-18.565467029764399</v>
      </c>
      <c r="H2203">
        <v>-0.67359561917969102</v>
      </c>
      <c r="I2203">
        <v>-42.982420742634297</v>
      </c>
      <c r="J2203">
        <v>-5.86552787416624</v>
      </c>
      <c r="K2203">
        <v>591.81941169298705</v>
      </c>
      <c r="L2203">
        <v>619.44918890084</v>
      </c>
      <c r="M2203">
        <v>47.439273157621201</v>
      </c>
      <c r="N2203">
        <v>0.88006291482755805</v>
      </c>
      <c r="O2203">
        <v>77.454740033889195</v>
      </c>
      <c r="P2203">
        <v>20.947039154352201</v>
      </c>
    </row>
    <row r="2204" spans="1:17" hidden="1" x14ac:dyDescent="0.3">
      <c r="A2204" t="s">
        <v>4567</v>
      </c>
      <c r="B2204" t="s">
        <v>4568</v>
      </c>
      <c r="C2204" t="str">
        <f>IFERROR(VLOOKUP(Table1[[#This Row],[Ticker]],[1]!Table1[[Symbol]:[Industry]],2,FALSE),"-")</f>
        <v>-</v>
      </c>
      <c r="D2204" t="s">
        <v>98</v>
      </c>
      <c r="E2204">
        <v>245.70046927999999</v>
      </c>
      <c r="F2204">
        <v>182.55</v>
      </c>
      <c r="G2204">
        <v>119.880870820407</v>
      </c>
      <c r="H2204">
        <v>-12.1961169107951</v>
      </c>
      <c r="I2204">
        <v>92.900241644892802</v>
      </c>
      <c r="J2204">
        <v>-1.33846483312578</v>
      </c>
      <c r="K2204">
        <v>181.36187816263899</v>
      </c>
      <c r="L2204">
        <v>141.790342205504</v>
      </c>
      <c r="M2204">
        <v>54.491090014667002</v>
      </c>
      <c r="N2204">
        <v>0.484374999999999</v>
      </c>
      <c r="O2204">
        <v>43.412763626403702</v>
      </c>
      <c r="P2204">
        <v>180.802953391785</v>
      </c>
      <c r="Q2204">
        <v>0.117038875354137</v>
      </c>
    </row>
    <row r="2205" spans="1:17" hidden="1" x14ac:dyDescent="0.3">
      <c r="A2205" t="s">
        <v>4569</v>
      </c>
      <c r="B2205" t="s">
        <v>4570</v>
      </c>
      <c r="C2205" t="str">
        <f>IFERROR(VLOOKUP(Table1[[#This Row],[Ticker]],[1]!Table1[[Symbol]:[Industry]],2,FALSE),"-")</f>
        <v>-</v>
      </c>
      <c r="D2205" t="s">
        <v>49</v>
      </c>
      <c r="E2205">
        <v>245.49238129</v>
      </c>
      <c r="F2205">
        <v>214</v>
      </c>
      <c r="G2205">
        <v>-68.124296836640298</v>
      </c>
      <c r="H2205">
        <v>-1.1379117825899701</v>
      </c>
      <c r="I2205">
        <v>-35.811905231812702</v>
      </c>
      <c r="J2205">
        <v>-0.63086400038825097</v>
      </c>
      <c r="K2205">
        <v>212.71539818271199</v>
      </c>
      <c r="L2205">
        <v>270.16574599364299</v>
      </c>
      <c r="M2205">
        <v>70.316430808554699</v>
      </c>
      <c r="N2205">
        <v>0.74440783726119797</v>
      </c>
      <c r="O2205">
        <v>121.09813084112101</v>
      </c>
      <c r="P2205">
        <v>23.556581986143101</v>
      </c>
      <c r="Q2205">
        <v>-0.12423540424622399</v>
      </c>
    </row>
    <row r="2206" spans="1:17" hidden="1" x14ac:dyDescent="0.3">
      <c r="A2206" t="s">
        <v>4571</v>
      </c>
      <c r="B2206" t="s">
        <v>4572</v>
      </c>
      <c r="C2206" t="str">
        <f>IFERROR(VLOOKUP(Table1[[#This Row],[Ticker]],[1]!Table1[[Symbol]:[Industry]],2,FALSE),"-")</f>
        <v>-</v>
      </c>
      <c r="D2206" t="s">
        <v>230</v>
      </c>
      <c r="E2206">
        <v>245.06774999999999</v>
      </c>
      <c r="F2206">
        <v>647.04999999999995</v>
      </c>
      <c r="G2206">
        <v>14.0234275289615</v>
      </c>
      <c r="H2206">
        <v>-3.0094702241484201</v>
      </c>
      <c r="I2206">
        <v>-2.8042684256560202</v>
      </c>
      <c r="J2206">
        <v>-5.3580628849191401</v>
      </c>
      <c r="K2206">
        <v>635.21558347988002</v>
      </c>
      <c r="L2206">
        <v>598.01125212448801</v>
      </c>
      <c r="M2206">
        <v>54.1402110295464</v>
      </c>
      <c r="N2206">
        <v>0.57992336387258103</v>
      </c>
      <c r="O2206">
        <v>12.8197202689127</v>
      </c>
      <c r="P2206">
        <v>40.312262821207803</v>
      </c>
      <c r="Q2206">
        <v>3.5065195119819002E-2</v>
      </c>
    </row>
    <row r="2207" spans="1:17" hidden="1" x14ac:dyDescent="0.3">
      <c r="A2207" t="s">
        <v>4573</v>
      </c>
      <c r="B2207" t="s">
        <v>4574</v>
      </c>
      <c r="C2207" t="str">
        <f>IFERROR(VLOOKUP(Table1[[#This Row],[Ticker]],[1]!Table1[[Symbol]:[Industry]],2,FALSE),"-")</f>
        <v>-</v>
      </c>
      <c r="D2207" t="s">
        <v>388</v>
      </c>
      <c r="E2207">
        <v>244.7712003</v>
      </c>
      <c r="F2207">
        <v>100.2</v>
      </c>
      <c r="G2207">
        <v>33.334517044132603</v>
      </c>
      <c r="H2207">
        <v>-4.1189912981244703</v>
      </c>
      <c r="I2207">
        <v>6.7223370504781998</v>
      </c>
      <c r="J2207">
        <v>-2.5479766520755902</v>
      </c>
      <c r="K2207">
        <v>97.078934886049396</v>
      </c>
      <c r="L2207">
        <v>90.439965107101699</v>
      </c>
      <c r="M2207">
        <v>48.540683490581401</v>
      </c>
      <c r="N2207">
        <v>0.66065984443318404</v>
      </c>
      <c r="O2207">
        <v>19.810379241516902</v>
      </c>
      <c r="P2207">
        <v>62.9268292682926</v>
      </c>
      <c r="Q2207">
        <v>1.5567509542319001E-2</v>
      </c>
    </row>
    <row r="2208" spans="1:17" hidden="1" x14ac:dyDescent="0.3">
      <c r="A2208" t="s">
        <v>4575</v>
      </c>
      <c r="B2208" t="s">
        <v>4576</v>
      </c>
      <c r="C2208" t="str">
        <f>IFERROR(VLOOKUP(Table1[[#This Row],[Ticker]],[1]!Table1[[Symbol]:[Industry]],2,FALSE),"-")</f>
        <v>-</v>
      </c>
      <c r="D2208" t="s">
        <v>46</v>
      </c>
      <c r="E2208">
        <v>244.15284330700001</v>
      </c>
      <c r="F2208">
        <v>12.05</v>
      </c>
      <c r="G2208">
        <v>-8.1521263937302706</v>
      </c>
      <c r="H2208">
        <v>-6.1662724383276704</v>
      </c>
      <c r="I2208">
        <v>3.80955009188972</v>
      </c>
      <c r="J2208">
        <v>-6.8378375823618303</v>
      </c>
      <c r="K2208">
        <v>12.468864550316001</v>
      </c>
      <c r="L2208">
        <v>11.983960048821301</v>
      </c>
      <c r="M2208">
        <v>39.970454114160098</v>
      </c>
      <c r="N2208">
        <v>0.71752457045155205</v>
      </c>
      <c r="O2208">
        <v>26.141078838174199</v>
      </c>
      <c r="P2208">
        <v>30.270270270270199</v>
      </c>
    </row>
    <row r="2209" spans="1:17" hidden="1" x14ac:dyDescent="0.3">
      <c r="A2209" t="s">
        <v>4577</v>
      </c>
      <c r="B2209" t="s">
        <v>4578</v>
      </c>
      <c r="C2209" t="str">
        <f>IFERROR(VLOOKUP(Table1[[#This Row],[Ticker]],[1]!Table1[[Symbol]:[Industry]],2,FALSE),"-")</f>
        <v>-</v>
      </c>
      <c r="E2209">
        <v>244.05656805000001</v>
      </c>
      <c r="F2209">
        <v>14.7</v>
      </c>
      <c r="G2209">
        <v>22.844052897842399</v>
      </c>
      <c r="H2209">
        <v>-18.031767204276701</v>
      </c>
      <c r="I2209">
        <v>-25.915717570130699</v>
      </c>
      <c r="J2209">
        <v>-10.5140134427318</v>
      </c>
      <c r="K2209">
        <v>16.3259061206357</v>
      </c>
      <c r="L2209">
        <v>15.388489889673099</v>
      </c>
      <c r="M2209">
        <v>29.105848976698699</v>
      </c>
      <c r="N2209">
        <v>1.4342268071891699</v>
      </c>
      <c r="O2209">
        <v>33.3333333333333</v>
      </c>
      <c r="P2209">
        <v>53.632857693790903</v>
      </c>
      <c r="Q2209">
        <v>5.9342553338217002E-2</v>
      </c>
    </row>
    <row r="2210" spans="1:17" hidden="1" x14ac:dyDescent="0.3">
      <c r="A2210" t="s">
        <v>4579</v>
      </c>
      <c r="B2210" t="s">
        <v>4580</v>
      </c>
      <c r="C2210" t="str">
        <f>IFERROR(VLOOKUP(Table1[[#This Row],[Ticker]],[1]!Table1[[Symbol]:[Industry]],2,FALSE),"-")</f>
        <v>-</v>
      </c>
      <c r="E2210">
        <v>243.80832000000001</v>
      </c>
      <c r="F2210">
        <v>79.38</v>
      </c>
      <c r="G2210">
        <v>315.064675774291</v>
      </c>
      <c r="H2210">
        <v>-16.3649639367849</v>
      </c>
      <c r="I2210">
        <v>12.808169184054099</v>
      </c>
      <c r="J2210">
        <v>-4.7110282446016196</v>
      </c>
      <c r="K2210">
        <v>82.847370413172897</v>
      </c>
      <c r="L2210">
        <v>64.990274669971299</v>
      </c>
      <c r="M2210">
        <v>32.165017646492302</v>
      </c>
      <c r="N2210">
        <v>0.98117602299237605</v>
      </c>
      <c r="O2210">
        <v>23.2048374905517</v>
      </c>
      <c r="P2210">
        <v>353.599999999999</v>
      </c>
      <c r="Q2210">
        <v>0.23725864706490399</v>
      </c>
    </row>
    <row r="2211" spans="1:17" hidden="1" x14ac:dyDescent="0.3">
      <c r="A2211" t="s">
        <v>4581</v>
      </c>
      <c r="B2211" t="s">
        <v>4582</v>
      </c>
      <c r="C2211" t="str">
        <f>IFERROR(VLOOKUP(Table1[[#This Row],[Ticker]],[1]!Table1[[Symbol]:[Industry]],2,FALSE),"-")</f>
        <v>-</v>
      </c>
      <c r="D2211" t="s">
        <v>197</v>
      </c>
      <c r="E2211">
        <v>243.691205126</v>
      </c>
      <c r="F2211">
        <v>111.03</v>
      </c>
      <c r="G2211">
        <v>34.850889319723997</v>
      </c>
      <c r="H2211">
        <v>-4.4813733210515201</v>
      </c>
      <c r="I2211">
        <v>19.902094357680902</v>
      </c>
      <c r="J2211">
        <v>-1.83568983493107</v>
      </c>
      <c r="K2211">
        <v>103.369480806417</v>
      </c>
      <c r="L2211">
        <v>95.948861497350407</v>
      </c>
      <c r="M2211">
        <v>53.233865423540898</v>
      </c>
      <c r="N2211">
        <v>2.3009617309674399</v>
      </c>
      <c r="O2211">
        <v>26.722507430424098</v>
      </c>
      <c r="P2211">
        <v>69.640947288006103</v>
      </c>
      <c r="Q2211">
        <v>1.9287912833251999E-2</v>
      </c>
    </row>
    <row r="2212" spans="1:17" hidden="1" x14ac:dyDescent="0.3">
      <c r="A2212" t="s">
        <v>4583</v>
      </c>
      <c r="B2212" t="s">
        <v>4584</v>
      </c>
      <c r="C2212" t="str">
        <f>IFERROR(VLOOKUP(Table1[[#This Row],[Ticker]],[1]!Table1[[Symbol]:[Industry]],2,FALSE),"-")</f>
        <v>-</v>
      </c>
      <c r="D2212" t="s">
        <v>1005</v>
      </c>
      <c r="E2212">
        <v>243.54306261599999</v>
      </c>
      <c r="F2212">
        <v>13.29</v>
      </c>
      <c r="G2212">
        <v>72.645106951737404</v>
      </c>
      <c r="H2212">
        <v>28.476129668187198</v>
      </c>
      <c r="I2212">
        <v>8.2404704420925707</v>
      </c>
      <c r="J2212">
        <v>4.37611186688172</v>
      </c>
      <c r="K2212">
        <v>10.8785352803972</v>
      </c>
      <c r="L2212">
        <v>9.8718795187032296</v>
      </c>
      <c r="M2212">
        <v>63.119281217965401</v>
      </c>
      <c r="N2212">
        <v>1.8253126842748499</v>
      </c>
      <c r="O2212">
        <v>15.8765989465763</v>
      </c>
      <c r="Q2212">
        <v>5.841745931286E-2</v>
      </c>
    </row>
    <row r="2213" spans="1:17" hidden="1" x14ac:dyDescent="0.3">
      <c r="A2213" t="s">
        <v>4585</v>
      </c>
      <c r="B2213" t="s">
        <v>4586</v>
      </c>
      <c r="C2213" t="str">
        <f>IFERROR(VLOOKUP(Table1[[#This Row],[Ticker]],[1]!Table1[[Symbol]:[Industry]],2,FALSE),"-")</f>
        <v>-</v>
      </c>
      <c r="D2213" t="s">
        <v>21</v>
      </c>
      <c r="E2213">
        <v>243.406748523999</v>
      </c>
      <c r="F2213">
        <v>122.51</v>
      </c>
      <c r="G2213">
        <v>52.872903827417403</v>
      </c>
      <c r="H2213">
        <v>48.454843444962201</v>
      </c>
      <c r="I2213">
        <v>53.270165437223497</v>
      </c>
      <c r="J2213">
        <v>17.932414387890098</v>
      </c>
      <c r="K2213">
        <v>95.925129215567097</v>
      </c>
      <c r="L2213">
        <v>84.773481637407599</v>
      </c>
      <c r="M2213">
        <v>81.740434039271307</v>
      </c>
      <c r="N2213">
        <v>4.2743713499702798</v>
      </c>
      <c r="O2213">
        <v>9.0931352542649595</v>
      </c>
      <c r="P2213">
        <v>130.28195488721801</v>
      </c>
      <c r="Q2213">
        <v>9.7613284053309005E-2</v>
      </c>
    </row>
    <row r="2214" spans="1:17" hidden="1" x14ac:dyDescent="0.3">
      <c r="A2214" t="s">
        <v>4587</v>
      </c>
      <c r="B2214" t="s">
        <v>4588</v>
      </c>
      <c r="C2214" t="str">
        <f>IFERROR(VLOOKUP(Table1[[#This Row],[Ticker]],[1]!Table1[[Symbol]:[Industry]],2,FALSE),"-")</f>
        <v>-</v>
      </c>
      <c r="D2214" t="s">
        <v>218</v>
      </c>
      <c r="E2214">
        <v>243.11389199999999</v>
      </c>
      <c r="F2214">
        <v>137.19999999999999</v>
      </c>
      <c r="G2214">
        <v>33.3512254818937</v>
      </c>
      <c r="H2214">
        <v>47.787579546889702</v>
      </c>
      <c r="I2214">
        <v>49.515481587294801</v>
      </c>
      <c r="J2214">
        <v>42.324177579653302</v>
      </c>
      <c r="K2214">
        <v>94.439257977700805</v>
      </c>
      <c r="M2214">
        <v>92.704474514568005</v>
      </c>
      <c r="O2214">
        <v>7.3615160349854403</v>
      </c>
      <c r="P2214">
        <v>78.181818181818102</v>
      </c>
    </row>
    <row r="2215" spans="1:17" hidden="1" x14ac:dyDescent="0.3">
      <c r="A2215" t="s">
        <v>4589</v>
      </c>
      <c r="B2215" t="s">
        <v>4590</v>
      </c>
      <c r="C2215" t="str">
        <f>IFERROR(VLOOKUP(Table1[[#This Row],[Ticker]],[1]!Table1[[Symbol]:[Industry]],2,FALSE),"-")</f>
        <v>-</v>
      </c>
      <c r="D2215" t="s">
        <v>705</v>
      </c>
      <c r="E2215">
        <v>242.86609717499999</v>
      </c>
      <c r="F2215">
        <v>533.54</v>
      </c>
      <c r="G2215">
        <v>-8.8173830133656192</v>
      </c>
      <c r="H2215">
        <v>-3.77088842382024</v>
      </c>
      <c r="I2215">
        <v>-1.64726575745256</v>
      </c>
      <c r="J2215">
        <v>-0.18086400038825601</v>
      </c>
      <c r="K2215">
        <v>504.58082549310097</v>
      </c>
      <c r="L2215">
        <v>476.92059624640098</v>
      </c>
      <c r="M2215">
        <v>76.378610990004603</v>
      </c>
      <c r="N2215">
        <v>1.0254980544550201</v>
      </c>
      <c r="O2215">
        <v>1.1283127787982099</v>
      </c>
      <c r="P2215">
        <v>25.111970922734201</v>
      </c>
      <c r="Q2215">
        <v>-1.6014498322345E-2</v>
      </c>
    </row>
    <row r="2216" spans="1:17" hidden="1" x14ac:dyDescent="0.3">
      <c r="A2216" t="s">
        <v>4591</v>
      </c>
      <c r="B2216" t="s">
        <v>4592</v>
      </c>
      <c r="C2216" t="str">
        <f>IFERROR(VLOOKUP(Table1[[#This Row],[Ticker]],[1]!Table1[[Symbol]:[Industry]],2,FALSE),"-")</f>
        <v>-</v>
      </c>
      <c r="D2216" t="s">
        <v>302</v>
      </c>
      <c r="E2216">
        <v>242.5843242</v>
      </c>
      <c r="F2216">
        <v>93.4</v>
      </c>
      <c r="G2216">
        <v>-75.605805866147307</v>
      </c>
      <c r="H2216">
        <v>-14.9110490374919</v>
      </c>
      <c r="I2216">
        <v>-60.804703663303599</v>
      </c>
      <c r="J2216">
        <v>-4.2732803944633</v>
      </c>
      <c r="K2216">
        <v>107.77223296879301</v>
      </c>
      <c r="L2216">
        <v>148.330607542189</v>
      </c>
      <c r="M2216">
        <v>41.187437462345898</v>
      </c>
      <c r="N2216">
        <v>1.13778532939521</v>
      </c>
      <c r="O2216">
        <v>142.98715203426099</v>
      </c>
      <c r="P2216">
        <v>4.9438202247190999</v>
      </c>
      <c r="Q2216">
        <v>2.5084367196535999E-2</v>
      </c>
    </row>
    <row r="2217" spans="1:17" hidden="1" x14ac:dyDescent="0.3">
      <c r="A2217" t="s">
        <v>4593</v>
      </c>
      <c r="B2217" t="s">
        <v>4594</v>
      </c>
      <c r="C2217" t="str">
        <f>IFERROR(VLOOKUP(Table1[[#This Row],[Ticker]],[1]!Table1[[Symbol]:[Industry]],2,FALSE),"-")</f>
        <v>-</v>
      </c>
      <c r="D2217" t="s">
        <v>745</v>
      </c>
      <c r="E2217">
        <v>242.25664</v>
      </c>
      <c r="F2217">
        <v>169.2</v>
      </c>
      <c r="G2217">
        <v>122.198985908601</v>
      </c>
      <c r="H2217">
        <v>-13.609967857356301</v>
      </c>
      <c r="I2217">
        <v>87.989444271783896</v>
      </c>
      <c r="J2217">
        <v>-8.0421887867130408</v>
      </c>
      <c r="K2217">
        <v>147.85581208179701</v>
      </c>
      <c r="M2217">
        <v>50.984558154627699</v>
      </c>
      <c r="N2217">
        <v>0.78104394435699998</v>
      </c>
      <c r="O2217">
        <v>9.2789598108747207</v>
      </c>
      <c r="P2217">
        <v>168.57142857142799</v>
      </c>
    </row>
    <row r="2218" spans="1:17" hidden="1" x14ac:dyDescent="0.3">
      <c r="A2218" t="s">
        <v>4595</v>
      </c>
      <c r="B2218" t="s">
        <v>4596</v>
      </c>
      <c r="C2218" t="str">
        <f>IFERROR(VLOOKUP(Table1[[#This Row],[Ticker]],[1]!Table1[[Symbol]:[Industry]],2,FALSE),"-")</f>
        <v>-</v>
      </c>
      <c r="D2218" t="s">
        <v>4597</v>
      </c>
      <c r="E2218">
        <v>242.15599644</v>
      </c>
      <c r="F2218">
        <v>450.1</v>
      </c>
      <c r="G2218">
        <v>95.575000258067206</v>
      </c>
      <c r="H2218">
        <v>42.974743054468497</v>
      </c>
      <c r="I2218">
        <v>76.863209694683405</v>
      </c>
      <c r="J2218">
        <v>12.9959669001622</v>
      </c>
      <c r="K2218">
        <v>345.221100823759</v>
      </c>
      <c r="M2218">
        <v>68.320815326320698</v>
      </c>
      <c r="N2218">
        <v>2.6023801340436399</v>
      </c>
      <c r="O2218">
        <v>1.0886469673405801</v>
      </c>
      <c r="P2218">
        <v>171.38981006933901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E2219">
        <v>241.85281800000001</v>
      </c>
      <c r="F2219">
        <v>142.85</v>
      </c>
      <c r="G2219">
        <v>39.8333112541332</v>
      </c>
      <c r="H2219">
        <v>2.73677571741002</v>
      </c>
      <c r="I2219">
        <v>31.897645329984901</v>
      </c>
      <c r="J2219">
        <v>-13.4746002989218</v>
      </c>
      <c r="K2219">
        <v>127.431936455773</v>
      </c>
      <c r="L2219">
        <v>105.51610446192601</v>
      </c>
      <c r="M2219">
        <v>50.047811376712502</v>
      </c>
      <c r="N2219">
        <v>0.88468847332822698</v>
      </c>
      <c r="O2219">
        <v>25.586279313965701</v>
      </c>
      <c r="P2219">
        <v>83.399666195917305</v>
      </c>
      <c r="Q2219">
        <v>0.254713959355234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613</v>
      </c>
      <c r="E2220">
        <v>241.09950000000001</v>
      </c>
      <c r="F2220">
        <v>747.55</v>
      </c>
      <c r="G2220">
        <v>5873.8856138873598</v>
      </c>
      <c r="H2220">
        <v>-2.37839507529038</v>
      </c>
      <c r="I2220">
        <v>554.42370229482697</v>
      </c>
      <c r="J2220">
        <v>-0.38873113325538999</v>
      </c>
      <c r="K2220">
        <v>639.77559903773601</v>
      </c>
      <c r="L2220">
        <v>361.61364198825902</v>
      </c>
      <c r="M2220">
        <v>54.341452894801499</v>
      </c>
      <c r="N2220">
        <v>0.63583400834942905</v>
      </c>
      <c r="O2220">
        <v>3.1770450137114499</v>
      </c>
      <c r="P2220">
        <v>7559.3237704918001</v>
      </c>
      <c r="Q2220">
        <v>0.42514650679270299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1934</v>
      </c>
      <c r="E2221">
        <v>240.874607115</v>
      </c>
      <c r="F2221">
        <v>398.7</v>
      </c>
      <c r="G2221">
        <v>20.357606917561402</v>
      </c>
      <c r="H2221">
        <v>2.6436406163084101</v>
      </c>
      <c r="I2221">
        <v>26.222942078651698</v>
      </c>
      <c r="J2221">
        <v>-8.9498067358534907</v>
      </c>
      <c r="K2221">
        <v>374.51510245475401</v>
      </c>
      <c r="L2221">
        <v>338.34872642116699</v>
      </c>
      <c r="M2221">
        <v>39.397280686217997</v>
      </c>
      <c r="N2221">
        <v>1.02768265714711</v>
      </c>
      <c r="O2221">
        <v>11.612741409581099</v>
      </c>
      <c r="P2221">
        <v>48.935375420246501</v>
      </c>
      <c r="Q2221">
        <v>5.1626276575979999E-3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D2222" t="s">
        <v>542</v>
      </c>
      <c r="E2222">
        <v>240.6618</v>
      </c>
      <c r="F2222">
        <v>133.75</v>
      </c>
      <c r="G2222">
        <v>-63.140002588281597</v>
      </c>
      <c r="H2222">
        <v>-9.4301165069994202</v>
      </c>
      <c r="I2222">
        <v>-17.059760777421101</v>
      </c>
      <c r="J2222">
        <v>2.1547169798129699</v>
      </c>
      <c r="K2222">
        <v>125.77319874839</v>
      </c>
      <c r="M2222">
        <v>54.6137257299997</v>
      </c>
      <c r="N2222">
        <v>1.60763366696053</v>
      </c>
      <c r="O2222">
        <v>76.448598130841106</v>
      </c>
      <c r="P2222">
        <v>33.749999999999901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347</v>
      </c>
      <c r="E2223">
        <v>240.17939999999999</v>
      </c>
      <c r="F2223">
        <v>141.19999999999999</v>
      </c>
      <c r="G2223">
        <v>183.25845160701601</v>
      </c>
      <c r="H2223">
        <v>-7.3138710236300497</v>
      </c>
      <c r="I2223">
        <v>18.767443216985399</v>
      </c>
      <c r="J2223">
        <v>1.05093059087022</v>
      </c>
      <c r="K2223">
        <v>141.191300895795</v>
      </c>
      <c r="L2223">
        <v>113.76120686225801</v>
      </c>
      <c r="M2223">
        <v>53.286806816754201</v>
      </c>
      <c r="N2223">
        <v>0.99315937722475001</v>
      </c>
      <c r="O2223">
        <v>33.144475920679902</v>
      </c>
      <c r="P2223">
        <v>259.28753180661499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67</v>
      </c>
      <c r="E2224">
        <v>239.89854</v>
      </c>
      <c r="F2224">
        <v>19.079999999999998</v>
      </c>
      <c r="G2224">
        <v>-11.4701337210207</v>
      </c>
      <c r="H2224">
        <v>-7.0148613847119998</v>
      </c>
      <c r="I2224">
        <v>-11.3178899180568</v>
      </c>
      <c r="J2224">
        <v>-6.84768799789176</v>
      </c>
      <c r="K2224">
        <v>19.333985281839301</v>
      </c>
      <c r="L2224">
        <v>19.557493762372701</v>
      </c>
      <c r="M2224">
        <v>44.607193649764902</v>
      </c>
      <c r="N2224">
        <v>2.1557014126789702</v>
      </c>
      <c r="O2224">
        <v>59.591194968553403</v>
      </c>
      <c r="P2224">
        <v>42.388059701492502</v>
      </c>
      <c r="Q2224">
        <v>5.8478750833561001E-2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278</v>
      </c>
      <c r="E2225">
        <v>239.77382</v>
      </c>
      <c r="F2225">
        <v>91.75</v>
      </c>
      <c r="G2225">
        <v>-35.229867289482399</v>
      </c>
      <c r="H2225">
        <v>-6.5270788999507099</v>
      </c>
      <c r="I2225">
        <v>-38.622831611284198</v>
      </c>
      <c r="J2225">
        <v>0.65362420337424398</v>
      </c>
      <c r="K2225">
        <v>94.591928994595307</v>
      </c>
      <c r="L2225">
        <v>99.466039689996293</v>
      </c>
      <c r="M2225">
        <v>54.969092688520199</v>
      </c>
      <c r="N2225">
        <v>0.82528276663062905</v>
      </c>
      <c r="O2225">
        <v>46.376021798365102</v>
      </c>
      <c r="P2225">
        <v>11.2795633717404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140</v>
      </c>
      <c r="E2226">
        <v>239.5445</v>
      </c>
      <c r="F2226">
        <v>175.5</v>
      </c>
      <c r="G2226">
        <v>67.739278948894494</v>
      </c>
      <c r="H2226">
        <v>26.519874476952001</v>
      </c>
      <c r="I2226">
        <v>14.404788187127799</v>
      </c>
      <c r="J2226">
        <v>6.64963119042031</v>
      </c>
      <c r="K2226">
        <v>144.46577130064</v>
      </c>
      <c r="L2226">
        <v>128.90222630727399</v>
      </c>
      <c r="M2226">
        <v>92.555433580892895</v>
      </c>
      <c r="N2226">
        <v>0.494575936883629</v>
      </c>
      <c r="O2226">
        <v>2.5641025641025501</v>
      </c>
      <c r="P2226">
        <v>102.890173410404</v>
      </c>
      <c r="Q2226">
        <v>7.0771551726396001E-2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480</v>
      </c>
      <c r="E2227">
        <v>239.43781791999999</v>
      </c>
      <c r="F2227">
        <v>25.37</v>
      </c>
      <c r="G2227">
        <v>-14.4411721789249</v>
      </c>
      <c r="H2227">
        <v>2.82267902703801</v>
      </c>
      <c r="I2227">
        <v>-24.659837663212301</v>
      </c>
      <c r="J2227">
        <v>-9.7613747378044504</v>
      </c>
      <c r="K2227">
        <v>23.691093507684901</v>
      </c>
      <c r="L2227">
        <v>22.416796095273199</v>
      </c>
      <c r="M2227">
        <v>56.571780205683503</v>
      </c>
      <c r="N2227">
        <v>1.9550439182600701</v>
      </c>
      <c r="O2227">
        <v>28.104059913283301</v>
      </c>
      <c r="P2227">
        <v>139.33962264150901</v>
      </c>
      <c r="Q2227">
        <v>0.15761700156640401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445</v>
      </c>
      <c r="E2228">
        <v>239.33210393499999</v>
      </c>
      <c r="F2228">
        <v>103.4</v>
      </c>
      <c r="G2228">
        <v>29.2228437387894</v>
      </c>
      <c r="H2228">
        <v>-13.473441736507</v>
      </c>
      <c r="I2228">
        <v>-3.8020956026575199</v>
      </c>
      <c r="J2228">
        <v>-11.041338318955701</v>
      </c>
      <c r="K2228">
        <v>108.571892271774</v>
      </c>
      <c r="L2228">
        <v>94.117274108798796</v>
      </c>
      <c r="M2228">
        <v>39.922015836771799</v>
      </c>
      <c r="N2228">
        <v>0.37627874309096998</v>
      </c>
      <c r="O2228">
        <v>49.032882011605402</v>
      </c>
      <c r="P2228">
        <v>67.449392712550605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218</v>
      </c>
      <c r="E2229">
        <v>238.994282365</v>
      </c>
      <c r="F2229">
        <v>128.41999999999999</v>
      </c>
      <c r="G2229">
        <v>1.13055581362276</v>
      </c>
      <c r="H2229">
        <v>-6.9237387749808397</v>
      </c>
      <c r="I2229">
        <v>-0.197719051213844</v>
      </c>
      <c r="J2229">
        <v>-0.91880219947592301</v>
      </c>
      <c r="K2229">
        <v>126.244479410976</v>
      </c>
      <c r="L2229">
        <v>124.053681865896</v>
      </c>
      <c r="M2229">
        <v>47.330052585592597</v>
      </c>
      <c r="N2229">
        <v>1.5244589644993001</v>
      </c>
      <c r="O2229">
        <v>21.787883507241801</v>
      </c>
      <c r="P2229">
        <v>27.781094527363098</v>
      </c>
      <c r="Q2229">
        <v>-3.6962193100720998E-2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E2230">
        <v>238.6</v>
      </c>
      <c r="F2230">
        <v>243.25</v>
      </c>
      <c r="G2230">
        <v>639.94632512902797</v>
      </c>
      <c r="H2230">
        <v>21.557425144633701</v>
      </c>
      <c r="I2230">
        <v>257.94361135970797</v>
      </c>
      <c r="J2230">
        <v>12.2249052303809</v>
      </c>
      <c r="K2230">
        <v>186.795292332114</v>
      </c>
      <c r="M2230">
        <v>91.854921896311396</v>
      </c>
      <c r="N2230">
        <v>0.531954917738093</v>
      </c>
      <c r="O2230">
        <v>0</v>
      </c>
      <c r="P2230">
        <v>665.65942713251502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E2231">
        <v>238.23491999999999</v>
      </c>
      <c r="F2231">
        <v>183.05</v>
      </c>
      <c r="G2231">
        <v>43.7776387372543</v>
      </c>
      <c r="H2231">
        <v>-6.5282923562906401</v>
      </c>
      <c r="I2231">
        <v>-0.68127033266563497</v>
      </c>
      <c r="J2231">
        <v>-6.9400745267040396</v>
      </c>
      <c r="K2231">
        <v>182.96219210327601</v>
      </c>
      <c r="L2231">
        <v>170.867520592277</v>
      </c>
      <c r="M2231">
        <v>34.701117973574398</v>
      </c>
      <c r="N2231">
        <v>0.88519813519813495</v>
      </c>
      <c r="O2231">
        <v>17.727396886096599</v>
      </c>
      <c r="P2231">
        <v>72.688679245282998</v>
      </c>
      <c r="Q2231">
        <v>0.19024384925485399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62</v>
      </c>
      <c r="E2232">
        <v>238.18445550000001</v>
      </c>
      <c r="F2232">
        <v>207.95</v>
      </c>
      <c r="G2232">
        <v>210.286251688547</v>
      </c>
      <c r="H2232">
        <v>4.8993013321641197</v>
      </c>
      <c r="I2232">
        <v>2.24851631528708</v>
      </c>
      <c r="J2232">
        <v>4.0261940221050799E-2</v>
      </c>
      <c r="K2232">
        <v>181.898204221626</v>
      </c>
      <c r="L2232">
        <v>152.28563443655801</v>
      </c>
      <c r="M2232">
        <v>73.557649215107404</v>
      </c>
      <c r="N2232">
        <v>1.25617970433694</v>
      </c>
      <c r="O2232">
        <v>1.8754508295263299</v>
      </c>
      <c r="P2232">
        <v>249.37836021505299</v>
      </c>
      <c r="Q2232">
        <v>0.174673782807933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119</v>
      </c>
      <c r="E2233">
        <v>238.1626368</v>
      </c>
      <c r="F2233">
        <v>116.89</v>
      </c>
      <c r="G2233">
        <v>65.463368584748906</v>
      </c>
      <c r="H2233">
        <v>10.3290513410542</v>
      </c>
      <c r="I2233">
        <v>40.852840135179697</v>
      </c>
      <c r="J2233">
        <v>10.3338795893553</v>
      </c>
      <c r="K2233">
        <v>93.350571602152797</v>
      </c>
      <c r="L2233">
        <v>82.705960311575495</v>
      </c>
      <c r="M2233">
        <v>85.176219895716798</v>
      </c>
      <c r="N2233">
        <v>2.28658432854278</v>
      </c>
      <c r="O2233">
        <v>2.66062109675764</v>
      </c>
      <c r="P2233">
        <v>96.453781512605005</v>
      </c>
      <c r="Q2233">
        <v>6.1400175495669998E-3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998</v>
      </c>
      <c r="E2234">
        <v>237.263854519999</v>
      </c>
      <c r="F2234">
        <v>31.54</v>
      </c>
      <c r="G2234">
        <v>-17.271097885435498</v>
      </c>
      <c r="H2234">
        <v>0.142233144946245</v>
      </c>
      <c r="I2234">
        <v>-10.6980635066329</v>
      </c>
      <c r="J2234">
        <v>-5.1511069153680102</v>
      </c>
      <c r="K2234">
        <v>29.062506439807802</v>
      </c>
      <c r="L2234">
        <v>30.498967775029101</v>
      </c>
      <c r="M2234">
        <v>53.674374404764301</v>
      </c>
      <c r="N2234">
        <v>2.33808247020393</v>
      </c>
      <c r="O2234">
        <v>26.125554850982802</v>
      </c>
      <c r="P2234">
        <v>31.4166666666666</v>
      </c>
      <c r="Q2234">
        <v>2.5803371809006999E-2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140</v>
      </c>
      <c r="E2235">
        <v>237.26267584600001</v>
      </c>
      <c r="F2235">
        <v>64.08</v>
      </c>
      <c r="G2235">
        <v>-50.262731109809202</v>
      </c>
      <c r="H2235">
        <v>-0.41791178258997602</v>
      </c>
      <c r="I2235">
        <v>-3.2367722191829702</v>
      </c>
      <c r="J2235">
        <v>6.1551324734265496</v>
      </c>
      <c r="K2235">
        <v>59.900447042482497</v>
      </c>
      <c r="L2235">
        <v>65.0349836986734</v>
      </c>
      <c r="M2235">
        <v>67.455442608494593</v>
      </c>
      <c r="N2235">
        <v>0.77251475194677799</v>
      </c>
      <c r="O2235">
        <v>50.7490636704119</v>
      </c>
      <c r="P2235">
        <v>53.3381191672649</v>
      </c>
      <c r="Q2235">
        <v>9.3922559119987994E-2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230</v>
      </c>
      <c r="E2236">
        <v>237.25405149599999</v>
      </c>
      <c r="F2236">
        <v>191.94</v>
      </c>
      <c r="G2236">
        <v>219.502725334643</v>
      </c>
      <c r="H2236">
        <v>39.893051369544203</v>
      </c>
      <c r="I2236">
        <v>98.360622429221493</v>
      </c>
      <c r="J2236">
        <v>22.535092405093199</v>
      </c>
      <c r="K2236">
        <v>149.967874462423</v>
      </c>
      <c r="L2236">
        <v>114.05767975675199</v>
      </c>
      <c r="M2236">
        <v>63.570171267481399</v>
      </c>
      <c r="N2236">
        <v>2.9784681838610898</v>
      </c>
      <c r="O2236">
        <v>22.736271751589001</v>
      </c>
      <c r="P2236">
        <v>268.40690978886698</v>
      </c>
      <c r="Q2236">
        <v>0.104720397618628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391</v>
      </c>
      <c r="E2237">
        <v>236.0550504</v>
      </c>
      <c r="F2237">
        <v>4.5999999999999996</v>
      </c>
      <c r="G2237">
        <v>163.595074097142</v>
      </c>
      <c r="H2237">
        <v>-8.6269318271334097</v>
      </c>
      <c r="I2237">
        <v>38.884778880473498</v>
      </c>
      <c r="J2237">
        <v>10.268468809658801</v>
      </c>
      <c r="K2237">
        <v>3.5734386073859299</v>
      </c>
      <c r="L2237">
        <v>2.9016047405137302</v>
      </c>
      <c r="M2237">
        <v>77.611551451851298</v>
      </c>
      <c r="N2237">
        <v>1.18331725088256</v>
      </c>
      <c r="O2237">
        <v>5.65217391304349</v>
      </c>
      <c r="P2237">
        <v>228.57142857142799</v>
      </c>
      <c r="Q2237">
        <v>6.3428083053154005E-2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D2238" t="s">
        <v>275</v>
      </c>
      <c r="E2238">
        <v>235.977</v>
      </c>
      <c r="F2238">
        <v>133.35</v>
      </c>
      <c r="G2238">
        <v>-39.346521692605499</v>
      </c>
      <c r="H2238">
        <v>24.4301040904259</v>
      </c>
      <c r="I2238">
        <v>-9.0806969160043494</v>
      </c>
      <c r="J2238">
        <v>18.013366768842499</v>
      </c>
      <c r="K2238">
        <v>113.90852218026301</v>
      </c>
      <c r="L2238">
        <v>128.52936606525401</v>
      </c>
      <c r="M2238">
        <v>77.390232043174095</v>
      </c>
      <c r="N2238">
        <v>3.06503900723553</v>
      </c>
      <c r="O2238">
        <v>41.732283464566898</v>
      </c>
      <c r="P2238">
        <v>47.756232686980503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49</v>
      </c>
      <c r="E2239">
        <v>235.81378766399999</v>
      </c>
      <c r="F2239">
        <v>168.84</v>
      </c>
      <c r="G2239">
        <v>-18.0345305749149</v>
      </c>
      <c r="H2239">
        <v>-8.0501603033000304</v>
      </c>
      <c r="I2239">
        <v>1.68273539002498</v>
      </c>
      <c r="J2239">
        <v>-5.5790585265014698</v>
      </c>
      <c r="K2239">
        <v>154.25430581428401</v>
      </c>
      <c r="L2239">
        <v>140.827652485637</v>
      </c>
      <c r="M2239">
        <v>49.636989320496397</v>
      </c>
      <c r="N2239">
        <v>0.493043291425865</v>
      </c>
      <c r="O2239">
        <v>8.9493011134801996</v>
      </c>
      <c r="P2239">
        <v>60.189753320683103</v>
      </c>
      <c r="Q2239">
        <v>3.7021762256042E-2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62</v>
      </c>
      <c r="E2240">
        <v>235.48406399999999</v>
      </c>
      <c r="F2240">
        <v>142.65</v>
      </c>
      <c r="G2240">
        <v>-28.902786428325101</v>
      </c>
      <c r="H2240">
        <v>13.891684177005899</v>
      </c>
      <c r="I2240">
        <v>-14.1420390948538</v>
      </c>
      <c r="J2240">
        <v>-8.7182808657414999</v>
      </c>
      <c r="M2240">
        <v>47.1969483798838</v>
      </c>
      <c r="O2240">
        <v>37.9600420609884</v>
      </c>
      <c r="P2240">
        <v>39.852941176470601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705</v>
      </c>
      <c r="E2241">
        <v>235.24006722999999</v>
      </c>
      <c r="F2241">
        <v>20.83</v>
      </c>
      <c r="G2241">
        <v>7.4541714205412202</v>
      </c>
      <c r="H2241">
        <v>-1.2122833121205101</v>
      </c>
      <c r="I2241">
        <v>0.25960475336989203</v>
      </c>
      <c r="J2241">
        <v>1.1200861364314401</v>
      </c>
      <c r="K2241">
        <v>20.012672760566801</v>
      </c>
      <c r="L2241">
        <v>18.624876272004698</v>
      </c>
      <c r="M2241">
        <v>52.769297021364501</v>
      </c>
      <c r="N2241">
        <v>0.59795532150720998</v>
      </c>
      <c r="O2241">
        <v>11.617858857417099</v>
      </c>
      <c r="P2241">
        <v>35.040518638573701</v>
      </c>
      <c r="Q2241">
        <v>2.7288076423579999E-3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E2242">
        <v>234.95740427600001</v>
      </c>
      <c r="F2242">
        <v>109.05</v>
      </c>
      <c r="G2242">
        <v>16.5569567049284</v>
      </c>
      <c r="H2242">
        <v>-3.9179117825899699</v>
      </c>
      <c r="I2242">
        <v>31.3177040383998</v>
      </c>
      <c r="J2242">
        <v>4.8718180594336902</v>
      </c>
      <c r="K2242">
        <v>97.082660005817601</v>
      </c>
      <c r="M2242">
        <v>71.895187493661595</v>
      </c>
      <c r="N2242">
        <v>0.947428919165624</v>
      </c>
      <c r="O2242">
        <v>14.6263182026593</v>
      </c>
      <c r="P2242">
        <v>65.905979005020498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D2243" t="s">
        <v>391</v>
      </c>
      <c r="E2243">
        <v>233.77190450000001</v>
      </c>
      <c r="F2243">
        <v>779.95</v>
      </c>
      <c r="G2243">
        <v>354.99568073919397</v>
      </c>
      <c r="H2243">
        <v>8.1030439657514801</v>
      </c>
      <c r="I2243">
        <v>32.420807094690801</v>
      </c>
      <c r="J2243">
        <v>-5.5366485732869704</v>
      </c>
      <c r="K2243">
        <v>742.60825262891501</v>
      </c>
      <c r="L2243">
        <v>568.32256642006303</v>
      </c>
      <c r="M2243">
        <v>51.141948155117497</v>
      </c>
      <c r="N2243">
        <v>0.56166437270807501</v>
      </c>
      <c r="O2243">
        <v>8.3402782229629899</v>
      </c>
      <c r="P2243">
        <v>381.45061728395001</v>
      </c>
      <c r="Q2243">
        <v>0.161399506738066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568</v>
      </c>
      <c r="E2244">
        <v>233.454375</v>
      </c>
      <c r="F2244">
        <v>215.98</v>
      </c>
      <c r="G2244">
        <v>-24.952663468380202</v>
      </c>
      <c r="H2244">
        <v>-8.3499630646412601</v>
      </c>
      <c r="I2244">
        <v>-26.782440406569901</v>
      </c>
      <c r="J2244">
        <v>-9.2046949051662992</v>
      </c>
      <c r="K2244">
        <v>215.799003319745</v>
      </c>
      <c r="L2244">
        <v>221.508322285096</v>
      </c>
      <c r="M2244">
        <v>38.407810275472201</v>
      </c>
      <c r="N2244">
        <v>1.4979257578266101</v>
      </c>
      <c r="O2244">
        <v>27.326604315214301</v>
      </c>
      <c r="P2244">
        <v>13.6736842105263</v>
      </c>
      <c r="Q2244">
        <v>1.9285522360786001E-2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1514</v>
      </c>
      <c r="E2245">
        <v>233.37870343200001</v>
      </c>
      <c r="F2245">
        <v>133.53</v>
      </c>
      <c r="G2245">
        <v>83.809904760857904</v>
      </c>
      <c r="H2245">
        <v>1.0640358333109901</v>
      </c>
      <c r="I2245">
        <v>58.541693378433699</v>
      </c>
      <c r="J2245">
        <v>-6.1978982694367399</v>
      </c>
      <c r="K2245">
        <v>120.69250861638</v>
      </c>
      <c r="L2245">
        <v>100.850758233821</v>
      </c>
      <c r="M2245">
        <v>49.023515706822501</v>
      </c>
      <c r="N2245">
        <v>2.7082169997063401</v>
      </c>
      <c r="O2245">
        <v>20.804313637384801</v>
      </c>
      <c r="P2245">
        <v>128.31845295938101</v>
      </c>
      <c r="Q2245">
        <v>0.11401246656538799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119</v>
      </c>
      <c r="E2246">
        <v>233.28630000000001</v>
      </c>
      <c r="F2246">
        <v>9.24</v>
      </c>
      <c r="G2246">
        <v>-38.707452285972202</v>
      </c>
      <c r="H2246">
        <v>-7.06791178258998</v>
      </c>
      <c r="I2246">
        <v>-14.802510757423899</v>
      </c>
      <c r="J2246">
        <v>-2.4866332311574801</v>
      </c>
      <c r="M2246">
        <v>0</v>
      </c>
      <c r="O2246">
        <v>14.935064935064901</v>
      </c>
      <c r="P2246">
        <v>0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62</v>
      </c>
      <c r="E2247">
        <v>233.27291700000001</v>
      </c>
      <c r="F2247">
        <v>669.95</v>
      </c>
      <c r="G2247">
        <v>145.35709827974199</v>
      </c>
      <c r="H2247">
        <v>14.9525195454463</v>
      </c>
      <c r="I2247">
        <v>48.806796397112599</v>
      </c>
      <c r="J2247">
        <v>0.38418016597169702</v>
      </c>
      <c r="K2247">
        <v>519.56782413523501</v>
      </c>
      <c r="L2247">
        <v>414.50527458477097</v>
      </c>
      <c r="M2247">
        <v>68.759989758190002</v>
      </c>
      <c r="N2247">
        <v>1.2962115880834999</v>
      </c>
      <c r="O2247">
        <v>3.4107022912157299</v>
      </c>
      <c r="P2247">
        <v>191.28260869565199</v>
      </c>
      <c r="Q2247">
        <v>2.7590887125343001E-2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278</v>
      </c>
      <c r="E2248">
        <v>231.76610747999999</v>
      </c>
      <c r="F2248">
        <v>431.6</v>
      </c>
      <c r="G2248">
        <v>120.985954869906</v>
      </c>
      <c r="H2248">
        <v>7.2944489272738204</v>
      </c>
      <c r="I2248">
        <v>82.720519460565995</v>
      </c>
      <c r="J2248">
        <v>-5.80135758565853</v>
      </c>
      <c r="K2248">
        <v>366.55144643947801</v>
      </c>
      <c r="L2248">
        <v>288.67937031624803</v>
      </c>
      <c r="M2248">
        <v>52.8866568585373</v>
      </c>
      <c r="N2248">
        <v>1.20464955202056</v>
      </c>
      <c r="O2248">
        <v>8.6190917516218697</v>
      </c>
      <c r="P2248">
        <v>158.44311377245501</v>
      </c>
      <c r="Q2248">
        <v>0.17350419731028199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148</v>
      </c>
      <c r="E2249">
        <v>231.33758</v>
      </c>
      <c r="F2249">
        <v>541.95000000000005</v>
      </c>
      <c r="G2249">
        <v>-17.051447868147999</v>
      </c>
      <c r="H2249">
        <v>32.750473588724802</v>
      </c>
      <c r="I2249">
        <v>-2.29070053467668</v>
      </c>
      <c r="J2249">
        <v>20.220790349628501</v>
      </c>
      <c r="M2249">
        <v>65.769420707932497</v>
      </c>
      <c r="O2249">
        <v>11.8184334348186</v>
      </c>
      <c r="P2249">
        <v>65.860749808722204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1489</v>
      </c>
      <c r="E2250">
        <v>230.4743</v>
      </c>
      <c r="F2250">
        <v>199.65</v>
      </c>
      <c r="G2250">
        <v>-11.8551037143503</v>
      </c>
      <c r="H2250">
        <v>-4.4363328352215499</v>
      </c>
      <c r="I2250">
        <v>-1.3749671837362101</v>
      </c>
      <c r="J2250">
        <v>2.5497255084061998</v>
      </c>
      <c r="K2250">
        <v>189.18235322621101</v>
      </c>
      <c r="L2250">
        <v>193.82917483300301</v>
      </c>
      <c r="M2250">
        <v>63.552080734665999</v>
      </c>
      <c r="N2250">
        <v>1.7063832754647399</v>
      </c>
      <c r="O2250">
        <v>48.6601552717255</v>
      </c>
      <c r="P2250">
        <v>24.547723019338701</v>
      </c>
      <c r="Q2250">
        <v>2.5382532632343999E-2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62</v>
      </c>
      <c r="E2251">
        <v>230.32007999999999</v>
      </c>
      <c r="F2251">
        <v>96.1</v>
      </c>
      <c r="G2251">
        <v>-22.045356588168101</v>
      </c>
      <c r="H2251">
        <v>-6.2721558144202101</v>
      </c>
      <c r="I2251">
        <v>-7.28460925469681</v>
      </c>
      <c r="J2251">
        <v>-2.3812591531806699</v>
      </c>
      <c r="K2251">
        <v>94.395566157179601</v>
      </c>
      <c r="M2251">
        <v>48.086277842773299</v>
      </c>
      <c r="O2251">
        <v>23.309053069718999</v>
      </c>
      <c r="P2251">
        <v>17.266625991458099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E2252">
        <v>230.25942075</v>
      </c>
      <c r="F2252">
        <v>35.47</v>
      </c>
      <c r="G2252">
        <v>-36.029157629276497</v>
      </c>
      <c r="H2252">
        <v>20.4896571113322</v>
      </c>
      <c r="I2252">
        <v>44.006142490316897</v>
      </c>
      <c r="J2252">
        <v>19.016423223355201</v>
      </c>
      <c r="K2252">
        <v>28.532752941176401</v>
      </c>
      <c r="M2252">
        <v>100</v>
      </c>
      <c r="N2252">
        <v>1.4256539697108701</v>
      </c>
      <c r="O2252">
        <v>17.056667606427901</v>
      </c>
      <c r="P2252">
        <v>54.958497160332001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46</v>
      </c>
      <c r="E2253">
        <v>230.12892126</v>
      </c>
      <c r="F2253">
        <v>91.71</v>
      </c>
      <c r="G2253">
        <v>300.845037531397</v>
      </c>
      <c r="H2253">
        <v>-25.2455036003491</v>
      </c>
      <c r="I2253">
        <v>59.196068335550798</v>
      </c>
      <c r="J2253">
        <v>-1.3372079438011599</v>
      </c>
      <c r="K2253">
        <v>91.053541478804704</v>
      </c>
      <c r="L2253">
        <v>67.168021986691699</v>
      </c>
      <c r="M2253">
        <v>42.4552593511944</v>
      </c>
      <c r="N2253">
        <v>0.93434307977273401</v>
      </c>
      <c r="O2253">
        <v>27.0308581397884</v>
      </c>
      <c r="P2253">
        <v>372.73195876288599</v>
      </c>
      <c r="Q2253">
        <v>0.12758880394555899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613</v>
      </c>
      <c r="E2254">
        <v>230.09610000000001</v>
      </c>
      <c r="F2254">
        <v>409.55</v>
      </c>
      <c r="G2254">
        <v>260.65482252481502</v>
      </c>
      <c r="H2254">
        <v>126.426957088561</v>
      </c>
      <c r="I2254">
        <v>142.638976599334</v>
      </c>
      <c r="J2254">
        <v>-12.090217745349801</v>
      </c>
      <c r="K2254">
        <v>263.50000432118998</v>
      </c>
      <c r="L2254">
        <v>183.18736855956499</v>
      </c>
      <c r="M2254">
        <v>78.179493378143505</v>
      </c>
      <c r="N2254">
        <v>0.90652969034094899</v>
      </c>
      <c r="O2254">
        <v>10.6238554511048</v>
      </c>
      <c r="P2254">
        <v>326.39250390421603</v>
      </c>
      <c r="Q2254">
        <v>0.10640199203032399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623</v>
      </c>
      <c r="E2255">
        <v>229.81166250000001</v>
      </c>
      <c r="F2255">
        <v>131</v>
      </c>
      <c r="G2255">
        <v>-38.379768670152998</v>
      </c>
      <c r="H2255">
        <v>-6.2599087044830002</v>
      </c>
      <c r="I2255">
        <v>-12.4561140685112</v>
      </c>
      <c r="J2255">
        <v>-1.6786301530505101</v>
      </c>
      <c r="K2255">
        <v>129.40490801179399</v>
      </c>
      <c r="L2255">
        <v>130.87755518621299</v>
      </c>
      <c r="M2255">
        <v>99.999957889450599</v>
      </c>
      <c r="N2255">
        <v>4.2909090909090901</v>
      </c>
      <c r="O2255">
        <v>25.877862595419799</v>
      </c>
      <c r="P2255">
        <v>9.1666666666666501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375</v>
      </c>
      <c r="E2256">
        <v>229.68614301599999</v>
      </c>
      <c r="F2256">
        <v>109.55</v>
      </c>
      <c r="G2256">
        <v>65.4736344712082</v>
      </c>
      <c r="H2256">
        <v>58.6381400906088</v>
      </c>
      <c r="I2256">
        <v>69.972500821314398</v>
      </c>
      <c r="J2256">
        <v>0.191938197413939</v>
      </c>
      <c r="K2256">
        <v>81.403738086132904</v>
      </c>
      <c r="L2256">
        <v>68.293999262522703</v>
      </c>
      <c r="M2256">
        <v>73.500623093476605</v>
      </c>
      <c r="N2256">
        <v>3.49973501950983</v>
      </c>
      <c r="O2256">
        <v>22.2729347329986</v>
      </c>
      <c r="P2256">
        <v>142.58193091231101</v>
      </c>
      <c r="Q2256">
        <v>0.14940587023232199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542</v>
      </c>
      <c r="E2257">
        <v>229.188603494999</v>
      </c>
      <c r="F2257">
        <v>389.35</v>
      </c>
      <c r="G2257">
        <v>-33.961982512560098</v>
      </c>
      <c r="H2257">
        <v>-9.7272129131141192</v>
      </c>
      <c r="I2257">
        <v>-20.479483750995598</v>
      </c>
      <c r="J2257">
        <v>-7.2981910201022</v>
      </c>
      <c r="K2257">
        <v>388.96767027204498</v>
      </c>
      <c r="L2257">
        <v>392.67256065012998</v>
      </c>
      <c r="M2257">
        <v>24.0111908592506</v>
      </c>
      <c r="N2257">
        <v>0.89639673602641901</v>
      </c>
      <c r="O2257">
        <v>33.029407987671703</v>
      </c>
      <c r="P2257">
        <v>21.671875</v>
      </c>
      <c r="Q2257">
        <v>7.1045452749791002E-2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613</v>
      </c>
      <c r="E2258">
        <v>229.13352924</v>
      </c>
      <c r="F2258">
        <v>64.569999999999993</v>
      </c>
      <c r="G2258">
        <v>181.763088472704</v>
      </c>
      <c r="H2258">
        <v>12.9503031536577</v>
      </c>
      <c r="I2258">
        <v>196.52383580617499</v>
      </c>
      <c r="J2258">
        <v>4.5123924265235802</v>
      </c>
      <c r="K2258">
        <v>56.6998719368897</v>
      </c>
      <c r="M2258">
        <v>82.563622335905094</v>
      </c>
      <c r="N2258">
        <v>0.54459898513512295</v>
      </c>
      <c r="O2258">
        <v>16.9273656496825</v>
      </c>
      <c r="P2258">
        <v>207.47619047619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D2259" t="s">
        <v>662</v>
      </c>
      <c r="E2259">
        <v>228.80224344000001</v>
      </c>
      <c r="F2259">
        <v>252.25</v>
      </c>
      <c r="G2259">
        <v>11.1561329395412</v>
      </c>
      <c r="H2259">
        <v>1.48381235534105</v>
      </c>
      <c r="I2259">
        <v>4.5202935332351304</v>
      </c>
      <c r="J2259">
        <v>0.70392620940194395</v>
      </c>
      <c r="K2259">
        <v>217.85145949643299</v>
      </c>
      <c r="L2259">
        <v>209.71112105572399</v>
      </c>
      <c r="M2259">
        <v>58.720399816105598</v>
      </c>
      <c r="N2259">
        <v>2.1152941176470499</v>
      </c>
      <c r="O2259">
        <v>15.3617443012884</v>
      </c>
      <c r="P2259">
        <v>64.869281045751606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67</v>
      </c>
      <c r="E2260">
        <v>228.739859</v>
      </c>
      <c r="F2260">
        <v>718.9</v>
      </c>
      <c r="G2260">
        <v>136.32444128063901</v>
      </c>
      <c r="H2260">
        <v>18.1397006741574</v>
      </c>
      <c r="I2260">
        <v>128.60112750259401</v>
      </c>
      <c r="J2260">
        <v>2.4810946678924699</v>
      </c>
      <c r="K2260">
        <v>578.16783281937899</v>
      </c>
      <c r="L2260">
        <v>413.26188033795597</v>
      </c>
      <c r="M2260">
        <v>96.702799302193696</v>
      </c>
      <c r="N2260">
        <v>0.79124008654688704</v>
      </c>
      <c r="O2260">
        <v>0.73723744609821495</v>
      </c>
      <c r="P2260">
        <v>235.464302379841</v>
      </c>
      <c r="Q2260">
        <v>9.8834599661606001E-2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1005</v>
      </c>
      <c r="E2261">
        <v>228.62721876500001</v>
      </c>
      <c r="F2261">
        <v>6.6</v>
      </c>
      <c r="G2261">
        <v>94.286897996513602</v>
      </c>
      <c r="H2261">
        <v>64.537026489014906</v>
      </c>
      <c r="I2261">
        <v>23.741522881005299</v>
      </c>
      <c r="J2261">
        <v>13.5400779541513</v>
      </c>
      <c r="K2261">
        <v>4.9725736145313801</v>
      </c>
      <c r="L2261">
        <v>4.6666435045145702</v>
      </c>
      <c r="M2261">
        <v>96.153471524909804</v>
      </c>
      <c r="N2261">
        <v>2.0725448726411102</v>
      </c>
      <c r="O2261">
        <v>9.8484848484848602</v>
      </c>
      <c r="Q2261">
        <v>6.0087483913899002E-2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542</v>
      </c>
      <c r="E2262">
        <v>228.61864374999999</v>
      </c>
      <c r="F2262">
        <v>175.65</v>
      </c>
      <c r="G2262">
        <v>38.745853220394203</v>
      </c>
      <c r="H2262">
        <v>2.8132639522442799</v>
      </c>
      <c r="I2262">
        <v>-9.0672038579500693</v>
      </c>
      <c r="J2262">
        <v>-8.9296577253001992</v>
      </c>
      <c r="K2262">
        <v>172.59223494305201</v>
      </c>
      <c r="L2262">
        <v>164.99956163482699</v>
      </c>
      <c r="M2262">
        <v>53.646541033625603</v>
      </c>
      <c r="N2262">
        <v>2.5339949947104601</v>
      </c>
      <c r="O2262">
        <v>34.927412467975998</v>
      </c>
      <c r="P2262">
        <v>72.205882352941103</v>
      </c>
      <c r="Q2262">
        <v>1.7775620801551002E-2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E2263">
        <v>228.54660000000001</v>
      </c>
      <c r="F2263">
        <v>218.95</v>
      </c>
      <c r="G2263">
        <v>25.286897996513598</v>
      </c>
      <c r="H2263">
        <v>23.496872270566101</v>
      </c>
      <c r="I2263">
        <v>6.51009168191628</v>
      </c>
      <c r="J2263">
        <v>-3.6932697319116299</v>
      </c>
      <c r="K2263">
        <v>176.71927430528299</v>
      </c>
      <c r="L2263">
        <v>174.00372037224301</v>
      </c>
      <c r="M2263">
        <v>68.768126961705605</v>
      </c>
      <c r="N2263">
        <v>1.12399894394086</v>
      </c>
      <c r="O2263">
        <v>9.4770495546928597</v>
      </c>
      <c r="P2263">
        <v>67.137404580152605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D2264" t="s">
        <v>1489</v>
      </c>
      <c r="E2264">
        <v>228.12723726599901</v>
      </c>
      <c r="F2264">
        <v>109.84</v>
      </c>
      <c r="G2264">
        <v>-21.943616883032799</v>
      </c>
      <c r="H2264">
        <v>0.275522560844359</v>
      </c>
      <c r="I2264">
        <v>-17.788656620820799</v>
      </c>
      <c r="J2264">
        <v>-5.8599738385406503</v>
      </c>
      <c r="K2264">
        <v>105.940751754877</v>
      </c>
      <c r="L2264">
        <v>109.178602927032</v>
      </c>
      <c r="M2264">
        <v>46.440562969676797</v>
      </c>
      <c r="N2264">
        <v>1.2327607677177299</v>
      </c>
      <c r="O2264">
        <v>36.107064821558602</v>
      </c>
      <c r="P2264">
        <v>24.960182025028399</v>
      </c>
      <c r="Q2264">
        <v>-6.4641674434114005E-2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302</v>
      </c>
      <c r="E2265">
        <v>227.77995075000001</v>
      </c>
      <c r="F2265">
        <v>151.30000000000001</v>
      </c>
      <c r="G2265">
        <v>59.024382733998301</v>
      </c>
      <c r="H2265">
        <v>-16.7544321587655</v>
      </c>
      <c r="I2265">
        <v>97.449849186734298</v>
      </c>
      <c r="J2265">
        <v>-13.0145835417164</v>
      </c>
      <c r="K2265">
        <v>131.047246867811</v>
      </c>
      <c r="L2265">
        <v>94.938121380442794</v>
      </c>
      <c r="M2265">
        <v>29.576457120864699</v>
      </c>
      <c r="N2265">
        <v>0.169766406410541</v>
      </c>
      <c r="O2265">
        <v>19.035029742233899</v>
      </c>
      <c r="P2265">
        <v>153.433835845896</v>
      </c>
      <c r="Q2265">
        <v>7.5823204078435E-2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207</v>
      </c>
      <c r="E2266">
        <v>227.716698888</v>
      </c>
      <c r="F2266">
        <v>84.85</v>
      </c>
      <c r="G2266">
        <v>-13.733986053118199</v>
      </c>
      <c r="H2266">
        <v>1.38208821741002</v>
      </c>
      <c r="I2266">
        <v>-52.816006605609402</v>
      </c>
      <c r="J2266">
        <v>-1.60291230092492</v>
      </c>
      <c r="K2266">
        <v>91.279137941681796</v>
      </c>
      <c r="L2266">
        <v>104.59508706049699</v>
      </c>
      <c r="M2266">
        <v>51.9685414369022</v>
      </c>
      <c r="N2266">
        <v>1.2637051091145599</v>
      </c>
      <c r="O2266">
        <v>118.856806128462</v>
      </c>
      <c r="P2266">
        <v>15.8361774744027</v>
      </c>
      <c r="Q2266">
        <v>3.3507888926670002E-3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535</v>
      </c>
      <c r="E2267">
        <v>227.57140960000001</v>
      </c>
      <c r="F2267">
        <v>51.89</v>
      </c>
      <c r="G2267">
        <v>59.644040853656399</v>
      </c>
      <c r="H2267">
        <v>-4.40524911992732</v>
      </c>
      <c r="I2267">
        <v>21.758642772440201</v>
      </c>
      <c r="J2267">
        <v>7.3366768842513697E-2</v>
      </c>
      <c r="K2267">
        <v>48.834054964569702</v>
      </c>
      <c r="L2267">
        <v>43.147629085031397</v>
      </c>
      <c r="M2267">
        <v>57.319282875690703</v>
      </c>
      <c r="N2267">
        <v>1.94603658993585</v>
      </c>
      <c r="O2267">
        <v>16.8818654846791</v>
      </c>
      <c r="P2267">
        <v>98.053435114503799</v>
      </c>
      <c r="Q2267">
        <v>6.8909033749233004E-2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E2268">
        <v>227.321094375</v>
      </c>
      <c r="F2268">
        <v>305.60000000000002</v>
      </c>
      <c r="G2268">
        <v>9.6578836000573691</v>
      </c>
      <c r="H2268">
        <v>11.8455691027218</v>
      </c>
      <c r="I2268">
        <v>18.128954728084199</v>
      </c>
      <c r="J2268">
        <v>17.6353179883547</v>
      </c>
      <c r="K2268">
        <v>249.741353837248</v>
      </c>
      <c r="M2268">
        <v>66.1180840347497</v>
      </c>
      <c r="N2268">
        <v>2.5828144458281401</v>
      </c>
      <c r="O2268">
        <v>10.929319371727701</v>
      </c>
      <c r="P2268">
        <v>46.5004793863854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D2269" t="s">
        <v>140</v>
      </c>
      <c r="E2269">
        <v>227.00136000000001</v>
      </c>
      <c r="F2269">
        <v>712.25</v>
      </c>
      <c r="G2269">
        <v>39.503785029684501</v>
      </c>
      <c r="H2269">
        <v>-18.054178948632401</v>
      </c>
      <c r="I2269">
        <v>85.747452013221604</v>
      </c>
      <c r="J2269">
        <v>-6.1222596671623499</v>
      </c>
      <c r="K2269">
        <v>724.182867494672</v>
      </c>
      <c r="L2269">
        <v>571.95116331661302</v>
      </c>
      <c r="M2269">
        <v>51.152911284509798</v>
      </c>
      <c r="N2269">
        <v>0.241666666666666</v>
      </c>
      <c r="O2269">
        <v>37.493857493857497</v>
      </c>
      <c r="P2269">
        <v>106.569025522041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249</v>
      </c>
      <c r="E2270">
        <v>226.85534892999999</v>
      </c>
      <c r="F2270">
        <v>214.14</v>
      </c>
      <c r="G2270">
        <v>-26.111415030665299</v>
      </c>
      <c r="H2270">
        <v>2.5259968468516401</v>
      </c>
      <c r="I2270">
        <v>-14.882368128965201</v>
      </c>
      <c r="J2270">
        <v>2.5384190624651199</v>
      </c>
      <c r="K2270">
        <v>203.20555981305901</v>
      </c>
      <c r="L2270">
        <v>210.43736741377199</v>
      </c>
      <c r="M2270">
        <v>64.176342989725399</v>
      </c>
      <c r="N2270">
        <v>1.9346993915653099</v>
      </c>
      <c r="O2270">
        <v>28.420659381712898</v>
      </c>
      <c r="P2270">
        <v>22.435677530017099</v>
      </c>
      <c r="Q2270">
        <v>-9.2077461989923004E-2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140</v>
      </c>
      <c r="E2271">
        <v>225.47670249999999</v>
      </c>
      <c r="F2271">
        <v>14.98</v>
      </c>
      <c r="G2271">
        <v>-108.755891226941</v>
      </c>
      <c r="H2271">
        <v>-24.439075650569102</v>
      </c>
      <c r="I2271">
        <v>-79.879963050019199</v>
      </c>
      <c r="J2271">
        <v>0.397288902944893</v>
      </c>
      <c r="K2271">
        <v>16.436654777824799</v>
      </c>
      <c r="L2271">
        <v>34.414716329344202</v>
      </c>
      <c r="M2271">
        <v>38.6363224928633</v>
      </c>
      <c r="N2271">
        <v>0.95204945477460001</v>
      </c>
      <c r="O2271">
        <v>532.44325767690202</v>
      </c>
      <c r="P2271">
        <v>45.578231292517003</v>
      </c>
      <c r="Q2271">
        <v>9.2164175540230004E-3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272</v>
      </c>
      <c r="E2272">
        <v>225.41800000000001</v>
      </c>
      <c r="F2272">
        <v>271.7</v>
      </c>
      <c r="G2272">
        <v>4.8177651596171396</v>
      </c>
      <c r="H2272">
        <v>-5.0194946503739599</v>
      </c>
      <c r="I2272">
        <v>-13.6386010883531</v>
      </c>
      <c r="J2272">
        <v>-1.7513391135104199</v>
      </c>
      <c r="K2272">
        <v>281.94939471927199</v>
      </c>
      <c r="L2272">
        <v>262.25815282712102</v>
      </c>
      <c r="M2272">
        <v>50.5211852206129</v>
      </c>
      <c r="N2272">
        <v>0.99773804394657395</v>
      </c>
      <c r="O2272">
        <v>35.811556864188397</v>
      </c>
      <c r="P2272">
        <v>44.521276595744602</v>
      </c>
      <c r="Q2272">
        <v>0.17656028386377201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391</v>
      </c>
      <c r="E2273">
        <v>225.359789675</v>
      </c>
      <c r="F2273">
        <v>118</v>
      </c>
      <c r="G2273">
        <v>-0.84537713576150897</v>
      </c>
      <c r="H2273">
        <v>21.798067598853301</v>
      </c>
      <c r="I2273">
        <v>13.9153701977098</v>
      </c>
      <c r="J2273">
        <v>-0.73653148105573296</v>
      </c>
      <c r="M2273">
        <v>60.3193069984301</v>
      </c>
      <c r="O2273">
        <v>26.694915254237198</v>
      </c>
      <c r="P2273">
        <v>40.225787284610803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806</v>
      </c>
      <c r="E2274">
        <v>224.79429074999999</v>
      </c>
      <c r="F2274">
        <v>96.5</v>
      </c>
      <c r="G2274">
        <v>-55.658655542506303</v>
      </c>
      <c r="H2274">
        <v>4.3259575060161399</v>
      </c>
      <c r="I2274">
        <v>-40.897908209035002</v>
      </c>
      <c r="J2274">
        <v>9.3600566643128893</v>
      </c>
      <c r="K2274">
        <v>91.860943107103907</v>
      </c>
      <c r="M2274">
        <v>60.114984026091598</v>
      </c>
      <c r="N2274">
        <v>1.57977755308392</v>
      </c>
      <c r="O2274">
        <v>50.259067357512897</v>
      </c>
      <c r="P2274">
        <v>47.215865751334803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1514</v>
      </c>
      <c r="E2275">
        <v>224.39903316799999</v>
      </c>
      <c r="F2275">
        <v>28.41</v>
      </c>
      <c r="G2275">
        <v>22.641989380325601</v>
      </c>
      <c r="H2275">
        <v>-8.9364238933166202</v>
      </c>
      <c r="I2275">
        <v>-19.3071933796924</v>
      </c>
      <c r="J2275">
        <v>-6.0896243936319996</v>
      </c>
      <c r="K2275">
        <v>29.848909105050598</v>
      </c>
      <c r="L2275">
        <v>28.2133281661776</v>
      </c>
      <c r="M2275">
        <v>35.5557181802887</v>
      </c>
      <c r="N2275">
        <v>0.34803795090661499</v>
      </c>
      <c r="O2275">
        <v>53.467089053150197</v>
      </c>
      <c r="P2275">
        <v>52.332439678284203</v>
      </c>
      <c r="Q2275">
        <v>6.5067292449139003E-2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40</v>
      </c>
      <c r="E2276">
        <v>224.01916875000001</v>
      </c>
      <c r="F2276">
        <v>101.2</v>
      </c>
      <c r="G2276">
        <v>-39.658680234778799</v>
      </c>
      <c r="H2276">
        <v>4.38702849971187</v>
      </c>
      <c r="I2276">
        <v>-24.897932901307499</v>
      </c>
      <c r="J2276">
        <v>6.0819316295070501E-2</v>
      </c>
      <c r="M2276">
        <v>57.027536476130599</v>
      </c>
      <c r="O2276">
        <v>21.986166007905101</v>
      </c>
      <c r="P2276">
        <v>26.3420724094881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930</v>
      </c>
      <c r="E2277">
        <v>223.9996816</v>
      </c>
      <c r="F2277">
        <v>158.55000000000001</v>
      </c>
      <c r="G2277">
        <v>209.487743662475</v>
      </c>
      <c r="H2277">
        <v>0.76542155074335305</v>
      </c>
      <c r="I2277">
        <v>188.198588726211</v>
      </c>
      <c r="J2277">
        <v>6.2894259483986703</v>
      </c>
      <c r="K2277">
        <v>149.81854091605101</v>
      </c>
      <c r="L2277">
        <v>108.29559819115001</v>
      </c>
      <c r="M2277">
        <v>59.292989782610299</v>
      </c>
      <c r="N2277">
        <v>1.27135112931718</v>
      </c>
      <c r="O2277">
        <v>14.254178492589</v>
      </c>
      <c r="P2277">
        <v>303.949044585987</v>
      </c>
      <c r="Q2277">
        <v>0.119125094235009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49</v>
      </c>
      <c r="E2278">
        <v>223.4471063</v>
      </c>
      <c r="F2278">
        <v>18.350000000000001</v>
      </c>
      <c r="G2278">
        <v>-80.066335834332094</v>
      </c>
      <c r="H2278">
        <v>-16.287423977711899</v>
      </c>
      <c r="I2278">
        <v>-31.686695922714801</v>
      </c>
      <c r="J2278">
        <v>-5.8113085558328104</v>
      </c>
      <c r="K2278">
        <v>20.637134505588399</v>
      </c>
      <c r="L2278">
        <v>24.187672409655899</v>
      </c>
      <c r="M2278">
        <v>36.144958105272799</v>
      </c>
      <c r="N2278">
        <v>2.0539540116866402</v>
      </c>
      <c r="O2278">
        <v>153.405994550408</v>
      </c>
      <c r="P2278">
        <v>1.8878400888395299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278</v>
      </c>
      <c r="E2279">
        <v>222.75760382999999</v>
      </c>
      <c r="F2279">
        <v>236.05</v>
      </c>
      <c r="G2279">
        <v>160.304103861047</v>
      </c>
      <c r="H2279">
        <v>23.462814474393198</v>
      </c>
      <c r="I2279">
        <v>64.419116355244995</v>
      </c>
      <c r="J2279">
        <v>7.2082024495936796</v>
      </c>
      <c r="K2279">
        <v>190.730359377301</v>
      </c>
      <c r="L2279">
        <v>150.41801411296399</v>
      </c>
      <c r="M2279">
        <v>70.365277415501794</v>
      </c>
      <c r="N2279">
        <v>1.5412998969476399</v>
      </c>
      <c r="O2279">
        <v>9.7013344630374903</v>
      </c>
      <c r="P2279">
        <v>236.062072892938</v>
      </c>
      <c r="Q2279">
        <v>0.12146463638773999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613</v>
      </c>
      <c r="E2280">
        <v>222.34941608899999</v>
      </c>
      <c r="F2280">
        <v>176.18</v>
      </c>
      <c r="G2280">
        <v>16.5396230671636</v>
      </c>
      <c r="H2280">
        <v>-8.4874520124750301</v>
      </c>
      <c r="I2280">
        <v>12.078371586968199</v>
      </c>
      <c r="J2280">
        <v>-7.7186774300525096</v>
      </c>
      <c r="K2280">
        <v>171.24744079239599</v>
      </c>
      <c r="L2280">
        <v>157.22435634239901</v>
      </c>
      <c r="M2280">
        <v>35.455304799843297</v>
      </c>
      <c r="N2280">
        <v>0.82619869549790204</v>
      </c>
      <c r="O2280">
        <v>14.087864683846</v>
      </c>
      <c r="P2280">
        <v>53.2</v>
      </c>
      <c r="Q2280">
        <v>-5.2947922881599998E-3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46</v>
      </c>
      <c r="E2281">
        <v>221.6097</v>
      </c>
      <c r="F2281">
        <v>194.95</v>
      </c>
      <c r="G2281">
        <v>58.7239840892288</v>
      </c>
      <c r="H2281">
        <v>-12.8422534110026</v>
      </c>
      <c r="I2281">
        <v>74.361333542912703</v>
      </c>
      <c r="J2281">
        <v>-5.0353588683388901</v>
      </c>
      <c r="K2281">
        <v>188.59172100243299</v>
      </c>
      <c r="L2281">
        <v>147.68607427232899</v>
      </c>
      <c r="M2281">
        <v>48.343903229785802</v>
      </c>
      <c r="N2281">
        <v>0.15525846465989299</v>
      </c>
      <c r="O2281">
        <v>14.388304693511101</v>
      </c>
      <c r="P2281">
        <v>116.611111111111</v>
      </c>
      <c r="Q2281">
        <v>0.102614429627083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D2282" t="s">
        <v>21</v>
      </c>
      <c r="E2282">
        <v>221.32890080999999</v>
      </c>
      <c r="F2282">
        <v>13.59</v>
      </c>
      <c r="G2282">
        <v>-46.120078747672402</v>
      </c>
      <c r="H2282">
        <v>-17.067911782589899</v>
      </c>
      <c r="I2282">
        <v>12.034070669351401</v>
      </c>
      <c r="J2282">
        <v>-4.0083723615922704</v>
      </c>
      <c r="K2282">
        <v>13.100121554809199</v>
      </c>
      <c r="L2282">
        <v>13.505142059797899</v>
      </c>
      <c r="M2282">
        <v>44.038598280342299</v>
      </c>
      <c r="N2282">
        <v>0.361429244977923</v>
      </c>
      <c r="O2282">
        <v>33.186166298749001</v>
      </c>
      <c r="P2282">
        <v>37.9695431472081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D2283" t="s">
        <v>126</v>
      </c>
      <c r="E2283">
        <v>221.180948</v>
      </c>
      <c r="F2283">
        <v>24.6</v>
      </c>
      <c r="G2283">
        <v>251.009715760679</v>
      </c>
      <c r="H2283">
        <v>-16.7042754189536</v>
      </c>
      <c r="I2283">
        <v>28.4244158682286</v>
      </c>
      <c r="J2283">
        <v>-5.4163207311574801</v>
      </c>
      <c r="K2283">
        <v>26.218048655682999</v>
      </c>
      <c r="L2283">
        <v>21.8106701497016</v>
      </c>
      <c r="M2283">
        <v>31.550951406645499</v>
      </c>
      <c r="N2283">
        <v>0.87996579904080097</v>
      </c>
      <c r="O2283">
        <v>62.439024390243802</v>
      </c>
      <c r="P2283">
        <v>303.27868852459</v>
      </c>
      <c r="Q2283">
        <v>0.118232212064729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E2284">
        <v>220.18545</v>
      </c>
      <c r="F2284">
        <v>109.6</v>
      </c>
      <c r="G2284">
        <v>229.07496707029699</v>
      </c>
      <c r="H2284">
        <v>-20.215322141155699</v>
      </c>
      <c r="I2284">
        <v>-3.8688177867712601</v>
      </c>
      <c r="J2284">
        <v>-11.7666998145948</v>
      </c>
      <c r="K2284">
        <v>132.25090426613301</v>
      </c>
      <c r="L2284">
        <v>112.418714796009</v>
      </c>
      <c r="M2284">
        <v>35.712819502647001</v>
      </c>
      <c r="N2284">
        <v>1.51882005515823</v>
      </c>
      <c r="O2284">
        <v>84.032846715328404</v>
      </c>
      <c r="P2284">
        <v>244.11302982731499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218</v>
      </c>
      <c r="E2285">
        <v>220.149</v>
      </c>
      <c r="F2285">
        <v>179.4</v>
      </c>
      <c r="G2285">
        <v>-39.690565441510799</v>
      </c>
      <c r="H2285">
        <v>-9.1021730245600008</v>
      </c>
      <c r="I2285">
        <v>-29.258365598976699</v>
      </c>
      <c r="J2285">
        <v>5.1604255923719196</v>
      </c>
      <c r="K2285">
        <v>182.00486073414999</v>
      </c>
      <c r="L2285">
        <v>207.91547254853</v>
      </c>
      <c r="M2285">
        <v>60.040279390757199</v>
      </c>
      <c r="N2285">
        <v>2.1821368083458998</v>
      </c>
      <c r="O2285">
        <v>74.9721293199553</v>
      </c>
      <c r="P2285">
        <v>27.596017069701201</v>
      </c>
      <c r="Q2285">
        <v>0.123030499886639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140</v>
      </c>
      <c r="E2286">
        <v>220.07471408999999</v>
      </c>
      <c r="F2286">
        <v>144.4</v>
      </c>
      <c r="G2286">
        <v>-15.9032160719274</v>
      </c>
      <c r="H2286">
        <v>-21.799455406751001</v>
      </c>
      <c r="I2286">
        <v>-29.278146525218599</v>
      </c>
      <c r="J2286">
        <v>-7.6732003953365897</v>
      </c>
      <c r="K2286">
        <v>143.98590051480801</v>
      </c>
      <c r="L2286">
        <v>147.001122036411</v>
      </c>
      <c r="M2286">
        <v>31.069395949888602</v>
      </c>
      <c r="N2286">
        <v>1.2264014580191001</v>
      </c>
      <c r="O2286">
        <v>39.058171745152301</v>
      </c>
      <c r="P2286">
        <v>28.584149599287599</v>
      </c>
      <c r="Q2286">
        <v>0.165969589819772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230</v>
      </c>
      <c r="E2287">
        <v>219.87306000000001</v>
      </c>
      <c r="F2287">
        <v>199.43</v>
      </c>
      <c r="G2287">
        <v>-36.503986721985001</v>
      </c>
      <c r="H2287">
        <v>-14.0791584923291</v>
      </c>
      <c r="I2287">
        <v>-15.576936209948</v>
      </c>
      <c r="J2287">
        <v>-8.6218989316405708</v>
      </c>
      <c r="K2287">
        <v>203.296387755436</v>
      </c>
      <c r="L2287">
        <v>193.36356822735101</v>
      </c>
      <c r="M2287">
        <v>47.630126411349998</v>
      </c>
      <c r="N2287">
        <v>0.45941750175900498</v>
      </c>
      <c r="O2287">
        <v>21.044978187835301</v>
      </c>
      <c r="P2287">
        <v>46.639705882352899</v>
      </c>
      <c r="Q2287">
        <v>0.159442209979895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613</v>
      </c>
      <c r="E2288">
        <v>219.688151342</v>
      </c>
      <c r="F2288">
        <v>2.33</v>
      </c>
      <c r="G2288">
        <v>-14.229848414969601</v>
      </c>
      <c r="H2288">
        <v>-4.5574515315439497</v>
      </c>
      <c r="I2288">
        <v>-28.910101148888199</v>
      </c>
      <c r="J2288">
        <v>-2.4866332311574801</v>
      </c>
      <c r="K2288">
        <v>2.6591189819724002</v>
      </c>
      <c r="L2288">
        <v>2.8299488416185801</v>
      </c>
      <c r="M2288">
        <v>20.5073395045866</v>
      </c>
      <c r="N2288">
        <v>0.61477421617992001</v>
      </c>
      <c r="O2288">
        <v>96.137339055794001</v>
      </c>
      <c r="P2288">
        <v>33.142857142857103</v>
      </c>
      <c r="Q2288">
        <v>5.9208091022231998E-2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D2289" t="s">
        <v>218</v>
      </c>
      <c r="E2289">
        <v>219.607422125</v>
      </c>
      <c r="F2289">
        <v>199.15</v>
      </c>
      <c r="G2289">
        <v>62.252919704866599</v>
      </c>
      <c r="H2289">
        <v>-3.75356688357392</v>
      </c>
      <c r="I2289">
        <v>29.889229488400801</v>
      </c>
      <c r="J2289">
        <v>-11.944743424495</v>
      </c>
      <c r="K2289">
        <v>207.18626170069399</v>
      </c>
      <c r="L2289">
        <v>170.15788538472199</v>
      </c>
      <c r="M2289">
        <v>38.450051888767902</v>
      </c>
      <c r="N2289">
        <v>0.180441557354626</v>
      </c>
      <c r="O2289">
        <v>31.559126286718499</v>
      </c>
      <c r="P2289">
        <v>109.521304576538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197</v>
      </c>
      <c r="E2290">
        <v>219.422</v>
      </c>
      <c r="F2290">
        <v>23.5</v>
      </c>
      <c r="G2290">
        <v>168.03689799651301</v>
      </c>
      <c r="H2290">
        <v>23.486024077468301</v>
      </c>
      <c r="I2290">
        <v>31.041603033912399</v>
      </c>
      <c r="J2290">
        <v>-11.098878129116599</v>
      </c>
      <c r="K2290">
        <v>19.7871158480045</v>
      </c>
      <c r="L2290">
        <v>16.427186502995301</v>
      </c>
      <c r="M2290">
        <v>49.398545506048997</v>
      </c>
      <c r="N2290">
        <v>2.5994864428683</v>
      </c>
      <c r="O2290">
        <v>19.999999999999901</v>
      </c>
      <c r="P2290">
        <v>248.14814814814801</v>
      </c>
      <c r="Q2290">
        <v>0.14167881486336101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230</v>
      </c>
      <c r="E2291">
        <v>218.26499999999999</v>
      </c>
      <c r="F2291">
        <v>730.1</v>
      </c>
      <c r="G2291">
        <v>-37.474252734780897</v>
      </c>
      <c r="H2291">
        <v>5.1372633948773903</v>
      </c>
      <c r="I2291">
        <v>-18.9712523078103</v>
      </c>
      <c r="J2291">
        <v>0.88889419500284905</v>
      </c>
      <c r="K2291">
        <v>711.37394887757</v>
      </c>
      <c r="L2291">
        <v>767.840236909807</v>
      </c>
      <c r="M2291">
        <v>63.002698576566203</v>
      </c>
      <c r="N2291">
        <v>1.0016161616161601</v>
      </c>
      <c r="O2291">
        <v>36.145733461169598</v>
      </c>
      <c r="P2291">
        <v>16.350597609561699</v>
      </c>
      <c r="Q2291">
        <v>1.6082392276645999E-2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62</v>
      </c>
      <c r="E2292">
        <v>218.23031499999999</v>
      </c>
      <c r="F2292">
        <v>182</v>
      </c>
      <c r="G2292">
        <v>247.161308977869</v>
      </c>
      <c r="H2292">
        <v>4.76563828242951</v>
      </c>
      <c r="I2292">
        <v>41.6681904033602</v>
      </c>
      <c r="J2292">
        <v>-12.434277210215001</v>
      </c>
      <c r="K2292">
        <v>161.01101273262401</v>
      </c>
      <c r="L2292">
        <v>126.246415389113</v>
      </c>
      <c r="M2292">
        <v>44.370004554052599</v>
      </c>
      <c r="N2292">
        <v>2.2147154933832298</v>
      </c>
      <c r="O2292">
        <v>9.8901098901098994</v>
      </c>
      <c r="P2292">
        <v>352.73631840796003</v>
      </c>
      <c r="Q2292">
        <v>0.12700198869888901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324</v>
      </c>
      <c r="E2293">
        <v>217.96986999999999</v>
      </c>
      <c r="F2293">
        <v>76.39</v>
      </c>
      <c r="G2293">
        <v>13.8120121517647</v>
      </c>
      <c r="H2293">
        <v>-10.0438701971448</v>
      </c>
      <c r="I2293">
        <v>-7.9314510961782201</v>
      </c>
      <c r="J2293">
        <v>-7.2570413944228003</v>
      </c>
      <c r="K2293">
        <v>79.380247285052405</v>
      </c>
      <c r="L2293">
        <v>78.167673269854703</v>
      </c>
      <c r="M2293">
        <v>32.3705328885125</v>
      </c>
      <c r="N2293">
        <v>0.98502848457862902</v>
      </c>
      <c r="O2293">
        <v>41.248854562115397</v>
      </c>
      <c r="P2293">
        <v>41.2014787430683</v>
      </c>
      <c r="Q2293">
        <v>2.6372597587181999E-2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D2294" t="s">
        <v>62</v>
      </c>
      <c r="E2294">
        <v>216.96092625</v>
      </c>
      <c r="F2294">
        <v>187.95</v>
      </c>
      <c r="G2294">
        <v>-18.624925082590401</v>
      </c>
      <c r="H2294">
        <v>-13.592949718857</v>
      </c>
      <c r="I2294">
        <v>-14.666494014277299</v>
      </c>
      <c r="J2294">
        <v>-4.7347157490098999</v>
      </c>
      <c r="K2294">
        <v>193.366021585411</v>
      </c>
      <c r="L2294">
        <v>197.06151703639401</v>
      </c>
      <c r="M2294">
        <v>34.653936217500302</v>
      </c>
      <c r="N2294">
        <v>0.79327285084648003</v>
      </c>
      <c r="O2294">
        <v>20.510774142058999</v>
      </c>
      <c r="P2294">
        <v>17.468749999999901</v>
      </c>
      <c r="Q2294">
        <v>0.115848374576963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D2295" t="s">
        <v>151</v>
      </c>
      <c r="E2295">
        <v>216.94583211899999</v>
      </c>
      <c r="F2295">
        <v>35.520000000000003</v>
      </c>
      <c r="G2295">
        <v>86.346599489050902</v>
      </c>
      <c r="H2295">
        <v>53.404191221701801</v>
      </c>
      <c r="I2295">
        <v>78.994169394156103</v>
      </c>
      <c r="J2295">
        <v>18.988350524527998</v>
      </c>
      <c r="K2295">
        <v>26.479477650585</v>
      </c>
      <c r="L2295">
        <v>21.716206462582502</v>
      </c>
      <c r="M2295">
        <v>78.167517261027101</v>
      </c>
      <c r="N2295">
        <v>2.1105721517300999</v>
      </c>
      <c r="O2295">
        <v>15.484234234234201</v>
      </c>
      <c r="P2295">
        <v>142.45733788395901</v>
      </c>
      <c r="Q2295">
        <v>8.1255801411663997E-2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21</v>
      </c>
      <c r="E2296">
        <v>216.27047020800001</v>
      </c>
      <c r="F2296">
        <v>8.3000000000000007</v>
      </c>
      <c r="G2296">
        <v>-3.6542784740745899</v>
      </c>
      <c r="H2296">
        <v>14.3709371382733</v>
      </c>
      <c r="I2296">
        <v>-24.494021336681602</v>
      </c>
      <c r="J2296">
        <v>6.4165925752941098</v>
      </c>
      <c r="K2296">
        <v>7.7304428236175298</v>
      </c>
      <c r="L2296">
        <v>8.4833642397256792</v>
      </c>
      <c r="M2296">
        <v>84.386732489520497</v>
      </c>
      <c r="N2296">
        <v>1.0925627114421199</v>
      </c>
      <c r="O2296">
        <v>53.614457831325197</v>
      </c>
      <c r="P2296">
        <v>48.214285714285701</v>
      </c>
      <c r="Q2296">
        <v>-1.5933907705099001E-2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140</v>
      </c>
      <c r="E2297">
        <v>215.67182</v>
      </c>
      <c r="F2297">
        <v>4.32</v>
      </c>
      <c r="G2297">
        <v>37.305765921041903</v>
      </c>
      <c r="H2297">
        <v>-8.1548683043290993</v>
      </c>
      <c r="I2297">
        <v>-5.5865010114784299</v>
      </c>
      <c r="J2297">
        <v>-2.4866332311574801</v>
      </c>
      <c r="K2297">
        <v>4.4383428229823698</v>
      </c>
      <c r="L2297">
        <v>4.29187815419525</v>
      </c>
      <c r="M2297">
        <v>44.286098384227401</v>
      </c>
      <c r="N2297">
        <v>1.0546658047780699</v>
      </c>
      <c r="O2297">
        <v>34.259259259259203</v>
      </c>
      <c r="P2297">
        <v>92</v>
      </c>
      <c r="Q2297">
        <v>8.11836383382E-4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D2298" t="s">
        <v>162</v>
      </c>
      <c r="E2298">
        <v>215.16839999999999</v>
      </c>
      <c r="F2298">
        <v>276.60000000000002</v>
      </c>
      <c r="G2298">
        <v>-37.483436931716</v>
      </c>
      <c r="H2298">
        <v>-7.8621356093047696</v>
      </c>
      <c r="I2298">
        <v>-10.021867532631299</v>
      </c>
      <c r="J2298">
        <v>-2.1946624282377698</v>
      </c>
      <c r="K2298">
        <v>282.62238055982601</v>
      </c>
      <c r="L2298">
        <v>281.73681134156601</v>
      </c>
      <c r="M2298">
        <v>46.1657248759753</v>
      </c>
      <c r="N2298">
        <v>0.93386123548537303</v>
      </c>
      <c r="O2298">
        <v>33.767172812725903</v>
      </c>
      <c r="P2298">
        <v>28.651162790697601</v>
      </c>
      <c r="Q2298">
        <v>5.8028017640119001E-2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249</v>
      </c>
      <c r="E2299">
        <v>214.6120056</v>
      </c>
      <c r="F2299">
        <v>278.85000000000002</v>
      </c>
      <c r="G2299">
        <v>-8.0052083774838305</v>
      </c>
      <c r="H2299">
        <v>-2.2969194161777602</v>
      </c>
      <c r="I2299">
        <v>1.1256196065122901</v>
      </c>
      <c r="J2299">
        <v>-4.7998004909439604</v>
      </c>
      <c r="K2299">
        <v>272.04652077941699</v>
      </c>
      <c r="L2299">
        <v>261.85996638562602</v>
      </c>
      <c r="M2299">
        <v>47.315371251844098</v>
      </c>
      <c r="N2299">
        <v>1.7184802211896499</v>
      </c>
      <c r="O2299">
        <v>28.743051819974799</v>
      </c>
      <c r="P2299">
        <v>26.5486725663717</v>
      </c>
      <c r="Q2299">
        <v>2.1731127751696E-2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1349</v>
      </c>
      <c r="E2300">
        <v>213.83850799999999</v>
      </c>
      <c r="F2300">
        <v>139.41</v>
      </c>
      <c r="G2300">
        <v>27.4005718021149</v>
      </c>
      <c r="H2300">
        <v>-12.4512506475086</v>
      </c>
      <c r="I2300">
        <v>-4.2882383731519802</v>
      </c>
      <c r="J2300">
        <v>-1.43743430871314</v>
      </c>
      <c r="K2300">
        <v>148.934302450437</v>
      </c>
      <c r="L2300">
        <v>139.93318527627301</v>
      </c>
      <c r="M2300">
        <v>44.672367581730697</v>
      </c>
      <c r="N2300">
        <v>0.44329586413551603</v>
      </c>
      <c r="O2300">
        <v>41.166343877770601</v>
      </c>
      <c r="P2300">
        <v>62.957334891876002</v>
      </c>
      <c r="Q2300">
        <v>0.11513435062392099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46</v>
      </c>
      <c r="E2301">
        <v>213.653841505</v>
      </c>
      <c r="F2301">
        <v>33.6</v>
      </c>
      <c r="G2301">
        <v>167.73667965590201</v>
      </c>
      <c r="H2301">
        <v>12.971380948254801</v>
      </c>
      <c r="I2301">
        <v>43.176085696957401</v>
      </c>
      <c r="J2301">
        <v>-16.333220935613198</v>
      </c>
      <c r="K2301">
        <v>29.3209611830612</v>
      </c>
      <c r="L2301">
        <v>23.794050377304998</v>
      </c>
      <c r="M2301">
        <v>42.760550952821099</v>
      </c>
      <c r="N2301">
        <v>2.55355881911006</v>
      </c>
      <c r="O2301">
        <v>12.202380952380899</v>
      </c>
      <c r="P2301">
        <v>204.07239819004499</v>
      </c>
      <c r="Q2301">
        <v>6.5544852648327004E-2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D2302" t="s">
        <v>184</v>
      </c>
      <c r="E2302">
        <v>212.65159890000001</v>
      </c>
      <c r="F2302">
        <v>148.75</v>
      </c>
      <c r="G2302">
        <v>64.869857637769201</v>
      </c>
      <c r="H2302">
        <v>-9.1677396655503998</v>
      </c>
      <c r="I2302">
        <v>2.7274313445053999</v>
      </c>
      <c r="J2302">
        <v>-7.6866332311574901</v>
      </c>
      <c r="K2302">
        <v>149.96791038635399</v>
      </c>
      <c r="L2302">
        <v>135.308569523366</v>
      </c>
      <c r="M2302">
        <v>27.3619166183346</v>
      </c>
      <c r="N2302">
        <v>1.3331938716554099</v>
      </c>
      <c r="O2302">
        <v>21.008403361344499</v>
      </c>
      <c r="P2302">
        <v>98.069241011984005</v>
      </c>
      <c r="Q2302">
        <v>0.112269582120058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613</v>
      </c>
      <c r="E2303">
        <v>212.21433504999999</v>
      </c>
      <c r="F2303">
        <v>198.87</v>
      </c>
      <c r="G2303">
        <v>34.236632844998397</v>
      </c>
      <c r="H2303">
        <v>-14.860591937170501</v>
      </c>
      <c r="I2303">
        <v>-19.668422289776299</v>
      </c>
      <c r="J2303">
        <v>-6.5681693643394699</v>
      </c>
      <c r="K2303">
        <v>208.80890141482001</v>
      </c>
      <c r="L2303">
        <v>190.730799042802</v>
      </c>
      <c r="M2303">
        <v>35.634308756987501</v>
      </c>
      <c r="N2303">
        <v>0.18939777218964701</v>
      </c>
      <c r="O2303">
        <v>46.125609694775399</v>
      </c>
      <c r="P2303">
        <v>99.937168560605997</v>
      </c>
      <c r="Q2303">
        <v>0.11574124610605301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140</v>
      </c>
      <c r="E2304">
        <v>212.06590312500001</v>
      </c>
      <c r="F2304">
        <v>964.7</v>
      </c>
      <c r="G2304">
        <v>410.23134244095797</v>
      </c>
      <c r="H2304">
        <v>-18.467551746586299</v>
      </c>
      <c r="I2304">
        <v>443.47293268630602</v>
      </c>
      <c r="J2304">
        <v>-4.48284987791176</v>
      </c>
      <c r="K2304">
        <v>905.69127882218004</v>
      </c>
      <c r="L2304">
        <v>537.59741279305797</v>
      </c>
      <c r="M2304">
        <v>17.943664052061798</v>
      </c>
      <c r="N2304">
        <v>7.2347743580620294E-2</v>
      </c>
      <c r="O2304">
        <v>17.466569918109201</v>
      </c>
      <c r="P2304">
        <v>462.50728862973699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542</v>
      </c>
      <c r="E2305">
        <v>211.80439999999999</v>
      </c>
      <c r="F2305">
        <v>187.56</v>
      </c>
      <c r="G2305">
        <v>32.565379009171799</v>
      </c>
      <c r="H2305">
        <v>-7.50821222289043</v>
      </c>
      <c r="I2305">
        <v>-2.69261441027477</v>
      </c>
      <c r="J2305">
        <v>-1.3819514847082499</v>
      </c>
      <c r="K2305">
        <v>191.22818077145601</v>
      </c>
      <c r="L2305">
        <v>165.33688808819599</v>
      </c>
      <c r="M2305">
        <v>52.103315564123399</v>
      </c>
      <c r="N2305">
        <v>9.5826069267091099E-2</v>
      </c>
      <c r="O2305">
        <v>67.946257197696696</v>
      </c>
      <c r="P2305">
        <v>81.042471042471007</v>
      </c>
      <c r="Q2305">
        <v>5.4670933329129E-2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613</v>
      </c>
      <c r="E2306">
        <v>211.289736783</v>
      </c>
      <c r="F2306">
        <v>128.88</v>
      </c>
      <c r="G2306">
        <v>5.5961185772573696</v>
      </c>
      <c r="H2306">
        <v>4.8900714106873204</v>
      </c>
      <c r="I2306">
        <v>0.151093605847027</v>
      </c>
      <c r="J2306">
        <v>4.1827022372171898</v>
      </c>
      <c r="K2306">
        <v>121.658553118013</v>
      </c>
      <c r="L2306">
        <v>113.803718529683</v>
      </c>
      <c r="M2306">
        <v>55.857078870954098</v>
      </c>
      <c r="N2306">
        <v>2.8313581920685098</v>
      </c>
      <c r="O2306">
        <v>25.690564866542498</v>
      </c>
      <c r="P2306">
        <v>50.736842105263101</v>
      </c>
      <c r="Q2306">
        <v>7.5469737508584003E-2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197</v>
      </c>
      <c r="E2307">
        <v>210.70260250000001</v>
      </c>
      <c r="F2307">
        <v>169.95</v>
      </c>
      <c r="G2307">
        <v>-5.1457261169615496</v>
      </c>
      <c r="H2307">
        <v>-4.6288873923460701</v>
      </c>
      <c r="I2307">
        <v>-25.7430290244898</v>
      </c>
      <c r="J2307">
        <v>1.86119285579903</v>
      </c>
      <c r="K2307">
        <v>166.86802979220701</v>
      </c>
      <c r="L2307">
        <v>179.83533120446501</v>
      </c>
      <c r="M2307">
        <v>61.541247840156799</v>
      </c>
      <c r="N2307">
        <v>1.3808297693460501</v>
      </c>
      <c r="O2307">
        <v>82.0829655781112</v>
      </c>
      <c r="P2307">
        <v>31.744186046511601</v>
      </c>
      <c r="Q2307">
        <v>0.121357506855305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46</v>
      </c>
      <c r="E2308">
        <v>210.56807692800001</v>
      </c>
      <c r="F2308">
        <v>57.56</v>
      </c>
      <c r="G2308">
        <v>14.6771418989526</v>
      </c>
      <c r="H2308">
        <v>-10.9599173926881</v>
      </c>
      <c r="I2308">
        <v>4.0067026497373099</v>
      </c>
      <c r="J2308">
        <v>-2.4866332311574801</v>
      </c>
      <c r="K2308">
        <v>50.315012321766602</v>
      </c>
      <c r="L2308">
        <v>42.251189631855802</v>
      </c>
      <c r="M2308">
        <v>93.213470435532599</v>
      </c>
      <c r="N2308">
        <v>0.53034712118062699</v>
      </c>
      <c r="O2308">
        <v>10.076441973592701</v>
      </c>
      <c r="P2308">
        <v>70.144841856340506</v>
      </c>
      <c r="Q2308">
        <v>7.5170848544617003E-2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46</v>
      </c>
      <c r="E2309">
        <v>210.49408260000001</v>
      </c>
      <c r="F2309">
        <v>53.74</v>
      </c>
      <c r="G2309">
        <v>56.148150111572797</v>
      </c>
      <c r="H2309">
        <v>4.8210956880610301</v>
      </c>
      <c r="I2309">
        <v>8.7358413210762809</v>
      </c>
      <c r="J2309">
        <v>2.5634669692433198</v>
      </c>
      <c r="K2309">
        <v>46.545764429260402</v>
      </c>
      <c r="L2309">
        <v>43.181427277857203</v>
      </c>
      <c r="M2309">
        <v>64.963268224505995</v>
      </c>
      <c r="N2309">
        <v>2.6892466225155198</v>
      </c>
      <c r="O2309">
        <v>20.952735392631102</v>
      </c>
      <c r="P2309">
        <v>82.789115646258495</v>
      </c>
      <c r="Q2309">
        <v>2.454569341368E-3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49</v>
      </c>
      <c r="E2310">
        <v>210.3128495</v>
      </c>
      <c r="F2310">
        <v>107.5</v>
      </c>
      <c r="G2310">
        <v>-18.960371119672999</v>
      </c>
      <c r="H2310">
        <v>-4.8815999955177301</v>
      </c>
      <c r="I2310">
        <v>-13.7112872796939</v>
      </c>
      <c r="J2310">
        <v>1.2277903096046801</v>
      </c>
      <c r="K2310">
        <v>106.459608612247</v>
      </c>
      <c r="L2310">
        <v>107.232885692096</v>
      </c>
      <c r="M2310">
        <v>62.318261424354503</v>
      </c>
      <c r="N2310">
        <v>1.3422460207863101</v>
      </c>
      <c r="O2310">
        <v>12.279069767441801</v>
      </c>
      <c r="P2310">
        <v>19.4444444444444</v>
      </c>
      <c r="Q2310">
        <v>3.8097022366332001E-2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1489</v>
      </c>
      <c r="E2311">
        <v>210.00310992499999</v>
      </c>
      <c r="F2311">
        <v>24.62</v>
      </c>
      <c r="G2311">
        <v>59.399679951400799</v>
      </c>
      <c r="H2311">
        <v>23.209865995187702</v>
      </c>
      <c r="I2311">
        <v>2.76589013368012</v>
      </c>
      <c r="J2311">
        <v>17.462215873701801</v>
      </c>
      <c r="K2311">
        <v>19.608283344856702</v>
      </c>
      <c r="L2311">
        <v>17.355726105241299</v>
      </c>
      <c r="M2311">
        <v>86.701374335408801</v>
      </c>
      <c r="N2311">
        <v>0.95779342253386401</v>
      </c>
      <c r="O2311">
        <v>4.5897644191714004</v>
      </c>
      <c r="P2311">
        <v>125.871559633027</v>
      </c>
      <c r="Q2311">
        <v>-3.0559375595791E-2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258</v>
      </c>
      <c r="E2312">
        <v>209.83390585399999</v>
      </c>
      <c r="F2312">
        <v>13.87</v>
      </c>
      <c r="G2312">
        <v>81.301823369647906</v>
      </c>
      <c r="H2312">
        <v>3.8920882174100102</v>
      </c>
      <c r="I2312">
        <v>19.282387114022502</v>
      </c>
      <c r="J2312">
        <v>7.7677387879203996</v>
      </c>
      <c r="K2312">
        <v>12.062601694353299</v>
      </c>
      <c r="L2312">
        <v>10.921074816452901</v>
      </c>
      <c r="M2312">
        <v>82.076712409999502</v>
      </c>
      <c r="N2312">
        <v>0.94236650949886003</v>
      </c>
      <c r="O2312">
        <v>40.230713770728201</v>
      </c>
      <c r="P2312">
        <v>135.08474576271101</v>
      </c>
      <c r="Q2312">
        <v>-1.5694712411899001E-2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613</v>
      </c>
      <c r="E2313">
        <v>209.68233866400001</v>
      </c>
      <c r="F2313">
        <v>201.33</v>
      </c>
      <c r="G2313">
        <v>-14.105959146343499</v>
      </c>
      <c r="H2313">
        <v>4.3208252321721696</v>
      </c>
      <c r="I2313">
        <v>-15.557898380036301</v>
      </c>
      <c r="J2313">
        <v>7.5484734391098502</v>
      </c>
      <c r="K2313">
        <v>186.131883038653</v>
      </c>
      <c r="L2313">
        <v>184.769183364257</v>
      </c>
      <c r="M2313">
        <v>69.463365133290097</v>
      </c>
      <c r="N2313">
        <v>2.22078349358303</v>
      </c>
      <c r="O2313">
        <v>18.660904981870502</v>
      </c>
      <c r="P2313">
        <v>29.0990702148124</v>
      </c>
      <c r="Q2313">
        <v>0.10635767052942199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414</v>
      </c>
      <c r="E2314">
        <v>209.17349999999999</v>
      </c>
      <c r="F2314">
        <v>162.19999999999999</v>
      </c>
      <c r="G2314">
        <v>16.5675997508995</v>
      </c>
      <c r="H2314">
        <v>7.93208821741002</v>
      </c>
      <c r="I2314">
        <v>22.8760281682687</v>
      </c>
      <c r="J2314">
        <v>-3.7136270961881599</v>
      </c>
      <c r="K2314">
        <v>140.68241060407601</v>
      </c>
      <c r="M2314">
        <v>66.198615222269595</v>
      </c>
      <c r="N2314">
        <v>0.95518839313875303</v>
      </c>
      <c r="O2314">
        <v>10.295930949445101</v>
      </c>
      <c r="P2314">
        <v>68.9583333333333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278</v>
      </c>
      <c r="E2315">
        <v>208.21279999999999</v>
      </c>
      <c r="F2315">
        <v>144.65</v>
      </c>
      <c r="G2315">
        <v>-34.652352869082797</v>
      </c>
      <c r="H2315">
        <v>17.399710990117502</v>
      </c>
      <c r="I2315">
        <v>10.8581716457744</v>
      </c>
      <c r="J2315">
        <v>-2.69569246460697</v>
      </c>
      <c r="K2315">
        <v>125.068492703789</v>
      </c>
      <c r="L2315">
        <v>123.090626223222</v>
      </c>
      <c r="M2315">
        <v>64.468888295790507</v>
      </c>
      <c r="N2315">
        <v>1.0037257824143</v>
      </c>
      <c r="O2315">
        <v>44.486692015209101</v>
      </c>
      <c r="P2315">
        <v>70.076425631981195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953</v>
      </c>
      <c r="E2316">
        <v>207.892608</v>
      </c>
      <c r="F2316">
        <v>140.03</v>
      </c>
      <c r="G2316">
        <v>-24.352262336457699</v>
      </c>
      <c r="H2316">
        <v>-6.5532584587872602</v>
      </c>
      <c r="I2316">
        <v>-21.0165807458018</v>
      </c>
      <c r="J2316">
        <v>-2.9678788079444698</v>
      </c>
      <c r="K2316">
        <v>139.11351464000799</v>
      </c>
      <c r="L2316">
        <v>138.30991127456801</v>
      </c>
      <c r="M2316">
        <v>58.475425849232103</v>
      </c>
      <c r="N2316">
        <v>0.27179137239326401</v>
      </c>
      <c r="O2316">
        <v>31.578947368421002</v>
      </c>
      <c r="P2316">
        <v>23.9752102700309</v>
      </c>
      <c r="Q2316">
        <v>6.2728083664948003E-2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E2317">
        <v>207.75700000000001</v>
      </c>
      <c r="F2317">
        <v>201.6</v>
      </c>
      <c r="G2317">
        <v>1082.91999152169</v>
      </c>
      <c r="H2317">
        <v>26.7207061035888</v>
      </c>
      <c r="I2317">
        <v>669.53545020803301</v>
      </c>
      <c r="J2317">
        <v>-2.8257805179791999</v>
      </c>
      <c r="K2317">
        <v>151.084245400924</v>
      </c>
      <c r="L2317">
        <v>68.147409759271596</v>
      </c>
      <c r="M2317">
        <v>96.417727287815694</v>
      </c>
      <c r="N2317">
        <v>2.9132072166754202</v>
      </c>
      <c r="O2317">
        <v>4.2162698412698303</v>
      </c>
      <c r="P2317">
        <v>1108.6330935251799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391</v>
      </c>
      <c r="E2318">
        <v>207.70121445999999</v>
      </c>
      <c r="F2318">
        <v>98.83</v>
      </c>
      <c r="G2318">
        <v>73.307106202269793</v>
      </c>
      <c r="H2318">
        <v>1.0716231011309501</v>
      </c>
      <c r="I2318">
        <v>-22.711283241443599</v>
      </c>
      <c r="J2318">
        <v>18.292587548063199</v>
      </c>
      <c r="K2318">
        <v>88.787098425653198</v>
      </c>
      <c r="L2318">
        <v>85.066385224760197</v>
      </c>
      <c r="M2318">
        <v>69.976517744240695</v>
      </c>
      <c r="N2318">
        <v>1.57341686454712</v>
      </c>
      <c r="O2318">
        <v>36.0113325913184</v>
      </c>
      <c r="P2318">
        <v>114.847826086956</v>
      </c>
      <c r="Q2318">
        <v>3.8559807566388E-2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148</v>
      </c>
      <c r="E2319">
        <v>207.34870681199999</v>
      </c>
      <c r="F2319">
        <v>94.27</v>
      </c>
      <c r="G2319">
        <v>113.429465221272</v>
      </c>
      <c r="H2319">
        <v>19.754122115715099</v>
      </c>
      <c r="I2319">
        <v>83.941174376914802</v>
      </c>
      <c r="J2319">
        <v>19.0318401752574</v>
      </c>
      <c r="K2319">
        <v>71.028719933439206</v>
      </c>
      <c r="L2319">
        <v>57.664687527895801</v>
      </c>
      <c r="M2319">
        <v>92.327167965487405</v>
      </c>
      <c r="N2319">
        <v>0.97651139920738605</v>
      </c>
      <c r="O2319">
        <v>0</v>
      </c>
      <c r="P2319">
        <v>169.34285714285701</v>
      </c>
      <c r="Q2319">
        <v>0.14168496174581999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230</v>
      </c>
      <c r="E2320">
        <v>207.264015</v>
      </c>
      <c r="F2320">
        <v>203</v>
      </c>
      <c r="G2320">
        <v>99.867518065410096</v>
      </c>
      <c r="H2320">
        <v>-27.569184545464399</v>
      </c>
      <c r="I2320">
        <v>78.148716592211301</v>
      </c>
      <c r="J2320">
        <v>-4.4190003809159402</v>
      </c>
      <c r="K2320">
        <v>207.91357505831701</v>
      </c>
      <c r="L2320">
        <v>162.90232078382101</v>
      </c>
      <c r="M2320">
        <v>26.518139265107202</v>
      </c>
      <c r="N2320">
        <v>0.232283464566929</v>
      </c>
      <c r="O2320">
        <v>26.2068965517241</v>
      </c>
      <c r="P2320">
        <v>130.68181818181799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E2321">
        <v>206.9375</v>
      </c>
      <c r="F2321">
        <v>94.93</v>
      </c>
      <c r="G2321">
        <v>192.031508278437</v>
      </c>
      <c r="H2321">
        <v>-8.3388828044506802</v>
      </c>
      <c r="I2321">
        <v>-4.2894333217004199</v>
      </c>
      <c r="J2321">
        <v>-4.2072810044368403</v>
      </c>
      <c r="K2321">
        <v>104.231373843768</v>
      </c>
      <c r="L2321">
        <v>95.711688902180597</v>
      </c>
      <c r="M2321">
        <v>52.175172527849</v>
      </c>
      <c r="N2321">
        <v>1.03995810587787</v>
      </c>
      <c r="O2321">
        <v>45.970715263878603</v>
      </c>
      <c r="P2321">
        <v>219.092436974789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1626</v>
      </c>
      <c r="E2322">
        <v>206.49766484</v>
      </c>
      <c r="F2322">
        <v>40</v>
      </c>
      <c r="G2322">
        <v>4.7571788586952</v>
      </c>
      <c r="H2322">
        <v>-9.4929117825899691</v>
      </c>
      <c r="I2322">
        <v>-16.701647789713402</v>
      </c>
      <c r="J2322">
        <v>-2.9203067005452401</v>
      </c>
      <c r="K2322">
        <v>40.560468014184998</v>
      </c>
      <c r="L2322">
        <v>39.166331985098402</v>
      </c>
      <c r="M2322">
        <v>42.688455332092701</v>
      </c>
      <c r="N2322">
        <v>0.75158417337427197</v>
      </c>
      <c r="O2322">
        <v>50.099999999999902</v>
      </c>
      <c r="P2322">
        <v>32.450331125827802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197</v>
      </c>
      <c r="E2323">
        <v>205.70088000000001</v>
      </c>
      <c r="F2323">
        <v>569.54999999999995</v>
      </c>
      <c r="G2323">
        <v>9.62015212506296</v>
      </c>
      <c r="H2323">
        <v>21.315809147642501</v>
      </c>
      <c r="I2323">
        <v>-5.2452277212399796</v>
      </c>
      <c r="J2323">
        <v>1.67374412733306</v>
      </c>
      <c r="K2323">
        <v>475.84478015083801</v>
      </c>
      <c r="L2323">
        <v>447.351377545871</v>
      </c>
      <c r="M2323">
        <v>84.018048480461005</v>
      </c>
      <c r="N2323">
        <v>1.6899914071797899</v>
      </c>
      <c r="O2323">
        <v>9.7357562988324098</v>
      </c>
      <c r="P2323">
        <v>53.455476222551503</v>
      </c>
      <c r="Q2323">
        <v>0.10083499653673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E2324">
        <v>204.995178944</v>
      </c>
      <c r="F2324">
        <v>92.48</v>
      </c>
      <c r="G2324">
        <v>222.93911288812501</v>
      </c>
      <c r="H2324">
        <v>51.6934175225459</v>
      </c>
      <c r="I2324">
        <v>40.928085467938601</v>
      </c>
      <c r="J2324">
        <v>19.368439232610601</v>
      </c>
      <c r="K2324">
        <v>62.204398913869603</v>
      </c>
      <c r="M2324">
        <v>84.411321620589703</v>
      </c>
      <c r="N2324">
        <v>1.39809349080057</v>
      </c>
      <c r="O2324">
        <v>0</v>
      </c>
      <c r="P2324">
        <v>282.148760330578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278</v>
      </c>
      <c r="E2325">
        <v>204.81815</v>
      </c>
      <c r="F2325">
        <v>22.63</v>
      </c>
      <c r="G2325">
        <v>-10.601540137360599</v>
      </c>
      <c r="H2325">
        <v>0.55113583645764497</v>
      </c>
      <c r="I2325">
        <v>-10.8196113071831</v>
      </c>
      <c r="J2325">
        <v>-4.2257636659400903</v>
      </c>
      <c r="K2325">
        <v>21.1838633425808</v>
      </c>
      <c r="L2325">
        <v>21.238972383441599</v>
      </c>
      <c r="M2325">
        <v>56.149128835034603</v>
      </c>
      <c r="N2325">
        <v>2.4538675270512398</v>
      </c>
      <c r="O2325">
        <v>27.7065841802916</v>
      </c>
      <c r="P2325">
        <v>28.142695356738301</v>
      </c>
      <c r="Q2325">
        <v>2.3827715186547999E-2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480</v>
      </c>
      <c r="E2326">
        <v>204.7876</v>
      </c>
      <c r="F2326">
        <v>143.93</v>
      </c>
      <c r="G2326">
        <v>3.8077220000962502</v>
      </c>
      <c r="H2326">
        <v>4.3411059307755604</v>
      </c>
      <c r="I2326">
        <v>-13.4057602952268</v>
      </c>
      <c r="J2326">
        <v>6.0303458293083496</v>
      </c>
      <c r="K2326">
        <v>128.43995528177601</v>
      </c>
      <c r="L2326">
        <v>131.793716586568</v>
      </c>
      <c r="M2326">
        <v>67.133608714882001</v>
      </c>
      <c r="N2326">
        <v>2.6768251481643102</v>
      </c>
      <c r="O2326">
        <v>19.294101299242602</v>
      </c>
      <c r="P2326">
        <v>33.577726218097403</v>
      </c>
      <c r="Q2326">
        <v>3.2414202982499998E-3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129</v>
      </c>
      <c r="E2327">
        <v>204.31082375</v>
      </c>
      <c r="F2327">
        <v>44.12</v>
      </c>
      <c r="G2327">
        <v>55.460987065339502</v>
      </c>
      <c r="H2327">
        <v>-7.8851649040428704</v>
      </c>
      <c r="I2327">
        <v>14.566848743925201</v>
      </c>
      <c r="J2327">
        <v>-7.3636199500775801</v>
      </c>
      <c r="K2327">
        <v>42.2945607744307</v>
      </c>
      <c r="L2327">
        <v>38.3455199927199</v>
      </c>
      <c r="M2327">
        <v>46.453806801157803</v>
      </c>
      <c r="N2327">
        <v>1.59460127962779</v>
      </c>
      <c r="O2327">
        <v>17.067089755213001</v>
      </c>
      <c r="Q2327">
        <v>5.4603124158230003E-3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4597</v>
      </c>
      <c r="E2328">
        <v>204.04278010199999</v>
      </c>
      <c r="F2328">
        <v>126.59</v>
      </c>
      <c r="G2328">
        <v>-31.7338889374136</v>
      </c>
      <c r="H2328">
        <v>-5.8214528590772199</v>
      </c>
      <c r="I2328">
        <v>-7.1049387553308696</v>
      </c>
      <c r="J2328">
        <v>4.1492350448928397E-3</v>
      </c>
      <c r="K2328">
        <v>125.407528133169</v>
      </c>
      <c r="L2328">
        <v>131.71600872340201</v>
      </c>
      <c r="M2328">
        <v>55.207282299376402</v>
      </c>
      <c r="N2328">
        <v>0.77649140736703703</v>
      </c>
      <c r="O2328">
        <v>51.473260131132001</v>
      </c>
      <c r="P2328">
        <v>17.7581395348837</v>
      </c>
      <c r="Q2328">
        <v>7.8648493705260007E-3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1462</v>
      </c>
      <c r="E2329">
        <v>203.78370674999999</v>
      </c>
      <c r="F2329">
        <v>184.3</v>
      </c>
      <c r="G2329">
        <v>-3.3765603506486701</v>
      </c>
      <c r="H2329">
        <v>-5.3734673381455202</v>
      </c>
      <c r="I2329">
        <v>0.30632326539094001</v>
      </c>
      <c r="J2329">
        <v>-5.8903271625558897</v>
      </c>
      <c r="K2329">
        <v>183.289524317667</v>
      </c>
      <c r="L2329">
        <v>175.58381888438899</v>
      </c>
      <c r="M2329">
        <v>49.827829095663297</v>
      </c>
      <c r="N2329">
        <v>1.34225761726973</v>
      </c>
      <c r="O2329">
        <v>37.818773738469801</v>
      </c>
      <c r="P2329">
        <v>34.525547445255398</v>
      </c>
      <c r="Q2329">
        <v>2.1793336690671999E-2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D2330" t="s">
        <v>230</v>
      </c>
      <c r="E2330">
        <v>203.69399999999999</v>
      </c>
      <c r="F2330">
        <v>209.65</v>
      </c>
      <c r="G2330">
        <v>30.9174545897149</v>
      </c>
      <c r="H2330">
        <v>6.3979973083191002</v>
      </c>
      <c r="I2330">
        <v>-5.2287036362278503</v>
      </c>
      <c r="J2330">
        <v>-2.6366332311574898</v>
      </c>
      <c r="K2330">
        <v>184.97308412120699</v>
      </c>
      <c r="L2330">
        <v>167.54960939559399</v>
      </c>
      <c r="M2330">
        <v>60.948884528289</v>
      </c>
      <c r="N2330">
        <v>1.8697706008703201</v>
      </c>
      <c r="O2330">
        <v>24.016217505366001</v>
      </c>
      <c r="P2330">
        <v>77.669491525423695</v>
      </c>
      <c r="Q2330">
        <v>0.14874649920334199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197</v>
      </c>
      <c r="E2331">
        <v>203.65695706</v>
      </c>
      <c r="F2331">
        <v>207.5</v>
      </c>
      <c r="G2331">
        <v>25.3607967952031</v>
      </c>
      <c r="H2331">
        <v>-10.477533454705799</v>
      </c>
      <c r="I2331">
        <v>48.601663015490502</v>
      </c>
      <c r="J2331">
        <v>-1.4607416825497499</v>
      </c>
      <c r="K2331">
        <v>199.70618286541199</v>
      </c>
      <c r="L2331">
        <v>162.21488036904199</v>
      </c>
      <c r="M2331">
        <v>39.379804424410302</v>
      </c>
      <c r="N2331">
        <v>0.35950835716277402</v>
      </c>
      <c r="O2331">
        <v>16.626506024096301</v>
      </c>
      <c r="P2331">
        <v>95.754716981132006</v>
      </c>
      <c r="Q2331">
        <v>0.13682748729243099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119</v>
      </c>
      <c r="E2332">
        <v>203.36936969999999</v>
      </c>
      <c r="F2332">
        <v>0.96</v>
      </c>
      <c r="G2332">
        <v>-19.046435336819702</v>
      </c>
      <c r="H2332">
        <v>-22.067911782589899</v>
      </c>
      <c r="I2332">
        <v>-4.28568800334837</v>
      </c>
      <c r="J2332">
        <v>-2.4866332311574801</v>
      </c>
      <c r="K2332">
        <v>1.0302974277366901</v>
      </c>
      <c r="L2332">
        <v>1.00479742284308</v>
      </c>
      <c r="M2332">
        <v>10.3349051973426</v>
      </c>
      <c r="N2332">
        <v>0.51628513154095301</v>
      </c>
      <c r="O2332">
        <v>30.2083333333333</v>
      </c>
      <c r="P2332">
        <v>74.545454545454504</v>
      </c>
      <c r="Q2332">
        <v>-0.100047188002394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381</v>
      </c>
      <c r="E2333">
        <v>203.34244050000001</v>
      </c>
      <c r="F2333">
        <v>133</v>
      </c>
      <c r="G2333">
        <v>-37.691923975690202</v>
      </c>
      <c r="H2333">
        <v>-15.658977074686099</v>
      </c>
      <c r="I2333">
        <v>-22.931176642218801</v>
      </c>
      <c r="J2333">
        <v>-6.8031799937474098</v>
      </c>
      <c r="K2333">
        <v>103.884268028858</v>
      </c>
      <c r="L2333">
        <v>83.293992766311106</v>
      </c>
      <c r="M2333">
        <v>37.723154846260599</v>
      </c>
      <c r="N2333">
        <v>0.91666666666666596</v>
      </c>
      <c r="O2333">
        <v>13.609022556390901</v>
      </c>
      <c r="P2333">
        <v>12.331081081081001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E2334">
        <v>203.184</v>
      </c>
      <c r="F2334">
        <v>243.45</v>
      </c>
      <c r="G2334">
        <v>-3.6830268155164498</v>
      </c>
      <c r="H2334">
        <v>-12.047877437999199</v>
      </c>
      <c r="I2334">
        <v>11.0777205179548</v>
      </c>
      <c r="J2334">
        <v>-2.8866332311574801</v>
      </c>
      <c r="K2334">
        <v>237.36314306220001</v>
      </c>
      <c r="M2334">
        <v>43.3012515815726</v>
      </c>
      <c r="N2334">
        <v>0.76933124346917403</v>
      </c>
      <c r="O2334">
        <v>32.676114191825803</v>
      </c>
      <c r="P2334">
        <v>85.839694656488504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855</v>
      </c>
      <c r="E2335">
        <v>203.02029999999999</v>
      </c>
      <c r="F2335">
        <v>98.16</v>
      </c>
      <c r="G2335">
        <v>-3.3190870408928701</v>
      </c>
      <c r="H2335">
        <v>-11.6869594016375</v>
      </c>
      <c r="I2335">
        <v>-16.431411001261999</v>
      </c>
      <c r="J2335">
        <v>-5.3479329401778397</v>
      </c>
      <c r="K2335">
        <v>106.871769236982</v>
      </c>
      <c r="L2335">
        <v>95.951953773062698</v>
      </c>
      <c r="M2335">
        <v>32.678602430652397</v>
      </c>
      <c r="N2335">
        <v>9.0435755041329599E-2</v>
      </c>
      <c r="O2335">
        <v>51.181744091279498</v>
      </c>
      <c r="P2335">
        <v>53.374999999999901</v>
      </c>
      <c r="Q2335">
        <v>8.7740245646796999E-2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535</v>
      </c>
      <c r="E2336">
        <v>202.57645988799999</v>
      </c>
      <c r="F2336">
        <v>47.7</v>
      </c>
      <c r="G2336">
        <v>20.740689829488701</v>
      </c>
      <c r="H2336">
        <v>60.370684708638002</v>
      </c>
      <c r="I2336">
        <v>48.4727790198245</v>
      </c>
      <c r="J2336">
        <v>1.8421818103816301</v>
      </c>
      <c r="K2336">
        <v>35.058168237671197</v>
      </c>
      <c r="L2336">
        <v>32.355638330469297</v>
      </c>
      <c r="M2336">
        <v>77.062758231449706</v>
      </c>
      <c r="N2336">
        <v>3.6788207747784498</v>
      </c>
      <c r="O2336">
        <v>7.9664570230607801</v>
      </c>
      <c r="P2336">
        <v>93.902439024390205</v>
      </c>
      <c r="Q2336">
        <v>-1.6828664466867999E-2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278</v>
      </c>
      <c r="E2337">
        <v>202.328823255</v>
      </c>
      <c r="F2337">
        <v>153.25</v>
      </c>
      <c r="G2337">
        <v>-41.324335483662502</v>
      </c>
      <c r="H2337">
        <v>-10.6270750670108</v>
      </c>
      <c r="I2337">
        <v>-35.348013278796401</v>
      </c>
      <c r="J2337">
        <v>-3.25759371943247</v>
      </c>
      <c r="K2337">
        <v>158.62573359560599</v>
      </c>
      <c r="L2337">
        <v>173.871142017908</v>
      </c>
      <c r="M2337">
        <v>49.955577138629501</v>
      </c>
      <c r="N2337">
        <v>0.78477284762898103</v>
      </c>
      <c r="O2337">
        <v>73.572593800978794</v>
      </c>
      <c r="P2337">
        <v>9.4642857142857206</v>
      </c>
      <c r="Q2337">
        <v>-2.3806091939883998E-2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D2338" t="s">
        <v>286</v>
      </c>
      <c r="E2338">
        <v>202.29302225000001</v>
      </c>
      <c r="F2338">
        <v>113.65</v>
      </c>
      <c r="G2338">
        <v>-25.713102003486298</v>
      </c>
      <c r="I2338">
        <v>-10.952354670015</v>
      </c>
      <c r="M2338">
        <v>0</v>
      </c>
      <c r="O2338">
        <v>0</v>
      </c>
      <c r="P2338">
        <v>0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E2339">
        <v>202.07864040000001</v>
      </c>
      <c r="F2339">
        <v>9.0500000000000007</v>
      </c>
      <c r="G2339">
        <v>-17.8653017656742</v>
      </c>
      <c r="H2339">
        <v>-12.078350195951099</v>
      </c>
      <c r="I2339">
        <v>-16.8775105951709</v>
      </c>
      <c r="J2339">
        <v>-5.57502513744077</v>
      </c>
      <c r="K2339">
        <v>9.5307350240121291</v>
      </c>
      <c r="L2339">
        <v>9.7831864141073499</v>
      </c>
      <c r="M2339">
        <v>39.068212509367598</v>
      </c>
      <c r="N2339">
        <v>1.15701554650067</v>
      </c>
      <c r="O2339">
        <v>53.591160220994396</v>
      </c>
      <c r="P2339">
        <v>19.078947368421002</v>
      </c>
      <c r="Q2339">
        <v>7.4251763018409996E-3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D2340" t="s">
        <v>109</v>
      </c>
      <c r="E2340">
        <v>202.00530488999999</v>
      </c>
      <c r="F2340">
        <v>103.76</v>
      </c>
      <c r="G2340">
        <v>24.8436586617341</v>
      </c>
      <c r="H2340">
        <v>9.7839400692618703</v>
      </c>
      <c r="I2340">
        <v>-19.774850276341901</v>
      </c>
      <c r="J2340">
        <v>9.1947826980460494</v>
      </c>
      <c r="K2340">
        <v>85.526345412933296</v>
      </c>
      <c r="L2340">
        <v>90.3835901859605</v>
      </c>
      <c r="M2340">
        <v>77.325144716707698</v>
      </c>
      <c r="N2340">
        <v>3.7465612825700298</v>
      </c>
      <c r="O2340">
        <v>54.009252120277502</v>
      </c>
      <c r="P2340">
        <v>54.634873323397898</v>
      </c>
      <c r="Q2340">
        <v>5.6052823539363E-2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278</v>
      </c>
      <c r="E2341">
        <v>201.73029804000001</v>
      </c>
      <c r="F2341">
        <v>460.5</v>
      </c>
      <c r="G2341">
        <v>-22.527817122373701</v>
      </c>
      <c r="H2341">
        <v>-2.9007758438581401</v>
      </c>
      <c r="I2341">
        <v>3.7139799913395302</v>
      </c>
      <c r="J2341">
        <v>-6.1428832311574899</v>
      </c>
      <c r="K2341">
        <v>446.96836357521198</v>
      </c>
      <c r="L2341">
        <v>430.09884499644198</v>
      </c>
      <c r="M2341">
        <v>50.269883400546099</v>
      </c>
      <c r="N2341">
        <v>1.10102057106256</v>
      </c>
      <c r="O2341">
        <v>16.058631921824102</v>
      </c>
      <c r="P2341">
        <v>32.327586206896498</v>
      </c>
      <c r="Q2341">
        <v>-0.115795005813111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140</v>
      </c>
      <c r="E2342">
        <v>201.47082277499999</v>
      </c>
      <c r="F2342">
        <v>53.04</v>
      </c>
      <c r="G2342">
        <v>24.754983102896599</v>
      </c>
      <c r="H2342">
        <v>-6.9878317025098999</v>
      </c>
      <c r="I2342">
        <v>-22.4786265632594</v>
      </c>
      <c r="J2342">
        <v>3.9203484631805301</v>
      </c>
      <c r="K2342">
        <v>46.682542317841801</v>
      </c>
      <c r="L2342">
        <v>46.384813671696897</v>
      </c>
      <c r="M2342">
        <v>59.980084991733797</v>
      </c>
      <c r="N2342">
        <v>2.9512785350439001</v>
      </c>
      <c r="O2342">
        <v>40.460030165912499</v>
      </c>
      <c r="P2342">
        <v>54.410480349344901</v>
      </c>
      <c r="Q2342">
        <v>-6.6868115392899998E-3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62</v>
      </c>
      <c r="E2343">
        <v>201.0737025</v>
      </c>
      <c r="F2343">
        <v>353.8</v>
      </c>
      <c r="G2343">
        <v>96.105079814695401</v>
      </c>
      <c r="H2343">
        <v>-6.9250546397328296</v>
      </c>
      <c r="I2343">
        <v>27.2237828031347</v>
      </c>
      <c r="J2343">
        <v>-10.2497911258943</v>
      </c>
      <c r="K2343">
        <v>345.38012639235501</v>
      </c>
      <c r="L2343">
        <v>277.38083709491599</v>
      </c>
      <c r="M2343">
        <v>35.4949955148371</v>
      </c>
      <c r="N2343">
        <v>0.63332837420205101</v>
      </c>
      <c r="O2343">
        <v>14.3301300169587</v>
      </c>
      <c r="P2343">
        <v>130.338541666666</v>
      </c>
      <c r="Q2343">
        <v>9.3903912314517002E-2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67</v>
      </c>
      <c r="E2344">
        <v>200.28089385000001</v>
      </c>
      <c r="F2344">
        <v>35.9</v>
      </c>
      <c r="G2344">
        <v>-49.802737857828099</v>
      </c>
      <c r="H2344">
        <v>-10.7888420151481</v>
      </c>
      <c r="I2344">
        <v>-54.5501551413426</v>
      </c>
      <c r="J2344">
        <v>-5.2766884797762801</v>
      </c>
      <c r="K2344">
        <v>38.564077463270202</v>
      </c>
      <c r="L2344">
        <v>45.832902825728098</v>
      </c>
      <c r="M2344">
        <v>35.931907254063603</v>
      </c>
      <c r="N2344">
        <v>0.186303182043557</v>
      </c>
      <c r="O2344">
        <v>89.415041782729801</v>
      </c>
      <c r="P2344">
        <v>19.6666666666666</v>
      </c>
      <c r="Q2344">
        <v>-1.319368062007E-3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613</v>
      </c>
      <c r="E2345">
        <v>199.83537569999999</v>
      </c>
      <c r="F2345">
        <v>60.62</v>
      </c>
      <c r="G2345">
        <v>-80.541716012428196</v>
      </c>
      <c r="H2345">
        <v>-19.024116162152001</v>
      </c>
      <c r="I2345">
        <v>-36.159017223993999</v>
      </c>
      <c r="J2345">
        <v>-9.6305901210727995</v>
      </c>
      <c r="K2345">
        <v>68.394737949460506</v>
      </c>
      <c r="L2345">
        <v>101.94370817951</v>
      </c>
      <c r="M2345">
        <v>24.778361189868299</v>
      </c>
      <c r="N2345">
        <v>2.0742552757761801</v>
      </c>
      <c r="O2345">
        <v>125.750577367205</v>
      </c>
      <c r="P2345">
        <v>2.57191201353637</v>
      </c>
      <c r="Q2345">
        <v>0.183893580243848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D2346" t="s">
        <v>230</v>
      </c>
      <c r="E2346">
        <v>199.60499999999999</v>
      </c>
      <c r="F2346">
        <v>90.41</v>
      </c>
      <c r="G2346">
        <v>-70.107226850487606</v>
      </c>
      <c r="H2346">
        <v>-28.286312114127401</v>
      </c>
      <c r="I2346">
        <v>-44.031555262169</v>
      </c>
      <c r="J2346">
        <v>-16.863716376820001</v>
      </c>
      <c r="K2346">
        <v>114.021052120699</v>
      </c>
      <c r="L2346">
        <v>125.853571884438</v>
      </c>
      <c r="M2346">
        <v>14.433541024840601</v>
      </c>
      <c r="N2346">
        <v>2.8814759431935602</v>
      </c>
      <c r="O2346">
        <v>89.691405817940506</v>
      </c>
      <c r="P2346">
        <v>1.0054742486872801</v>
      </c>
      <c r="Q2346">
        <v>0.16457813018072801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21</v>
      </c>
      <c r="E2347">
        <v>199.00794999999999</v>
      </c>
      <c r="F2347">
        <v>226.15</v>
      </c>
      <c r="G2347">
        <v>-56.010528417417603</v>
      </c>
      <c r="H2347">
        <v>-13.385994571261</v>
      </c>
      <c r="I2347">
        <v>-41.249781083946303</v>
      </c>
      <c r="J2347">
        <v>-9.0083723615922704</v>
      </c>
      <c r="K2347">
        <v>230.53979531529899</v>
      </c>
      <c r="M2347">
        <v>40.532805971829198</v>
      </c>
      <c r="N2347">
        <v>1.0426658361881</v>
      </c>
      <c r="O2347">
        <v>48.573955339376496</v>
      </c>
      <c r="P2347">
        <v>22.874218962238501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E2348">
        <v>198.992368</v>
      </c>
      <c r="F2348">
        <v>453.15</v>
      </c>
      <c r="G2348">
        <v>-21.614928487504599</v>
      </c>
      <c r="H2348">
        <v>-11.057130111430901</v>
      </c>
      <c r="I2348">
        <v>1.0609934946123101</v>
      </c>
      <c r="J2348">
        <v>-3.5421887867130399</v>
      </c>
      <c r="K2348">
        <v>470.04833418599799</v>
      </c>
      <c r="L2348">
        <v>458.56850706876497</v>
      </c>
      <c r="M2348">
        <v>44.007461037793803</v>
      </c>
      <c r="N2348">
        <v>0.270622174202796</v>
      </c>
      <c r="O2348">
        <v>42.336974511751002</v>
      </c>
      <c r="P2348">
        <v>29.102564102563999</v>
      </c>
      <c r="Q2348">
        <v>0.140828530133603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278</v>
      </c>
      <c r="E2349">
        <v>198.83219406500001</v>
      </c>
      <c r="F2349">
        <v>193.63</v>
      </c>
      <c r="G2349">
        <v>-10.867313154138801</v>
      </c>
      <c r="H2349">
        <v>6.2026764527041296</v>
      </c>
      <c r="I2349">
        <v>-26.064147743228499</v>
      </c>
      <c r="J2349">
        <v>-4.7404403377564703</v>
      </c>
      <c r="K2349">
        <v>179.94026772222</v>
      </c>
      <c r="L2349">
        <v>183.02806540148299</v>
      </c>
      <c r="M2349">
        <v>55.745798870197</v>
      </c>
      <c r="N2349">
        <v>3.7348194720350598</v>
      </c>
      <c r="O2349">
        <v>49.770180240665198</v>
      </c>
      <c r="P2349">
        <v>44.123557871231803</v>
      </c>
      <c r="Q2349">
        <v>3.7212080216762998E-2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D2350" t="s">
        <v>1489</v>
      </c>
      <c r="E2350">
        <v>198.41011399999999</v>
      </c>
      <c r="F2350">
        <v>403.8</v>
      </c>
      <c r="G2350">
        <v>84.762342092647302</v>
      </c>
      <c r="H2350">
        <v>-15.172177185433499</v>
      </c>
      <c r="I2350">
        <v>11.839191627689001</v>
      </c>
      <c r="J2350">
        <v>-2.9565859955372E-2</v>
      </c>
      <c r="K2350">
        <v>385.14766337874499</v>
      </c>
      <c r="L2350">
        <v>350.934603714518</v>
      </c>
      <c r="M2350">
        <v>62.4248741630594</v>
      </c>
      <c r="N2350">
        <v>1.9271598669416199</v>
      </c>
      <c r="O2350">
        <v>33.432392273402598</v>
      </c>
      <c r="P2350">
        <v>134.767441860465</v>
      </c>
      <c r="Q2350">
        <v>5.1424940117313002E-2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E2351">
        <v>198.3852</v>
      </c>
      <c r="F2351">
        <v>320.85000000000002</v>
      </c>
      <c r="G2351">
        <v>254.66626966219201</v>
      </c>
      <c r="H2351">
        <v>0.54003886854092797</v>
      </c>
      <c r="I2351">
        <v>98.274903236734204</v>
      </c>
      <c r="J2351">
        <v>4.5527395317536996</v>
      </c>
      <c r="K2351">
        <v>281.07204756876399</v>
      </c>
      <c r="L2351">
        <v>207.76354245657899</v>
      </c>
      <c r="M2351">
        <v>61.116423807180503</v>
      </c>
      <c r="N2351">
        <v>0.76962909914362199</v>
      </c>
      <c r="O2351">
        <v>5.98410472183261</v>
      </c>
      <c r="P2351">
        <v>296.11111111111097</v>
      </c>
      <c r="Q2351">
        <v>0.11643431119228501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D2352" t="s">
        <v>983</v>
      </c>
      <c r="E2352">
        <v>198.30291181199999</v>
      </c>
      <c r="F2352">
        <v>118.25</v>
      </c>
      <c r="G2352">
        <v>41.428940209862098</v>
      </c>
      <c r="H2352">
        <v>-5.1760198906980897</v>
      </c>
      <c r="I2352">
        <v>34.139669869862203</v>
      </c>
      <c r="J2352">
        <v>-7.4446164244348001</v>
      </c>
      <c r="K2352">
        <v>99.510826712078497</v>
      </c>
      <c r="L2352">
        <v>89.009114152434407</v>
      </c>
      <c r="M2352">
        <v>59.782466949233203</v>
      </c>
      <c r="N2352">
        <v>1.24895467028447</v>
      </c>
      <c r="O2352">
        <v>5.7082452431289603</v>
      </c>
      <c r="P2352">
        <v>78.868552412645499</v>
      </c>
      <c r="Q2352">
        <v>7.0283885808197999E-2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1005</v>
      </c>
      <c r="E2353">
        <v>198.30279660799999</v>
      </c>
      <c r="F2353">
        <v>5.71</v>
      </c>
      <c r="G2353">
        <v>28.881492591108199</v>
      </c>
      <c r="H2353">
        <v>-18.406494459755301</v>
      </c>
      <c r="I2353">
        <v>6.7796040928715602</v>
      </c>
      <c r="J2353">
        <v>-7.3852818798061302</v>
      </c>
      <c r="K2353">
        <v>6.3243163447519501</v>
      </c>
      <c r="L2353">
        <v>5.99607132174022</v>
      </c>
      <c r="M2353">
        <v>33.512552635902601</v>
      </c>
      <c r="N2353">
        <v>1.5092225357048099</v>
      </c>
      <c r="O2353">
        <v>61.996497373029698</v>
      </c>
      <c r="Q2353">
        <v>-0.14556504144858801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998</v>
      </c>
      <c r="E2354">
        <v>196.8965</v>
      </c>
      <c r="F2354">
        <v>628.9</v>
      </c>
      <c r="G2354">
        <v>121.885323193364</v>
      </c>
      <c r="H2354">
        <v>-6.25838797306616</v>
      </c>
      <c r="I2354">
        <v>67.763189518674906</v>
      </c>
      <c r="J2354">
        <v>-8.24416402207601</v>
      </c>
      <c r="K2354">
        <v>610.171966530026</v>
      </c>
      <c r="L2354">
        <v>475.94343631291503</v>
      </c>
      <c r="M2354">
        <v>42.807279287709697</v>
      </c>
      <c r="N2354">
        <v>0.17869613085875999</v>
      </c>
      <c r="O2354">
        <v>16.775321990777499</v>
      </c>
      <c r="P2354">
        <v>190.21688970927499</v>
      </c>
      <c r="Q2354">
        <v>8.3565272999606005E-2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148</v>
      </c>
      <c r="E2355">
        <v>196.52679749999999</v>
      </c>
      <c r="F2355">
        <v>212.45</v>
      </c>
      <c r="G2355">
        <v>58.146698948482403</v>
      </c>
      <c r="H2355">
        <v>-14.0592537739319</v>
      </c>
      <c r="I2355">
        <v>29.324964577261198</v>
      </c>
      <c r="J2355">
        <v>-1.0705369366094499</v>
      </c>
      <c r="K2355">
        <v>218.93534621656701</v>
      </c>
      <c r="L2355">
        <v>185.98305896007301</v>
      </c>
      <c r="M2355">
        <v>47.348892617583999</v>
      </c>
      <c r="N2355">
        <v>0.42127218768659302</v>
      </c>
      <c r="O2355">
        <v>38.385502471169602</v>
      </c>
      <c r="P2355">
        <v>94.551282051282001</v>
      </c>
      <c r="Q2355">
        <v>0.113235767782993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249</v>
      </c>
      <c r="E2356">
        <v>196.46497511999999</v>
      </c>
      <c r="F2356">
        <v>409.65</v>
      </c>
      <c r="G2356">
        <v>23.304722660027601</v>
      </c>
      <c r="H2356">
        <v>9.0463907656498108</v>
      </c>
      <c r="I2356">
        <v>14.880850674786</v>
      </c>
      <c r="J2356">
        <v>-2.4485621651676399</v>
      </c>
      <c r="K2356">
        <v>358.92682036473599</v>
      </c>
      <c r="L2356">
        <v>334.79669202999497</v>
      </c>
      <c r="M2356">
        <v>63.766229349611102</v>
      </c>
      <c r="N2356">
        <v>2.3827111707362501</v>
      </c>
      <c r="O2356">
        <v>2.0383253997314701</v>
      </c>
      <c r="P2356">
        <v>49.507299270072899</v>
      </c>
      <c r="Q2356">
        <v>-2.8852712032988E-2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140</v>
      </c>
      <c r="E2357">
        <v>196.36586292600001</v>
      </c>
      <c r="F2357">
        <v>1.81</v>
      </c>
      <c r="G2357">
        <v>-68.2527845431689</v>
      </c>
      <c r="H2357">
        <v>-1.77379413553115</v>
      </c>
      <c r="I2357">
        <v>-20.452354670015001</v>
      </c>
      <c r="J2357">
        <v>-3.5916056068480899</v>
      </c>
      <c r="K2357">
        <v>1.8089603396654299</v>
      </c>
      <c r="L2357">
        <v>2.14480760206748</v>
      </c>
      <c r="M2357">
        <v>49.8521542587089</v>
      </c>
      <c r="N2357">
        <v>1.8253612605114999</v>
      </c>
      <c r="O2357">
        <v>76.795580110497198</v>
      </c>
      <c r="P2357">
        <v>15.286624203821599</v>
      </c>
      <c r="Q2357">
        <v>-0.15858570558128299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391</v>
      </c>
      <c r="E2358">
        <v>196.16430500000001</v>
      </c>
      <c r="F2358">
        <v>3.56</v>
      </c>
      <c r="G2358">
        <v>-94.347463236966504</v>
      </c>
      <c r="H2358">
        <v>-16.9380416527198</v>
      </c>
      <c r="I2358">
        <v>-52.971898643956401</v>
      </c>
      <c r="J2358">
        <v>-3.34377608830034</v>
      </c>
      <c r="K2358">
        <v>3.75755216754595</v>
      </c>
      <c r="L2358">
        <v>5.5106265725021704</v>
      </c>
      <c r="M2358">
        <v>50.805909000060701</v>
      </c>
      <c r="N2358">
        <v>1.6985752040528601</v>
      </c>
      <c r="O2358">
        <v>248.31460674157299</v>
      </c>
      <c r="P2358">
        <v>10.9034267912772</v>
      </c>
      <c r="Q2358">
        <v>6.1436486431998998E-2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Row],[Ticker]],[1]!Table1[[Symbol]:[Industry]],2,FALSE),"-")</f>
        <v>-</v>
      </c>
      <c r="D2359" t="s">
        <v>613</v>
      </c>
      <c r="E2359">
        <v>195.89147925</v>
      </c>
      <c r="F2359">
        <v>88.21</v>
      </c>
      <c r="G2359">
        <v>-29.241875076233299</v>
      </c>
      <c r="H2359">
        <v>-8.9644635067279097</v>
      </c>
      <c r="I2359">
        <v>-21.216851109486001</v>
      </c>
      <c r="J2359">
        <v>-6.4798840748020403</v>
      </c>
      <c r="K2359">
        <v>90.548444866506998</v>
      </c>
      <c r="L2359">
        <v>94.688948501864601</v>
      </c>
      <c r="M2359">
        <v>38.098824708292298</v>
      </c>
      <c r="N2359">
        <v>0.58040941431819104</v>
      </c>
      <c r="O2359">
        <v>38.873143634508502</v>
      </c>
      <c r="P2359">
        <v>12.2978994271164</v>
      </c>
      <c r="Q2359">
        <v>0.14348016578287101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Row],[Ticker]],[1]!Table1[[Symbol]:[Industry]],2,FALSE),"-")</f>
        <v>-</v>
      </c>
      <c r="D2360" t="s">
        <v>535</v>
      </c>
      <c r="E2360">
        <v>195.83320000000001</v>
      </c>
      <c r="F2360">
        <v>91</v>
      </c>
      <c r="G2360">
        <v>616.53812148754105</v>
      </c>
      <c r="H2360">
        <v>-6.5267862414644302</v>
      </c>
      <c r="I2360">
        <v>185.17520797235301</v>
      </c>
      <c r="J2360">
        <v>-3.6568459971149201</v>
      </c>
      <c r="K2360">
        <v>85.7097399810703</v>
      </c>
      <c r="L2360">
        <v>55.962488290462197</v>
      </c>
      <c r="M2360">
        <v>57.4383873145349</v>
      </c>
      <c r="N2360">
        <v>0.26238461166690802</v>
      </c>
      <c r="O2360">
        <v>17.912087912087902</v>
      </c>
      <c r="P2360">
        <v>727.27272727272702</v>
      </c>
    </row>
    <row r="2361" spans="1:17" hidden="1" x14ac:dyDescent="0.3">
      <c r="A2361" t="s">
        <v>4882</v>
      </c>
      <c r="B2361" t="s">
        <v>4883</v>
      </c>
      <c r="C2361" t="str">
        <f>IFERROR(VLOOKUP(Table1[[#This Row],[Ticker]],[1]!Table1[[Symbol]:[Industry]],2,FALSE),"-")</f>
        <v>-</v>
      </c>
      <c r="D2361" t="s">
        <v>129</v>
      </c>
      <c r="E2361">
        <v>195.7244</v>
      </c>
      <c r="F2361">
        <v>535.70000000000005</v>
      </c>
      <c r="G2361">
        <v>75.648355331125302</v>
      </c>
      <c r="H2361">
        <v>16.0723949237501</v>
      </c>
      <c r="I2361">
        <v>18.147536883184099</v>
      </c>
      <c r="J2361">
        <v>-22.188125768470901</v>
      </c>
      <c r="K2361">
        <v>486.53261118727698</v>
      </c>
      <c r="L2361">
        <v>425.782767988123</v>
      </c>
      <c r="M2361">
        <v>45.562563834977603</v>
      </c>
      <c r="N2361">
        <v>3.4927262697286201</v>
      </c>
      <c r="O2361">
        <v>35.766287100989302</v>
      </c>
      <c r="Q2361">
        <v>8.0509123130242999E-2</v>
      </c>
    </row>
    <row r="2362" spans="1:17" hidden="1" x14ac:dyDescent="0.3">
      <c r="A2362" t="s">
        <v>4884</v>
      </c>
      <c r="B2362" t="s">
        <v>4885</v>
      </c>
      <c r="C2362" t="str">
        <f>IFERROR(VLOOKUP(Table1[[#This Row],[Ticker]],[1]!Table1[[Symbol]:[Industry]],2,FALSE),"-")</f>
        <v>-</v>
      </c>
      <c r="E2362">
        <v>195.65566131</v>
      </c>
      <c r="F2362">
        <v>80.52</v>
      </c>
      <c r="G2362">
        <v>-5.2134693804151002</v>
      </c>
      <c r="H2362">
        <v>18.009011294333</v>
      </c>
      <c r="I2362">
        <v>-10.8404561246961</v>
      </c>
      <c r="J2362">
        <v>-3.3281992757970702</v>
      </c>
      <c r="K2362">
        <v>73.373487467108404</v>
      </c>
      <c r="L2362">
        <v>73.569789540021205</v>
      </c>
      <c r="M2362">
        <v>73.327118304252593</v>
      </c>
      <c r="N2362">
        <v>3.1449101520149401</v>
      </c>
      <c r="O2362">
        <v>14.133134624937901</v>
      </c>
      <c r="P2362">
        <v>38.350515463917503</v>
      </c>
    </row>
    <row r="2363" spans="1:17" hidden="1" x14ac:dyDescent="0.3">
      <c r="A2363" t="s">
        <v>4886</v>
      </c>
      <c r="B2363" t="s">
        <v>4887</v>
      </c>
      <c r="C2363" t="str">
        <f>IFERROR(VLOOKUP(Table1[[#This Row],[Ticker]],[1]!Table1[[Symbol]:[Industry]],2,FALSE),"-")</f>
        <v>-</v>
      </c>
      <c r="D2363" t="s">
        <v>381</v>
      </c>
      <c r="E2363">
        <v>195.57744</v>
      </c>
      <c r="F2363">
        <v>13.3</v>
      </c>
      <c r="G2363">
        <v>-6.9631020034863598</v>
      </c>
      <c r="H2363">
        <v>32.609507572248702</v>
      </c>
      <c r="I2363">
        <v>27.589311996651599</v>
      </c>
      <c r="J2363">
        <v>9.2072618677247</v>
      </c>
      <c r="K2363">
        <v>10.4681174751</v>
      </c>
      <c r="L2363">
        <v>10.876798129162999</v>
      </c>
      <c r="M2363">
        <v>72.315807600708794</v>
      </c>
      <c r="N2363">
        <v>2.9528117442857398</v>
      </c>
      <c r="O2363">
        <v>37.218045112781901</v>
      </c>
      <c r="P2363">
        <v>88.652482269503494</v>
      </c>
      <c r="Q2363">
        <v>4.6421319777500997E-2</v>
      </c>
    </row>
    <row r="2364" spans="1:17" hidden="1" x14ac:dyDescent="0.3">
      <c r="A2364" t="s">
        <v>4888</v>
      </c>
      <c r="B2364" t="s">
        <v>4889</v>
      </c>
      <c r="C2364" t="str">
        <f>IFERROR(VLOOKUP(Table1[[#This Row],[Ticker]],[1]!Table1[[Symbol]:[Industry]],2,FALSE),"-")</f>
        <v>-</v>
      </c>
      <c r="D2364" t="s">
        <v>129</v>
      </c>
      <c r="E2364">
        <v>195.5232048</v>
      </c>
      <c r="F2364">
        <v>465.1</v>
      </c>
      <c r="G2364">
        <v>2.5903462723756898</v>
      </c>
      <c r="H2364">
        <v>-6.6221627067039099</v>
      </c>
      <c r="I2364">
        <v>-14.056521336681699</v>
      </c>
      <c r="J2364">
        <v>1.0431740301603001</v>
      </c>
      <c r="K2364">
        <v>455.77184798075302</v>
      </c>
      <c r="L2364">
        <v>449.153211393481</v>
      </c>
      <c r="M2364">
        <v>54.597704220690403</v>
      </c>
      <c r="N2364">
        <v>1.27615694239127</v>
      </c>
      <c r="O2364">
        <v>27.682218877660699</v>
      </c>
      <c r="P2364">
        <v>33.152018322358998</v>
      </c>
      <c r="Q2364">
        <v>8.3984725610088004E-2</v>
      </c>
    </row>
    <row r="2365" spans="1:17" hidden="1" x14ac:dyDescent="0.3">
      <c r="A2365" t="s">
        <v>4890</v>
      </c>
      <c r="B2365" t="s">
        <v>4891</v>
      </c>
      <c r="C2365" t="str">
        <f>IFERROR(VLOOKUP(Table1[[#This Row],[Ticker]],[1]!Table1[[Symbol]:[Industry]],2,FALSE),"-")</f>
        <v>-</v>
      </c>
      <c r="E2365">
        <v>195.37022200000001</v>
      </c>
      <c r="F2365">
        <v>499.95</v>
      </c>
      <c r="G2365">
        <v>-13.954970786318601</v>
      </c>
      <c r="H2365">
        <v>-12.341349282589899</v>
      </c>
      <c r="I2365">
        <v>-24.3059075296337</v>
      </c>
      <c r="J2365">
        <v>-5.4866332311574801</v>
      </c>
      <c r="K2365">
        <v>505.19465486372599</v>
      </c>
      <c r="L2365">
        <v>499.95083710643098</v>
      </c>
      <c r="M2365">
        <v>39.046002874691098</v>
      </c>
      <c r="N2365">
        <v>0.89663956388182198</v>
      </c>
      <c r="O2365">
        <v>38.613861386138602</v>
      </c>
      <c r="P2365">
        <v>29.688715953307302</v>
      </c>
    </row>
    <row r="2366" spans="1:17" hidden="1" x14ac:dyDescent="0.3">
      <c r="A2366" t="s">
        <v>4892</v>
      </c>
      <c r="B2366" t="s">
        <v>4893</v>
      </c>
      <c r="C2366" t="str">
        <f>IFERROR(VLOOKUP(Table1[[#This Row],[Ticker]],[1]!Table1[[Symbol]:[Industry]],2,FALSE),"-")</f>
        <v>-</v>
      </c>
      <c r="D2366" t="s">
        <v>46</v>
      </c>
      <c r="E2366">
        <v>195.36169235999901</v>
      </c>
      <c r="F2366">
        <v>614.1</v>
      </c>
      <c r="G2366">
        <v>-72.8609351702016</v>
      </c>
      <c r="H2366">
        <v>-14.463552713509801</v>
      </c>
      <c r="I2366">
        <v>-71.671318248045793</v>
      </c>
      <c r="J2366">
        <v>-2.8443723201152702</v>
      </c>
      <c r="K2366">
        <v>1052.9702572021799</v>
      </c>
      <c r="L2366">
        <v>1410.16294067443</v>
      </c>
      <c r="M2366">
        <v>40.428199588438098</v>
      </c>
      <c r="N2366">
        <v>0.81132598644185605</v>
      </c>
      <c r="O2366">
        <v>286.23839765510502</v>
      </c>
      <c r="Q2366">
        <v>2.6213212705229E-2</v>
      </c>
    </row>
    <row r="2367" spans="1:17" hidden="1" x14ac:dyDescent="0.3">
      <c r="A2367" t="s">
        <v>4894</v>
      </c>
      <c r="B2367" t="s">
        <v>4895</v>
      </c>
      <c r="C2367" t="str">
        <f>IFERROR(VLOOKUP(Table1[[#This Row],[Ticker]],[1]!Table1[[Symbol]:[Industry]],2,FALSE),"-")</f>
        <v>-</v>
      </c>
      <c r="D2367" t="s">
        <v>1489</v>
      </c>
      <c r="E2367">
        <v>194.76965250000001</v>
      </c>
      <c r="F2367">
        <v>114.07</v>
      </c>
      <c r="G2367">
        <v>6.4603016286167403</v>
      </c>
      <c r="H2367">
        <v>-0.17470789909484</v>
      </c>
      <c r="I2367">
        <v>-1.84666361310447</v>
      </c>
      <c r="J2367">
        <v>-4.1040043329357001</v>
      </c>
      <c r="K2367">
        <v>105.46468217591099</v>
      </c>
      <c r="L2367">
        <v>103.73833834761101</v>
      </c>
      <c r="M2367">
        <v>55.677776932599798</v>
      </c>
      <c r="N2367">
        <v>1.6565255319525301</v>
      </c>
      <c r="O2367">
        <v>21.6796703778381</v>
      </c>
      <c r="P2367">
        <v>37.682558841279402</v>
      </c>
      <c r="Q2367">
        <v>-1.5976028974753999E-2</v>
      </c>
    </row>
    <row r="2368" spans="1:17" hidden="1" x14ac:dyDescent="0.3">
      <c r="A2368" t="s">
        <v>4896</v>
      </c>
      <c r="B2368" t="s">
        <v>4897</v>
      </c>
      <c r="C2368" t="str">
        <f>IFERROR(VLOOKUP(Table1[[#This Row],[Ticker]],[1]!Table1[[Symbol]:[Industry]],2,FALSE),"-")</f>
        <v>-</v>
      </c>
      <c r="D2368" t="s">
        <v>218</v>
      </c>
      <c r="E2368">
        <v>194.44599149999999</v>
      </c>
      <c r="F2368">
        <v>143.69999999999999</v>
      </c>
      <c r="G2368">
        <v>-39.943179894438998</v>
      </c>
      <c r="H2368">
        <v>0.73877966722414601</v>
      </c>
      <c r="I2368">
        <v>-25.847231779875798</v>
      </c>
      <c r="J2368">
        <v>2.5858305369584502</v>
      </c>
      <c r="K2368">
        <v>140.30812259890101</v>
      </c>
      <c r="L2368">
        <v>150.08975566868699</v>
      </c>
      <c r="M2368">
        <v>66.4100063777325</v>
      </c>
      <c r="N2368">
        <v>2.2481831499257701</v>
      </c>
      <c r="O2368">
        <v>42.658315935977697</v>
      </c>
      <c r="P2368">
        <v>21.779661016949099</v>
      </c>
      <c r="Q2368">
        <v>0.10924968411276401</v>
      </c>
    </row>
    <row r="2369" spans="1:17" hidden="1" x14ac:dyDescent="0.3">
      <c r="A2369" t="s">
        <v>4898</v>
      </c>
      <c r="B2369" t="s">
        <v>4899</v>
      </c>
      <c r="C2369" t="str">
        <f>IFERROR(VLOOKUP(Table1[[#This Row],[Ticker]],[1]!Table1[[Symbol]:[Industry]],2,FALSE),"-")</f>
        <v>-</v>
      </c>
      <c r="D2369" t="s">
        <v>278</v>
      </c>
      <c r="E2369">
        <v>193.86085914899999</v>
      </c>
      <c r="F2369">
        <v>140.85</v>
      </c>
      <c r="G2369">
        <v>-48.3749644257136</v>
      </c>
      <c r="H2369">
        <v>-11.0625408527477</v>
      </c>
      <c r="I2369">
        <v>-31.2114909866476</v>
      </c>
      <c r="J2369">
        <v>-3.1810776756019301</v>
      </c>
      <c r="K2369">
        <v>147.87072133440699</v>
      </c>
      <c r="L2369">
        <v>164.810362305192</v>
      </c>
      <c r="M2369">
        <v>53.946617570363699</v>
      </c>
      <c r="N2369">
        <v>0.836371040561393</v>
      </c>
      <c r="O2369">
        <v>51.0253581104053</v>
      </c>
      <c r="P2369">
        <v>10.905511811023599</v>
      </c>
      <c r="Q2369">
        <v>-6.8428633785375004E-2</v>
      </c>
    </row>
    <row r="2370" spans="1:17" hidden="1" x14ac:dyDescent="0.3">
      <c r="A2370" t="s">
        <v>4900</v>
      </c>
      <c r="B2370" t="s">
        <v>4901</v>
      </c>
      <c r="C2370" t="str">
        <f>IFERROR(VLOOKUP(Table1[[#This Row],[Ticker]],[1]!Table1[[Symbol]:[Industry]],2,FALSE),"-")</f>
        <v>-</v>
      </c>
      <c r="D2370" t="s">
        <v>542</v>
      </c>
      <c r="E2370">
        <v>193.85105999999999</v>
      </c>
      <c r="F2370">
        <v>80.03</v>
      </c>
      <c r="G2370">
        <v>-36.702112992497298</v>
      </c>
      <c r="H2370">
        <v>-11.7730934383374</v>
      </c>
      <c r="I2370">
        <v>-18.421426238982502</v>
      </c>
      <c r="J2370">
        <v>-2.8602322348934699</v>
      </c>
      <c r="K2370">
        <v>85.945669252395106</v>
      </c>
      <c r="L2370">
        <v>93.198236411207304</v>
      </c>
      <c r="M2370">
        <v>38.159659452923897</v>
      </c>
      <c r="N2370">
        <v>1.0305467971240601</v>
      </c>
      <c r="O2370">
        <v>49.319005372985103</v>
      </c>
      <c r="P2370">
        <v>17.6911764705882</v>
      </c>
      <c r="Q2370">
        <v>3.1843010538245002E-2</v>
      </c>
    </row>
    <row r="2371" spans="1:17" hidden="1" x14ac:dyDescent="0.3">
      <c r="A2371" t="s">
        <v>4902</v>
      </c>
      <c r="B2371" t="s">
        <v>4903</v>
      </c>
      <c r="C2371" t="str">
        <f>IFERROR(VLOOKUP(Table1[[#This Row],[Ticker]],[1]!Table1[[Symbol]:[Industry]],2,FALSE),"-")</f>
        <v>-</v>
      </c>
      <c r="D2371" t="s">
        <v>983</v>
      </c>
      <c r="E2371">
        <v>192.91125</v>
      </c>
      <c r="F2371">
        <v>374.75</v>
      </c>
      <c r="G2371">
        <v>162.55612876574401</v>
      </c>
      <c r="H2371">
        <v>32.646917114748398</v>
      </c>
      <c r="I2371">
        <v>167.05209636856</v>
      </c>
      <c r="J2371">
        <v>5.7301242419687002</v>
      </c>
      <c r="K2371">
        <v>297.47864421390699</v>
      </c>
      <c r="L2371">
        <v>243.54471535909499</v>
      </c>
      <c r="M2371">
        <v>92.520425953443194</v>
      </c>
      <c r="N2371">
        <v>3.3817434727266198</v>
      </c>
      <c r="O2371">
        <v>2.2815210140093298</v>
      </c>
      <c r="P2371">
        <v>225.72794437201199</v>
      </c>
      <c r="Q2371">
        <v>0.110332272095434</v>
      </c>
    </row>
    <row r="2372" spans="1:17" hidden="1" x14ac:dyDescent="0.3">
      <c r="A2372" t="s">
        <v>4904</v>
      </c>
      <c r="B2372" t="s">
        <v>4905</v>
      </c>
      <c r="C2372" t="str">
        <f>IFERROR(VLOOKUP(Table1[[#This Row],[Ticker]],[1]!Table1[[Symbol]:[Industry]],2,FALSE),"-")</f>
        <v>-</v>
      </c>
      <c r="D2372" t="s">
        <v>286</v>
      </c>
      <c r="E2372">
        <v>192.87249680799999</v>
      </c>
      <c r="F2372">
        <v>42.07</v>
      </c>
      <c r="G2372">
        <v>223.126035641621</v>
      </c>
      <c r="H2372">
        <v>25.3195033932274</v>
      </c>
      <c r="I2372">
        <v>186.99382096737801</v>
      </c>
      <c r="J2372">
        <v>-7.0452278497921199</v>
      </c>
      <c r="K2372">
        <v>30.365225677134699</v>
      </c>
      <c r="L2372">
        <v>19.698275240615899</v>
      </c>
      <c r="M2372">
        <v>65.265655103138897</v>
      </c>
      <c r="N2372">
        <v>0.84006330648398697</v>
      </c>
      <c r="O2372">
        <v>10.530068932731099</v>
      </c>
      <c r="P2372">
        <v>320.7</v>
      </c>
      <c r="Q2372">
        <v>8.6793426827039999E-2</v>
      </c>
    </row>
    <row r="2373" spans="1:17" hidden="1" x14ac:dyDescent="0.3">
      <c r="A2373" t="s">
        <v>4906</v>
      </c>
      <c r="B2373" t="s">
        <v>4907</v>
      </c>
      <c r="C2373" t="str">
        <f>IFERROR(VLOOKUP(Table1[[#This Row],[Ticker]],[1]!Table1[[Symbol]:[Industry]],2,FALSE),"-")</f>
        <v>-</v>
      </c>
      <c r="D2373" t="s">
        <v>1113</v>
      </c>
      <c r="E2373">
        <v>192.56335999999999</v>
      </c>
      <c r="F2373">
        <v>15.47</v>
      </c>
      <c r="G2373">
        <v>-14.4181379747093</v>
      </c>
      <c r="H2373">
        <v>-9.2266419413201302</v>
      </c>
      <c r="I2373">
        <v>-32.801306425508798</v>
      </c>
      <c r="J2373">
        <v>9.6676608008658</v>
      </c>
      <c r="K2373">
        <v>15.7160978535452</v>
      </c>
      <c r="L2373">
        <v>16.488597231497302</v>
      </c>
      <c r="M2373">
        <v>63.193091332198698</v>
      </c>
      <c r="N2373">
        <v>0.411268207646585</v>
      </c>
      <c r="O2373">
        <v>43.438914027149302</v>
      </c>
      <c r="P2373">
        <v>50.194174757281502</v>
      </c>
      <c r="Q2373">
        <v>9.9970027463173003E-2</v>
      </c>
    </row>
    <row r="2374" spans="1:17" hidden="1" x14ac:dyDescent="0.3">
      <c r="A2374" t="s">
        <v>4908</v>
      </c>
      <c r="B2374" t="s">
        <v>4909</v>
      </c>
      <c r="C2374" t="str">
        <f>IFERROR(VLOOKUP(Table1[[#This Row],[Ticker]],[1]!Table1[[Symbol]:[Industry]],2,FALSE),"-")</f>
        <v>-</v>
      </c>
      <c r="E2374">
        <v>192.52260150000001</v>
      </c>
      <c r="F2374">
        <v>17.96</v>
      </c>
      <c r="G2374">
        <v>60.813781949181198</v>
      </c>
      <c r="H2374">
        <v>-17.8254875401657</v>
      </c>
      <c r="I2374">
        <v>-17.0438579379888</v>
      </c>
      <c r="J2374">
        <v>-7.1277557352049703</v>
      </c>
      <c r="K2374">
        <v>19.987230120210501</v>
      </c>
      <c r="L2374">
        <v>18.131621393818399</v>
      </c>
      <c r="M2374">
        <v>34.266727865114298</v>
      </c>
      <c r="N2374">
        <v>1.41853646908497</v>
      </c>
      <c r="O2374">
        <v>76.642538975501097</v>
      </c>
      <c r="P2374">
        <v>92.085561497326196</v>
      </c>
      <c r="Q2374">
        <v>0.10304607780199</v>
      </c>
    </row>
    <row r="2375" spans="1:17" hidden="1" x14ac:dyDescent="0.3">
      <c r="A2375" t="s">
        <v>4910</v>
      </c>
      <c r="B2375" t="s">
        <v>4911</v>
      </c>
      <c r="C2375" t="str">
        <f>IFERROR(VLOOKUP(Table1[[#This Row],[Ticker]],[1]!Table1[[Symbol]:[Industry]],2,FALSE),"-")</f>
        <v>-</v>
      </c>
      <c r="D2375" t="s">
        <v>381</v>
      </c>
      <c r="E2375">
        <v>192.491549728</v>
      </c>
      <c r="F2375">
        <v>123.09</v>
      </c>
      <c r="G2375">
        <v>-43.980034274402698</v>
      </c>
      <c r="H2375">
        <v>15.8569079908394</v>
      </c>
      <c r="I2375">
        <v>-18.473015827039799</v>
      </c>
      <c r="J2375">
        <v>-4.1184117048677198</v>
      </c>
      <c r="K2375">
        <v>107.28971184579299</v>
      </c>
      <c r="L2375">
        <v>115.041704099965</v>
      </c>
      <c r="M2375">
        <v>58.935170055824102</v>
      </c>
      <c r="N2375">
        <v>3.1245294538158999</v>
      </c>
      <c r="O2375">
        <v>29.011292550166502</v>
      </c>
      <c r="P2375">
        <v>39.636982416335698</v>
      </c>
      <c r="Q2375">
        <v>6.9475944089328001E-2</v>
      </c>
    </row>
    <row r="2376" spans="1:17" hidden="1" x14ac:dyDescent="0.3">
      <c r="A2376" t="s">
        <v>4912</v>
      </c>
      <c r="B2376" t="s">
        <v>4913</v>
      </c>
      <c r="C2376" t="str">
        <f>IFERROR(VLOOKUP(Table1[[#This Row],[Ticker]],[1]!Table1[[Symbol]:[Industry]],2,FALSE),"-")</f>
        <v>-</v>
      </c>
      <c r="D2376" t="s">
        <v>1657</v>
      </c>
      <c r="E2376">
        <v>192.48544699999999</v>
      </c>
      <c r="F2376">
        <v>280</v>
      </c>
      <c r="G2376">
        <v>-53.174241899859403</v>
      </c>
      <c r="H2376">
        <v>-7.06791178258998</v>
      </c>
      <c r="I2376">
        <v>-42.156285873946203</v>
      </c>
      <c r="J2376">
        <v>-4.5845353290595803</v>
      </c>
      <c r="K2376">
        <v>293.34273150264301</v>
      </c>
      <c r="L2376">
        <v>342.667627343395</v>
      </c>
      <c r="M2376">
        <v>41.013095965054802</v>
      </c>
      <c r="N2376">
        <v>1.76395759717314</v>
      </c>
      <c r="O2376">
        <v>84.642857142857096</v>
      </c>
      <c r="P2376">
        <v>7.6923076923076801</v>
      </c>
    </row>
    <row r="2377" spans="1:17" hidden="1" x14ac:dyDescent="0.3">
      <c r="A2377" t="s">
        <v>4914</v>
      </c>
      <c r="B2377" t="s">
        <v>4915</v>
      </c>
      <c r="C2377" t="str">
        <f>IFERROR(VLOOKUP(Table1[[#This Row],[Ticker]],[1]!Table1[[Symbol]:[Industry]],2,FALSE),"-")</f>
        <v>-</v>
      </c>
      <c r="D2377" t="s">
        <v>21</v>
      </c>
      <c r="E2377">
        <v>192.24599071</v>
      </c>
      <c r="F2377">
        <v>1.01</v>
      </c>
      <c r="G2377">
        <v>93.852115387818003</v>
      </c>
      <c r="H2377">
        <v>-0.47450518918339202</v>
      </c>
      <c r="I2377">
        <v>10.734392317936701</v>
      </c>
      <c r="J2377">
        <v>-4.5068352513595098</v>
      </c>
      <c r="K2377">
        <v>1.00754557936573</v>
      </c>
      <c r="L2377">
        <v>0.86619371489449404</v>
      </c>
      <c r="M2377">
        <v>52.388143841880499</v>
      </c>
      <c r="N2377">
        <v>1.5458003094730599</v>
      </c>
      <c r="O2377">
        <v>69.306930693069305</v>
      </c>
      <c r="P2377">
        <v>327.96610169491498</v>
      </c>
    </row>
    <row r="2378" spans="1:17" hidden="1" x14ac:dyDescent="0.3">
      <c r="A2378" t="s">
        <v>4916</v>
      </c>
      <c r="B2378" t="s">
        <v>4917</v>
      </c>
      <c r="C2378" t="str">
        <f>IFERROR(VLOOKUP(Table1[[#This Row],[Ticker]],[1]!Table1[[Symbol]:[Industry]],2,FALSE),"-")</f>
        <v>-</v>
      </c>
      <c r="D2378" t="s">
        <v>414</v>
      </c>
      <c r="E2378">
        <v>191.67864</v>
      </c>
      <c r="F2378">
        <v>202.15</v>
      </c>
      <c r="G2378">
        <v>-50.823558557241903</v>
      </c>
      <c r="H2378">
        <v>-12.527143272749299</v>
      </c>
      <c r="I2378">
        <v>-29.374469278570299</v>
      </c>
      <c r="J2378">
        <v>-4.0719990848160199</v>
      </c>
      <c r="K2378">
        <v>218.75869651541899</v>
      </c>
      <c r="L2378">
        <v>232.063438195142</v>
      </c>
      <c r="M2378">
        <v>35.458250178746397</v>
      </c>
      <c r="N2378">
        <v>0.969236756630657</v>
      </c>
      <c r="O2378">
        <v>80.558990848379906</v>
      </c>
      <c r="P2378">
        <v>4.7409326424870502</v>
      </c>
      <c r="Q2378">
        <v>0.118720004400538</v>
      </c>
    </row>
    <row r="2379" spans="1:17" hidden="1" x14ac:dyDescent="0.3">
      <c r="A2379" t="s">
        <v>4918</v>
      </c>
      <c r="B2379" t="s">
        <v>3522</v>
      </c>
      <c r="C2379" t="str">
        <f>IFERROR(VLOOKUP(Table1[[#This Row],[Ticker]],[1]!Table1[[Symbol]:[Industry]],2,FALSE),"-")</f>
        <v>-</v>
      </c>
      <c r="D2379" t="s">
        <v>1489</v>
      </c>
      <c r="E2379">
        <v>190.42958999999999</v>
      </c>
      <c r="F2379">
        <v>124.5</v>
      </c>
      <c r="G2379">
        <v>4.9438323030829503</v>
      </c>
      <c r="H2379">
        <v>0.87851678883859596</v>
      </c>
      <c r="I2379">
        <v>-0.38397101104522902</v>
      </c>
      <c r="J2379">
        <v>-3.9134575279369401</v>
      </c>
      <c r="K2379">
        <v>114.955701513991</v>
      </c>
      <c r="L2379">
        <v>112.160856012327</v>
      </c>
      <c r="M2379">
        <v>54.153399905296098</v>
      </c>
      <c r="N2379">
        <v>3.27307563442114</v>
      </c>
      <c r="O2379">
        <v>9.9999999999999805</v>
      </c>
      <c r="P2379">
        <v>33.799032778076203</v>
      </c>
      <c r="Q2379">
        <v>2.4622854047579999E-2</v>
      </c>
    </row>
    <row r="2380" spans="1:17" hidden="1" x14ac:dyDescent="0.3">
      <c r="A2380" t="s">
        <v>4919</v>
      </c>
      <c r="B2380" t="s">
        <v>4920</v>
      </c>
      <c r="C2380" t="str">
        <f>IFERROR(VLOOKUP(Table1[[#This Row],[Ticker]],[1]!Table1[[Symbol]:[Industry]],2,FALSE),"-")</f>
        <v>-</v>
      </c>
      <c r="D2380" t="s">
        <v>119</v>
      </c>
      <c r="E2380">
        <v>190.22717</v>
      </c>
      <c r="F2380">
        <v>260.64999999999998</v>
      </c>
      <c r="G2380">
        <v>118.913833707447</v>
      </c>
      <c r="H2380">
        <v>-12.984549013250501</v>
      </c>
      <c r="I2380">
        <v>24.099458801487501</v>
      </c>
      <c r="J2380">
        <v>1.9643471609993799</v>
      </c>
      <c r="K2380">
        <v>287.60381971248898</v>
      </c>
      <c r="L2380">
        <v>230.82241011472101</v>
      </c>
      <c r="M2380">
        <v>45.138439403834198</v>
      </c>
      <c r="N2380">
        <v>0.96041569646314795</v>
      </c>
      <c r="O2380">
        <v>60.349127182044903</v>
      </c>
      <c r="P2380">
        <v>156.79802955664999</v>
      </c>
    </row>
    <row r="2381" spans="1:17" hidden="1" x14ac:dyDescent="0.3">
      <c r="A2381" t="s">
        <v>4921</v>
      </c>
      <c r="B2381" t="s">
        <v>4922</v>
      </c>
      <c r="C2381" t="str">
        <f>IFERROR(VLOOKUP(Table1[[#This Row],[Ticker]],[1]!Table1[[Symbol]:[Industry]],2,FALSE),"-")</f>
        <v>-</v>
      </c>
      <c r="D2381" t="s">
        <v>1113</v>
      </c>
      <c r="E2381">
        <v>189.14264266800001</v>
      </c>
      <c r="F2381">
        <v>19.54</v>
      </c>
      <c r="G2381">
        <v>-22.0719410536182</v>
      </c>
      <c r="H2381">
        <v>-6.7116776858978602</v>
      </c>
      <c r="I2381">
        <v>-29.8735164957411</v>
      </c>
      <c r="J2381">
        <v>-4.8145183227870199</v>
      </c>
      <c r="K2381">
        <v>20.312629070569599</v>
      </c>
      <c r="L2381">
        <v>21.639007420485601</v>
      </c>
      <c r="M2381">
        <v>45.064157489510599</v>
      </c>
      <c r="N2381">
        <v>0.72004360514247701</v>
      </c>
      <c r="O2381">
        <v>50.460593654042903</v>
      </c>
      <c r="P2381">
        <v>14.9411764705882</v>
      </c>
      <c r="Q2381">
        <v>-9.7716669648379995E-3</v>
      </c>
    </row>
    <row r="2382" spans="1:17" hidden="1" x14ac:dyDescent="0.3">
      <c r="A2382" t="s">
        <v>4923</v>
      </c>
      <c r="B2382" t="s">
        <v>4924</v>
      </c>
      <c r="C2382" t="str">
        <f>IFERROR(VLOOKUP(Table1[[#This Row],[Ticker]],[1]!Table1[[Symbol]:[Industry]],2,FALSE),"-")</f>
        <v>-</v>
      </c>
      <c r="D2382" t="s">
        <v>535</v>
      </c>
      <c r="E2382">
        <v>189.094933035</v>
      </c>
      <c r="F2382">
        <v>148.44999999999999</v>
      </c>
      <c r="G2382">
        <v>66.455182786157593</v>
      </c>
      <c r="H2382">
        <v>1.48187176719356</v>
      </c>
      <c r="I2382">
        <v>-43.9773941466674</v>
      </c>
      <c r="J2382">
        <v>-11.0832310440372</v>
      </c>
      <c r="K2382">
        <v>147.842479363362</v>
      </c>
      <c r="L2382">
        <v>153.24646630341999</v>
      </c>
      <c r="M2382">
        <v>51.038333429649299</v>
      </c>
      <c r="N2382">
        <v>0.82474764768724595</v>
      </c>
      <c r="O2382">
        <v>81.205793196362393</v>
      </c>
      <c r="P2382">
        <v>100.608108108108</v>
      </c>
      <c r="Q2382">
        <v>2.0874803713599999E-2</v>
      </c>
    </row>
    <row r="2383" spans="1:17" hidden="1" x14ac:dyDescent="0.3">
      <c r="A2383" t="s">
        <v>4925</v>
      </c>
      <c r="B2383" t="s">
        <v>4926</v>
      </c>
      <c r="C2383" t="str">
        <f>IFERROR(VLOOKUP(Table1[[#This Row],[Ticker]],[1]!Table1[[Symbol]:[Industry]],2,FALSE),"-")</f>
        <v>-</v>
      </c>
      <c r="D2383" t="s">
        <v>381</v>
      </c>
      <c r="E2383">
        <v>188.72547837600001</v>
      </c>
      <c r="F2383">
        <v>65.010000000000005</v>
      </c>
      <c r="G2383">
        <v>-31.762924067543299</v>
      </c>
      <c r="H2383">
        <v>-8.5030262864067705</v>
      </c>
      <c r="I2383">
        <v>-30.693095410755699</v>
      </c>
      <c r="J2383">
        <v>-3.6955085180740701</v>
      </c>
      <c r="K2383">
        <v>65.669222504590493</v>
      </c>
      <c r="L2383">
        <v>71.303231533323597</v>
      </c>
      <c r="M2383">
        <v>47.890284418102098</v>
      </c>
      <c r="N2383">
        <v>1.6251622820995999</v>
      </c>
      <c r="O2383">
        <v>57.591139824642298</v>
      </c>
      <c r="P2383">
        <v>9.90701606086221</v>
      </c>
      <c r="Q2383">
        <v>-6.2002841301847002E-2</v>
      </c>
    </row>
    <row r="2384" spans="1:17" hidden="1" x14ac:dyDescent="0.3">
      <c r="A2384" t="s">
        <v>4927</v>
      </c>
      <c r="B2384" t="s">
        <v>4928</v>
      </c>
      <c r="C2384" t="str">
        <f>IFERROR(VLOOKUP(Table1[[#This Row],[Ticker]],[1]!Table1[[Symbol]:[Industry]],2,FALSE),"-")</f>
        <v>-</v>
      </c>
      <c r="D2384" t="s">
        <v>197</v>
      </c>
      <c r="E2384">
        <v>188.651805</v>
      </c>
      <c r="F2384">
        <v>230.5</v>
      </c>
      <c r="G2384">
        <v>31.4638499228688</v>
      </c>
      <c r="H2384">
        <v>-2.6657378695465002</v>
      </c>
      <c r="I2384">
        <v>39.015114425625796</v>
      </c>
      <c r="J2384">
        <v>4.2059521617889004</v>
      </c>
      <c r="K2384">
        <v>174.91640529723</v>
      </c>
      <c r="L2384">
        <v>160.30510847346</v>
      </c>
      <c r="M2384">
        <v>71.693889593413203</v>
      </c>
      <c r="N2384">
        <v>2.11879063436221</v>
      </c>
      <c r="O2384">
        <v>0</v>
      </c>
      <c r="P2384">
        <v>73.308270676691706</v>
      </c>
      <c r="Q2384">
        <v>-4.6255796397795E-2</v>
      </c>
    </row>
    <row r="2385" spans="1:17" hidden="1" x14ac:dyDescent="0.3">
      <c r="A2385" t="s">
        <v>4929</v>
      </c>
      <c r="B2385" t="s">
        <v>4930</v>
      </c>
      <c r="C2385" t="str">
        <f>IFERROR(VLOOKUP(Table1[[#This Row],[Ticker]],[1]!Table1[[Symbol]:[Industry]],2,FALSE),"-")</f>
        <v>-</v>
      </c>
      <c r="D2385" t="s">
        <v>286</v>
      </c>
      <c r="E2385">
        <v>188.57774610000001</v>
      </c>
      <c r="F2385">
        <v>130.19999999999999</v>
      </c>
      <c r="G2385">
        <v>68.181164563899998</v>
      </c>
      <c r="H2385">
        <v>31.0273263126481</v>
      </c>
      <c r="I2385">
        <v>61.497976455812697</v>
      </c>
      <c r="J2385">
        <v>1.24413599961173</v>
      </c>
      <c r="K2385">
        <v>111.869833711574</v>
      </c>
      <c r="L2385">
        <v>89.730729567358495</v>
      </c>
      <c r="M2385">
        <v>57.897535770244801</v>
      </c>
      <c r="N2385">
        <v>0.75426270453816702</v>
      </c>
      <c r="O2385">
        <v>16.743471582181201</v>
      </c>
      <c r="P2385">
        <v>111.70731707317</v>
      </c>
      <c r="Q2385">
        <v>0.170125604695469</v>
      </c>
    </row>
    <row r="2386" spans="1:17" hidden="1" x14ac:dyDescent="0.3">
      <c r="A2386" t="s">
        <v>4931</v>
      </c>
      <c r="B2386" t="s">
        <v>4932</v>
      </c>
      <c r="C2386" t="str">
        <f>IFERROR(VLOOKUP(Table1[[#This Row],[Ticker]],[1]!Table1[[Symbol]:[Industry]],2,FALSE),"-")</f>
        <v>-</v>
      </c>
      <c r="D2386" t="s">
        <v>230</v>
      </c>
      <c r="E2386">
        <v>187.91482970000001</v>
      </c>
      <c r="F2386">
        <v>399</v>
      </c>
      <c r="G2386">
        <v>24.3150987861357</v>
      </c>
      <c r="H2386">
        <v>1.5720666511612</v>
      </c>
      <c r="I2386">
        <v>-12.043083475171199</v>
      </c>
      <c r="J2386">
        <v>2.5981125315543698</v>
      </c>
      <c r="K2386">
        <v>392.66682567508201</v>
      </c>
      <c r="L2386">
        <v>390.38126512632903</v>
      </c>
      <c r="M2386">
        <v>66.903959301726104</v>
      </c>
      <c r="N2386">
        <v>1.0610672786617901</v>
      </c>
      <c r="O2386">
        <v>52.731829573934803</v>
      </c>
      <c r="P2386">
        <v>59.249650768309699</v>
      </c>
      <c r="Q2386">
        <v>0.12645971254355301</v>
      </c>
    </row>
    <row r="2387" spans="1:17" hidden="1" x14ac:dyDescent="0.3">
      <c r="A2387" t="s">
        <v>4933</v>
      </c>
      <c r="B2387" t="s">
        <v>4934</v>
      </c>
      <c r="C2387" t="str">
        <f>IFERROR(VLOOKUP(Table1[[#This Row],[Ticker]],[1]!Table1[[Symbol]:[Industry]],2,FALSE),"-")</f>
        <v>-</v>
      </c>
      <c r="D2387" t="s">
        <v>1152</v>
      </c>
      <c r="E2387">
        <v>187.761145008</v>
      </c>
      <c r="F2387">
        <v>141.43</v>
      </c>
      <c r="G2387">
        <v>-62.932234372785601</v>
      </c>
      <c r="H2387">
        <v>-10.990016326491499</v>
      </c>
      <c r="I2387">
        <v>-53.565460776730298</v>
      </c>
      <c r="J2387">
        <v>-5.6611271025250502</v>
      </c>
      <c r="K2387">
        <v>154.594765291051</v>
      </c>
      <c r="L2387">
        <v>177.003455868137</v>
      </c>
      <c r="M2387">
        <v>36.174000525107097</v>
      </c>
      <c r="N2387">
        <v>0.75506931617512696</v>
      </c>
      <c r="O2387">
        <v>112.15442268259901</v>
      </c>
      <c r="P2387">
        <v>12.6932270916334</v>
      </c>
      <c r="Q2387">
        <v>0.13086109168115001</v>
      </c>
    </row>
    <row r="2388" spans="1:17" hidden="1" x14ac:dyDescent="0.3">
      <c r="A2388" t="s">
        <v>4935</v>
      </c>
      <c r="B2388" t="s">
        <v>4936</v>
      </c>
      <c r="C2388" t="str">
        <f>IFERROR(VLOOKUP(Table1[[#This Row],[Ticker]],[1]!Table1[[Symbol]:[Industry]],2,FALSE),"-")</f>
        <v>-</v>
      </c>
      <c r="D2388" t="s">
        <v>342</v>
      </c>
      <c r="E2388">
        <v>187.42793940000001</v>
      </c>
      <c r="F2388">
        <v>38.58</v>
      </c>
      <c r="G2388">
        <v>54.146382774031103</v>
      </c>
      <c r="H2388">
        <v>-10.5153135569879</v>
      </c>
      <c r="I2388">
        <v>3.0210574422449201</v>
      </c>
      <c r="J2388">
        <v>-6.0562534843220304</v>
      </c>
      <c r="K2388">
        <v>38.4733286859313</v>
      </c>
      <c r="L2388">
        <v>34.005594303769399</v>
      </c>
      <c r="M2388">
        <v>42.420605245650101</v>
      </c>
      <c r="N2388">
        <v>0.55368127839291104</v>
      </c>
      <c r="O2388">
        <v>21.565578019699299</v>
      </c>
      <c r="P2388">
        <v>96.836734693877503</v>
      </c>
      <c r="Q2388">
        <v>9.0612589192892001E-2</v>
      </c>
    </row>
    <row r="2389" spans="1:17" hidden="1" x14ac:dyDescent="0.3">
      <c r="A2389" t="s">
        <v>4937</v>
      </c>
      <c r="B2389" t="s">
        <v>4938</v>
      </c>
      <c r="C2389" t="str">
        <f>IFERROR(VLOOKUP(Table1[[#This Row],[Ticker]],[1]!Table1[[Symbol]:[Industry]],2,FALSE),"-")</f>
        <v>-</v>
      </c>
      <c r="D2389" t="s">
        <v>278</v>
      </c>
      <c r="E2389">
        <v>187.24680000000001</v>
      </c>
      <c r="F2389">
        <v>15809.1</v>
      </c>
      <c r="G2389">
        <v>2.1312117949431801</v>
      </c>
      <c r="H2389">
        <v>11.5929247193111</v>
      </c>
      <c r="I2389">
        <v>4.3638346460356798</v>
      </c>
      <c r="J2389">
        <v>19.418835518842499</v>
      </c>
      <c r="K2389">
        <v>13420.4609481512</v>
      </c>
      <c r="L2389">
        <v>13132.9936990803</v>
      </c>
      <c r="M2389">
        <v>85.813159295501293</v>
      </c>
      <c r="N2389">
        <v>3.4802707611028501</v>
      </c>
      <c r="O2389">
        <v>10.379464991681999</v>
      </c>
      <c r="P2389">
        <v>56.350815424327202</v>
      </c>
      <c r="Q2389">
        <v>-2.9242429667963001E-2</v>
      </c>
    </row>
    <row r="2390" spans="1:17" hidden="1" x14ac:dyDescent="0.3">
      <c r="A2390" t="s">
        <v>4939</v>
      </c>
      <c r="B2390" t="s">
        <v>4940</v>
      </c>
      <c r="C2390" t="str">
        <f>IFERROR(VLOOKUP(Table1[[#This Row],[Ticker]],[1]!Table1[[Symbol]:[Industry]],2,FALSE),"-")</f>
        <v>-</v>
      </c>
      <c r="D2390" t="s">
        <v>62</v>
      </c>
      <c r="E2390">
        <v>187.20407295000001</v>
      </c>
      <c r="F2390">
        <v>167.25</v>
      </c>
      <c r="G2390">
        <v>6.5003367316914904</v>
      </c>
      <c r="H2390">
        <v>-13.637463339288001</v>
      </c>
      <c r="I2390">
        <v>-13.5440844312264</v>
      </c>
      <c r="J2390">
        <v>-1.7164545497033901</v>
      </c>
      <c r="K2390">
        <v>164.16520278715501</v>
      </c>
      <c r="L2390">
        <v>165.39533075197301</v>
      </c>
      <c r="M2390">
        <v>49.586103498619003</v>
      </c>
      <c r="N2390">
        <v>1.01095075259679</v>
      </c>
      <c r="O2390">
        <v>30.822122571001401</v>
      </c>
      <c r="P2390">
        <v>40.664423885618099</v>
      </c>
      <c r="Q2390">
        <v>-7.3270611716098999E-2</v>
      </c>
    </row>
    <row r="2391" spans="1:17" hidden="1" x14ac:dyDescent="0.3">
      <c r="A2391" t="s">
        <v>4941</v>
      </c>
      <c r="B2391" t="s">
        <v>4942</v>
      </c>
      <c r="C2391" t="str">
        <f>IFERROR(VLOOKUP(Table1[[#This Row],[Ticker]],[1]!Table1[[Symbol]:[Industry]],2,FALSE),"-")</f>
        <v>-</v>
      </c>
      <c r="D2391" t="s">
        <v>855</v>
      </c>
      <c r="E2391">
        <v>187.05623327999999</v>
      </c>
      <c r="F2391">
        <v>29.3</v>
      </c>
      <c r="G2391">
        <v>-6.9252232156075904</v>
      </c>
      <c r="H2391">
        <v>-9.6012451159233194</v>
      </c>
      <c r="I2391">
        <v>-19.418459012408</v>
      </c>
      <c r="J2391">
        <v>-4.0022950701605202</v>
      </c>
      <c r="K2391">
        <v>29.752299834250799</v>
      </c>
      <c r="L2391">
        <v>30.751278969705901</v>
      </c>
      <c r="M2391">
        <v>51.419958413531397</v>
      </c>
      <c r="N2391">
        <v>0.90399933123113396</v>
      </c>
      <c r="O2391">
        <v>38.225255972696203</v>
      </c>
      <c r="P2391">
        <v>34.712643678160902</v>
      </c>
      <c r="Q2391">
        <v>-6.3079891342886996E-2</v>
      </c>
    </row>
    <row r="2392" spans="1:17" hidden="1" x14ac:dyDescent="0.3">
      <c r="A2392" t="s">
        <v>4943</v>
      </c>
      <c r="B2392" t="s">
        <v>4944</v>
      </c>
      <c r="C2392" t="str">
        <f>IFERROR(VLOOKUP(Table1[[#This Row],[Ticker]],[1]!Table1[[Symbol]:[Industry]],2,FALSE),"-")</f>
        <v>-</v>
      </c>
      <c r="D2392" t="s">
        <v>480</v>
      </c>
      <c r="E2392">
        <v>186.99867890799999</v>
      </c>
      <c r="F2392">
        <v>7.96</v>
      </c>
      <c r="G2392">
        <v>63.5167407405836</v>
      </c>
      <c r="H2392">
        <v>1.3275291392366599</v>
      </c>
      <c r="I2392">
        <v>25.7681786043781</v>
      </c>
      <c r="J2392">
        <v>-7.2543593925266698</v>
      </c>
      <c r="K2392">
        <v>7.5271796077806599</v>
      </c>
      <c r="L2392">
        <v>6.9633382153318699</v>
      </c>
      <c r="M2392">
        <v>51.9921084544401</v>
      </c>
      <c r="N2392">
        <v>1.1308606101923</v>
      </c>
      <c r="O2392">
        <v>42.283858423505897</v>
      </c>
      <c r="P2392">
        <v>108.021343678604</v>
      </c>
      <c r="Q2392">
        <v>7.6842387145031998E-2</v>
      </c>
    </row>
    <row r="2393" spans="1:17" hidden="1" x14ac:dyDescent="0.3">
      <c r="A2393" t="s">
        <v>4945</v>
      </c>
      <c r="B2393" t="s">
        <v>4946</v>
      </c>
      <c r="C2393" t="str">
        <f>IFERROR(VLOOKUP(Table1[[#This Row],[Ticker]],[1]!Table1[[Symbol]:[Industry]],2,FALSE),"-")</f>
        <v>-</v>
      </c>
      <c r="D2393" t="s">
        <v>197</v>
      </c>
      <c r="E2393">
        <v>186.73796999999999</v>
      </c>
      <c r="F2393">
        <v>102</v>
      </c>
      <c r="G2393">
        <v>14.0129253937738</v>
      </c>
      <c r="H2393">
        <v>-9.8063442660649596</v>
      </c>
      <c r="I2393">
        <v>-31.851928148107302</v>
      </c>
      <c r="J2393">
        <v>-6.2249509881668299</v>
      </c>
      <c r="K2393">
        <v>107.13315715291</v>
      </c>
      <c r="L2393">
        <v>109.73478939806699</v>
      </c>
      <c r="M2393">
        <v>42.012012175221599</v>
      </c>
      <c r="N2393">
        <v>1.15639445300462</v>
      </c>
      <c r="O2393">
        <v>63.529411764705898</v>
      </c>
      <c r="P2393">
        <v>45.299145299145202</v>
      </c>
      <c r="Q2393">
        <v>5.2901963785834998E-2</v>
      </c>
    </row>
    <row r="2394" spans="1:17" hidden="1" x14ac:dyDescent="0.3">
      <c r="A2394" t="s">
        <v>4947</v>
      </c>
      <c r="B2394" t="s">
        <v>4948</v>
      </c>
      <c r="C2394" t="str">
        <f>IFERROR(VLOOKUP(Table1[[#This Row],[Ticker]],[1]!Table1[[Symbol]:[Industry]],2,FALSE),"-")</f>
        <v>-</v>
      </c>
      <c r="D2394" t="s">
        <v>1152</v>
      </c>
      <c r="E2394">
        <v>186.700312344</v>
      </c>
      <c r="F2394">
        <v>14.6</v>
      </c>
      <c r="G2394">
        <v>-24.324213114597399</v>
      </c>
      <c r="H2394">
        <v>-14.662848491450699</v>
      </c>
      <c r="I2394">
        <v>-60.433323528146502</v>
      </c>
      <c r="J2394">
        <v>-10.431147733049</v>
      </c>
      <c r="K2394">
        <v>17.116978437297</v>
      </c>
      <c r="L2394">
        <v>21.589536418867802</v>
      </c>
      <c r="M2394">
        <v>25.9450692776824</v>
      </c>
      <c r="N2394">
        <v>0.278076213456175</v>
      </c>
      <c r="O2394">
        <v>160.27397260273901</v>
      </c>
      <c r="P2394">
        <v>2.0979020979020802</v>
      </c>
      <c r="Q2394">
        <v>-1.4618831852235E-2</v>
      </c>
    </row>
    <row r="2395" spans="1:17" hidden="1" x14ac:dyDescent="0.3">
      <c r="A2395" t="s">
        <v>4949</v>
      </c>
      <c r="B2395" t="s">
        <v>4950</v>
      </c>
      <c r="C2395" t="str">
        <f>IFERROR(VLOOKUP(Table1[[#This Row],[Ticker]],[1]!Table1[[Symbol]:[Industry]],2,FALSE),"-")</f>
        <v>-</v>
      </c>
      <c r="D2395" t="s">
        <v>347</v>
      </c>
      <c r="E2395">
        <v>186.589248</v>
      </c>
      <c r="F2395">
        <v>87.46</v>
      </c>
      <c r="G2395">
        <v>26.789077595467301</v>
      </c>
      <c r="H2395">
        <v>-0.575828956767796</v>
      </c>
      <c r="I2395">
        <v>15.252551534891101</v>
      </c>
      <c r="J2395">
        <v>1.59670010217585</v>
      </c>
      <c r="K2395">
        <v>65.2054879718781</v>
      </c>
      <c r="L2395">
        <v>58.685062252281703</v>
      </c>
      <c r="M2395">
        <v>79.303083719151701</v>
      </c>
      <c r="N2395">
        <v>1.03154494138796</v>
      </c>
      <c r="O2395">
        <v>1.07477704093301</v>
      </c>
      <c r="P2395">
        <v>93.495575221238894</v>
      </c>
      <c r="Q2395">
        <v>7.8198501063729997E-2</v>
      </c>
    </row>
    <row r="2396" spans="1:17" hidden="1" x14ac:dyDescent="0.3">
      <c r="A2396" t="s">
        <v>4951</v>
      </c>
      <c r="B2396" t="s">
        <v>4952</v>
      </c>
      <c r="C2396" t="str">
        <f>IFERROR(VLOOKUP(Table1[[#This Row],[Ticker]],[1]!Table1[[Symbol]:[Industry]],2,FALSE),"-")</f>
        <v>-</v>
      </c>
      <c r="D2396" t="s">
        <v>659</v>
      </c>
      <c r="E2396">
        <v>186.33750000000001</v>
      </c>
      <c r="F2396">
        <v>97.42</v>
      </c>
      <c r="G2396">
        <v>-37.14946563985</v>
      </c>
      <c r="H2396">
        <v>-4.0813000421162302</v>
      </c>
      <c r="I2396">
        <v>-9.0485889796384598</v>
      </c>
      <c r="J2396">
        <v>4.0096393993004398</v>
      </c>
      <c r="K2396">
        <v>87.216416375338298</v>
      </c>
      <c r="L2396">
        <v>91.190556927629899</v>
      </c>
      <c r="M2396">
        <v>68.501740087980195</v>
      </c>
      <c r="N2396">
        <v>1.3492255845096599</v>
      </c>
      <c r="O2396">
        <v>28.259084376924601</v>
      </c>
      <c r="P2396">
        <v>42.011661807580097</v>
      </c>
      <c r="Q2396">
        <v>-3.1707616438719999E-2</v>
      </c>
    </row>
    <row r="2397" spans="1:17" hidden="1" x14ac:dyDescent="0.3">
      <c r="A2397" t="s">
        <v>4953</v>
      </c>
      <c r="B2397" t="s">
        <v>4954</v>
      </c>
      <c r="C2397" t="str">
        <f>IFERROR(VLOOKUP(Table1[[#This Row],[Ticker]],[1]!Table1[[Symbol]:[Industry]],2,FALSE),"-")</f>
        <v>-</v>
      </c>
      <c r="E2397">
        <v>186.19560824999999</v>
      </c>
      <c r="F2397">
        <v>20.440000000000001</v>
      </c>
      <c r="G2397">
        <v>23.592960816089899</v>
      </c>
      <c r="H2397">
        <v>-3.3365684990078899</v>
      </c>
      <c r="I2397">
        <v>1.17051971287031</v>
      </c>
      <c r="J2397">
        <v>-6.2262454195231296</v>
      </c>
      <c r="K2397">
        <v>22.551557397954099</v>
      </c>
      <c r="L2397">
        <v>21.169960808955398</v>
      </c>
      <c r="M2397">
        <v>35.169863320798498</v>
      </c>
      <c r="N2397">
        <v>0.59381077227865997</v>
      </c>
      <c r="O2397">
        <v>50.636007827788603</v>
      </c>
      <c r="P2397">
        <v>66.043866774979605</v>
      </c>
      <c r="Q2397">
        <v>1.6084101992621998E-2</v>
      </c>
    </row>
    <row r="2398" spans="1:17" hidden="1" x14ac:dyDescent="0.3">
      <c r="A2398" t="s">
        <v>4955</v>
      </c>
      <c r="B2398" t="s">
        <v>4956</v>
      </c>
      <c r="C2398" t="str">
        <f>IFERROR(VLOOKUP(Table1[[#This Row],[Ticker]],[1]!Table1[[Symbol]:[Industry]],2,FALSE),"-")</f>
        <v>-</v>
      </c>
      <c r="D2398" t="s">
        <v>62</v>
      </c>
      <c r="E2398">
        <v>186.00165406799999</v>
      </c>
      <c r="F2398">
        <v>119.44</v>
      </c>
      <c r="G2398">
        <v>7.83709429488714</v>
      </c>
      <c r="H2398">
        <v>-7.7095327196942396</v>
      </c>
      <c r="I2398">
        <v>7.8934164742635602</v>
      </c>
      <c r="J2398">
        <v>-7.1910866724530296</v>
      </c>
      <c r="K2398">
        <v>111.10886005527099</v>
      </c>
      <c r="L2398">
        <v>104.620279631337</v>
      </c>
      <c r="M2398">
        <v>53.430374560398803</v>
      </c>
      <c r="N2398">
        <v>0.81598000337171706</v>
      </c>
      <c r="O2398">
        <v>10.892498325519</v>
      </c>
      <c r="P2398">
        <v>47.093596059113203</v>
      </c>
      <c r="Q2398">
        <v>-1.3124336668687999E-2</v>
      </c>
    </row>
    <row r="2399" spans="1:17" hidden="1" x14ac:dyDescent="0.3">
      <c r="A2399" t="s">
        <v>4957</v>
      </c>
      <c r="B2399" t="s">
        <v>4958</v>
      </c>
      <c r="C2399" t="str">
        <f>IFERROR(VLOOKUP(Table1[[#This Row],[Ticker]],[1]!Table1[[Symbol]:[Industry]],2,FALSE),"-")</f>
        <v>-</v>
      </c>
      <c r="D2399" t="s">
        <v>67</v>
      </c>
      <c r="E2399">
        <v>185.62992</v>
      </c>
      <c r="F2399">
        <v>80.8</v>
      </c>
      <c r="G2399">
        <v>229.45173316134799</v>
      </c>
      <c r="H2399">
        <v>-7.06791178258998</v>
      </c>
      <c r="I2399">
        <v>-5.9627496804100399</v>
      </c>
      <c r="J2399">
        <v>-2.4866332311574801</v>
      </c>
      <c r="K2399">
        <v>80.491423788445303</v>
      </c>
      <c r="L2399">
        <v>70.327022470952997</v>
      </c>
      <c r="M2399">
        <v>99.999999971025503</v>
      </c>
      <c r="O2399">
        <v>0</v>
      </c>
      <c r="P2399">
        <v>255.16483516483501</v>
      </c>
    </row>
    <row r="2400" spans="1:17" hidden="1" x14ac:dyDescent="0.3">
      <c r="A2400" t="s">
        <v>4959</v>
      </c>
      <c r="B2400" t="s">
        <v>4960</v>
      </c>
      <c r="C2400" t="str">
        <f>IFERROR(VLOOKUP(Table1[[#This Row],[Ticker]],[1]!Table1[[Symbol]:[Industry]],2,FALSE),"-")</f>
        <v>-</v>
      </c>
      <c r="D2400" t="s">
        <v>286</v>
      </c>
      <c r="E2400">
        <v>185.61472993999999</v>
      </c>
      <c r="F2400">
        <v>33.85</v>
      </c>
      <c r="G2400">
        <v>60.788275406981903</v>
      </c>
      <c r="H2400">
        <v>-13.012356227034401</v>
      </c>
      <c r="I2400">
        <v>-27.3927397601162</v>
      </c>
      <c r="J2400">
        <v>-9.8717535812668995</v>
      </c>
      <c r="K2400">
        <v>35.851102865724798</v>
      </c>
      <c r="L2400">
        <v>33.766789562779103</v>
      </c>
      <c r="M2400">
        <v>41.3970940911098</v>
      </c>
      <c r="N2400">
        <v>1.4729566159138601</v>
      </c>
      <c r="O2400">
        <v>41.063515509601103</v>
      </c>
      <c r="P2400">
        <v>99.000587889476705</v>
      </c>
      <c r="Q2400">
        <v>0.102526896314067</v>
      </c>
    </row>
    <row r="2401" spans="1:17" hidden="1" x14ac:dyDescent="0.3">
      <c r="A2401" t="s">
        <v>4961</v>
      </c>
      <c r="B2401" t="s">
        <v>4962</v>
      </c>
      <c r="C2401" t="str">
        <f>IFERROR(VLOOKUP(Table1[[#This Row],[Ticker]],[1]!Table1[[Symbol]:[Industry]],2,FALSE),"-")</f>
        <v>-</v>
      </c>
      <c r="D2401" t="s">
        <v>49</v>
      </c>
      <c r="E2401">
        <v>185.5282</v>
      </c>
      <c r="F2401">
        <v>112.07</v>
      </c>
      <c r="G2401">
        <v>26.555919735644</v>
      </c>
      <c r="H2401">
        <v>-10.8930483946118</v>
      </c>
      <c r="I2401">
        <v>-16.617337834998199</v>
      </c>
      <c r="J2401">
        <v>-4.2892083384536202</v>
      </c>
      <c r="K2401">
        <v>115.93818877077599</v>
      </c>
      <c r="L2401">
        <v>109.692059546782</v>
      </c>
      <c r="M2401">
        <v>48.428840994334998</v>
      </c>
      <c r="N2401">
        <v>0.31911122731136998</v>
      </c>
      <c r="O2401">
        <v>31.881859552065599</v>
      </c>
      <c r="P2401">
        <v>58.290960451977298</v>
      </c>
      <c r="Q2401">
        <v>-7.2995808993330004E-3</v>
      </c>
    </row>
    <row r="2402" spans="1:17" hidden="1" x14ac:dyDescent="0.3">
      <c r="A2402" t="s">
        <v>4963</v>
      </c>
      <c r="B2402" t="s">
        <v>4964</v>
      </c>
      <c r="C2402" t="str">
        <f>IFERROR(VLOOKUP(Table1[[#This Row],[Ticker]],[1]!Table1[[Symbol]:[Industry]],2,FALSE),"-")</f>
        <v>-</v>
      </c>
      <c r="D2402" t="s">
        <v>388</v>
      </c>
      <c r="E2402">
        <v>185.50953999999999</v>
      </c>
      <c r="F2402">
        <v>329.9</v>
      </c>
      <c r="G2402">
        <v>749.35321099386101</v>
      </c>
      <c r="H2402">
        <v>-13.017002691680799</v>
      </c>
      <c r="I2402">
        <v>65.370467350294902</v>
      </c>
      <c r="J2402">
        <v>-11.4162106959462</v>
      </c>
      <c r="K2402">
        <v>313.94994423168902</v>
      </c>
      <c r="L2402">
        <v>168.26857944968199</v>
      </c>
      <c r="M2402">
        <v>33.686349870784397</v>
      </c>
      <c r="N2402">
        <v>0.94285714285714195</v>
      </c>
      <c r="O2402">
        <v>17.9145195513792</v>
      </c>
      <c r="P2402">
        <v>775.06631299734704</v>
      </c>
    </row>
    <row r="2403" spans="1:17" hidden="1" x14ac:dyDescent="0.3">
      <c r="A2403" t="s">
        <v>4965</v>
      </c>
      <c r="B2403" t="s">
        <v>4966</v>
      </c>
      <c r="C2403" t="str">
        <f>IFERROR(VLOOKUP(Table1[[#This Row],[Ticker]],[1]!Table1[[Symbol]:[Industry]],2,FALSE),"-")</f>
        <v>-</v>
      </c>
      <c r="E2403">
        <v>185.47499999999999</v>
      </c>
      <c r="F2403">
        <v>123.65</v>
      </c>
      <c r="G2403">
        <v>187.48345321434499</v>
      </c>
      <c r="H2403">
        <v>24.474641408899299</v>
      </c>
      <c r="I2403">
        <v>202.24420054781601</v>
      </c>
      <c r="J2403">
        <v>-0.49042767147753902</v>
      </c>
      <c r="K2403">
        <v>103.32187015452899</v>
      </c>
      <c r="L2403">
        <v>70.643297999532095</v>
      </c>
      <c r="M2403">
        <v>100</v>
      </c>
      <c r="N2403">
        <v>3.7992424242424199</v>
      </c>
      <c r="O2403">
        <v>0</v>
      </c>
      <c r="P2403">
        <v>213.19655521783099</v>
      </c>
    </row>
    <row r="2404" spans="1:17" hidden="1" x14ac:dyDescent="0.3">
      <c r="A2404" t="s">
        <v>4967</v>
      </c>
      <c r="B2404" t="s">
        <v>4968</v>
      </c>
      <c r="C2404" t="str">
        <f>IFERROR(VLOOKUP(Table1[[#This Row],[Ticker]],[1]!Table1[[Symbol]:[Industry]],2,FALSE),"-")</f>
        <v>-</v>
      </c>
      <c r="D2404" t="s">
        <v>67</v>
      </c>
      <c r="E2404">
        <v>185.32398437500001</v>
      </c>
      <c r="F2404">
        <v>148.75</v>
      </c>
      <c r="G2404">
        <v>38.108483899597303</v>
      </c>
      <c r="H2404">
        <v>-2.3924058509779802</v>
      </c>
      <c r="I2404">
        <v>16.6205441292988</v>
      </c>
      <c r="J2404">
        <v>-5.8060015843640604</v>
      </c>
      <c r="K2404">
        <v>145.42989784738199</v>
      </c>
      <c r="L2404">
        <v>130.725510485489</v>
      </c>
      <c r="M2404">
        <v>50.815690635056498</v>
      </c>
      <c r="N2404">
        <v>2.7185060306518398</v>
      </c>
      <c r="O2404">
        <v>11.2605042016806</v>
      </c>
      <c r="P2404">
        <v>74.568712592418706</v>
      </c>
      <c r="Q2404">
        <v>6.8372168010663995E-2</v>
      </c>
    </row>
    <row r="2405" spans="1:17" hidden="1" x14ac:dyDescent="0.3">
      <c r="A2405" t="s">
        <v>4969</v>
      </c>
      <c r="B2405" t="s">
        <v>4970</v>
      </c>
      <c r="C2405" t="str">
        <f>IFERROR(VLOOKUP(Table1[[#This Row],[Ticker]],[1]!Table1[[Symbol]:[Industry]],2,FALSE),"-")</f>
        <v>-</v>
      </c>
      <c r="D2405" t="s">
        <v>162</v>
      </c>
      <c r="E2405">
        <v>185.32191241999999</v>
      </c>
      <c r="F2405">
        <v>159.86000000000001</v>
      </c>
      <c r="G2405">
        <v>37.886080000603599</v>
      </c>
      <c r="H2405">
        <v>9.8601225890534003</v>
      </c>
      <c r="I2405">
        <v>29.2142389292835</v>
      </c>
      <c r="J2405">
        <v>-7.83125093447903</v>
      </c>
      <c r="K2405">
        <v>153.43283730123699</v>
      </c>
      <c r="L2405">
        <v>138.40311397178101</v>
      </c>
      <c r="M2405">
        <v>54.842469904702398</v>
      </c>
      <c r="N2405">
        <v>3.8245357988259401</v>
      </c>
      <c r="O2405">
        <v>31.740272738646301</v>
      </c>
      <c r="Q2405">
        <v>8.4609404016660006E-2</v>
      </c>
    </row>
    <row r="2406" spans="1:17" hidden="1" x14ac:dyDescent="0.3">
      <c r="A2406" t="s">
        <v>4971</v>
      </c>
      <c r="B2406" t="s">
        <v>4972</v>
      </c>
      <c r="C2406" t="str">
        <f>IFERROR(VLOOKUP(Table1[[#This Row],[Ticker]],[1]!Table1[[Symbol]:[Industry]],2,FALSE),"-")</f>
        <v>-</v>
      </c>
      <c r="D2406" t="s">
        <v>62</v>
      </c>
      <c r="E2406">
        <v>184.765005</v>
      </c>
      <c r="F2406">
        <v>46.1</v>
      </c>
      <c r="G2406">
        <v>-4.9746791840386404</v>
      </c>
      <c r="H2406">
        <v>-11.371865654089101</v>
      </c>
      <c r="I2406">
        <v>-19.683299037466998</v>
      </c>
      <c r="J2406">
        <v>-3.5722015581051201</v>
      </c>
      <c r="K2406">
        <v>51.375270269062497</v>
      </c>
      <c r="L2406">
        <v>53.237232151998299</v>
      </c>
      <c r="M2406">
        <v>41.948832486459203</v>
      </c>
      <c r="N2406">
        <v>0.98706888898205303</v>
      </c>
      <c r="O2406">
        <v>60.303687635574803</v>
      </c>
      <c r="P2406">
        <v>38.205468032568497</v>
      </c>
      <c r="Q2406">
        <v>0.135385009673476</v>
      </c>
    </row>
    <row r="2407" spans="1:17" hidden="1" x14ac:dyDescent="0.3">
      <c r="A2407" t="s">
        <v>4973</v>
      </c>
      <c r="B2407" t="s">
        <v>4974</v>
      </c>
      <c r="C2407" t="str">
        <f>IFERROR(VLOOKUP(Table1[[#This Row],[Ticker]],[1]!Table1[[Symbol]:[Industry]],2,FALSE),"-")</f>
        <v>-</v>
      </c>
      <c r="D2407" t="s">
        <v>278</v>
      </c>
      <c r="E2407">
        <v>184.63910849999999</v>
      </c>
      <c r="F2407">
        <v>208.08</v>
      </c>
      <c r="G2407">
        <v>-14.766687713963501</v>
      </c>
      <c r="H2407">
        <v>5.2497543438281697</v>
      </c>
      <c r="I2407">
        <v>-21.185314117814801</v>
      </c>
      <c r="J2407">
        <v>1.5153677693427601</v>
      </c>
      <c r="K2407">
        <v>193.74142987964399</v>
      </c>
      <c r="L2407">
        <v>197.86456853151799</v>
      </c>
      <c r="M2407">
        <v>71.784857900141006</v>
      </c>
      <c r="N2407">
        <v>2.1322734824749299</v>
      </c>
      <c r="O2407">
        <v>26.609957708573599</v>
      </c>
      <c r="P2407">
        <v>27.931140485705502</v>
      </c>
      <c r="Q2407">
        <v>-2.4576061920280001E-2</v>
      </c>
    </row>
    <row r="2408" spans="1:17" hidden="1" x14ac:dyDescent="0.3">
      <c r="A2408" t="s">
        <v>4975</v>
      </c>
      <c r="B2408" t="s">
        <v>4976</v>
      </c>
      <c r="C2408" t="str">
        <f>IFERROR(VLOOKUP(Table1[[#This Row],[Ticker]],[1]!Table1[[Symbol]:[Industry]],2,FALSE),"-")</f>
        <v>-</v>
      </c>
      <c r="D2408" t="s">
        <v>613</v>
      </c>
      <c r="E2408">
        <v>184.56081235799999</v>
      </c>
      <c r="F2408">
        <v>244.21</v>
      </c>
      <c r="G2408">
        <v>7.1121565702751903</v>
      </c>
      <c r="H2408">
        <v>7.7689809655911901</v>
      </c>
      <c r="I2408">
        <v>-29.317723214223602</v>
      </c>
      <c r="J2408">
        <v>3.3580563643432599</v>
      </c>
      <c r="K2408">
        <v>220.68053465006599</v>
      </c>
      <c r="L2408">
        <v>225.00277177834599</v>
      </c>
      <c r="M2408">
        <v>83.431078951967393</v>
      </c>
      <c r="N2408">
        <v>1.36034889305396</v>
      </c>
      <c r="O2408">
        <v>42.909790753859298</v>
      </c>
      <c r="P2408">
        <v>42.854635858438101</v>
      </c>
      <c r="Q2408">
        <v>-2.9965865496675001E-2</v>
      </c>
    </row>
    <row r="2409" spans="1:17" hidden="1" x14ac:dyDescent="0.3">
      <c r="A2409" t="s">
        <v>4977</v>
      </c>
      <c r="B2409" t="s">
        <v>4978</v>
      </c>
      <c r="C2409" t="str">
        <f>IFERROR(VLOOKUP(Table1[[#This Row],[Ticker]],[1]!Table1[[Symbol]:[Industry]],2,FALSE),"-")</f>
        <v>-</v>
      </c>
      <c r="D2409" t="s">
        <v>275</v>
      </c>
      <c r="E2409">
        <v>184.18342591999999</v>
      </c>
      <c r="F2409">
        <v>120</v>
      </c>
      <c r="G2409">
        <v>-35.487538093711898</v>
      </c>
      <c r="H2409">
        <v>-13.557230605645101</v>
      </c>
      <c r="I2409">
        <v>-18.9983316815092</v>
      </c>
      <c r="J2409">
        <v>-8.9382461343832897</v>
      </c>
      <c r="K2409">
        <v>126.076865302972</v>
      </c>
      <c r="M2409">
        <v>43.332276245359402</v>
      </c>
      <c r="N2409">
        <v>0.75841951736939806</v>
      </c>
      <c r="O2409">
        <v>38.25</v>
      </c>
      <c r="P2409">
        <v>8.1081081081081106</v>
      </c>
    </row>
    <row r="2410" spans="1:17" hidden="1" x14ac:dyDescent="0.3">
      <c r="A2410" t="s">
        <v>4979</v>
      </c>
      <c r="B2410" t="s">
        <v>4980</v>
      </c>
      <c r="C2410" t="str">
        <f>IFERROR(VLOOKUP(Table1[[#This Row],[Ticker]],[1]!Table1[[Symbol]:[Industry]],2,FALSE),"-")</f>
        <v>-</v>
      </c>
      <c r="D2410" t="s">
        <v>67</v>
      </c>
      <c r="E2410">
        <v>184.06729432</v>
      </c>
      <c r="F2410">
        <v>133.80000000000001</v>
      </c>
      <c r="G2410">
        <v>-55.697403416359201</v>
      </c>
      <c r="H2410">
        <v>2.43795086397617</v>
      </c>
      <c r="I2410">
        <v>-23.501374277858101</v>
      </c>
      <c r="J2410">
        <v>-4.1783625544657497</v>
      </c>
      <c r="K2410">
        <v>127.24752075262801</v>
      </c>
      <c r="L2410">
        <v>139.38326598625599</v>
      </c>
      <c r="M2410">
        <v>57.016042899459897</v>
      </c>
      <c r="N2410">
        <v>0.93504604361520505</v>
      </c>
      <c r="O2410">
        <v>49.476831091180799</v>
      </c>
      <c r="P2410">
        <v>20.1077199281867</v>
      </c>
      <c r="Q2410">
        <v>3.2226998037E-4</v>
      </c>
    </row>
    <row r="2411" spans="1:17" hidden="1" x14ac:dyDescent="0.3">
      <c r="A2411" t="s">
        <v>4981</v>
      </c>
      <c r="B2411" t="s">
        <v>4982</v>
      </c>
      <c r="C2411" t="str">
        <f>IFERROR(VLOOKUP(Table1[[#This Row],[Ticker]],[1]!Table1[[Symbol]:[Industry]],2,FALSE),"-")</f>
        <v>-</v>
      </c>
      <c r="D2411" t="s">
        <v>1283</v>
      </c>
      <c r="E2411">
        <v>183.70820789999999</v>
      </c>
      <c r="F2411">
        <v>122.48</v>
      </c>
      <c r="G2411">
        <v>-18.2179291054698</v>
      </c>
      <c r="H2411">
        <v>-4.4148505581001798</v>
      </c>
      <c r="I2411">
        <v>-6.82040432143486</v>
      </c>
      <c r="J2411">
        <v>0.96873493009302702</v>
      </c>
      <c r="K2411">
        <v>121.142998903639</v>
      </c>
      <c r="L2411">
        <v>118.455720062075</v>
      </c>
      <c r="M2411">
        <v>62.4894939835931</v>
      </c>
      <c r="N2411">
        <v>0.21537051672882601</v>
      </c>
      <c r="O2411">
        <v>2.6698236446766699</v>
      </c>
      <c r="P2411">
        <v>10.9420289855072</v>
      </c>
    </row>
    <row r="2412" spans="1:17" hidden="1" x14ac:dyDescent="0.3">
      <c r="A2412" t="s">
        <v>4983</v>
      </c>
      <c r="B2412" t="s">
        <v>4984</v>
      </c>
      <c r="C2412" t="str">
        <f>IFERROR(VLOOKUP(Table1[[#This Row],[Ticker]],[1]!Table1[[Symbol]:[Industry]],2,FALSE),"-")</f>
        <v>-</v>
      </c>
      <c r="D2412" t="s">
        <v>1549</v>
      </c>
      <c r="E2412">
        <v>183.24359999999999</v>
      </c>
      <c r="F2412">
        <v>181.05</v>
      </c>
      <c r="G2412">
        <v>-39.498816289200597</v>
      </c>
      <c r="H2412">
        <v>6.6900500008495003</v>
      </c>
      <c r="I2412">
        <v>-24.7380689557293</v>
      </c>
      <c r="J2412">
        <v>9.1383667688425003</v>
      </c>
      <c r="K2412">
        <v>161.002272876315</v>
      </c>
      <c r="M2412">
        <v>67.784575836377797</v>
      </c>
      <c r="N2412">
        <v>1.4102843892791299</v>
      </c>
      <c r="O2412">
        <v>15.9900579950289</v>
      </c>
      <c r="P2412">
        <v>56.077586206896498</v>
      </c>
    </row>
    <row r="2413" spans="1:17" hidden="1" x14ac:dyDescent="0.3">
      <c r="A2413" t="s">
        <v>4985</v>
      </c>
      <c r="B2413" t="s">
        <v>4986</v>
      </c>
      <c r="C2413" t="str">
        <f>IFERROR(VLOOKUP(Table1[[#This Row],[Ticker]],[1]!Table1[[Symbol]:[Industry]],2,FALSE),"-")</f>
        <v>-</v>
      </c>
      <c r="E2413">
        <v>183.16120570999999</v>
      </c>
      <c r="F2413">
        <v>2.2599999999999998</v>
      </c>
      <c r="G2413">
        <v>-32.164714906712099</v>
      </c>
      <c r="H2413">
        <v>-8.3284159842706398</v>
      </c>
      <c r="I2413">
        <v>7.9950137510375798</v>
      </c>
      <c r="J2413">
        <v>-2.0592828038070499</v>
      </c>
      <c r="K2413">
        <v>2.3827814465887398</v>
      </c>
      <c r="L2413">
        <v>2.2918815511328101</v>
      </c>
      <c r="M2413">
        <v>56.5207720439399</v>
      </c>
      <c r="N2413">
        <v>0.872024073579308</v>
      </c>
      <c r="O2413">
        <v>51.327433628318502</v>
      </c>
      <c r="P2413">
        <v>45.806451612903103</v>
      </c>
      <c r="Q2413">
        <v>-7.4246981996513001E-2</v>
      </c>
    </row>
    <row r="2414" spans="1:17" hidden="1" x14ac:dyDescent="0.3">
      <c r="A2414" t="s">
        <v>4987</v>
      </c>
      <c r="B2414" t="s">
        <v>4988</v>
      </c>
      <c r="C2414" t="str">
        <f>IFERROR(VLOOKUP(Table1[[#This Row],[Ticker]],[1]!Table1[[Symbol]:[Industry]],2,FALSE),"-")</f>
        <v>-</v>
      </c>
      <c r="D2414" t="s">
        <v>62</v>
      </c>
      <c r="E2414">
        <v>182.80875</v>
      </c>
      <c r="F2414">
        <v>177.85</v>
      </c>
      <c r="G2414">
        <v>-25.6003306474108</v>
      </c>
      <c r="H2414">
        <v>-7.6265710004670701</v>
      </c>
      <c r="I2414">
        <v>-17.223764419685601</v>
      </c>
      <c r="J2414">
        <v>-3.0730616031206299</v>
      </c>
      <c r="K2414">
        <v>184.858567132453</v>
      </c>
      <c r="L2414">
        <v>182.11241709048701</v>
      </c>
      <c r="M2414">
        <v>47.511518111352302</v>
      </c>
      <c r="N2414">
        <v>0.40680491051948398</v>
      </c>
      <c r="O2414">
        <v>29.322462749507999</v>
      </c>
      <c r="P2414">
        <v>19.6837146702557</v>
      </c>
      <c r="Q2414">
        <v>-4.0431525982087997E-2</v>
      </c>
    </row>
    <row r="2415" spans="1:17" hidden="1" x14ac:dyDescent="0.3">
      <c r="A2415" t="s">
        <v>4989</v>
      </c>
      <c r="B2415" t="s">
        <v>4990</v>
      </c>
      <c r="C2415" t="str">
        <f>IFERROR(VLOOKUP(Table1[[#This Row],[Ticker]],[1]!Table1[[Symbol]:[Industry]],2,FALSE),"-")</f>
        <v>-</v>
      </c>
      <c r="E2415">
        <v>182.7225675</v>
      </c>
      <c r="F2415">
        <v>249.5</v>
      </c>
      <c r="G2415">
        <v>145.77020396257799</v>
      </c>
      <c r="H2415">
        <v>6.9386028753904698</v>
      </c>
      <c r="I2415">
        <v>-17.419083817156501</v>
      </c>
      <c r="J2415">
        <v>0.88889419500284905</v>
      </c>
      <c r="K2415">
        <v>237.209530269678</v>
      </c>
      <c r="M2415">
        <v>51.313087468318201</v>
      </c>
      <c r="N2415">
        <v>1.3793446584689699</v>
      </c>
      <c r="O2415">
        <v>41.743486973947803</v>
      </c>
      <c r="P2415">
        <v>189.779326364692</v>
      </c>
    </row>
    <row r="2416" spans="1:17" hidden="1" x14ac:dyDescent="0.3">
      <c r="A2416" t="s">
        <v>4991</v>
      </c>
      <c r="B2416" t="s">
        <v>4992</v>
      </c>
      <c r="C2416" t="str">
        <f>IFERROR(VLOOKUP(Table1[[#This Row],[Ticker]],[1]!Table1[[Symbol]:[Industry]],2,FALSE),"-")</f>
        <v>-</v>
      </c>
      <c r="E2416">
        <v>182.40288819099999</v>
      </c>
      <c r="F2416">
        <v>12.38</v>
      </c>
      <c r="G2416">
        <v>69.555036797775401</v>
      </c>
      <c r="H2416">
        <v>3.7996681260858298</v>
      </c>
      <c r="I2416">
        <v>-12.5421797892519</v>
      </c>
      <c r="J2416">
        <v>-9.1020178465421004</v>
      </c>
      <c r="K2416">
        <v>11.717559194295401</v>
      </c>
      <c r="L2416">
        <v>11.494756722518201</v>
      </c>
      <c r="M2416">
        <v>46.421831389285302</v>
      </c>
      <c r="N2416">
        <v>1.5043140542544</v>
      </c>
      <c r="O2416">
        <v>41.437802907915902</v>
      </c>
      <c r="P2416">
        <v>115.304347826086</v>
      </c>
      <c r="Q2416">
        <v>9.5249627311271998E-2</v>
      </c>
    </row>
    <row r="2417" spans="1:17" hidden="1" x14ac:dyDescent="0.3">
      <c r="A2417" t="s">
        <v>4993</v>
      </c>
      <c r="B2417" t="s">
        <v>4994</v>
      </c>
      <c r="C2417" t="str">
        <f>IFERROR(VLOOKUP(Table1[[#This Row],[Ticker]],[1]!Table1[[Symbol]:[Industry]],2,FALSE),"-")</f>
        <v>-</v>
      </c>
      <c r="D2417" t="s">
        <v>381</v>
      </c>
      <c r="E2417">
        <v>182.116401</v>
      </c>
      <c r="F2417">
        <v>26.7</v>
      </c>
      <c r="G2417">
        <v>-69.247721036050393</v>
      </c>
      <c r="H2417">
        <v>-11.8714052323716</v>
      </c>
      <c r="I2417">
        <v>-49.103848763135197</v>
      </c>
      <c r="J2417">
        <v>-7.1860867830700501</v>
      </c>
      <c r="K2417">
        <v>28.427772695263901</v>
      </c>
      <c r="L2417">
        <v>35.993457585296802</v>
      </c>
      <c r="M2417">
        <v>35.6315002913881</v>
      </c>
      <c r="N2417">
        <v>0.88288593336379995</v>
      </c>
      <c r="O2417">
        <v>119.101123595505</v>
      </c>
      <c r="P2417">
        <v>23.955431754874599</v>
      </c>
      <c r="Q2417">
        <v>9.7783944022683006E-2</v>
      </c>
    </row>
    <row r="2418" spans="1:17" hidden="1" x14ac:dyDescent="0.3">
      <c r="A2418" t="s">
        <v>4995</v>
      </c>
      <c r="B2418" t="s">
        <v>4996</v>
      </c>
      <c r="C2418" t="str">
        <f>IFERROR(VLOOKUP(Table1[[#This Row],[Ticker]],[1]!Table1[[Symbol]:[Industry]],2,FALSE),"-")</f>
        <v>-</v>
      </c>
      <c r="D2418" t="s">
        <v>46</v>
      </c>
      <c r="E2418">
        <v>181.70383774999999</v>
      </c>
      <c r="F2418">
        <v>16.899999999999999</v>
      </c>
      <c r="G2418">
        <v>-75.490219388330303</v>
      </c>
      <c r="H2418">
        <v>-23.284127998806198</v>
      </c>
      <c r="I2418">
        <v>-46.3252036183898</v>
      </c>
      <c r="J2418">
        <v>-9.8235897528966003</v>
      </c>
      <c r="K2418">
        <v>19.9215124483738</v>
      </c>
      <c r="L2418">
        <v>23.176908464041801</v>
      </c>
      <c r="M2418">
        <v>41.088700233344397</v>
      </c>
      <c r="N2418">
        <v>0.30921052631578899</v>
      </c>
      <c r="O2418">
        <v>117.455621301775</v>
      </c>
      <c r="P2418">
        <v>6.6246056782334399</v>
      </c>
      <c r="Q2418">
        <v>0.249631378775723</v>
      </c>
    </row>
    <row r="2419" spans="1:17" hidden="1" x14ac:dyDescent="0.3">
      <c r="A2419" t="s">
        <v>4997</v>
      </c>
      <c r="B2419" t="s">
        <v>4998</v>
      </c>
      <c r="C2419" t="str">
        <f>IFERROR(VLOOKUP(Table1[[#This Row],[Ticker]],[1]!Table1[[Symbol]:[Industry]],2,FALSE),"-")</f>
        <v>-</v>
      </c>
      <c r="D2419" t="s">
        <v>46</v>
      </c>
      <c r="E2419">
        <v>181.417964442</v>
      </c>
      <c r="F2419">
        <v>122.28</v>
      </c>
      <c r="G2419">
        <v>121.31720102681599</v>
      </c>
      <c r="H2419">
        <v>5.89038113690565</v>
      </c>
      <c r="I2419">
        <v>96.653757384314304</v>
      </c>
      <c r="J2419">
        <v>5.7375095065062904</v>
      </c>
      <c r="K2419">
        <v>106.658929610584</v>
      </c>
      <c r="L2419">
        <v>88.838883380342196</v>
      </c>
      <c r="M2419">
        <v>84.197839552153297</v>
      </c>
      <c r="N2419">
        <v>1.1194156245576199</v>
      </c>
      <c r="O2419">
        <v>15.840693490350001</v>
      </c>
      <c r="P2419">
        <v>153.692946058091</v>
      </c>
      <c r="Q2419">
        <v>4.0272565104584997E-2</v>
      </c>
    </row>
    <row r="2420" spans="1:17" hidden="1" x14ac:dyDescent="0.3">
      <c r="A2420" t="s">
        <v>4999</v>
      </c>
      <c r="B2420" t="s">
        <v>5000</v>
      </c>
      <c r="C2420" t="str">
        <f>IFERROR(VLOOKUP(Table1[[#This Row],[Ticker]],[1]!Table1[[Symbol]:[Industry]],2,FALSE),"-")</f>
        <v>-</v>
      </c>
      <c r="D2420" t="s">
        <v>126</v>
      </c>
      <c r="E2420">
        <v>181.36376999999999</v>
      </c>
      <c r="F2420">
        <v>174.95</v>
      </c>
      <c r="G2420">
        <v>-19.875231465071298</v>
      </c>
      <c r="H2420">
        <v>-8.24680951321184</v>
      </c>
      <c r="I2420">
        <v>-3.8510384777897499</v>
      </c>
      <c r="J2420">
        <v>3.6209617055513701</v>
      </c>
      <c r="K2420">
        <v>158.57053480514199</v>
      </c>
      <c r="L2420">
        <v>152.14262145451301</v>
      </c>
      <c r="M2420">
        <v>57.267248605123399</v>
      </c>
      <c r="N2420">
        <v>2.1279386788236301</v>
      </c>
      <c r="O2420">
        <v>14.461274649899901</v>
      </c>
      <c r="P2420">
        <v>45.7916666666666</v>
      </c>
      <c r="Q2420">
        <v>0.10158568259886</v>
      </c>
    </row>
    <row r="2421" spans="1:17" hidden="1" x14ac:dyDescent="0.3">
      <c r="A2421" t="s">
        <v>5001</v>
      </c>
      <c r="B2421" t="s">
        <v>5002</v>
      </c>
      <c r="C2421" t="str">
        <f>IFERROR(VLOOKUP(Table1[[#This Row],[Ticker]],[1]!Table1[[Symbol]:[Industry]],2,FALSE),"-")</f>
        <v>-</v>
      </c>
      <c r="D2421" t="s">
        <v>169</v>
      </c>
      <c r="E2421">
        <v>181.33271635</v>
      </c>
      <c r="F2421">
        <v>28.1</v>
      </c>
      <c r="G2421">
        <v>3.1505343601499902</v>
      </c>
      <c r="H2421">
        <v>-6.9955790520293899</v>
      </c>
      <c r="I2421">
        <v>0.11483900587429099</v>
      </c>
      <c r="J2421">
        <v>-5.9072265993948196</v>
      </c>
      <c r="K2421">
        <v>27.448194442248202</v>
      </c>
      <c r="L2421">
        <v>27.2183919249231</v>
      </c>
      <c r="M2421">
        <v>44.8636075439167</v>
      </c>
      <c r="N2421">
        <v>1.4226603635769099</v>
      </c>
      <c r="O2421">
        <v>63.701067615658303</v>
      </c>
      <c r="P2421">
        <v>28.899082568807302</v>
      </c>
      <c r="Q2421">
        <v>2.6966460530658001E-2</v>
      </c>
    </row>
    <row r="2422" spans="1:17" hidden="1" x14ac:dyDescent="0.3">
      <c r="A2422" t="s">
        <v>5003</v>
      </c>
      <c r="B2422" t="s">
        <v>5004</v>
      </c>
      <c r="C2422" t="str">
        <f>IFERROR(VLOOKUP(Table1[[#This Row],[Ticker]],[1]!Table1[[Symbol]:[Industry]],2,FALSE),"-")</f>
        <v>-</v>
      </c>
      <c r="D2422" t="s">
        <v>49</v>
      </c>
      <c r="E2422">
        <v>181.18711610999901</v>
      </c>
      <c r="F2422">
        <v>1.48</v>
      </c>
      <c r="G2422">
        <v>-36.672834615295997</v>
      </c>
      <c r="H2422">
        <v>-8.4472221274175592</v>
      </c>
      <c r="I2422">
        <v>-33.360121660306298</v>
      </c>
      <c r="J2422">
        <v>-2.4866332311574801</v>
      </c>
      <c r="K2422">
        <v>1.4868786425198499</v>
      </c>
      <c r="L2422">
        <v>1.721040322163</v>
      </c>
      <c r="M2422">
        <v>47.931107943178397</v>
      </c>
      <c r="N2422">
        <v>1.54570272892539</v>
      </c>
      <c r="O2422">
        <v>100.675675675675</v>
      </c>
      <c r="P2422">
        <v>13.846153846153801</v>
      </c>
      <c r="Q2422">
        <v>5.404203605308E-2</v>
      </c>
    </row>
    <row r="2423" spans="1:17" hidden="1" x14ac:dyDescent="0.3">
      <c r="A2423" t="s">
        <v>5005</v>
      </c>
      <c r="B2423" t="s">
        <v>5006</v>
      </c>
      <c r="C2423" t="str">
        <f>IFERROR(VLOOKUP(Table1[[#This Row],[Ticker]],[1]!Table1[[Symbol]:[Industry]],2,FALSE),"-")</f>
        <v>-</v>
      </c>
      <c r="D2423" t="s">
        <v>278</v>
      </c>
      <c r="E2423">
        <v>180.830805</v>
      </c>
      <c r="F2423">
        <v>80.150000000000006</v>
      </c>
      <c r="G2423">
        <v>-51.465765273518798</v>
      </c>
      <c r="H2423">
        <v>-12.5747953870956</v>
      </c>
      <c r="I2423">
        <v>-30.7622596224912</v>
      </c>
      <c r="J2423">
        <v>-7.0981303884537601</v>
      </c>
      <c r="K2423">
        <v>79.310324826600194</v>
      </c>
      <c r="L2423">
        <v>87.084241989362496</v>
      </c>
      <c r="M2423">
        <v>41.010716247872203</v>
      </c>
      <c r="N2423">
        <v>1.0698714365567299</v>
      </c>
      <c r="O2423">
        <v>47.161572052401702</v>
      </c>
      <c r="P2423">
        <v>19.537658463832901</v>
      </c>
    </row>
    <row r="2424" spans="1:17" hidden="1" x14ac:dyDescent="0.3">
      <c r="A2424" t="s">
        <v>5007</v>
      </c>
      <c r="B2424" t="s">
        <v>5008</v>
      </c>
      <c r="C2424" t="str">
        <f>IFERROR(VLOOKUP(Table1[[#This Row],[Ticker]],[1]!Table1[[Symbol]:[Industry]],2,FALSE),"-")</f>
        <v>-</v>
      </c>
      <c r="D2424" t="s">
        <v>1152</v>
      </c>
      <c r="E2424">
        <v>180.625484</v>
      </c>
      <c r="F2424">
        <v>106</v>
      </c>
      <c r="G2424">
        <v>196.475347844537</v>
      </c>
      <c r="H2424">
        <v>-9.8202053605716308</v>
      </c>
      <c r="I2424">
        <v>41.2371643536748</v>
      </c>
      <c r="J2424">
        <v>-1.7740441575232799</v>
      </c>
      <c r="K2424">
        <v>107.031490392828</v>
      </c>
      <c r="L2424">
        <v>83.873751334230306</v>
      </c>
      <c r="M2424">
        <v>43.498127839884397</v>
      </c>
      <c r="N2424">
        <v>1.0853932584269601</v>
      </c>
      <c r="O2424">
        <v>21.698113207547099</v>
      </c>
      <c r="P2424">
        <v>265.51724137931001</v>
      </c>
    </row>
    <row r="2425" spans="1:17" hidden="1" x14ac:dyDescent="0.3">
      <c r="A2425" t="s">
        <v>5009</v>
      </c>
      <c r="B2425" t="s">
        <v>5010</v>
      </c>
      <c r="C2425" t="str">
        <f>IFERROR(VLOOKUP(Table1[[#This Row],[Ticker]],[1]!Table1[[Symbol]:[Industry]],2,FALSE),"-")</f>
        <v>-</v>
      </c>
      <c r="D2425" t="s">
        <v>1657</v>
      </c>
      <c r="E2425">
        <v>180.49378477499999</v>
      </c>
      <c r="F2425">
        <v>435.15</v>
      </c>
      <c r="G2425">
        <v>-29.2382100846303</v>
      </c>
      <c r="H2425">
        <v>-2.7808535914866299</v>
      </c>
      <c r="I2425">
        <v>-4.7793645516790697</v>
      </c>
      <c r="J2425">
        <v>-3.2792693855936998</v>
      </c>
      <c r="K2425">
        <v>392.15707481438102</v>
      </c>
      <c r="L2425">
        <v>411.15067155389698</v>
      </c>
      <c r="M2425">
        <v>48.663677219607102</v>
      </c>
      <c r="N2425">
        <v>3.6690707989874598</v>
      </c>
      <c r="O2425">
        <v>26.393197747902999</v>
      </c>
      <c r="P2425">
        <v>20.875</v>
      </c>
      <c r="Q2425">
        <v>-0.16145253884744101</v>
      </c>
    </row>
    <row r="2426" spans="1:17" hidden="1" x14ac:dyDescent="0.3">
      <c r="A2426" t="s">
        <v>5011</v>
      </c>
      <c r="B2426" t="s">
        <v>5012</v>
      </c>
      <c r="C2426" t="str">
        <f>IFERROR(VLOOKUP(Table1[[#This Row],[Ticker]],[1]!Table1[[Symbol]:[Industry]],2,FALSE),"-")</f>
        <v>-</v>
      </c>
      <c r="D2426" t="s">
        <v>80</v>
      </c>
      <c r="E2426">
        <v>180.36120148499899</v>
      </c>
      <c r="F2426">
        <v>229.3</v>
      </c>
      <c r="G2426">
        <v>1804.42157813119</v>
      </c>
      <c r="H2426">
        <v>27.130834860203201</v>
      </c>
      <c r="I2426">
        <v>163.88882955628199</v>
      </c>
      <c r="J2426">
        <v>5.7183715811620397</v>
      </c>
      <c r="K2426">
        <v>190.72810260878899</v>
      </c>
      <c r="M2426">
        <v>92.714875313656407</v>
      </c>
      <c r="N2426">
        <v>1.5107720647124701</v>
      </c>
      <c r="O2426">
        <v>2.4858264282599101</v>
      </c>
      <c r="P2426">
        <v>1925.6183745583</v>
      </c>
    </row>
    <row r="2427" spans="1:17" hidden="1" x14ac:dyDescent="0.3">
      <c r="A2427" t="s">
        <v>5013</v>
      </c>
      <c r="B2427" t="s">
        <v>5014</v>
      </c>
      <c r="C2427" t="str">
        <f>IFERROR(VLOOKUP(Table1[[#This Row],[Ticker]],[1]!Table1[[Symbol]:[Industry]],2,FALSE),"-")</f>
        <v>-</v>
      </c>
      <c r="D2427" t="s">
        <v>278</v>
      </c>
      <c r="E2427">
        <v>180.00544253999999</v>
      </c>
      <c r="F2427">
        <v>19.55</v>
      </c>
      <c r="G2427">
        <v>170.05089194507599</v>
      </c>
      <c r="H2427">
        <v>44.932088217409998</v>
      </c>
      <c r="I2427">
        <v>95.925952208291804</v>
      </c>
      <c r="J2427">
        <v>23.750654904435699</v>
      </c>
      <c r="K2427">
        <v>13.132683424977399</v>
      </c>
      <c r="L2427">
        <v>10.628761406362001</v>
      </c>
      <c r="M2427">
        <v>91.0319636927197</v>
      </c>
      <c r="N2427">
        <v>1.8377699382896</v>
      </c>
      <c r="O2427">
        <v>0</v>
      </c>
      <c r="P2427">
        <v>262.03703703703701</v>
      </c>
    </row>
    <row r="2428" spans="1:17" hidden="1" x14ac:dyDescent="0.3">
      <c r="A2428" t="s">
        <v>5015</v>
      </c>
      <c r="B2428" t="s">
        <v>5016</v>
      </c>
      <c r="C2428" t="str">
        <f>IFERROR(VLOOKUP(Table1[[#This Row],[Ticker]],[1]!Table1[[Symbol]:[Industry]],2,FALSE),"-")</f>
        <v>-</v>
      </c>
      <c r="D2428" t="s">
        <v>983</v>
      </c>
      <c r="E2428">
        <v>179.87192529000001</v>
      </c>
      <c r="F2428">
        <v>187.05</v>
      </c>
      <c r="G2428">
        <v>123.95320872796</v>
      </c>
      <c r="H2428">
        <v>5.0900484164149802</v>
      </c>
      <c r="I2428">
        <v>79.042566609822401</v>
      </c>
      <c r="J2428">
        <v>12.385978233810601</v>
      </c>
      <c r="K2428">
        <v>144.50456495208201</v>
      </c>
      <c r="L2428">
        <v>116.109614573549</v>
      </c>
      <c r="M2428">
        <v>74.4485773380475</v>
      </c>
      <c r="N2428">
        <v>1.48564973400206</v>
      </c>
      <c r="O2428">
        <v>0.16038492381715799</v>
      </c>
      <c r="P2428">
        <v>156.23287671232799</v>
      </c>
      <c r="Q2428">
        <v>3.7198580425117998E-2</v>
      </c>
    </row>
    <row r="2429" spans="1:17" hidden="1" x14ac:dyDescent="0.3">
      <c r="A2429" t="s">
        <v>5017</v>
      </c>
      <c r="B2429" t="s">
        <v>5018</v>
      </c>
      <c r="C2429" t="str">
        <f>IFERROR(VLOOKUP(Table1[[#This Row],[Ticker]],[1]!Table1[[Symbol]:[Industry]],2,FALSE),"-")</f>
        <v>-</v>
      </c>
      <c r="D2429" t="s">
        <v>5019</v>
      </c>
      <c r="E2429">
        <v>179.82900768499999</v>
      </c>
      <c r="F2429">
        <v>78.099999999999994</v>
      </c>
      <c r="G2429">
        <v>-51.332149622533997</v>
      </c>
      <c r="H2429">
        <v>-15.597323547295799</v>
      </c>
      <c r="I2429">
        <v>-46.672519279068503</v>
      </c>
      <c r="J2429">
        <v>-2.8071460516703</v>
      </c>
      <c r="K2429">
        <v>86.312179932212203</v>
      </c>
      <c r="M2429">
        <v>25.0152815012367</v>
      </c>
      <c r="N2429">
        <v>0.75233068613426701</v>
      </c>
      <c r="O2429">
        <v>94.622279129321399</v>
      </c>
      <c r="P2429">
        <v>10.3886925795053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480</v>
      </c>
      <c r="E2430">
        <v>179.19102471599999</v>
      </c>
      <c r="F2430">
        <v>64.02</v>
      </c>
      <c r="G2430">
        <v>-33.372061541058599</v>
      </c>
      <c r="H2430">
        <v>-3.2191722867916601</v>
      </c>
      <c r="I2430">
        <v>-20.656162850550999</v>
      </c>
      <c r="J2430">
        <v>-1.7858509625786101</v>
      </c>
      <c r="K2430">
        <v>60.685060442525803</v>
      </c>
      <c r="L2430">
        <v>63.530506525283599</v>
      </c>
      <c r="M2430">
        <v>55.441147309249999</v>
      </c>
      <c r="N2430">
        <v>1.4039586900485299</v>
      </c>
      <c r="O2430">
        <v>25.976257419556401</v>
      </c>
      <c r="P2430">
        <v>22.409177820267601</v>
      </c>
      <c r="Q2430">
        <v>2.584959924958E-2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80</v>
      </c>
      <c r="E2431">
        <v>178.985306592</v>
      </c>
      <c r="F2431">
        <v>230.13</v>
      </c>
      <c r="G2431">
        <v>-18.4763825253875</v>
      </c>
      <c r="H2431">
        <v>-4.28219749687569</v>
      </c>
      <c r="I2431">
        <v>-18.530667923027</v>
      </c>
      <c r="J2431">
        <v>0.29908105455680101</v>
      </c>
      <c r="K2431">
        <v>219.46203288048099</v>
      </c>
      <c r="L2431">
        <v>220.63752628005801</v>
      </c>
      <c r="M2431">
        <v>63.391300413751203</v>
      </c>
      <c r="N2431">
        <v>1.7670292127465701</v>
      </c>
      <c r="O2431">
        <v>20.8881936296875</v>
      </c>
      <c r="P2431">
        <v>24.059299191374599</v>
      </c>
      <c r="Q2431">
        <v>-6.7101547505745998E-2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1489</v>
      </c>
      <c r="E2432">
        <v>178.66655394</v>
      </c>
      <c r="F2432">
        <v>171.95</v>
      </c>
      <c r="G2432">
        <v>39.504289300861402</v>
      </c>
      <c r="H2432">
        <v>0.30708821741002701</v>
      </c>
      <c r="I2432">
        <v>-21.114319142324302</v>
      </c>
      <c r="J2432">
        <v>-3.8077130703303599</v>
      </c>
      <c r="K2432">
        <v>169.10285168457801</v>
      </c>
      <c r="L2432">
        <v>164.897487587022</v>
      </c>
      <c r="M2432">
        <v>58.2806233791461</v>
      </c>
      <c r="N2432">
        <v>1.60992545931817</v>
      </c>
      <c r="O2432">
        <v>44.722302995056701</v>
      </c>
      <c r="P2432">
        <v>71.606786427145593</v>
      </c>
      <c r="Q2432">
        <v>4.2041395194378002E-2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62</v>
      </c>
      <c r="E2433">
        <v>178.53436024499999</v>
      </c>
      <c r="F2433">
        <v>79.239999999999995</v>
      </c>
      <c r="G2433">
        <v>-47.605659913787001</v>
      </c>
      <c r="H2433">
        <v>-18.7472564285817</v>
      </c>
      <c r="I2433">
        <v>-25.748053594746199</v>
      </c>
      <c r="J2433">
        <v>0.54408349239199705</v>
      </c>
      <c r="K2433">
        <v>88.812851158116501</v>
      </c>
      <c r="L2433">
        <v>92.0535885339484</v>
      </c>
      <c r="M2433">
        <v>2.4055685659780699</v>
      </c>
      <c r="N2433">
        <v>1.4605085052635201</v>
      </c>
      <c r="O2433">
        <v>50.176678445229598</v>
      </c>
      <c r="P2433">
        <v>8.1774744027303701</v>
      </c>
      <c r="Q2433">
        <v>-7.4852694393653996E-2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62</v>
      </c>
      <c r="E2434">
        <v>177.96139479999999</v>
      </c>
      <c r="F2434">
        <v>84.34</v>
      </c>
      <c r="G2434">
        <v>-5.78442867966326</v>
      </c>
      <c r="H2434">
        <v>-5.2256480860216401</v>
      </c>
      <c r="I2434">
        <v>-29.7781487027388</v>
      </c>
      <c r="J2434">
        <v>-6.21984515922487</v>
      </c>
      <c r="K2434">
        <v>87.962243756784503</v>
      </c>
      <c r="L2434">
        <v>88.127963830457503</v>
      </c>
      <c r="M2434">
        <v>41.501399467131399</v>
      </c>
      <c r="N2434">
        <v>1.0079030604349599</v>
      </c>
      <c r="O2434">
        <v>36.352857481622003</v>
      </c>
      <c r="P2434">
        <v>23.847283406754698</v>
      </c>
      <c r="Q2434">
        <v>3.2855871777385998E-2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D2435" t="s">
        <v>613</v>
      </c>
      <c r="E2435">
        <v>177.40735438199999</v>
      </c>
      <c r="F2435">
        <v>12.97</v>
      </c>
      <c r="G2435">
        <v>-36.017389693666097</v>
      </c>
      <c r="H2435">
        <v>-8.9476110307102807</v>
      </c>
      <c r="I2435">
        <v>-6.1019100459244804</v>
      </c>
      <c r="J2435">
        <v>-7.5084672922928499</v>
      </c>
      <c r="K2435">
        <v>13.235595844893099</v>
      </c>
      <c r="L2435">
        <v>13.3595726990535</v>
      </c>
      <c r="M2435">
        <v>49.302902827794597</v>
      </c>
      <c r="N2435">
        <v>1.47697440012564</v>
      </c>
      <c r="O2435">
        <v>49.575944487278299</v>
      </c>
      <c r="P2435">
        <v>24.1148325358851</v>
      </c>
      <c r="Q2435">
        <v>-2.2085638433291001E-2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D2436" t="s">
        <v>1489</v>
      </c>
      <c r="E2436">
        <v>176.86510939999999</v>
      </c>
      <c r="F2436">
        <v>1936.55</v>
      </c>
      <c r="G2436">
        <v>-53.818611358995703</v>
      </c>
      <c r="H2436">
        <v>-18.271615486293602</v>
      </c>
      <c r="I2436">
        <v>-27.415558880178001</v>
      </c>
      <c r="J2436">
        <v>-4.0241470277128402</v>
      </c>
      <c r="K2436">
        <v>2037.4660502090501</v>
      </c>
      <c r="L2436">
        <v>2181.9209234038199</v>
      </c>
      <c r="M2436">
        <v>39.434241981434198</v>
      </c>
      <c r="N2436">
        <v>2.3976476830562401</v>
      </c>
      <c r="O2436">
        <v>42.5189124990317</v>
      </c>
      <c r="P2436">
        <v>3.5588235294117698</v>
      </c>
      <c r="Q2436">
        <v>2.4617098223943E-2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92</v>
      </c>
      <c r="E2437">
        <v>176.82533365500001</v>
      </c>
      <c r="F2437">
        <v>173.05</v>
      </c>
      <c r="G2437">
        <v>-24.187727993512699</v>
      </c>
      <c r="H2437">
        <v>-2.1281527464454002</v>
      </c>
      <c r="I2437">
        <v>-27.333122971537101</v>
      </c>
      <c r="J2437">
        <v>-5.7088554533797096</v>
      </c>
      <c r="K2437">
        <v>181.20945781110299</v>
      </c>
      <c r="L2437">
        <v>186.11350669003599</v>
      </c>
      <c r="M2437">
        <v>49.736640343783201</v>
      </c>
      <c r="N2437">
        <v>0.97703212127134698</v>
      </c>
      <c r="O2437">
        <v>55.446402773764802</v>
      </c>
      <c r="P2437">
        <v>20.1736111111111</v>
      </c>
      <c r="Q2437">
        <v>7.2179702858069003E-2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207</v>
      </c>
      <c r="E2438">
        <v>176.62595999999999</v>
      </c>
      <c r="F2438">
        <v>165</v>
      </c>
      <c r="G2438">
        <v>-61.981931667449203</v>
      </c>
      <c r="H2438">
        <v>-5.8171672918216597</v>
      </c>
      <c r="I2438">
        <v>-35.7472498386567</v>
      </c>
      <c r="J2438">
        <v>2.4192600116687899</v>
      </c>
      <c r="K2438">
        <v>170.59097956970001</v>
      </c>
      <c r="L2438">
        <v>207.41814972669201</v>
      </c>
      <c r="M2438">
        <v>70.113398547607801</v>
      </c>
      <c r="N2438">
        <v>0.94506562955760798</v>
      </c>
      <c r="O2438">
        <v>128.45454545454501</v>
      </c>
      <c r="P2438">
        <v>15.344285214959701</v>
      </c>
      <c r="Q2438">
        <v>4.2425424386495998E-2</v>
      </c>
    </row>
    <row r="2439" spans="1:17" hidden="1" x14ac:dyDescent="0.3">
      <c r="A2439" t="s">
        <v>5038</v>
      </c>
      <c r="B2439" t="s">
        <v>5039</v>
      </c>
      <c r="C2439" t="str">
        <f>IFERROR(VLOOKUP(Table1[[#This Row],[Ticker]],[1]!Table1[[Symbol]:[Industry]],2,FALSE),"-")</f>
        <v>-</v>
      </c>
      <c r="D2439" t="s">
        <v>62</v>
      </c>
      <c r="E2439">
        <v>175.98638187999899</v>
      </c>
      <c r="F2439">
        <v>50.49</v>
      </c>
      <c r="G2439">
        <v>-16.8280470110343</v>
      </c>
      <c r="H2439">
        <v>-17.526364504652999</v>
      </c>
      <c r="I2439">
        <v>-12.165424519359499</v>
      </c>
      <c r="J2439">
        <v>-7.0849923229338598</v>
      </c>
      <c r="K2439">
        <v>53.847716415158899</v>
      </c>
      <c r="L2439">
        <v>49.665400157451003</v>
      </c>
      <c r="M2439">
        <v>36.736777629489602</v>
      </c>
      <c r="N2439">
        <v>1.3657806904143901</v>
      </c>
      <c r="O2439">
        <v>56.9221628045157</v>
      </c>
      <c r="P2439">
        <v>58.823529411764703</v>
      </c>
      <c r="Q2439">
        <v>9.4473284521025006E-2</v>
      </c>
    </row>
    <row r="2440" spans="1:17" hidden="1" x14ac:dyDescent="0.3">
      <c r="A2440" t="s">
        <v>5040</v>
      </c>
      <c r="B2440" t="s">
        <v>5041</v>
      </c>
      <c r="C2440" t="str">
        <f>IFERROR(VLOOKUP(Table1[[#This Row],[Ticker]],[1]!Table1[[Symbol]:[Industry]],2,FALSE),"-")</f>
        <v>-</v>
      </c>
      <c r="D2440" t="s">
        <v>272</v>
      </c>
      <c r="E2440">
        <v>175.10658830999901</v>
      </c>
      <c r="F2440">
        <v>73.8</v>
      </c>
      <c r="G2440">
        <v>277.12532594411101</v>
      </c>
      <c r="H2440">
        <v>0.99753023807590702</v>
      </c>
      <c r="I2440">
        <v>32.237400859670601</v>
      </c>
      <c r="J2440">
        <v>-10.218528832186699</v>
      </c>
      <c r="K2440">
        <v>69.927840540109301</v>
      </c>
      <c r="L2440">
        <v>55.806513572186702</v>
      </c>
      <c r="M2440">
        <v>46.899195468625102</v>
      </c>
      <c r="N2440">
        <v>0.75189502951948095</v>
      </c>
      <c r="O2440">
        <v>25.325203252032502</v>
      </c>
      <c r="P2440">
        <v>353.59557467731997</v>
      </c>
      <c r="Q2440">
        <v>0.13082909516184801</v>
      </c>
    </row>
    <row r="2441" spans="1:17" hidden="1" x14ac:dyDescent="0.3">
      <c r="A2441" t="s">
        <v>5042</v>
      </c>
      <c r="B2441" t="s">
        <v>5043</v>
      </c>
      <c r="C2441" t="str">
        <f>IFERROR(VLOOKUP(Table1[[#This Row],[Ticker]],[1]!Table1[[Symbol]:[Industry]],2,FALSE),"-")</f>
        <v>-</v>
      </c>
      <c r="D2441" t="s">
        <v>21</v>
      </c>
      <c r="E2441">
        <v>175.09865666499999</v>
      </c>
      <c r="F2441">
        <v>123.97</v>
      </c>
      <c r="G2441">
        <v>12.415031701248999</v>
      </c>
      <c r="H2441">
        <v>-9.4859445694752207</v>
      </c>
      <c r="I2441">
        <v>1.4920897744293999</v>
      </c>
      <c r="J2441">
        <v>1.0351058992772899</v>
      </c>
      <c r="K2441">
        <v>124.82706354638</v>
      </c>
      <c r="L2441">
        <v>119.466823522151</v>
      </c>
      <c r="M2441">
        <v>58.966143901792002</v>
      </c>
      <c r="N2441">
        <v>0.77639837260854405</v>
      </c>
      <c r="O2441">
        <v>25.675566669355501</v>
      </c>
      <c r="P2441">
        <v>69.126875852660305</v>
      </c>
      <c r="Q2441">
        <v>-9.4456941982528006E-2</v>
      </c>
    </row>
    <row r="2442" spans="1:17" hidden="1" x14ac:dyDescent="0.3">
      <c r="A2442" t="s">
        <v>5044</v>
      </c>
      <c r="B2442" t="s">
        <v>5045</v>
      </c>
      <c r="C2442" t="str">
        <f>IFERROR(VLOOKUP(Table1[[#This Row],[Ticker]],[1]!Table1[[Symbol]:[Industry]],2,FALSE),"-")</f>
        <v>-</v>
      </c>
      <c r="D2442" t="s">
        <v>1113</v>
      </c>
      <c r="E2442">
        <v>174.95959155999901</v>
      </c>
      <c r="F2442">
        <v>8.9700000000000006</v>
      </c>
      <c r="G2442">
        <v>76.758808108873097</v>
      </c>
      <c r="H2442">
        <v>-1.8298165444947401</v>
      </c>
      <c r="I2442">
        <v>-13.452354670015</v>
      </c>
      <c r="J2442">
        <v>-7.0222703801855602</v>
      </c>
      <c r="K2442">
        <v>8.9209897807574094</v>
      </c>
      <c r="L2442">
        <v>8.4719200302649895</v>
      </c>
      <c r="M2442">
        <v>44.622545685323999</v>
      </c>
      <c r="N2442">
        <v>1.3007363953053399</v>
      </c>
      <c r="O2442">
        <v>71.683389074693395</v>
      </c>
      <c r="P2442">
        <v>106.206896551724</v>
      </c>
      <c r="Q2442">
        <v>7.6449527883969998E-2</v>
      </c>
    </row>
    <row r="2443" spans="1:17" hidden="1" x14ac:dyDescent="0.3">
      <c r="A2443" t="s">
        <v>5046</v>
      </c>
      <c r="B2443" t="s">
        <v>5047</v>
      </c>
      <c r="C2443" t="str">
        <f>IFERROR(VLOOKUP(Table1[[#This Row],[Ticker]],[1]!Table1[[Symbol]:[Industry]],2,FALSE),"-")</f>
        <v>-</v>
      </c>
      <c r="D2443" t="s">
        <v>62</v>
      </c>
      <c r="E2443">
        <v>174.71897141400001</v>
      </c>
      <c r="F2443">
        <v>157.41999999999999</v>
      </c>
      <c r="G2443">
        <v>-2.8471264963432202E-2</v>
      </c>
      <c r="H2443">
        <v>-3.5144111220880001</v>
      </c>
      <c r="I2443">
        <v>-26.544847967602099</v>
      </c>
      <c r="J2443">
        <v>0.31992414589169199</v>
      </c>
      <c r="K2443">
        <v>153.91165465474899</v>
      </c>
      <c r="L2443">
        <v>151.29452797633201</v>
      </c>
      <c r="M2443">
        <v>53.908851886988501</v>
      </c>
      <c r="N2443">
        <v>1.1651419828804499</v>
      </c>
      <c r="O2443">
        <v>29.3355355101003</v>
      </c>
      <c r="P2443">
        <v>37.065737919024798</v>
      </c>
      <c r="Q2443">
        <v>0.109623676347901</v>
      </c>
    </row>
    <row r="2444" spans="1:17" hidden="1" x14ac:dyDescent="0.3">
      <c r="A2444" t="s">
        <v>5048</v>
      </c>
      <c r="B2444" t="s">
        <v>5049</v>
      </c>
      <c r="C2444" t="str">
        <f>IFERROR(VLOOKUP(Table1[[#This Row],[Ticker]],[1]!Table1[[Symbol]:[Industry]],2,FALSE),"-")</f>
        <v>-</v>
      </c>
      <c r="D2444" t="s">
        <v>477</v>
      </c>
      <c r="E2444">
        <v>174.62117448000001</v>
      </c>
      <c r="F2444">
        <v>3.5</v>
      </c>
      <c r="G2444">
        <v>-2.9060844596267299</v>
      </c>
      <c r="H2444">
        <v>-1.99328491691834</v>
      </c>
      <c r="I2444">
        <v>-32.300669276756601</v>
      </c>
      <c r="J2444">
        <v>-10.5806280092253</v>
      </c>
      <c r="K2444">
        <v>3.6540348998347199</v>
      </c>
      <c r="L2444">
        <v>3.4307309569933602</v>
      </c>
      <c r="M2444">
        <v>36.610280093870301</v>
      </c>
      <c r="N2444">
        <v>2.1955229281752602</v>
      </c>
      <c r="O2444">
        <v>65.714285714285694</v>
      </c>
      <c r="P2444">
        <v>105.88235294117599</v>
      </c>
      <c r="Q2444">
        <v>-6.7867138561460002E-3</v>
      </c>
    </row>
    <row r="2445" spans="1:17" hidden="1" x14ac:dyDescent="0.3">
      <c r="A2445" t="s">
        <v>5050</v>
      </c>
      <c r="B2445" t="s">
        <v>5051</v>
      </c>
      <c r="C2445" t="str">
        <f>IFERROR(VLOOKUP(Table1[[#This Row],[Ticker]],[1]!Table1[[Symbol]:[Industry]],2,FALSE),"-")</f>
        <v>-</v>
      </c>
      <c r="D2445" t="s">
        <v>324</v>
      </c>
      <c r="E2445">
        <v>174.60518400000001</v>
      </c>
      <c r="F2445">
        <v>255</v>
      </c>
      <c r="G2445">
        <v>-35.766012056396399</v>
      </c>
      <c r="H2445">
        <v>-2.7819153377944001</v>
      </c>
      <c r="I2445">
        <v>-21.005264722924998</v>
      </c>
      <c r="J2445">
        <v>-2.86399172172352</v>
      </c>
      <c r="K2445">
        <v>268.46601945114401</v>
      </c>
      <c r="M2445">
        <v>35.329233148891902</v>
      </c>
      <c r="N2445">
        <v>0.783310901749663</v>
      </c>
      <c r="O2445">
        <v>23.529411764705799</v>
      </c>
      <c r="P2445">
        <v>26.865671641791</v>
      </c>
    </row>
    <row r="2446" spans="1:17" hidden="1" x14ac:dyDescent="0.3">
      <c r="A2446" t="s">
        <v>5052</v>
      </c>
      <c r="B2446" t="s">
        <v>5053</v>
      </c>
      <c r="C2446" t="str">
        <f>IFERROR(VLOOKUP(Table1[[#This Row],[Ticker]],[1]!Table1[[Symbol]:[Industry]],2,FALSE),"-")</f>
        <v>-</v>
      </c>
      <c r="D2446" t="s">
        <v>324</v>
      </c>
      <c r="E2446">
        <v>174.486223142</v>
      </c>
      <c r="F2446">
        <v>186</v>
      </c>
      <c r="G2446">
        <v>28.515753717906598</v>
      </c>
      <c r="H2446">
        <v>-0.45680067147886599</v>
      </c>
      <c r="I2446">
        <v>12.8001403399649</v>
      </c>
      <c r="J2446">
        <v>4.7260602154037601</v>
      </c>
      <c r="K2446">
        <v>165.75273798588799</v>
      </c>
      <c r="L2446">
        <v>144.974076444074</v>
      </c>
      <c r="M2446">
        <v>64.923255153923705</v>
      </c>
      <c r="N2446">
        <v>0.36501024735584098</v>
      </c>
      <c r="O2446">
        <v>17.177419354838602</v>
      </c>
      <c r="P2446">
        <v>65.923282783229197</v>
      </c>
      <c r="Q2446">
        <v>6.8287713645691001E-2</v>
      </c>
    </row>
    <row r="2447" spans="1:17" hidden="1" x14ac:dyDescent="0.3">
      <c r="A2447" t="s">
        <v>5054</v>
      </c>
      <c r="B2447" t="s">
        <v>5055</v>
      </c>
      <c r="C2447" t="str">
        <f>IFERROR(VLOOKUP(Table1[[#This Row],[Ticker]],[1]!Table1[[Symbol]:[Industry]],2,FALSE),"-")</f>
        <v>-</v>
      </c>
      <c r="D2447" t="s">
        <v>140</v>
      </c>
      <c r="E2447">
        <v>173.892</v>
      </c>
      <c r="F2447">
        <v>206.2</v>
      </c>
      <c r="G2447">
        <v>110.67346225193</v>
      </c>
      <c r="H2447">
        <v>47.165497828393903</v>
      </c>
      <c r="I2447">
        <v>230.15599934156401</v>
      </c>
      <c r="J2447">
        <v>5.6995625954877598</v>
      </c>
      <c r="K2447">
        <v>157.42395828329799</v>
      </c>
      <c r="L2447">
        <v>111.328365109473</v>
      </c>
      <c r="M2447">
        <v>93.0681254173859</v>
      </c>
      <c r="N2447">
        <v>0.57132019499829001</v>
      </c>
      <c r="O2447">
        <v>0</v>
      </c>
      <c r="P2447">
        <v>342.96455424274899</v>
      </c>
      <c r="Q2447">
        <v>0.13163784924213001</v>
      </c>
    </row>
    <row r="2448" spans="1:17" hidden="1" x14ac:dyDescent="0.3">
      <c r="A2448" t="s">
        <v>5056</v>
      </c>
      <c r="B2448" t="s">
        <v>5057</v>
      </c>
      <c r="C2448" t="str">
        <f>IFERROR(VLOOKUP(Table1[[#This Row],[Ticker]],[1]!Table1[[Symbol]:[Industry]],2,FALSE),"-")</f>
        <v>-</v>
      </c>
      <c r="D2448" t="s">
        <v>46</v>
      </c>
      <c r="E2448">
        <v>173.73503112</v>
      </c>
      <c r="F2448">
        <v>556</v>
      </c>
      <c r="G2448">
        <v>32.062153388113998</v>
      </c>
      <c r="H2448">
        <v>14.249245929715</v>
      </c>
      <c r="I2448">
        <v>-0.59110020395708096</v>
      </c>
      <c r="J2448">
        <v>-14.290712292500899</v>
      </c>
      <c r="K2448">
        <v>510.961984572093</v>
      </c>
      <c r="L2448">
        <v>458.63926621884298</v>
      </c>
      <c r="M2448">
        <v>54.337285689393198</v>
      </c>
      <c r="N2448">
        <v>1.16796886485964</v>
      </c>
      <c r="O2448">
        <v>15.0899280575539</v>
      </c>
      <c r="P2448">
        <v>91.724137931034406</v>
      </c>
      <c r="Q2448">
        <v>0.23436567086370699</v>
      </c>
    </row>
    <row r="2449" spans="1:17" hidden="1" x14ac:dyDescent="0.3">
      <c r="A2449" t="s">
        <v>5058</v>
      </c>
      <c r="B2449" t="s">
        <v>5059</v>
      </c>
      <c r="C2449" t="str">
        <f>IFERROR(VLOOKUP(Table1[[#This Row],[Ticker]],[1]!Table1[[Symbol]:[Industry]],2,FALSE),"-")</f>
        <v>-</v>
      </c>
      <c r="E2449">
        <v>173.67959798999999</v>
      </c>
      <c r="F2449">
        <v>157.9</v>
      </c>
      <c r="G2449">
        <v>-74.777618132518597</v>
      </c>
      <c r="H2449">
        <v>-0.79750028683557395</v>
      </c>
      <c r="I2449">
        <v>-29.2024193865565</v>
      </c>
      <c r="J2449">
        <v>-11.618160737440601</v>
      </c>
      <c r="K2449">
        <v>171.325910179244</v>
      </c>
      <c r="L2449">
        <v>202.33986502788201</v>
      </c>
      <c r="M2449">
        <v>44.667214493402902</v>
      </c>
      <c r="N2449">
        <v>2.2193819755795099</v>
      </c>
      <c r="O2449">
        <v>121.02596580113899</v>
      </c>
      <c r="P2449">
        <v>7.2690217391304399</v>
      </c>
      <c r="Q2449">
        <v>0.11529492176439</v>
      </c>
    </row>
    <row r="2450" spans="1:17" hidden="1" x14ac:dyDescent="0.3">
      <c r="A2450" t="s">
        <v>5060</v>
      </c>
      <c r="B2450" t="s">
        <v>5061</v>
      </c>
      <c r="C2450" t="str">
        <f>IFERROR(VLOOKUP(Table1[[#This Row],[Ticker]],[1]!Table1[[Symbol]:[Industry]],2,FALSE),"-")</f>
        <v>-</v>
      </c>
      <c r="D2450" t="s">
        <v>140</v>
      </c>
      <c r="E2450">
        <v>173.59566000000001</v>
      </c>
      <c r="F2450">
        <v>100.29</v>
      </c>
      <c r="G2450">
        <v>-14.5268492318677</v>
      </c>
      <c r="H2450">
        <v>8.4953867075377794</v>
      </c>
      <c r="I2450">
        <v>0.35730126783181099</v>
      </c>
      <c r="J2450">
        <v>-4.9376136233143502</v>
      </c>
      <c r="K2450">
        <v>94.342644062890997</v>
      </c>
      <c r="L2450">
        <v>92.975162303589101</v>
      </c>
      <c r="M2450">
        <v>54.644015856094697</v>
      </c>
      <c r="N2450">
        <v>1.4165050840790001</v>
      </c>
      <c r="O2450">
        <v>51.560474623591503</v>
      </c>
      <c r="P2450">
        <v>42.8632478632478</v>
      </c>
      <c r="Q2450">
        <v>5.2609015257827997E-2</v>
      </c>
    </row>
    <row r="2451" spans="1:17" hidden="1" x14ac:dyDescent="0.3">
      <c r="A2451" t="s">
        <v>5062</v>
      </c>
      <c r="B2451" t="s">
        <v>5063</v>
      </c>
      <c r="C2451" t="str">
        <f>IFERROR(VLOOKUP(Table1[[#This Row],[Ticker]],[1]!Table1[[Symbol]:[Industry]],2,FALSE),"-")</f>
        <v>-</v>
      </c>
      <c r="D2451" t="s">
        <v>129</v>
      </c>
      <c r="E2451">
        <v>173.21857600000001</v>
      </c>
      <c r="F2451">
        <v>106.38</v>
      </c>
      <c r="G2451">
        <v>18.335645457583301</v>
      </c>
      <c r="H2451">
        <v>-11.075197757089001</v>
      </c>
      <c r="I2451">
        <v>15.7659300232547</v>
      </c>
      <c r="J2451">
        <v>-3.9266930778004498</v>
      </c>
      <c r="K2451">
        <v>106.451477743871</v>
      </c>
      <c r="L2451">
        <v>98.658081164197597</v>
      </c>
      <c r="M2451">
        <v>55.537260719498498</v>
      </c>
      <c r="N2451">
        <v>1.1373205305384599</v>
      </c>
      <c r="O2451">
        <v>35.786802030456798</v>
      </c>
      <c r="P2451">
        <v>66.478873239436595</v>
      </c>
      <c r="Q2451">
        <v>1.9979781850430001E-3</v>
      </c>
    </row>
    <row r="2452" spans="1:17" hidden="1" x14ac:dyDescent="0.3">
      <c r="A2452" t="s">
        <v>5064</v>
      </c>
      <c r="B2452" t="s">
        <v>5065</v>
      </c>
      <c r="C2452" t="str">
        <f>IFERROR(VLOOKUP(Table1[[#This Row],[Ticker]],[1]!Table1[[Symbol]:[Industry]],2,FALSE),"-")</f>
        <v>-</v>
      </c>
      <c r="D2452" t="s">
        <v>613</v>
      </c>
      <c r="E2452">
        <v>173.15486000000001</v>
      </c>
      <c r="F2452">
        <v>404.35</v>
      </c>
      <c r="G2452">
        <v>-84.066176470475696</v>
      </c>
      <c r="H2452">
        <v>-0.41846052371328502</v>
      </c>
      <c r="I2452">
        <v>-19.1276697602841</v>
      </c>
      <c r="J2452">
        <v>-1.2363267834987399</v>
      </c>
      <c r="K2452">
        <v>399.42375988779202</v>
      </c>
      <c r="L2452">
        <v>463.43290828913001</v>
      </c>
      <c r="M2452">
        <v>56.714109991145698</v>
      </c>
      <c r="N2452">
        <v>1.1636978196861101</v>
      </c>
      <c r="O2452">
        <v>165.45072338320699</v>
      </c>
      <c r="P2452">
        <v>25.340979541227501</v>
      </c>
      <c r="Q2452">
        <v>4.1415262022511001E-2</v>
      </c>
    </row>
    <row r="2453" spans="1:17" hidden="1" x14ac:dyDescent="0.3">
      <c r="A2453" t="s">
        <v>5066</v>
      </c>
      <c r="B2453" t="s">
        <v>5067</v>
      </c>
      <c r="C2453" t="str">
        <f>IFERROR(VLOOKUP(Table1[[#This Row],[Ticker]],[1]!Table1[[Symbol]:[Industry]],2,FALSE),"-")</f>
        <v>-</v>
      </c>
      <c r="D2453" t="s">
        <v>375</v>
      </c>
      <c r="E2453">
        <v>172.58618342400001</v>
      </c>
      <c r="F2453">
        <v>12.73</v>
      </c>
      <c r="G2453">
        <v>188.60788565083399</v>
      </c>
      <c r="H2453">
        <v>41.766444045630799</v>
      </c>
      <c r="I2453">
        <v>54.3723206546602</v>
      </c>
      <c r="J2453">
        <v>35.041711440044303</v>
      </c>
      <c r="K2453">
        <v>8.5593390775380698</v>
      </c>
      <c r="L2453">
        <v>7.2714489893159397</v>
      </c>
      <c r="M2453">
        <v>93.397575632596897</v>
      </c>
      <c r="N2453">
        <v>2.4744196545522099</v>
      </c>
      <c r="O2453">
        <v>0</v>
      </c>
      <c r="P2453">
        <v>239.46666666666599</v>
      </c>
      <c r="Q2453">
        <v>0.17407798383553599</v>
      </c>
    </row>
    <row r="2454" spans="1:17" hidden="1" x14ac:dyDescent="0.3">
      <c r="A2454" t="s">
        <v>5068</v>
      </c>
      <c r="B2454" t="s">
        <v>5069</v>
      </c>
      <c r="C2454" t="str">
        <f>IFERROR(VLOOKUP(Table1[[#This Row],[Ticker]],[1]!Table1[[Symbol]:[Industry]],2,FALSE),"-")</f>
        <v>-</v>
      </c>
      <c r="D2454" t="s">
        <v>5070</v>
      </c>
      <c r="E2454">
        <v>172.1926206</v>
      </c>
      <c r="F2454">
        <v>66.599999999999994</v>
      </c>
      <c r="G2454">
        <v>15.2392789488945</v>
      </c>
      <c r="H2454">
        <v>17.101829914826901</v>
      </c>
      <c r="I2454">
        <v>30.000026282365901</v>
      </c>
      <c r="J2454">
        <v>-20.413462499450102</v>
      </c>
      <c r="K2454">
        <v>56.657359417466502</v>
      </c>
      <c r="M2454">
        <v>55.816954684413702</v>
      </c>
      <c r="O2454">
        <v>23.723723723723701</v>
      </c>
      <c r="P2454">
        <v>68.607594936708793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140</v>
      </c>
      <c r="E2455">
        <v>172.15899999999999</v>
      </c>
      <c r="F2455">
        <v>44</v>
      </c>
      <c r="G2455">
        <v>46.552522996513602</v>
      </c>
      <c r="H2455">
        <v>-3.6442664623929302</v>
      </c>
      <c r="I2455">
        <v>-1.3633135741246201</v>
      </c>
      <c r="J2455">
        <v>2.4359054994771898</v>
      </c>
      <c r="K2455">
        <v>39.601755409756301</v>
      </c>
      <c r="L2455">
        <v>36.950070258267502</v>
      </c>
      <c r="M2455">
        <v>73.683193818001598</v>
      </c>
      <c r="N2455">
        <v>1.61934942641715</v>
      </c>
      <c r="O2455">
        <v>3.1818181818181701</v>
      </c>
      <c r="P2455">
        <v>76.352705410821599</v>
      </c>
      <c r="Q2455">
        <v>1.1846112364804999E-2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D2456" t="s">
        <v>140</v>
      </c>
      <c r="E2456">
        <v>171.78821500000001</v>
      </c>
      <c r="F2456">
        <v>99.75</v>
      </c>
      <c r="G2456">
        <v>20.978074467101798</v>
      </c>
      <c r="H2456">
        <v>-8.6223159276676995</v>
      </c>
      <c r="I2456">
        <v>0.82487527171513197</v>
      </c>
      <c r="J2456">
        <v>-1.5087420746949001</v>
      </c>
      <c r="K2456">
        <v>96.717662976359094</v>
      </c>
      <c r="L2456">
        <v>91.634521072756101</v>
      </c>
      <c r="M2456">
        <v>47.208951410242797</v>
      </c>
      <c r="N2456">
        <v>1.7931602923102901</v>
      </c>
      <c r="O2456">
        <v>25.2631578947368</v>
      </c>
      <c r="P2456">
        <v>59.090909090909001</v>
      </c>
      <c r="Q2456">
        <v>4.0152460844472E-2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414</v>
      </c>
      <c r="E2457">
        <v>171.56200709999999</v>
      </c>
      <c r="F2457">
        <v>189.9</v>
      </c>
      <c r="G2457">
        <v>19.193422223907699</v>
      </c>
      <c r="H2457">
        <v>-7.51387190850813</v>
      </c>
      <c r="I2457">
        <v>-14.0645995679742</v>
      </c>
      <c r="J2457">
        <v>-5.9217477349742804</v>
      </c>
      <c r="K2457">
        <v>191.98195734932401</v>
      </c>
      <c r="L2457">
        <v>188.53475665376601</v>
      </c>
      <c r="M2457">
        <v>49.992881954662899</v>
      </c>
      <c r="N2457">
        <v>0.91057820404105305</v>
      </c>
      <c r="O2457">
        <v>57.451290152711898</v>
      </c>
      <c r="P2457">
        <v>55.591970503891801</v>
      </c>
      <c r="Q2457">
        <v>8.955414425022E-2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D2458" t="s">
        <v>129</v>
      </c>
      <c r="E2458">
        <v>170.86803370000001</v>
      </c>
      <c r="F2458">
        <v>21.11</v>
      </c>
      <c r="G2458">
        <v>4.1945903042059198</v>
      </c>
      <c r="H2458">
        <v>-1.5036073206477201</v>
      </c>
      <c r="I2458">
        <v>-24.789089363892501</v>
      </c>
      <c r="J2458">
        <v>-12.063971360653801</v>
      </c>
      <c r="K2458">
        <v>20.468707444442899</v>
      </c>
      <c r="L2458">
        <v>20.095630712632801</v>
      </c>
      <c r="M2458">
        <v>41.802615726343099</v>
      </c>
      <c r="N2458">
        <v>1.6956815235932301</v>
      </c>
      <c r="O2458">
        <v>44.244433917574597</v>
      </c>
      <c r="P2458">
        <v>52.971014492753604</v>
      </c>
      <c r="Q2458">
        <v>9.1707361787583E-2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391</v>
      </c>
      <c r="E2459">
        <v>170.74292971599999</v>
      </c>
      <c r="F2459">
        <v>181.39</v>
      </c>
      <c r="G2459">
        <v>34.242806285755201</v>
      </c>
      <c r="H2459">
        <v>5.9652008001914796</v>
      </c>
      <c r="I2459">
        <v>34.567099802507997</v>
      </c>
      <c r="J2459">
        <v>0.36982090889313701</v>
      </c>
      <c r="K2459">
        <v>153.93390670270901</v>
      </c>
      <c r="L2459">
        <v>135.60997943877501</v>
      </c>
      <c r="M2459">
        <v>63.741912379117103</v>
      </c>
      <c r="N2459">
        <v>0.59024984774506795</v>
      </c>
      <c r="O2459">
        <v>2.9439329621258001</v>
      </c>
      <c r="P2459">
        <v>70.639698965192807</v>
      </c>
      <c r="Q2459">
        <v>6.5407179789383998E-2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D2460" t="s">
        <v>46</v>
      </c>
      <c r="E2460">
        <v>170.614554876</v>
      </c>
      <c r="F2460">
        <v>104.05</v>
      </c>
      <c r="G2460">
        <v>86.460633722451604</v>
      </c>
      <c r="H2460">
        <v>3.46296579054111</v>
      </c>
      <c r="I2460">
        <v>-16.8745969846624</v>
      </c>
      <c r="J2460">
        <v>-10.2359776565124</v>
      </c>
      <c r="K2460">
        <v>102.967074528591</v>
      </c>
      <c r="L2460">
        <v>96.374060690023896</v>
      </c>
      <c r="M2460">
        <v>42.6329437266794</v>
      </c>
      <c r="N2460">
        <v>1.15873052940534</v>
      </c>
      <c r="O2460">
        <v>52.666987025468501</v>
      </c>
      <c r="P2460">
        <v>115.647668393782</v>
      </c>
      <c r="Q2460">
        <v>5.4828943836730003E-2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391</v>
      </c>
      <c r="E2461">
        <v>170.61182408099901</v>
      </c>
      <c r="F2461">
        <v>21.87</v>
      </c>
      <c r="G2461">
        <v>66.129003259671506</v>
      </c>
      <c r="H2461">
        <v>-15.845204359009101</v>
      </c>
      <c r="I2461">
        <v>21.7539560095966</v>
      </c>
      <c r="J2461">
        <v>-1.8604289922364901</v>
      </c>
      <c r="K2461">
        <v>21.397338740237799</v>
      </c>
      <c r="L2461">
        <v>18.632926809702401</v>
      </c>
      <c r="M2461">
        <v>47.017463229995499</v>
      </c>
      <c r="N2461">
        <v>0.86514352613297696</v>
      </c>
      <c r="O2461">
        <v>30.315500685871001</v>
      </c>
      <c r="P2461">
        <v>118.7</v>
      </c>
      <c r="Q2461">
        <v>3.9230658993819001E-2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89</v>
      </c>
      <c r="E2462">
        <v>169.73491672699899</v>
      </c>
      <c r="F2462">
        <v>2.97</v>
      </c>
      <c r="G2462">
        <v>-25.035135901791399</v>
      </c>
      <c r="H2462">
        <v>35.2048154901372</v>
      </c>
      <c r="I2462">
        <v>-28.452354670015001</v>
      </c>
      <c r="J2462">
        <v>-2.4866332311574801</v>
      </c>
      <c r="K2462">
        <v>2.6149225740461501</v>
      </c>
      <c r="L2462">
        <v>4.5926128771028996</v>
      </c>
      <c r="M2462">
        <v>67.296601607515001</v>
      </c>
      <c r="N2462">
        <v>0.90438033151922603</v>
      </c>
      <c r="O2462">
        <v>32.996632996632997</v>
      </c>
      <c r="P2462">
        <v>56.315789473684198</v>
      </c>
      <c r="Q2462">
        <v>-0.186180968037431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184</v>
      </c>
      <c r="E2463">
        <v>169.72898973</v>
      </c>
      <c r="F2463">
        <v>21.62</v>
      </c>
      <c r="G2463">
        <v>-25.962230846501601</v>
      </c>
      <c r="H2463">
        <v>-8.3475326356705608</v>
      </c>
      <c r="I2463">
        <v>-25.328592293777401</v>
      </c>
      <c r="J2463">
        <v>-7.6323527211392799</v>
      </c>
      <c r="K2463">
        <v>20.291799649548</v>
      </c>
      <c r="L2463">
        <v>21.6581782743764</v>
      </c>
      <c r="M2463">
        <v>56.907749499477497</v>
      </c>
      <c r="N2463">
        <v>1.1884857669282101</v>
      </c>
      <c r="O2463">
        <v>82.7012025901942</v>
      </c>
      <c r="P2463">
        <v>39.035369774919602</v>
      </c>
      <c r="Q2463">
        <v>-8.8870252161859994E-3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299</v>
      </c>
      <c r="E2464">
        <v>169.64599049</v>
      </c>
      <c r="F2464">
        <v>2.2999999999999998</v>
      </c>
      <c r="G2464">
        <v>-25.713102003486298</v>
      </c>
      <c r="K2464">
        <v>2.2860694928582501</v>
      </c>
      <c r="L2464">
        <v>2.4904968111465999</v>
      </c>
      <c r="M2464">
        <v>41.368652020141496</v>
      </c>
      <c r="N2464">
        <v>1</v>
      </c>
      <c r="O2464">
        <v>19.565217391304301</v>
      </c>
      <c r="P2464">
        <v>9.5238095238095095</v>
      </c>
      <c r="Q2464">
        <v>-6.0412528129999996E-4</v>
      </c>
    </row>
    <row r="2465" spans="1:17" hidden="1" x14ac:dyDescent="0.3">
      <c r="A2465" t="s">
        <v>5091</v>
      </c>
      <c r="B2465" t="s">
        <v>5092</v>
      </c>
      <c r="C2465" t="str">
        <f>IFERROR(VLOOKUP(Table1[[#This Row],[Ticker]],[1]!Table1[[Symbol]:[Industry]],2,FALSE),"-")</f>
        <v>-</v>
      </c>
      <c r="E2465">
        <v>169.626</v>
      </c>
      <c r="F2465">
        <v>16.3</v>
      </c>
      <c r="G2465">
        <v>165.202478935296</v>
      </c>
      <c r="H2465">
        <v>3.4304270878418999</v>
      </c>
      <c r="I2465">
        <v>135.56912143403801</v>
      </c>
      <c r="J2465">
        <v>3.3695093531836799</v>
      </c>
      <c r="K2465">
        <v>15.639539771028399</v>
      </c>
      <c r="L2465">
        <v>12.527338839953099</v>
      </c>
      <c r="M2465">
        <v>69.036177059880004</v>
      </c>
      <c r="N2465">
        <v>2.2433398512966298</v>
      </c>
      <c r="O2465">
        <v>36.380368098159501</v>
      </c>
      <c r="P2465">
        <v>352.14979195561699</v>
      </c>
    </row>
    <row r="2466" spans="1:17" hidden="1" x14ac:dyDescent="0.3">
      <c r="A2466" t="s">
        <v>5093</v>
      </c>
      <c r="B2466" t="s">
        <v>5094</v>
      </c>
      <c r="C2466" t="str">
        <f>IFERROR(VLOOKUP(Table1[[#This Row],[Ticker]],[1]!Table1[[Symbol]:[Industry]],2,FALSE),"-")</f>
        <v>-</v>
      </c>
      <c r="D2466" t="s">
        <v>230</v>
      </c>
      <c r="E2466">
        <v>169.49803125</v>
      </c>
      <c r="F2466">
        <v>3041.45</v>
      </c>
      <c r="G2466">
        <v>163.398114726551</v>
      </c>
      <c r="H2466">
        <v>8.1389063992281994</v>
      </c>
      <c r="I2466">
        <v>51.705077744349701</v>
      </c>
      <c r="J2466">
        <v>33.246778646955299</v>
      </c>
      <c r="K2466">
        <v>2007.08230103806</v>
      </c>
      <c r="L2466">
        <v>1772.9577438778599</v>
      </c>
      <c r="M2466">
        <v>86.244521407065605</v>
      </c>
      <c r="N2466">
        <v>2.3750172787172201</v>
      </c>
      <c r="O2466">
        <v>0</v>
      </c>
      <c r="P2466">
        <v>243.97760687627201</v>
      </c>
      <c r="Q2466">
        <v>0.11586577058858601</v>
      </c>
    </row>
    <row r="2467" spans="1:17" hidden="1" x14ac:dyDescent="0.3">
      <c r="A2467" t="s">
        <v>5095</v>
      </c>
      <c r="B2467" t="s">
        <v>5096</v>
      </c>
      <c r="C2467" t="str">
        <f>IFERROR(VLOOKUP(Table1[[#This Row],[Ticker]],[1]!Table1[[Symbol]:[Industry]],2,FALSE),"-")</f>
        <v>-</v>
      </c>
      <c r="D2467" t="s">
        <v>197</v>
      </c>
      <c r="E2467">
        <v>169.15131892799999</v>
      </c>
      <c r="F2467">
        <v>110.09</v>
      </c>
      <c r="G2467">
        <v>-36.312368208133698</v>
      </c>
      <c r="H2467">
        <v>-7.4206933294013702</v>
      </c>
      <c r="I2467">
        <v>-15.5537411518174</v>
      </c>
      <c r="J2467">
        <v>-3.55533552123382</v>
      </c>
      <c r="K2467">
        <v>110.91170095937299</v>
      </c>
      <c r="L2467">
        <v>115.121443302252</v>
      </c>
      <c r="M2467">
        <v>46.4169083633886</v>
      </c>
      <c r="N2467">
        <v>0.89763571698238098</v>
      </c>
      <c r="O2467">
        <v>23.853211009174299</v>
      </c>
      <c r="P2467">
        <v>14.082901554404099</v>
      </c>
      <c r="Q2467">
        <v>3.8542777465266E-2</v>
      </c>
    </row>
    <row r="2468" spans="1:17" hidden="1" x14ac:dyDescent="0.3">
      <c r="A2468" t="s">
        <v>5097</v>
      </c>
      <c r="B2468" t="s">
        <v>5098</v>
      </c>
      <c r="C2468" t="str">
        <f>IFERROR(VLOOKUP(Table1[[#This Row],[Ticker]],[1]!Table1[[Symbol]:[Industry]],2,FALSE),"-")</f>
        <v>-</v>
      </c>
      <c r="D2468" t="s">
        <v>129</v>
      </c>
      <c r="E2468">
        <v>168.70200036</v>
      </c>
      <c r="F2468">
        <v>68.5</v>
      </c>
      <c r="G2468">
        <v>-17.6689379656314</v>
      </c>
      <c r="H2468">
        <v>-4.2778970983021596</v>
      </c>
      <c r="I2468">
        <v>-5.2424781268051497</v>
      </c>
      <c r="J2468">
        <v>-3.8950839353828401</v>
      </c>
      <c r="K2468">
        <v>73.966355770910496</v>
      </c>
      <c r="L2468">
        <v>75.062171649971205</v>
      </c>
      <c r="M2468">
        <v>47.786060039497102</v>
      </c>
      <c r="N2468">
        <v>0.65046441118436804</v>
      </c>
      <c r="O2468">
        <v>67.372262773722596</v>
      </c>
      <c r="P2468">
        <v>24.545454545454501</v>
      </c>
    </row>
    <row r="2469" spans="1:17" hidden="1" x14ac:dyDescent="0.3">
      <c r="A2469" t="s">
        <v>5099</v>
      </c>
      <c r="B2469" t="s">
        <v>5100</v>
      </c>
      <c r="C2469" t="str">
        <f>IFERROR(VLOOKUP(Table1[[#This Row],[Ticker]],[1]!Table1[[Symbol]:[Industry]],2,FALSE),"-")</f>
        <v>-</v>
      </c>
      <c r="E2469">
        <v>167.33088000000001</v>
      </c>
      <c r="F2469">
        <v>169.35</v>
      </c>
      <c r="G2469">
        <v>-20.0902377599324</v>
      </c>
      <c r="H2469">
        <v>-8.6384342833450507</v>
      </c>
      <c r="I2469">
        <v>-38.873188890061797</v>
      </c>
      <c r="J2469">
        <v>6.1467001021758296</v>
      </c>
      <c r="K2469">
        <v>170.56776446138699</v>
      </c>
      <c r="L2469">
        <v>177.50526760752399</v>
      </c>
      <c r="M2469">
        <v>52.561770093579703</v>
      </c>
      <c r="N2469">
        <v>1.51030051030051</v>
      </c>
      <c r="O2469">
        <v>58.783584292884498</v>
      </c>
      <c r="P2469">
        <v>20.964285714285701</v>
      </c>
    </row>
    <row r="2470" spans="1:17" hidden="1" x14ac:dyDescent="0.3">
      <c r="A2470" t="s">
        <v>5101</v>
      </c>
      <c r="B2470" t="s">
        <v>5102</v>
      </c>
      <c r="C2470" t="str">
        <f>IFERROR(VLOOKUP(Table1[[#This Row],[Ticker]],[1]!Table1[[Symbol]:[Industry]],2,FALSE),"-")</f>
        <v>-</v>
      </c>
      <c r="D2470" t="s">
        <v>129</v>
      </c>
      <c r="E2470">
        <v>167.19398849999999</v>
      </c>
      <c r="F2470">
        <v>4.41</v>
      </c>
      <c r="G2470">
        <v>129.200192794201</v>
      </c>
      <c r="H2470">
        <v>16.4614999821159</v>
      </c>
      <c r="I2470">
        <v>-25.981256404119002</v>
      </c>
      <c r="J2470">
        <v>12.5818599195274</v>
      </c>
      <c r="K2470">
        <v>3.6375552230200801</v>
      </c>
      <c r="L2470">
        <v>3.2437950061134</v>
      </c>
      <c r="M2470">
        <v>85.098655447778995</v>
      </c>
      <c r="N2470">
        <v>1.2607273221902899</v>
      </c>
      <c r="O2470">
        <v>19.954648526077001</v>
      </c>
      <c r="P2470">
        <v>167.272727272727</v>
      </c>
      <c r="Q2470">
        <v>8.1841885828911998E-2</v>
      </c>
    </row>
    <row r="2471" spans="1:17" hidden="1" x14ac:dyDescent="0.3">
      <c r="A2471" t="s">
        <v>5103</v>
      </c>
      <c r="B2471" t="s">
        <v>5104</v>
      </c>
      <c r="C2471" t="str">
        <f>IFERROR(VLOOKUP(Table1[[#This Row],[Ticker]],[1]!Table1[[Symbol]:[Industry]],2,FALSE),"-")</f>
        <v>-</v>
      </c>
      <c r="E2471">
        <v>166.95494687499999</v>
      </c>
      <c r="F2471">
        <v>963.25</v>
      </c>
      <c r="G2471">
        <v>174.08459485303399</v>
      </c>
      <c r="H2471">
        <v>-11.923187226100699</v>
      </c>
      <c r="I2471">
        <v>52.712584587482198</v>
      </c>
      <c r="J2471">
        <v>-5.4030573035652498</v>
      </c>
      <c r="K2471">
        <v>948.317302585682</v>
      </c>
      <c r="L2471">
        <v>607.65610495510202</v>
      </c>
      <c r="M2471">
        <v>34.992394577961299</v>
      </c>
      <c r="N2471">
        <v>2.3204465649184201</v>
      </c>
      <c r="O2471">
        <v>6.7479885803267595E-2</v>
      </c>
      <c r="P2471">
        <v>199.79769685651999</v>
      </c>
    </row>
    <row r="2472" spans="1:17" hidden="1" x14ac:dyDescent="0.3">
      <c r="A2472" t="s">
        <v>5105</v>
      </c>
      <c r="B2472" t="s">
        <v>5106</v>
      </c>
      <c r="C2472" t="str">
        <f>IFERROR(VLOOKUP(Table1[[#This Row],[Ticker]],[1]!Table1[[Symbol]:[Industry]],2,FALSE),"-")</f>
        <v>-</v>
      </c>
      <c r="D2472" t="s">
        <v>129</v>
      </c>
      <c r="E2472">
        <v>166.89679304800001</v>
      </c>
      <c r="F2472">
        <v>3.97</v>
      </c>
      <c r="G2472">
        <v>2.9965754158684601</v>
      </c>
      <c r="H2472">
        <v>-20.5461726521551</v>
      </c>
      <c r="I2472">
        <v>-15.289704067605401</v>
      </c>
      <c r="J2472">
        <v>-5.4134624994501603</v>
      </c>
      <c r="K2472">
        <v>3.96716689977865</v>
      </c>
      <c r="L2472">
        <v>3.6426733882905902</v>
      </c>
      <c r="M2472">
        <v>33.877952888687098</v>
      </c>
      <c r="N2472">
        <v>0.44326805816738801</v>
      </c>
      <c r="O2472">
        <v>38.539042821158603</v>
      </c>
      <c r="P2472">
        <v>55.686274509803901</v>
      </c>
      <c r="Q2472">
        <v>5.6819196908293998E-2</v>
      </c>
    </row>
    <row r="2473" spans="1:17" hidden="1" x14ac:dyDescent="0.3">
      <c r="A2473" t="s">
        <v>5107</v>
      </c>
      <c r="B2473" t="s">
        <v>5108</v>
      </c>
      <c r="C2473" t="str">
        <f>IFERROR(VLOOKUP(Table1[[#This Row],[Ticker]],[1]!Table1[[Symbol]:[Industry]],2,FALSE),"-")</f>
        <v>-</v>
      </c>
      <c r="D2473" t="s">
        <v>1142</v>
      </c>
      <c r="E2473">
        <v>166.64032657499999</v>
      </c>
      <c r="F2473">
        <v>134.69999999999999</v>
      </c>
      <c r="G2473">
        <v>81.405646078747395</v>
      </c>
      <c r="H2473">
        <v>-2.4669345838929102</v>
      </c>
      <c r="I2473">
        <v>11.2245160782842</v>
      </c>
      <c r="J2473">
        <v>6.7395572450329801</v>
      </c>
      <c r="K2473">
        <v>123.83477894702401</v>
      </c>
      <c r="L2473">
        <v>111.315501098914</v>
      </c>
      <c r="M2473">
        <v>53.113032208361602</v>
      </c>
      <c r="N2473">
        <v>0.71323841109863495</v>
      </c>
      <c r="O2473">
        <v>22.138084632516701</v>
      </c>
      <c r="P2473">
        <v>128.26639552618099</v>
      </c>
      <c r="Q2473">
        <v>9.4704128443849997E-2</v>
      </c>
    </row>
    <row r="2474" spans="1:17" hidden="1" x14ac:dyDescent="0.3">
      <c r="A2474" t="s">
        <v>5109</v>
      </c>
      <c r="B2474" t="s">
        <v>5110</v>
      </c>
      <c r="C2474" t="str">
        <f>IFERROR(VLOOKUP(Table1[[#This Row],[Ticker]],[1]!Table1[[Symbol]:[Industry]],2,FALSE),"-")</f>
        <v>-</v>
      </c>
      <c r="D2474" t="s">
        <v>1514</v>
      </c>
      <c r="E2474">
        <v>166.47839999999999</v>
      </c>
      <c r="F2474">
        <v>96.33</v>
      </c>
      <c r="G2474">
        <v>11.216535523166</v>
      </c>
      <c r="H2474">
        <v>17.704545676847999</v>
      </c>
      <c r="I2474">
        <v>29.9221700448138</v>
      </c>
      <c r="J2474">
        <v>-2.9705890438876201</v>
      </c>
      <c r="K2474">
        <v>92.743494438867401</v>
      </c>
      <c r="L2474">
        <v>90.678051792313497</v>
      </c>
      <c r="M2474">
        <v>59.250860108065098</v>
      </c>
      <c r="N2474">
        <v>4.9604410229345604</v>
      </c>
      <c r="O2474">
        <v>64.434755527872895</v>
      </c>
      <c r="P2474">
        <v>98.741489581184197</v>
      </c>
      <c r="Q2474">
        <v>2.3367787805873001E-2</v>
      </c>
    </row>
    <row r="2475" spans="1:17" hidden="1" x14ac:dyDescent="0.3">
      <c r="A2475" t="s">
        <v>5111</v>
      </c>
      <c r="B2475" t="s">
        <v>5112</v>
      </c>
      <c r="C2475" t="str">
        <f>IFERROR(VLOOKUP(Table1[[#This Row],[Ticker]],[1]!Table1[[Symbol]:[Industry]],2,FALSE),"-")</f>
        <v>-</v>
      </c>
      <c r="D2475" t="s">
        <v>92</v>
      </c>
      <c r="E2475">
        <v>166.34281849999999</v>
      </c>
      <c r="F2475">
        <v>103.7</v>
      </c>
      <c r="G2475">
        <v>193.36382107343599</v>
      </c>
      <c r="H2475">
        <v>5.80013619996181</v>
      </c>
      <c r="I2475">
        <v>10.7612603534591</v>
      </c>
      <c r="J2475">
        <v>7.0371762926520303</v>
      </c>
      <c r="K2475">
        <v>59.550531835439799</v>
      </c>
      <c r="M2475">
        <v>99.999162355821497</v>
      </c>
      <c r="N2475">
        <v>0.95652173913043403</v>
      </c>
      <c r="O2475">
        <v>0</v>
      </c>
      <c r="P2475">
        <v>219.07692307692301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46</v>
      </c>
      <c r="E2476">
        <v>165.89416032</v>
      </c>
      <c r="F2476">
        <v>14.5</v>
      </c>
      <c r="G2476">
        <v>18.595101604315399</v>
      </c>
      <c r="H2476">
        <v>-2.5090882531781999</v>
      </c>
      <c r="I2476">
        <v>-70.555445467343105</v>
      </c>
      <c r="J2476">
        <v>-7.6233910697165204</v>
      </c>
      <c r="K2476">
        <v>18.330502174549402</v>
      </c>
      <c r="L2476">
        <v>23.5795945741305</v>
      </c>
      <c r="M2476">
        <v>35.270567649314202</v>
      </c>
      <c r="N2476">
        <v>0.18392718514640299</v>
      </c>
      <c r="O2476">
        <v>216.89014450513901</v>
      </c>
      <c r="P2476">
        <v>77.739173853258606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197</v>
      </c>
      <c r="E2477">
        <v>165.871421</v>
      </c>
      <c r="F2477">
        <v>13.02</v>
      </c>
      <c r="G2477">
        <v>67.175786885402502</v>
      </c>
      <c r="H2477">
        <v>6.6935561073182699</v>
      </c>
      <c r="I2477">
        <v>77.743297503897907</v>
      </c>
      <c r="J2477">
        <v>5.9049751604509098</v>
      </c>
      <c r="K2477">
        <v>10.8811553167996</v>
      </c>
      <c r="L2477">
        <v>9.2515661655909707</v>
      </c>
      <c r="M2477">
        <v>68.682580311799697</v>
      </c>
      <c r="N2477">
        <v>0.95132922911139695</v>
      </c>
      <c r="O2477">
        <v>7.1428571428571397</v>
      </c>
      <c r="P2477">
        <v>111.70731707317</v>
      </c>
      <c r="Q2477">
        <v>-5.3071564299272997E-2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1934</v>
      </c>
      <c r="E2478">
        <v>165.77571079000001</v>
      </c>
      <c r="F2478">
        <v>39.299999999999997</v>
      </c>
      <c r="G2478">
        <v>29.3164837953301</v>
      </c>
      <c r="H2478">
        <v>-5.2175716465355499</v>
      </c>
      <c r="I2478">
        <v>14.2068809987747</v>
      </c>
      <c r="J2478">
        <v>-2.6732998978241498</v>
      </c>
      <c r="K2478">
        <v>38.866062647422197</v>
      </c>
      <c r="L2478">
        <v>34.611528954683202</v>
      </c>
      <c r="M2478">
        <v>35.986206521879801</v>
      </c>
      <c r="N2478">
        <v>1.45581882141235</v>
      </c>
      <c r="O2478">
        <v>49.1094147582697</v>
      </c>
      <c r="P2478">
        <v>133.234421364985</v>
      </c>
      <c r="Q2478">
        <v>0.111269834584028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129</v>
      </c>
      <c r="E2479">
        <v>165.69532799999999</v>
      </c>
      <c r="F2479">
        <v>46.9</v>
      </c>
      <c r="G2479">
        <v>-17.6236804777892</v>
      </c>
      <c r="H2479">
        <v>-7.2804968166035797</v>
      </c>
      <c r="I2479">
        <v>-21.771902112494601</v>
      </c>
      <c r="J2479">
        <v>-0.55395136362219899</v>
      </c>
      <c r="K2479">
        <v>48.465542552646603</v>
      </c>
      <c r="L2479">
        <v>50.248690766081502</v>
      </c>
      <c r="M2479">
        <v>44.3562115555265</v>
      </c>
      <c r="N2479">
        <v>0.62686410580270602</v>
      </c>
      <c r="O2479">
        <v>40.298507462686501</v>
      </c>
      <c r="P2479">
        <v>13.669413475521001</v>
      </c>
      <c r="Q2479">
        <v>-3.8725894004491002E-2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D2480" t="s">
        <v>613</v>
      </c>
      <c r="E2480">
        <v>164.93940472400001</v>
      </c>
      <c r="F2480">
        <v>25.48</v>
      </c>
      <c r="G2480">
        <v>-27.8586958732181</v>
      </c>
      <c r="H2480">
        <v>1.57615601402018</v>
      </c>
      <c r="I2480">
        <v>-6.7396757334097099</v>
      </c>
      <c r="J2480">
        <v>2.1664279933323098</v>
      </c>
      <c r="K2480">
        <v>24.19150782877</v>
      </c>
      <c r="L2480">
        <v>23.911672900502001</v>
      </c>
      <c r="M2480">
        <v>64.062372561855895</v>
      </c>
      <c r="N2480">
        <v>1.4166072339971301</v>
      </c>
      <c r="O2480">
        <v>10.675039246467801</v>
      </c>
      <c r="P2480">
        <v>26.138613861386101</v>
      </c>
      <c r="Q2480">
        <v>2.7772571838832E-2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D2481" t="s">
        <v>347</v>
      </c>
      <c r="E2481">
        <v>164.88098640000001</v>
      </c>
      <c r="F2481">
        <v>72.099999999999994</v>
      </c>
      <c r="G2481">
        <v>-59.687460977845298</v>
      </c>
      <c r="H2481">
        <v>-5.85362606830427</v>
      </c>
      <c r="I2481">
        <v>-39.812739475145698</v>
      </c>
      <c r="J2481">
        <v>-3.3263813067348198</v>
      </c>
      <c r="K2481">
        <v>75.792468937983102</v>
      </c>
      <c r="L2481">
        <v>93.855286344861597</v>
      </c>
      <c r="M2481">
        <v>48.044222217123099</v>
      </c>
      <c r="N2481">
        <v>0.79018220932885697</v>
      </c>
      <c r="O2481">
        <v>112.205270457697</v>
      </c>
      <c r="P2481">
        <v>14.4444444444444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D2482" t="s">
        <v>613</v>
      </c>
      <c r="E2482">
        <v>164.82689999999999</v>
      </c>
      <c r="F2482">
        <v>499.65</v>
      </c>
      <c r="G2482">
        <v>11.177308955417701</v>
      </c>
      <c r="H2482">
        <v>13.705035077313401</v>
      </c>
      <c r="I2482">
        <v>8.9396669256658203</v>
      </c>
      <c r="J2482">
        <v>2.5002434092624499</v>
      </c>
      <c r="K2482">
        <v>436.61873279214598</v>
      </c>
      <c r="L2482">
        <v>415.643740721857</v>
      </c>
      <c r="M2482">
        <v>61.582867074051798</v>
      </c>
      <c r="N2482">
        <v>4.0789698739378002</v>
      </c>
      <c r="O2482">
        <v>12.6788752126488</v>
      </c>
      <c r="P2482">
        <v>40.508998875140499</v>
      </c>
      <c r="Q2482">
        <v>-1.8950178409965001E-2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D2483" t="s">
        <v>3832</v>
      </c>
      <c r="E2483">
        <v>164.606815606</v>
      </c>
      <c r="F2483">
        <v>59.72</v>
      </c>
      <c r="G2483">
        <v>34.652096707576902</v>
      </c>
      <c r="H2483">
        <v>6.2654215507433504</v>
      </c>
      <c r="I2483">
        <v>-5.4772575311948302</v>
      </c>
      <c r="J2483">
        <v>-8.0421887867130408</v>
      </c>
      <c r="K2483">
        <v>55.575628052211997</v>
      </c>
      <c r="L2483">
        <v>51.810431119975398</v>
      </c>
      <c r="M2483">
        <v>52.552958457958702</v>
      </c>
      <c r="N2483">
        <v>1.8600621213456601</v>
      </c>
      <c r="O2483">
        <v>23.827863362357601</v>
      </c>
      <c r="P2483">
        <v>62.194459532862503</v>
      </c>
      <c r="Q2483">
        <v>0.102561655912583</v>
      </c>
    </row>
    <row r="2484" spans="1:17" hidden="1" x14ac:dyDescent="0.3">
      <c r="A2484" t="s">
        <v>5129</v>
      </c>
      <c r="B2484" t="s">
        <v>5130</v>
      </c>
      <c r="C2484" t="str">
        <f>IFERROR(VLOOKUP(Table1[[#This Row],[Ticker]],[1]!Table1[[Symbol]:[Industry]],2,FALSE),"-")</f>
        <v>-</v>
      </c>
      <c r="D2484" t="s">
        <v>129</v>
      </c>
      <c r="E2484">
        <v>164.5948941</v>
      </c>
      <c r="F2484">
        <v>70.599999999999994</v>
      </c>
      <c r="G2484">
        <v>-26.416336883936399</v>
      </c>
      <c r="H2484">
        <v>-11.9620916767698</v>
      </c>
      <c r="I2484">
        <v>-35.5250042426646</v>
      </c>
      <c r="J2484">
        <v>-1.9271926717169201</v>
      </c>
      <c r="K2484">
        <v>74.192521081341894</v>
      </c>
      <c r="L2484">
        <v>83.647146096011198</v>
      </c>
      <c r="M2484">
        <v>46.708958429792801</v>
      </c>
      <c r="N2484">
        <v>1.7680284894648299</v>
      </c>
      <c r="O2484">
        <v>78.470254957507095</v>
      </c>
      <c r="P2484">
        <v>6.1654135338345704</v>
      </c>
    </row>
    <row r="2485" spans="1:17" hidden="1" x14ac:dyDescent="0.3">
      <c r="A2485" t="s">
        <v>5131</v>
      </c>
      <c r="B2485" t="s">
        <v>5132</v>
      </c>
      <c r="C2485" t="str">
        <f>IFERROR(VLOOKUP(Table1[[#This Row],[Ticker]],[1]!Table1[[Symbol]:[Industry]],2,FALSE),"-")</f>
        <v>-</v>
      </c>
      <c r="D2485" t="s">
        <v>613</v>
      </c>
      <c r="E2485">
        <v>164.5</v>
      </c>
      <c r="F2485">
        <v>82.35</v>
      </c>
      <c r="G2485">
        <v>-31.598816289200599</v>
      </c>
      <c r="H2485">
        <v>-12.527681897532499</v>
      </c>
      <c r="I2485">
        <v>-12.8582510369001</v>
      </c>
      <c r="J2485">
        <v>-4.0661474108870399</v>
      </c>
      <c r="K2485">
        <v>85.057619960437904</v>
      </c>
      <c r="L2485">
        <v>88.842066142125304</v>
      </c>
      <c r="M2485">
        <v>40.1135642509497</v>
      </c>
      <c r="N2485">
        <v>0.98594693819257095</v>
      </c>
      <c r="O2485">
        <v>33.3333333333333</v>
      </c>
      <c r="P2485">
        <v>14.216366158113701</v>
      </c>
      <c r="Q2485">
        <v>0.12758715898881701</v>
      </c>
    </row>
    <row r="2486" spans="1:17" hidden="1" x14ac:dyDescent="0.3">
      <c r="A2486" t="s">
        <v>5133</v>
      </c>
      <c r="B2486" t="s">
        <v>5134</v>
      </c>
      <c r="C2486" t="str">
        <f>IFERROR(VLOOKUP(Table1[[#This Row],[Ticker]],[1]!Table1[[Symbol]:[Industry]],2,FALSE),"-")</f>
        <v>-</v>
      </c>
      <c r="D2486" t="s">
        <v>613</v>
      </c>
      <c r="E2486">
        <v>164.25621137100001</v>
      </c>
      <c r="F2486">
        <v>54.57</v>
      </c>
      <c r="G2486">
        <v>58.272063202177797</v>
      </c>
      <c r="H2486">
        <v>-10.7649361288478</v>
      </c>
      <c r="I2486">
        <v>-14.3682838735548</v>
      </c>
      <c r="J2486">
        <v>-4.5409252340921897</v>
      </c>
      <c r="K2486">
        <v>55.180064848328698</v>
      </c>
      <c r="L2486">
        <v>49.632122683038297</v>
      </c>
      <c r="M2486">
        <v>37.9009411615841</v>
      </c>
      <c r="N2486">
        <v>2.1485915293504498</v>
      </c>
      <c r="O2486">
        <v>29.1918636613524</v>
      </c>
      <c r="P2486">
        <v>93.510638297872305</v>
      </c>
      <c r="Q2486">
        <v>9.5672841439982004E-2</v>
      </c>
    </row>
    <row r="2487" spans="1:17" hidden="1" x14ac:dyDescent="0.3">
      <c r="A2487" t="s">
        <v>5135</v>
      </c>
      <c r="B2487" t="s">
        <v>5136</v>
      </c>
      <c r="C2487" t="str">
        <f>IFERROR(VLOOKUP(Table1[[#This Row],[Ticker]],[1]!Table1[[Symbol]:[Industry]],2,FALSE),"-")</f>
        <v>-</v>
      </c>
      <c r="D2487" t="s">
        <v>62</v>
      </c>
      <c r="E2487">
        <v>163.90150804000001</v>
      </c>
      <c r="F2487">
        <v>104.33</v>
      </c>
      <c r="G2487">
        <v>-30.2188491299231</v>
      </c>
      <c r="H2487">
        <v>-8.30777825850795</v>
      </c>
      <c r="I2487">
        <v>-6.0980833132311201</v>
      </c>
      <c r="J2487">
        <v>-5.5297043922061704</v>
      </c>
      <c r="K2487">
        <v>104.426049768263</v>
      </c>
      <c r="L2487">
        <v>105.459370486015</v>
      </c>
      <c r="M2487">
        <v>39.796436613133999</v>
      </c>
      <c r="N2487">
        <v>1.05291742030341</v>
      </c>
      <c r="O2487">
        <v>26.9529377935397</v>
      </c>
      <c r="P2487">
        <v>14.9008810572687</v>
      </c>
      <c r="Q2487">
        <v>-8.3083069554682004E-2</v>
      </c>
    </row>
    <row r="2488" spans="1:17" hidden="1" x14ac:dyDescent="0.3">
      <c r="A2488" t="s">
        <v>5137</v>
      </c>
      <c r="B2488" t="s">
        <v>5138</v>
      </c>
      <c r="C2488" t="str">
        <f>IFERROR(VLOOKUP(Table1[[#This Row],[Ticker]],[1]!Table1[[Symbol]:[Industry]],2,FALSE),"-")</f>
        <v>-</v>
      </c>
      <c r="D2488" t="s">
        <v>5139</v>
      </c>
      <c r="E2488">
        <v>163.89785000000001</v>
      </c>
      <c r="F2488">
        <v>87.85</v>
      </c>
      <c r="G2488">
        <v>-42.046435336819698</v>
      </c>
      <c r="H2488">
        <v>-9.8701095847877696</v>
      </c>
      <c r="I2488">
        <v>-27.285688003348302</v>
      </c>
      <c r="J2488">
        <v>-3.7701153740146198</v>
      </c>
      <c r="K2488">
        <v>91.700499972935106</v>
      </c>
      <c r="M2488">
        <v>43.633838023442102</v>
      </c>
      <c r="N2488">
        <v>0.78270849273144605</v>
      </c>
      <c r="O2488">
        <v>46.727376209447897</v>
      </c>
      <c r="P2488">
        <v>12.628205128205099</v>
      </c>
    </row>
    <row r="2489" spans="1:17" hidden="1" x14ac:dyDescent="0.3">
      <c r="A2489" t="s">
        <v>5140</v>
      </c>
      <c r="B2489" t="s">
        <v>5141</v>
      </c>
      <c r="C2489" t="str">
        <f>IFERROR(VLOOKUP(Table1[[#This Row],[Ticker]],[1]!Table1[[Symbol]:[Industry]],2,FALSE),"-")</f>
        <v>-</v>
      </c>
      <c r="D2489" t="s">
        <v>535</v>
      </c>
      <c r="E2489">
        <v>163.76499999999999</v>
      </c>
      <c r="F2489">
        <v>49.12</v>
      </c>
      <c r="G2489">
        <v>71.555974301734494</v>
      </c>
      <c r="H2489">
        <v>-8.7695924548588895</v>
      </c>
      <c r="I2489">
        <v>33.518233565278997</v>
      </c>
      <c r="J2489">
        <v>-2.99694579760444</v>
      </c>
      <c r="K2489">
        <v>49.707522288756699</v>
      </c>
      <c r="L2489">
        <v>43.242385385494401</v>
      </c>
      <c r="M2489">
        <v>43.517602300038398</v>
      </c>
      <c r="N2489">
        <v>0.73012013216370297</v>
      </c>
      <c r="O2489">
        <v>37.927524429967399</v>
      </c>
      <c r="Q2489">
        <v>9.6099344653939003E-2</v>
      </c>
    </row>
    <row r="2490" spans="1:17" hidden="1" x14ac:dyDescent="0.3">
      <c r="A2490" t="s">
        <v>5142</v>
      </c>
      <c r="B2490" t="s">
        <v>5143</v>
      </c>
      <c r="C2490" t="str">
        <f>IFERROR(VLOOKUP(Table1[[#This Row],[Ticker]],[1]!Table1[[Symbol]:[Industry]],2,FALSE),"-")</f>
        <v>-</v>
      </c>
      <c r="D2490" t="s">
        <v>705</v>
      </c>
      <c r="E2490">
        <v>163.46488893</v>
      </c>
      <c r="F2490">
        <v>81.67</v>
      </c>
      <c r="G2490">
        <v>46.971887425689097</v>
      </c>
      <c r="H2490">
        <v>-10.9064138305712</v>
      </c>
      <c r="I2490">
        <v>16.617154858257301</v>
      </c>
      <c r="J2490">
        <v>-1.4413799109410399</v>
      </c>
      <c r="K2490">
        <v>80.847015873817995</v>
      </c>
      <c r="L2490">
        <v>70.761761612287501</v>
      </c>
      <c r="M2490">
        <v>88.374458321217901</v>
      </c>
      <c r="N2490">
        <v>0.56247520647494997</v>
      </c>
      <c r="O2490">
        <v>10.5669156360964</v>
      </c>
      <c r="P2490">
        <v>80.486187845303803</v>
      </c>
      <c r="Q2490">
        <v>2.2514289353509E-2</v>
      </c>
    </row>
    <row r="2491" spans="1:17" hidden="1" x14ac:dyDescent="0.3">
      <c r="A2491" t="s">
        <v>5144</v>
      </c>
      <c r="B2491" t="s">
        <v>5145</v>
      </c>
      <c r="C2491" t="str">
        <f>IFERROR(VLOOKUP(Table1[[#This Row],[Ticker]],[1]!Table1[[Symbol]:[Industry]],2,FALSE),"-")</f>
        <v>-</v>
      </c>
      <c r="E2491">
        <v>163.4336988</v>
      </c>
      <c r="F2491">
        <v>22.32</v>
      </c>
      <c r="G2491">
        <v>166.81638685627701</v>
      </c>
      <c r="H2491">
        <v>20.3901217905515</v>
      </c>
      <c r="I2491">
        <v>154.76193104427</v>
      </c>
      <c r="J2491">
        <v>18.929700292543199</v>
      </c>
      <c r="K2491">
        <v>13.907598030389201</v>
      </c>
      <c r="L2491">
        <v>10.221683375426201</v>
      </c>
      <c r="M2491">
        <v>99.999999086771197</v>
      </c>
      <c r="N2491">
        <v>1.2155811081957</v>
      </c>
      <c r="O2491">
        <v>0</v>
      </c>
      <c r="P2491">
        <v>234.63268365817001</v>
      </c>
      <c r="Q2491">
        <v>0.13448479152346601</v>
      </c>
    </row>
    <row r="2492" spans="1:17" hidden="1" x14ac:dyDescent="0.3">
      <c r="A2492" t="s">
        <v>5146</v>
      </c>
      <c r="B2492" t="s">
        <v>5147</v>
      </c>
      <c r="C2492" t="str">
        <f>IFERROR(VLOOKUP(Table1[[#This Row],[Ticker]],[1]!Table1[[Symbol]:[Industry]],2,FALSE),"-")</f>
        <v>-</v>
      </c>
      <c r="D2492" t="s">
        <v>391</v>
      </c>
      <c r="E2492">
        <v>162.93439387500001</v>
      </c>
      <c r="F2492">
        <v>112</v>
      </c>
      <c r="G2492">
        <v>15.987302854813199</v>
      </c>
      <c r="H2492">
        <v>-11.436423893316601</v>
      </c>
      <c r="I2492">
        <v>18.288356153894402</v>
      </c>
      <c r="J2492">
        <v>-4.2199665644908197</v>
      </c>
      <c r="K2492">
        <v>105.92029774641399</v>
      </c>
      <c r="L2492">
        <v>96.591078115556897</v>
      </c>
      <c r="M2492">
        <v>47.932472126384603</v>
      </c>
      <c r="N2492">
        <v>0.61598596676501005</v>
      </c>
      <c r="O2492">
        <v>17.857142857142801</v>
      </c>
      <c r="P2492">
        <v>64.705882352941103</v>
      </c>
      <c r="Q2492">
        <v>0.118148953582115</v>
      </c>
    </row>
    <row r="2493" spans="1:17" hidden="1" x14ac:dyDescent="0.3">
      <c r="A2493" t="s">
        <v>5148</v>
      </c>
      <c r="B2493" t="s">
        <v>5149</v>
      </c>
      <c r="C2493" t="str">
        <f>IFERROR(VLOOKUP(Table1[[#This Row],[Ticker]],[1]!Table1[[Symbol]:[Industry]],2,FALSE),"-")</f>
        <v>-</v>
      </c>
      <c r="D2493" t="s">
        <v>230</v>
      </c>
      <c r="E2493">
        <v>162.66095999999999</v>
      </c>
      <c r="F2493">
        <v>190</v>
      </c>
      <c r="G2493">
        <v>-42.379768670152998</v>
      </c>
      <c r="H2493">
        <v>-10.6212112749757</v>
      </c>
      <c r="I2493">
        <v>-29.354759651762901</v>
      </c>
      <c r="J2493">
        <v>-7.8415522847066796</v>
      </c>
      <c r="K2493">
        <v>204.32115457628299</v>
      </c>
      <c r="L2493">
        <v>219.033155544278</v>
      </c>
      <c r="M2493">
        <v>39.581347759904197</v>
      </c>
      <c r="N2493">
        <v>0.56530214424951197</v>
      </c>
      <c r="O2493">
        <v>46.842105263157798</v>
      </c>
      <c r="P2493">
        <v>5.26315789473683</v>
      </c>
    </row>
    <row r="2494" spans="1:17" hidden="1" x14ac:dyDescent="0.3">
      <c r="A2494" t="s">
        <v>5150</v>
      </c>
      <c r="B2494" t="s">
        <v>5151</v>
      </c>
      <c r="C2494" t="str">
        <f>IFERROR(VLOOKUP(Table1[[#This Row],[Ticker]],[1]!Table1[[Symbol]:[Industry]],2,FALSE),"-")</f>
        <v>-</v>
      </c>
      <c r="D2494" t="s">
        <v>169</v>
      </c>
      <c r="E2494">
        <v>162.56</v>
      </c>
      <c r="F2494">
        <v>20.79</v>
      </c>
      <c r="G2494">
        <v>85.903059612675193</v>
      </c>
      <c r="H2494">
        <v>-2.3256437413528501</v>
      </c>
      <c r="I2494">
        <v>-2.95235467001504</v>
      </c>
      <c r="J2494">
        <v>-10.9138526993864</v>
      </c>
      <c r="K2494">
        <v>20.2404549632354</v>
      </c>
      <c r="L2494">
        <v>19.085970725258601</v>
      </c>
      <c r="M2494">
        <v>42.434101958706101</v>
      </c>
      <c r="N2494">
        <v>1.7163956900587101</v>
      </c>
      <c r="O2494">
        <v>50.553150553150502</v>
      </c>
      <c r="P2494">
        <v>118.84210526315699</v>
      </c>
      <c r="Q2494">
        <v>6.4522008034484005E-2</v>
      </c>
    </row>
    <row r="2495" spans="1:17" hidden="1" x14ac:dyDescent="0.3">
      <c r="A2495" t="s">
        <v>5152</v>
      </c>
      <c r="B2495" t="s">
        <v>5153</v>
      </c>
      <c r="C2495" t="str">
        <f>IFERROR(VLOOKUP(Table1[[#This Row],[Ticker]],[1]!Table1[[Symbol]:[Industry]],2,FALSE),"-")</f>
        <v>-</v>
      </c>
      <c r="D2495" t="s">
        <v>302</v>
      </c>
      <c r="E2495">
        <v>162.28817699999999</v>
      </c>
      <c r="F2495">
        <v>317.25</v>
      </c>
      <c r="G2495">
        <v>-37.171723647549399</v>
      </c>
      <c r="H2495">
        <v>-7.2392246622037497</v>
      </c>
      <c r="I2495">
        <v>-44.554280161852603</v>
      </c>
      <c r="J2495">
        <v>-4.4893851039598101</v>
      </c>
      <c r="K2495">
        <v>346.44859695935799</v>
      </c>
      <c r="L2495">
        <v>397.53519172623197</v>
      </c>
      <c r="M2495">
        <v>43.001472136916597</v>
      </c>
      <c r="N2495">
        <v>1.2167426619311199</v>
      </c>
      <c r="O2495">
        <v>125.374310480693</v>
      </c>
      <c r="P2495">
        <v>9.3965517241379306</v>
      </c>
      <c r="Q2495">
        <v>3.5075889149310001E-2</v>
      </c>
    </row>
    <row r="2496" spans="1:17" hidden="1" x14ac:dyDescent="0.3">
      <c r="A2496" t="s">
        <v>5154</v>
      </c>
      <c r="B2496" t="s">
        <v>5155</v>
      </c>
      <c r="C2496" t="str">
        <f>IFERROR(VLOOKUP(Table1[[#This Row],[Ticker]],[1]!Table1[[Symbol]:[Industry]],2,FALSE),"-")</f>
        <v>-</v>
      </c>
      <c r="D2496" t="s">
        <v>140</v>
      </c>
      <c r="E2496">
        <v>162.24</v>
      </c>
      <c r="F2496">
        <v>390</v>
      </c>
      <c r="G2496">
        <v>-20.307696598080899</v>
      </c>
      <c r="H2496">
        <v>-7.06791178258998</v>
      </c>
      <c r="I2496">
        <v>-5.5469492646096299</v>
      </c>
      <c r="J2496">
        <v>-2.4866332311574801</v>
      </c>
      <c r="K2496">
        <v>389.65647411030801</v>
      </c>
      <c r="L2496">
        <v>386.52971765251999</v>
      </c>
      <c r="M2496">
        <v>100</v>
      </c>
      <c r="O2496">
        <v>0</v>
      </c>
      <c r="P2496">
        <v>5.4054054054053902</v>
      </c>
    </row>
    <row r="2497" spans="1:17" hidden="1" x14ac:dyDescent="0.3">
      <c r="A2497" t="s">
        <v>5156</v>
      </c>
      <c r="B2497" t="s">
        <v>5157</v>
      </c>
      <c r="C2497" t="str">
        <f>IFERROR(VLOOKUP(Table1[[#This Row],[Ticker]],[1]!Table1[[Symbol]:[Industry]],2,FALSE),"-")</f>
        <v>-</v>
      </c>
      <c r="D2497" t="s">
        <v>101</v>
      </c>
      <c r="E2497">
        <v>162.01173825000001</v>
      </c>
      <c r="F2497">
        <v>243.45</v>
      </c>
      <c r="G2497">
        <v>60.245152265963299</v>
      </c>
      <c r="H2497">
        <v>-0.16903537809559999</v>
      </c>
      <c r="I2497">
        <v>15.943657839758201</v>
      </c>
      <c r="J2497">
        <v>9.6538665331046492</v>
      </c>
      <c r="K2497">
        <v>211.85802507917501</v>
      </c>
      <c r="L2497">
        <v>189.45790134583001</v>
      </c>
      <c r="M2497">
        <v>66.353276212178997</v>
      </c>
      <c r="N2497">
        <v>1.15384662165449</v>
      </c>
      <c r="O2497">
        <v>1.02690490860546</v>
      </c>
      <c r="P2497">
        <v>94.526568118257998</v>
      </c>
      <c r="Q2497">
        <v>2.9859303141734999E-2</v>
      </c>
    </row>
    <row r="2498" spans="1:17" hidden="1" x14ac:dyDescent="0.3">
      <c r="A2498" t="s">
        <v>5158</v>
      </c>
      <c r="B2498" t="s">
        <v>5159</v>
      </c>
      <c r="C2498" t="str">
        <f>IFERROR(VLOOKUP(Table1[[#This Row],[Ticker]],[1]!Table1[[Symbol]:[Industry]],2,FALSE),"-")</f>
        <v>-</v>
      </c>
      <c r="D2498" t="s">
        <v>613</v>
      </c>
      <c r="E2498">
        <v>161.37443999999999</v>
      </c>
      <c r="F2498">
        <v>83.03</v>
      </c>
      <c r="G2498">
        <v>38.312974646059203</v>
      </c>
      <c r="H2498">
        <v>-4.81791178258998</v>
      </c>
      <c r="I2498">
        <v>4.9142375711236701</v>
      </c>
      <c r="J2498">
        <v>-3.5749040896822799</v>
      </c>
      <c r="K2498">
        <v>79.729981322640597</v>
      </c>
      <c r="L2498">
        <v>75.659711100636301</v>
      </c>
      <c r="M2498">
        <v>53.455685392975703</v>
      </c>
      <c r="N2498">
        <v>0.98920133085614204</v>
      </c>
      <c r="O2498">
        <v>27.062507527399699</v>
      </c>
      <c r="P2498">
        <v>69.656722517368195</v>
      </c>
      <c r="Q2498">
        <v>4.5904337563622E-2</v>
      </c>
    </row>
    <row r="2499" spans="1:17" hidden="1" x14ac:dyDescent="0.3">
      <c r="A2499" t="s">
        <v>5160</v>
      </c>
      <c r="B2499" t="s">
        <v>5161</v>
      </c>
      <c r="C2499" t="str">
        <f>IFERROR(VLOOKUP(Table1[[#This Row],[Ticker]],[1]!Table1[[Symbol]:[Industry]],2,FALSE),"-")</f>
        <v>-</v>
      </c>
      <c r="D2499" t="s">
        <v>21</v>
      </c>
      <c r="E2499">
        <v>161.30375000000001</v>
      </c>
      <c r="F2499">
        <v>204.25</v>
      </c>
      <c r="G2499">
        <v>151.98914136836899</v>
      </c>
      <c r="H2499">
        <v>-41.4792764493574</v>
      </c>
      <c r="I2499">
        <v>-22.532441250101598</v>
      </c>
      <c r="J2499">
        <v>-9.35358602085706</v>
      </c>
      <c r="K2499">
        <v>296.64816965638403</v>
      </c>
      <c r="L2499">
        <v>251.74959917709299</v>
      </c>
      <c r="M2499">
        <v>16.156685997135099</v>
      </c>
      <c r="N2499">
        <v>1.7488208637750799</v>
      </c>
      <c r="O2499">
        <v>150.183598531211</v>
      </c>
      <c r="P2499">
        <v>191.57744468236899</v>
      </c>
      <c r="Q2499">
        <v>0.16608485153705899</v>
      </c>
    </row>
    <row r="2500" spans="1:17" hidden="1" x14ac:dyDescent="0.3">
      <c r="A2500" t="s">
        <v>5162</v>
      </c>
      <c r="B2500" t="s">
        <v>5163</v>
      </c>
      <c r="C2500" t="str">
        <f>IFERROR(VLOOKUP(Table1[[#This Row],[Ticker]],[1]!Table1[[Symbol]:[Industry]],2,FALSE),"-")</f>
        <v>-</v>
      </c>
      <c r="D2500" t="s">
        <v>542</v>
      </c>
      <c r="E2500">
        <v>161.01852575999999</v>
      </c>
      <c r="F2500">
        <v>116.95</v>
      </c>
      <c r="G2500">
        <v>14.346778236034501</v>
      </c>
      <c r="H2500">
        <v>6.5831756769194998</v>
      </c>
      <c r="I2500">
        <v>-26.815664022532999</v>
      </c>
      <c r="J2500">
        <v>0.70664407976687804</v>
      </c>
      <c r="K2500">
        <v>116.463006849753</v>
      </c>
      <c r="L2500">
        <v>116.697595035605</v>
      </c>
      <c r="M2500">
        <v>47.237738851435999</v>
      </c>
      <c r="N2500">
        <v>1.1040727005445801</v>
      </c>
      <c r="O2500">
        <v>54.766994442069198</v>
      </c>
      <c r="P2500">
        <v>44.382716049382701</v>
      </c>
    </row>
    <row r="2501" spans="1:17" hidden="1" x14ac:dyDescent="0.3">
      <c r="A2501" t="s">
        <v>5164</v>
      </c>
      <c r="B2501" t="s">
        <v>5165</v>
      </c>
      <c r="C2501" t="str">
        <f>IFERROR(VLOOKUP(Table1[[#This Row],[Ticker]],[1]!Table1[[Symbol]:[Industry]],2,FALSE),"-")</f>
        <v>-</v>
      </c>
      <c r="D2501" t="s">
        <v>230</v>
      </c>
      <c r="E2501">
        <v>160.85582400000001</v>
      </c>
      <c r="F2501">
        <v>273.85000000000002</v>
      </c>
      <c r="G2501">
        <v>-6.3104423130568801</v>
      </c>
      <c r="H2501">
        <v>-3.4419575841166901</v>
      </c>
      <c r="I2501">
        <v>-9.9938293243929106</v>
      </c>
      <c r="J2501">
        <v>-2.87188364392579</v>
      </c>
      <c r="K2501">
        <v>267.68669406231197</v>
      </c>
      <c r="L2501">
        <v>261.86240813428202</v>
      </c>
      <c r="M2501">
        <v>52.670175761283303</v>
      </c>
      <c r="N2501">
        <v>0.69398670671721696</v>
      </c>
      <c r="O2501">
        <v>28.902683951068099</v>
      </c>
      <c r="P2501">
        <v>33.585365853658502</v>
      </c>
      <c r="Q2501">
        <v>4.9331338922176997E-2</v>
      </c>
    </row>
    <row r="2502" spans="1:17" hidden="1" x14ac:dyDescent="0.3">
      <c r="A2502" t="s">
        <v>5166</v>
      </c>
      <c r="B2502" t="s">
        <v>5167</v>
      </c>
      <c r="C2502" t="str">
        <f>IFERROR(VLOOKUP(Table1[[#This Row],[Ticker]],[1]!Table1[[Symbol]:[Industry]],2,FALSE),"-")</f>
        <v>-</v>
      </c>
      <c r="D2502" t="s">
        <v>806</v>
      </c>
      <c r="E2502">
        <v>160.73345872499999</v>
      </c>
      <c r="F2502">
        <v>147.91</v>
      </c>
      <c r="G2502">
        <v>-37.250183343199197</v>
      </c>
      <c r="H2502">
        <v>-9.0611550258332105</v>
      </c>
      <c r="I2502">
        <v>-21.3099304275908</v>
      </c>
      <c r="J2502">
        <v>-3.47639432330765</v>
      </c>
      <c r="K2502">
        <v>147.37500049094299</v>
      </c>
      <c r="L2502">
        <v>153.949033195249</v>
      </c>
      <c r="M2502">
        <v>48.408388266736701</v>
      </c>
      <c r="N2502">
        <v>0.85053503001611597</v>
      </c>
      <c r="O2502">
        <v>50.023663038334099</v>
      </c>
      <c r="P2502">
        <v>25.188319932289399</v>
      </c>
      <c r="Q2502">
        <v>4.2705157387654999E-2</v>
      </c>
    </row>
    <row r="2503" spans="1:17" hidden="1" x14ac:dyDescent="0.3">
      <c r="A2503" t="s">
        <v>5168</v>
      </c>
      <c r="B2503" t="s">
        <v>5169</v>
      </c>
      <c r="C2503" t="str">
        <f>IFERROR(VLOOKUP(Table1[[#This Row],[Ticker]],[1]!Table1[[Symbol]:[Industry]],2,FALSE),"-")</f>
        <v>-</v>
      </c>
      <c r="D2503" t="s">
        <v>414</v>
      </c>
      <c r="E2503">
        <v>160.729426125</v>
      </c>
      <c r="F2503">
        <v>167.9</v>
      </c>
      <c r="G2503">
        <v>113.972836611788</v>
      </c>
      <c r="H2503">
        <v>-38.799619099663097</v>
      </c>
      <c r="I2503">
        <v>-4.1796996620659099</v>
      </c>
      <c r="J2503">
        <v>-20.163103819392699</v>
      </c>
      <c r="K2503">
        <v>180.60872339778601</v>
      </c>
      <c r="L2503">
        <v>157.466269818949</v>
      </c>
      <c r="M2503">
        <v>32.519789917492098</v>
      </c>
      <c r="N2503">
        <v>1.1612903225806399</v>
      </c>
      <c r="O2503">
        <v>34.008338296605103</v>
      </c>
      <c r="P2503">
        <v>150.597014925373</v>
      </c>
    </row>
    <row r="2504" spans="1:17" hidden="1" x14ac:dyDescent="0.3">
      <c r="A2504" t="s">
        <v>5170</v>
      </c>
      <c r="B2504" t="s">
        <v>5171</v>
      </c>
      <c r="C2504" t="str">
        <f>IFERROR(VLOOKUP(Table1[[#This Row],[Ticker]],[1]!Table1[[Symbol]:[Industry]],2,FALSE),"-")</f>
        <v>-</v>
      </c>
      <c r="D2504" t="s">
        <v>662</v>
      </c>
      <c r="E2504">
        <v>160.03136951499999</v>
      </c>
      <c r="F2504">
        <v>79.7</v>
      </c>
      <c r="G2504">
        <v>45.5006466538713</v>
      </c>
      <c r="H2504">
        <v>-13.930656880629099</v>
      </c>
      <c r="I2504">
        <v>43.654822827560103</v>
      </c>
      <c r="J2504">
        <v>-2.8145020836165</v>
      </c>
      <c r="K2504">
        <v>76.874831564060699</v>
      </c>
      <c r="L2504">
        <v>63.694766949620998</v>
      </c>
      <c r="M2504">
        <v>51.581390738619</v>
      </c>
      <c r="N2504">
        <v>0.63127272727272699</v>
      </c>
      <c r="O2504">
        <v>16.6875784190715</v>
      </c>
      <c r="P2504">
        <v>92.512077294685994</v>
      </c>
      <c r="Q2504">
        <v>0.15345946097469601</v>
      </c>
    </row>
    <row r="2505" spans="1:17" hidden="1" x14ac:dyDescent="0.3">
      <c r="A2505" t="s">
        <v>5172</v>
      </c>
      <c r="B2505" t="s">
        <v>5173</v>
      </c>
      <c r="C2505" t="str">
        <f>IFERROR(VLOOKUP(Table1[[#This Row],[Ticker]],[1]!Table1[[Symbol]:[Industry]],2,FALSE),"-")</f>
        <v>-</v>
      </c>
      <c r="D2505" t="s">
        <v>391</v>
      </c>
      <c r="E2505">
        <v>159.71497520999901</v>
      </c>
      <c r="F2505">
        <v>133.35</v>
      </c>
      <c r="G2505">
        <v>135.75748623180701</v>
      </c>
      <c r="H2505">
        <v>3.1386997876579401</v>
      </c>
      <c r="I2505">
        <v>94.201491483831106</v>
      </c>
      <c r="J2505">
        <v>2.5133667688424999</v>
      </c>
      <c r="K2505">
        <v>121.671253593117</v>
      </c>
      <c r="L2505">
        <v>93.150075458200106</v>
      </c>
      <c r="M2505">
        <v>99.999999999999204</v>
      </c>
      <c r="N2505">
        <v>2.6818181818181799</v>
      </c>
      <c r="O2505">
        <v>0</v>
      </c>
      <c r="P2505">
        <v>166.7</v>
      </c>
    </row>
    <row r="2506" spans="1:17" hidden="1" x14ac:dyDescent="0.3">
      <c r="A2506" t="s">
        <v>5174</v>
      </c>
      <c r="B2506" t="s">
        <v>5175</v>
      </c>
      <c r="C2506" t="str">
        <f>IFERROR(VLOOKUP(Table1[[#This Row],[Ticker]],[1]!Table1[[Symbol]:[Industry]],2,FALSE),"-")</f>
        <v>-</v>
      </c>
      <c r="D2506" t="s">
        <v>46</v>
      </c>
      <c r="E2506">
        <v>159.64376995000001</v>
      </c>
      <c r="F2506">
        <v>71.930000000000007</v>
      </c>
      <c r="G2506">
        <v>-15.475554110766</v>
      </c>
      <c r="H2506">
        <v>-20.561597892030701</v>
      </c>
      <c r="I2506">
        <v>-32.0384764473052</v>
      </c>
      <c r="J2506">
        <v>-12.110957895059901</v>
      </c>
      <c r="K2506">
        <v>82.899894522310504</v>
      </c>
      <c r="L2506">
        <v>86.531039097818294</v>
      </c>
      <c r="M2506">
        <v>33.740506449784597</v>
      </c>
      <c r="N2506">
        <v>0.351746889890033</v>
      </c>
      <c r="O2506">
        <v>113.958014736549</v>
      </c>
      <c r="P2506">
        <v>25.422842197035699</v>
      </c>
      <c r="Q2506">
        <v>2.4152109722802999E-2</v>
      </c>
    </row>
    <row r="2507" spans="1:17" hidden="1" x14ac:dyDescent="0.3">
      <c r="A2507" t="s">
        <v>5176</v>
      </c>
      <c r="B2507" t="s">
        <v>5177</v>
      </c>
      <c r="C2507" t="str">
        <f>IFERROR(VLOOKUP(Table1[[#This Row],[Ticker]],[1]!Table1[[Symbol]:[Industry]],2,FALSE),"-")</f>
        <v>-</v>
      </c>
      <c r="D2507" t="s">
        <v>249</v>
      </c>
      <c r="E2507">
        <v>159.62352124</v>
      </c>
      <c r="F2507">
        <v>493.65</v>
      </c>
      <c r="G2507">
        <v>53.372695203116201</v>
      </c>
      <c r="H2507">
        <v>58.4006376397463</v>
      </c>
      <c r="I2507">
        <v>49.845690932590799</v>
      </c>
      <c r="J2507">
        <v>5.1655225262284601</v>
      </c>
      <c r="K2507">
        <v>359.03443180829299</v>
      </c>
      <c r="L2507">
        <v>322.64731385105</v>
      </c>
      <c r="M2507">
        <v>80.106678663485894</v>
      </c>
      <c r="N2507">
        <v>4.31805221522621</v>
      </c>
      <c r="O2507">
        <v>6.3506532968702496</v>
      </c>
      <c r="P2507">
        <v>105.387975868525</v>
      </c>
      <c r="Q2507">
        <v>2.1218430668671E-2</v>
      </c>
    </row>
    <row r="2508" spans="1:17" hidden="1" x14ac:dyDescent="0.3">
      <c r="A2508" t="s">
        <v>5178</v>
      </c>
      <c r="B2508" t="s">
        <v>5179</v>
      </c>
      <c r="C2508" t="str">
        <f>IFERROR(VLOOKUP(Table1[[#This Row],[Ticker]],[1]!Table1[[Symbol]:[Industry]],2,FALSE),"-")</f>
        <v>-</v>
      </c>
      <c r="D2508" t="s">
        <v>836</v>
      </c>
      <c r="E2508">
        <v>159.61725000000001</v>
      </c>
      <c r="F2508">
        <v>634.6</v>
      </c>
      <c r="G2508">
        <v>57.0107678496665</v>
      </c>
      <c r="H2508">
        <v>-16.493580154716501</v>
      </c>
      <c r="I2508">
        <v>7.2447025100929903</v>
      </c>
      <c r="J2508">
        <v>-1.9346332311574801</v>
      </c>
      <c r="K2508">
        <v>605.722971318752</v>
      </c>
      <c r="L2508">
        <v>508.84283967953399</v>
      </c>
      <c r="M2508">
        <v>40.288155867707502</v>
      </c>
      <c r="N2508">
        <v>0.476310865257419</v>
      </c>
      <c r="O2508">
        <v>18.0271036873621</v>
      </c>
      <c r="P2508">
        <v>109.577278731836</v>
      </c>
      <c r="Q2508">
        <v>0.112410294264555</v>
      </c>
    </row>
    <row r="2509" spans="1:17" hidden="1" x14ac:dyDescent="0.3">
      <c r="A2509" t="s">
        <v>5180</v>
      </c>
      <c r="B2509" t="s">
        <v>5181</v>
      </c>
      <c r="C2509" t="str">
        <f>IFERROR(VLOOKUP(Table1[[#This Row],[Ticker]],[1]!Table1[[Symbol]:[Industry]],2,FALSE),"-")</f>
        <v>-</v>
      </c>
      <c r="D2509" t="s">
        <v>613</v>
      </c>
      <c r="E2509">
        <v>159.39809600000001</v>
      </c>
      <c r="F2509">
        <v>305.3</v>
      </c>
      <c r="G2509">
        <v>-14.086045330725799</v>
      </c>
      <c r="H2509">
        <v>2.5749453602671601</v>
      </c>
      <c r="I2509">
        <v>-7.1088172550490398</v>
      </c>
      <c r="J2509">
        <v>-3.5022708258697102</v>
      </c>
      <c r="K2509">
        <v>298.47571184695602</v>
      </c>
      <c r="L2509">
        <v>293.19539838278001</v>
      </c>
      <c r="M2509">
        <v>53.419189723947397</v>
      </c>
      <c r="N2509">
        <v>0.76607870250853904</v>
      </c>
      <c r="O2509">
        <v>16.9341631182443</v>
      </c>
      <c r="P2509">
        <v>21.4640938929779</v>
      </c>
      <c r="Q2509">
        <v>6.3413956848503997E-2</v>
      </c>
    </row>
    <row r="2510" spans="1:17" hidden="1" x14ac:dyDescent="0.3">
      <c r="A2510" t="s">
        <v>5182</v>
      </c>
      <c r="B2510" t="s">
        <v>5183</v>
      </c>
      <c r="C2510" t="str">
        <f>IFERROR(VLOOKUP(Table1[[#This Row],[Ticker]],[1]!Table1[[Symbol]:[Industry]],2,FALSE),"-")</f>
        <v>-</v>
      </c>
      <c r="E2510">
        <v>159.34030899999999</v>
      </c>
      <c r="F2510">
        <v>17.14</v>
      </c>
      <c r="G2510">
        <v>642.89676346736496</v>
      </c>
      <c r="H2510">
        <v>37.721063238943103</v>
      </c>
      <c r="I2510">
        <v>526.22236651957598</v>
      </c>
      <c r="J2510">
        <v>5.6162606595177298</v>
      </c>
      <c r="K2510">
        <v>11.517397955215801</v>
      </c>
      <c r="L2510">
        <v>5.6976116088972502</v>
      </c>
      <c r="M2510">
        <v>100</v>
      </c>
      <c r="N2510">
        <v>0.59681600006680902</v>
      </c>
      <c r="O2510">
        <v>0</v>
      </c>
      <c r="P2510">
        <v>668.60986547085201</v>
      </c>
      <c r="Q2510">
        <v>0.35788734286662599</v>
      </c>
    </row>
    <row r="2511" spans="1:17" hidden="1" x14ac:dyDescent="0.3">
      <c r="A2511" t="s">
        <v>5184</v>
      </c>
      <c r="B2511" t="s">
        <v>5185</v>
      </c>
      <c r="C2511" t="str">
        <f>IFERROR(VLOOKUP(Table1[[#This Row],[Ticker]],[1]!Table1[[Symbol]:[Industry]],2,FALSE),"-")</f>
        <v>-</v>
      </c>
      <c r="D2511" t="s">
        <v>126</v>
      </c>
      <c r="E2511">
        <v>159.1577145</v>
      </c>
      <c r="F2511">
        <v>395.8</v>
      </c>
      <c r="G2511">
        <v>545.36183865436305</v>
      </c>
      <c r="H2511">
        <v>-12.060640817975299</v>
      </c>
      <c r="I2511">
        <v>76.630583718610495</v>
      </c>
      <c r="J2511">
        <v>-5.9349090932264499</v>
      </c>
      <c r="K2511">
        <v>403.48840154373102</v>
      </c>
      <c r="L2511">
        <v>301.82557667362698</v>
      </c>
      <c r="M2511">
        <v>44.422706425698799</v>
      </c>
      <c r="N2511">
        <v>1.2066545769928201</v>
      </c>
      <c r="O2511">
        <v>22.587165234967099</v>
      </c>
      <c r="P2511">
        <v>571.07494065784999</v>
      </c>
      <c r="Q2511">
        <v>0.29100676031299499</v>
      </c>
    </row>
    <row r="2512" spans="1:17" hidden="1" x14ac:dyDescent="0.3">
      <c r="A2512" t="s">
        <v>5186</v>
      </c>
      <c r="B2512" t="s">
        <v>5187</v>
      </c>
      <c r="C2512" t="str">
        <f>IFERROR(VLOOKUP(Table1[[#This Row],[Ticker]],[1]!Table1[[Symbol]:[Industry]],2,FALSE),"-")</f>
        <v>-</v>
      </c>
      <c r="D2512" t="s">
        <v>140</v>
      </c>
      <c r="E2512">
        <v>158.96972</v>
      </c>
      <c r="F2512">
        <v>64</v>
      </c>
      <c r="G2512">
        <v>13.720449194770699</v>
      </c>
      <c r="H2512">
        <v>9.8128221623641494</v>
      </c>
      <c r="I2512">
        <v>-1.55064526830563</v>
      </c>
      <c r="J2512">
        <v>-7.4120063654858397</v>
      </c>
      <c r="K2512">
        <v>61.5827263685456</v>
      </c>
      <c r="L2512">
        <v>61.385694401149202</v>
      </c>
      <c r="M2512">
        <v>51.966712647066601</v>
      </c>
      <c r="N2512">
        <v>2.3684656084656002</v>
      </c>
      <c r="O2512">
        <v>38.437499999999901</v>
      </c>
      <c r="P2512">
        <v>42.2222222222222</v>
      </c>
      <c r="Q2512">
        <v>7.8078185551605006E-2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375</v>
      </c>
      <c r="E2513">
        <v>158.90035412</v>
      </c>
      <c r="F2513">
        <v>9.7200000000000006</v>
      </c>
      <c r="G2513">
        <v>92.713864288648395</v>
      </c>
      <c r="H2513">
        <v>-1.2393403540185499</v>
      </c>
      <c r="I2513">
        <v>-14.7147309076387</v>
      </c>
      <c r="J2513">
        <v>0.74636565401529997</v>
      </c>
      <c r="K2513">
        <v>8.8112704336682999</v>
      </c>
      <c r="L2513">
        <v>8.1187089262845902</v>
      </c>
      <c r="M2513">
        <v>59.126584476263901</v>
      </c>
      <c r="N2513">
        <v>1.1696769952688999</v>
      </c>
      <c r="O2513">
        <v>66.6666666666666</v>
      </c>
      <c r="P2513">
        <v>126.04651162790699</v>
      </c>
      <c r="Q2513">
        <v>0.13633323505358499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D2514" t="s">
        <v>998</v>
      </c>
      <c r="E2514">
        <v>158.73750000000001</v>
      </c>
      <c r="F2514">
        <v>127</v>
      </c>
      <c r="G2514">
        <v>18.687125398446501</v>
      </c>
      <c r="H2514">
        <v>-2.1022274870711999</v>
      </c>
      <c r="I2514">
        <v>10.115328838087899</v>
      </c>
      <c r="J2514">
        <v>-8.4880793627554691</v>
      </c>
      <c r="K2514">
        <v>124.351050258264</v>
      </c>
      <c r="L2514">
        <v>113.449947477634</v>
      </c>
      <c r="M2514">
        <v>46.900111823036397</v>
      </c>
      <c r="N2514">
        <v>0.53769767805797697</v>
      </c>
      <c r="O2514">
        <v>21.259842519685002</v>
      </c>
      <c r="P2514">
        <v>49.411764705882298</v>
      </c>
      <c r="Q2514">
        <v>-5.9993582708280004E-3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613</v>
      </c>
      <c r="E2515">
        <v>158.35816975</v>
      </c>
      <c r="F2515">
        <v>121.95</v>
      </c>
      <c r="G2515">
        <v>56.301823369647899</v>
      </c>
      <c r="H2515">
        <v>0.96780250312430605</v>
      </c>
      <c r="I2515">
        <v>86.377742417363606</v>
      </c>
      <c r="J2515">
        <v>2.5936967731846599</v>
      </c>
      <c r="K2515">
        <v>110.307361269482</v>
      </c>
      <c r="L2515">
        <v>86.211711810271694</v>
      </c>
      <c r="M2515">
        <v>91.104745392511106</v>
      </c>
      <c r="N2515">
        <v>1.9364194088120401</v>
      </c>
      <c r="O2515">
        <v>4.5510455104550998</v>
      </c>
      <c r="P2515">
        <v>215.932642487046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D2516" t="s">
        <v>43</v>
      </c>
      <c r="E2516">
        <v>158.31772000000001</v>
      </c>
      <c r="F2516">
        <v>132.5</v>
      </c>
      <c r="G2516">
        <v>40.682290509346899</v>
      </c>
      <c r="H2516">
        <v>-14.150660730696501</v>
      </c>
      <c r="I2516">
        <v>32.167109577122503</v>
      </c>
      <c r="J2516">
        <v>-8.9792232099859906</v>
      </c>
      <c r="K2516">
        <v>130.138661745581</v>
      </c>
      <c r="L2516">
        <v>111.49679777883701</v>
      </c>
      <c r="M2516">
        <v>36.681756177210403</v>
      </c>
      <c r="N2516">
        <v>0.53973558484148099</v>
      </c>
      <c r="O2516">
        <v>26.641509433962199</v>
      </c>
      <c r="P2516">
        <v>79.054054054054006</v>
      </c>
      <c r="Q2516">
        <v>5.6344219959248001E-2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D2517" t="s">
        <v>1934</v>
      </c>
      <c r="E2517">
        <v>157.94280089099999</v>
      </c>
      <c r="F2517">
        <v>64.13</v>
      </c>
      <c r="G2517">
        <v>29.349882492637601</v>
      </c>
      <c r="H2517">
        <v>27.536935424996901</v>
      </c>
      <c r="I2517">
        <v>3.7908909911050102</v>
      </c>
      <c r="J2517">
        <v>0.86288133194930805</v>
      </c>
      <c r="K2517">
        <v>53.2116646283148</v>
      </c>
      <c r="L2517">
        <v>46.8653964475631</v>
      </c>
      <c r="M2517">
        <v>63.948108454310599</v>
      </c>
      <c r="N2517">
        <v>2.0413513077296401</v>
      </c>
      <c r="O2517">
        <v>9.7614221113363406</v>
      </c>
      <c r="P2517">
        <v>94.3333333333333</v>
      </c>
      <c r="Q2517">
        <v>0.13341034233933499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E2518">
        <v>157.89169081399999</v>
      </c>
      <c r="F2518">
        <v>50</v>
      </c>
      <c r="G2518">
        <v>5.8658453649346702</v>
      </c>
      <c r="H2518">
        <v>-2.9012451159233099</v>
      </c>
      <c r="I2518">
        <v>122.147878430218</v>
      </c>
      <c r="J2518">
        <v>-2.9079277543286799</v>
      </c>
      <c r="K2518">
        <v>45.970691496677297</v>
      </c>
      <c r="L2518">
        <v>37.073847348536702</v>
      </c>
      <c r="M2518">
        <v>57.668537084761702</v>
      </c>
      <c r="N2518">
        <v>0.85304337921918905</v>
      </c>
      <c r="O2518">
        <v>10.3599999999999</v>
      </c>
      <c r="P2518">
        <v>223.20620555914601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D2519" t="s">
        <v>92</v>
      </c>
      <c r="E2519">
        <v>157.686048</v>
      </c>
      <c r="F2519">
        <v>39.409999999999997</v>
      </c>
      <c r="G2519">
        <v>27.723191432806999</v>
      </c>
      <c r="H2519">
        <v>-11.1117607472671</v>
      </c>
      <c r="I2519">
        <v>-4.7974725151328901</v>
      </c>
      <c r="J2519">
        <v>-3.7648287198792798</v>
      </c>
      <c r="K2519">
        <v>39.803631943204003</v>
      </c>
      <c r="L2519">
        <v>37.581215559880597</v>
      </c>
      <c r="M2519">
        <v>49.686898790752998</v>
      </c>
      <c r="N2519">
        <v>0.60016837513988097</v>
      </c>
      <c r="O2519">
        <v>20.527784826186199</v>
      </c>
      <c r="P2519">
        <v>65.936842105263096</v>
      </c>
      <c r="Q2519">
        <v>9.0301060231706004E-2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D2520" t="s">
        <v>613</v>
      </c>
      <c r="E2520">
        <v>157.51905288</v>
      </c>
      <c r="F2520">
        <v>224.75</v>
      </c>
      <c r="G2520">
        <v>-32.9944551387999</v>
      </c>
      <c r="H2520">
        <v>-12.758793438119101</v>
      </c>
      <c r="I2520">
        <v>-23.227920634105502</v>
      </c>
      <c r="J2520">
        <v>-4.3924628275700401</v>
      </c>
      <c r="K2520">
        <v>221.90203921656601</v>
      </c>
      <c r="L2520">
        <v>237.26597749877999</v>
      </c>
      <c r="M2520">
        <v>54.0988740917469</v>
      </c>
      <c r="N2520">
        <v>1.5977245430743701</v>
      </c>
      <c r="O2520">
        <v>42.380422691879801</v>
      </c>
      <c r="P2520">
        <v>11.2623762376237</v>
      </c>
      <c r="Q2520">
        <v>5.4722654778399996E-4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1113</v>
      </c>
      <c r="E2521">
        <v>157.37367359999999</v>
      </c>
      <c r="F2521">
        <v>70.63</v>
      </c>
      <c r="G2521">
        <v>12.9130020200661</v>
      </c>
      <c r="H2521">
        <v>-0.197682774956391</v>
      </c>
      <c r="I2521">
        <v>-20.9778323770214</v>
      </c>
      <c r="J2521">
        <v>-5.2373973322966902</v>
      </c>
      <c r="K2521">
        <v>70.228053197142899</v>
      </c>
      <c r="L2521">
        <v>71.584697493105907</v>
      </c>
      <c r="M2521">
        <v>51.193386128874003</v>
      </c>
      <c r="N2521">
        <v>2.4002001327239202</v>
      </c>
      <c r="O2521">
        <v>40.237859266600502</v>
      </c>
      <c r="P2521">
        <v>45.329218106995803</v>
      </c>
      <c r="Q2521">
        <v>5.1878148174881997E-2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613</v>
      </c>
      <c r="E2522">
        <v>157.0961088</v>
      </c>
      <c r="F2522">
        <v>156.82</v>
      </c>
      <c r="G2522">
        <v>-24.799331089715398</v>
      </c>
      <c r="H2522">
        <v>8.2088217410013195E-2</v>
      </c>
      <c r="I2522">
        <v>-12.0746749726632</v>
      </c>
      <c r="J2522">
        <v>-3.8736960762797601</v>
      </c>
      <c r="K2522">
        <v>151.37891000174201</v>
      </c>
      <c r="L2522">
        <v>155.81099517001601</v>
      </c>
      <c r="M2522">
        <v>49.151207831380297</v>
      </c>
      <c r="N2522">
        <v>0.68122457223013699</v>
      </c>
      <c r="O2522">
        <v>33.8158398163499</v>
      </c>
      <c r="P2522">
        <v>22.372220054623401</v>
      </c>
      <c r="Q2522">
        <v>4.0558553115239003E-2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140</v>
      </c>
      <c r="E2523">
        <v>156.75735266999999</v>
      </c>
      <c r="F2523">
        <v>48.72</v>
      </c>
      <c r="G2523">
        <v>62.490235210328102</v>
      </c>
      <c r="H2523">
        <v>38.6339015149251</v>
      </c>
      <c r="I2523">
        <v>59.1000013509273</v>
      </c>
      <c r="J2523">
        <v>38.298571181561499</v>
      </c>
      <c r="K2523">
        <v>31.783609543958601</v>
      </c>
      <c r="L2523">
        <v>29.960568229075299</v>
      </c>
      <c r="M2523">
        <v>93.3259035559757</v>
      </c>
      <c r="N2523">
        <v>3.42603461551868</v>
      </c>
      <c r="O2523">
        <v>4.6592775041050798</v>
      </c>
      <c r="P2523">
        <v>105.569620253164</v>
      </c>
      <c r="Q2523">
        <v>0.10369246925956301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E2524">
        <v>156.57128</v>
      </c>
      <c r="F2524">
        <v>66.5</v>
      </c>
      <c r="G2524">
        <v>230.130219914321</v>
      </c>
      <c r="H2524">
        <v>0.32790439266943999</v>
      </c>
      <c r="I2524">
        <v>110.86218835867</v>
      </c>
      <c r="J2524">
        <v>-10.0699075047223</v>
      </c>
      <c r="K2524">
        <v>64.388061385014694</v>
      </c>
      <c r="L2524">
        <v>47.172101820344899</v>
      </c>
      <c r="M2524">
        <v>31.434829581477299</v>
      </c>
      <c r="N2524">
        <v>0.29345479077813102</v>
      </c>
      <c r="O2524">
        <v>16.466165413533801</v>
      </c>
      <c r="P2524">
        <v>361.80555555555497</v>
      </c>
      <c r="Q2524">
        <v>0.24885050544922899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613</v>
      </c>
      <c r="E2525">
        <v>156.38641799999999</v>
      </c>
      <c r="F2525">
        <v>2154.65</v>
      </c>
      <c r="G2525">
        <v>141.629785272399</v>
      </c>
      <c r="H2525">
        <v>97.215479622752596</v>
      </c>
      <c r="I2525">
        <v>179.21665751771599</v>
      </c>
      <c r="J2525">
        <v>11.1126227366011</v>
      </c>
      <c r="K2525">
        <v>1357.7357178301199</v>
      </c>
      <c r="L2525">
        <v>1014.9208648825499</v>
      </c>
      <c r="M2525">
        <v>90.835281465460795</v>
      </c>
      <c r="N2525">
        <v>1.6969026548672499</v>
      </c>
      <c r="O2525">
        <v>4.1213190077274504</v>
      </c>
      <c r="P2525">
        <v>211.433114114331</v>
      </c>
      <c r="Q2525">
        <v>0.13771903249950301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347</v>
      </c>
      <c r="E2526">
        <v>156.18162000000001</v>
      </c>
      <c r="F2526">
        <v>102.25</v>
      </c>
      <c r="G2526">
        <v>46.715228519279201</v>
      </c>
      <c r="H2526">
        <v>-10.899687483524501</v>
      </c>
      <c r="I2526">
        <v>61.475975852750501</v>
      </c>
      <c r="J2526">
        <v>6.4022556577314003</v>
      </c>
      <c r="K2526">
        <v>92.946012246760603</v>
      </c>
      <c r="M2526">
        <v>50.196105211369002</v>
      </c>
      <c r="O2526">
        <v>20.7823960880195</v>
      </c>
      <c r="P2526">
        <v>81.7777777777777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414</v>
      </c>
      <c r="E2527">
        <v>156.10821282999899</v>
      </c>
      <c r="F2527">
        <v>42.74</v>
      </c>
      <c r="G2527">
        <v>-9.5717976556602693</v>
      </c>
      <c r="H2527">
        <v>-6.44664535487194</v>
      </c>
      <c r="I2527">
        <v>-18.441532159192501</v>
      </c>
      <c r="J2527">
        <v>-9.7333292663997693</v>
      </c>
      <c r="K2527">
        <v>41.700443633874798</v>
      </c>
      <c r="L2527">
        <v>41.893830942125497</v>
      </c>
      <c r="M2527">
        <v>42.923834951763503</v>
      </c>
      <c r="N2527">
        <v>1.70454151922079</v>
      </c>
      <c r="O2527">
        <v>44.4782405240991</v>
      </c>
      <c r="P2527">
        <v>34.826498422712902</v>
      </c>
      <c r="Q2527">
        <v>0.147399289308034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1113</v>
      </c>
      <c r="E2528">
        <v>155.800293455</v>
      </c>
      <c r="F2528">
        <v>85.8</v>
      </c>
      <c r="G2528">
        <v>-76.360211580708096</v>
      </c>
      <c r="H2528">
        <v>-20.3671445191628</v>
      </c>
      <c r="I2528">
        <v>-61.599464247236703</v>
      </c>
      <c r="J2528">
        <v>-3.3638262136136201</v>
      </c>
      <c r="K2528">
        <v>94.947419089415803</v>
      </c>
      <c r="M2528">
        <v>25.859512204229699</v>
      </c>
      <c r="N2528">
        <v>0.68445517118083499</v>
      </c>
      <c r="O2528">
        <v>113.286713286713</v>
      </c>
      <c r="P2528">
        <v>2.1428571428571299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278</v>
      </c>
      <c r="E2529">
        <v>155.73543298499999</v>
      </c>
      <c r="F2529">
        <v>173.2</v>
      </c>
      <c r="G2529">
        <v>40.266773415775702</v>
      </c>
      <c r="H2529">
        <v>-10.3489388867269</v>
      </c>
      <c r="I2529">
        <v>23.571917174645101</v>
      </c>
      <c r="J2529">
        <v>-2.9856059344154802</v>
      </c>
      <c r="K2529">
        <v>172.698980829531</v>
      </c>
      <c r="L2529">
        <v>156.40925207549901</v>
      </c>
      <c r="M2529">
        <v>53.811456675127197</v>
      </c>
      <c r="N2529">
        <v>1.17850687078656</v>
      </c>
      <c r="O2529">
        <v>30.109699769053101</v>
      </c>
      <c r="P2529">
        <v>82.219884271436001</v>
      </c>
      <c r="Q2529">
        <v>4.7109785025084998E-2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E2530">
        <v>155.67644999999999</v>
      </c>
      <c r="F2530">
        <v>74.77</v>
      </c>
      <c r="G2530">
        <v>34.703117691857898</v>
      </c>
      <c r="H2530">
        <v>-16.0863166905654</v>
      </c>
      <c r="I2530">
        <v>3.6903929534133502</v>
      </c>
      <c r="J2530">
        <v>-4.3397106633215996</v>
      </c>
      <c r="K2530">
        <v>78.9816207489325</v>
      </c>
      <c r="L2530">
        <v>74.091291954859301</v>
      </c>
      <c r="M2530">
        <v>37.574682445044203</v>
      </c>
      <c r="N2530">
        <v>0.78296336967605296</v>
      </c>
      <c r="O2530">
        <v>51.063260666042503</v>
      </c>
      <c r="P2530">
        <v>62.190889370932702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E2531">
        <v>155.5</v>
      </c>
      <c r="F2531">
        <v>329.95</v>
      </c>
      <c r="G2531">
        <v>-13.865644376367699</v>
      </c>
      <c r="H2531">
        <v>-0.195059548913004</v>
      </c>
      <c r="I2531">
        <v>-34.654516769679702</v>
      </c>
      <c r="J2531">
        <v>-6.7943255388497903</v>
      </c>
      <c r="K2531">
        <v>315.80955339433501</v>
      </c>
      <c r="L2531">
        <v>327.46896682678403</v>
      </c>
      <c r="M2531">
        <v>52.840606038757997</v>
      </c>
      <c r="N2531">
        <v>1.30198827037594</v>
      </c>
      <c r="O2531">
        <v>74.268828610395502</v>
      </c>
      <c r="P2531">
        <v>25.3609422492401</v>
      </c>
      <c r="Q2531">
        <v>7.0162867264682002E-2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E2532">
        <v>155.46900435000001</v>
      </c>
      <c r="F2532">
        <v>88.85</v>
      </c>
      <c r="G2532">
        <v>-39.909142563602202</v>
      </c>
      <c r="H2532">
        <v>-18.020292734970901</v>
      </c>
      <c r="I2532">
        <v>-25.148395230130902</v>
      </c>
      <c r="J2532">
        <v>-13.439014183538401</v>
      </c>
      <c r="M2532">
        <v>0</v>
      </c>
      <c r="O2532">
        <v>22.678671918964501</v>
      </c>
      <c r="P2532">
        <v>0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378</v>
      </c>
      <c r="E2533">
        <v>155.4</v>
      </c>
      <c r="F2533">
        <v>90.24</v>
      </c>
      <c r="G2533">
        <v>35.064283155524201</v>
      </c>
      <c r="H2533">
        <v>-7.5520430359519999</v>
      </c>
      <c r="I2533">
        <v>-18.729564685344599</v>
      </c>
      <c r="J2533">
        <v>-7.6148383593626097</v>
      </c>
      <c r="K2533">
        <v>88.927027858425703</v>
      </c>
      <c r="L2533">
        <v>79.813508676553397</v>
      </c>
      <c r="M2533">
        <v>37.675177927157797</v>
      </c>
      <c r="N2533">
        <v>1.4179682994384499</v>
      </c>
      <c r="O2533">
        <v>30.762411347517698</v>
      </c>
      <c r="P2533">
        <v>65.426214482126397</v>
      </c>
      <c r="Q2533">
        <v>0.120608814357083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D2534" t="s">
        <v>67</v>
      </c>
      <c r="E2534">
        <v>154.86397289999999</v>
      </c>
      <c r="F2534">
        <v>81.95</v>
      </c>
      <c r="G2534">
        <v>144.96142071994601</v>
      </c>
      <c r="H2534">
        <v>5.2942393406230801</v>
      </c>
      <c r="I2534">
        <v>87.012759014843397</v>
      </c>
      <c r="J2534">
        <v>4.01743180949292</v>
      </c>
      <c r="K2534">
        <v>72.967821361718194</v>
      </c>
      <c r="L2534">
        <v>52.647507635775199</v>
      </c>
      <c r="M2534">
        <v>68.696929058394502</v>
      </c>
      <c r="N2534">
        <v>0.57770243549425704</v>
      </c>
      <c r="O2534">
        <v>10.652837095790099</v>
      </c>
      <c r="P2534">
        <v>241.63827566183201</v>
      </c>
      <c r="Q2534">
        <v>0.20985439959935401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230</v>
      </c>
      <c r="E2535">
        <v>154.845</v>
      </c>
      <c r="F2535">
        <v>137.69999999999999</v>
      </c>
      <c r="G2535">
        <v>-17.882248440447999</v>
      </c>
      <c r="H2535">
        <v>-14.4753191899973</v>
      </c>
      <c r="I2535">
        <v>-14.388539803254799</v>
      </c>
      <c r="J2535">
        <v>-6.7969780587436901</v>
      </c>
      <c r="K2535">
        <v>137.40692090364399</v>
      </c>
      <c r="L2535">
        <v>130.06018382591299</v>
      </c>
      <c r="M2535">
        <v>42.722512435922603</v>
      </c>
      <c r="N2535">
        <v>0.55155085942445303</v>
      </c>
      <c r="O2535">
        <v>19.7893972403776</v>
      </c>
      <c r="P2535">
        <v>47.9054779806659</v>
      </c>
      <c r="Q2535">
        <v>7.2481907337047999E-2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613</v>
      </c>
      <c r="E2536">
        <v>154.69</v>
      </c>
      <c r="F2536">
        <v>66</v>
      </c>
      <c r="G2536">
        <v>-48.248313271092002</v>
      </c>
      <c r="H2536">
        <v>-8.1843392148068901</v>
      </c>
      <c r="I2536">
        <v>-18.125350450605701</v>
      </c>
      <c r="J2536">
        <v>-10.566692534345</v>
      </c>
      <c r="K2536">
        <v>65.527964932950795</v>
      </c>
      <c r="L2536">
        <v>75.951309079233596</v>
      </c>
      <c r="M2536">
        <v>44.243366788990798</v>
      </c>
      <c r="N2536">
        <v>1.00455279776766</v>
      </c>
      <c r="O2536">
        <v>60.606060606060502</v>
      </c>
      <c r="P2536">
        <v>28.1553398058252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D2537" t="s">
        <v>140</v>
      </c>
      <c r="E2537">
        <v>154.6356773</v>
      </c>
      <c r="F2537">
        <v>609.5</v>
      </c>
      <c r="G2537">
        <v>21.883459323550699</v>
      </c>
      <c r="H2537">
        <v>-6.3978950321712196</v>
      </c>
      <c r="I2537">
        <v>11.155228220899501</v>
      </c>
      <c r="J2537">
        <v>-1.3592564854061699</v>
      </c>
      <c r="K2537">
        <v>596.58833621495796</v>
      </c>
      <c r="L2537">
        <v>547.235229250148</v>
      </c>
      <c r="M2537">
        <v>52.727446654709098</v>
      </c>
      <c r="N2537">
        <v>1.7253768605582001</v>
      </c>
      <c r="O2537">
        <v>31.255127153404398</v>
      </c>
      <c r="P2537">
        <v>74.192626464704205</v>
      </c>
      <c r="Q2537">
        <v>5.0916277931167001E-2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D2538" t="s">
        <v>62</v>
      </c>
      <c r="E2538">
        <v>154.14750000000001</v>
      </c>
      <c r="F2538">
        <v>136</v>
      </c>
      <c r="G2538">
        <v>-11.427387717772</v>
      </c>
      <c r="H2538">
        <v>17.2502700355918</v>
      </c>
      <c r="I2538">
        <v>-1.18641439560019</v>
      </c>
      <c r="J2538">
        <v>11.4717001021758</v>
      </c>
      <c r="K2538">
        <v>124.88150289043899</v>
      </c>
      <c r="L2538">
        <v>123.75211552890801</v>
      </c>
      <c r="M2538">
        <v>62.827830598854</v>
      </c>
      <c r="N2538">
        <v>1.3832826747720299</v>
      </c>
      <c r="O2538">
        <v>27.058823529411701</v>
      </c>
      <c r="P2538">
        <v>56.1423650975889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140</v>
      </c>
      <c r="E2539">
        <v>153.9</v>
      </c>
      <c r="F2539">
        <v>175</v>
      </c>
      <c r="G2539">
        <v>3.0106935095698999</v>
      </c>
      <c r="H2539">
        <v>-23.2443823708252</v>
      </c>
      <c r="I2539">
        <v>12.2870819497032</v>
      </c>
      <c r="J2539">
        <v>-8.5047700819406593</v>
      </c>
      <c r="K2539">
        <v>179.556429443007</v>
      </c>
      <c r="L2539">
        <v>166.943772812557</v>
      </c>
      <c r="M2539">
        <v>36.3827700580159</v>
      </c>
      <c r="N2539">
        <v>0.71382209737230595</v>
      </c>
      <c r="O2539">
        <v>57.085714285714197</v>
      </c>
      <c r="P2539">
        <v>48.367952522255102</v>
      </c>
      <c r="Q2539">
        <v>8.5812162958848998E-2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62</v>
      </c>
      <c r="E2540">
        <v>152.97235767000001</v>
      </c>
      <c r="F2540">
        <v>73.45</v>
      </c>
      <c r="G2540">
        <v>-21.605453278273899</v>
      </c>
      <c r="H2540">
        <v>6.3613448121342397</v>
      </c>
      <c r="I2540">
        <v>-18.270966657396698</v>
      </c>
      <c r="J2540">
        <v>-6.0347572115816304</v>
      </c>
      <c r="K2540">
        <v>70.043231216414696</v>
      </c>
      <c r="L2540">
        <v>72.923526378772195</v>
      </c>
      <c r="M2540">
        <v>50.064923411857599</v>
      </c>
      <c r="N2540">
        <v>1.12675213751306</v>
      </c>
      <c r="O2540">
        <v>27.9101429543907</v>
      </c>
      <c r="P2540">
        <v>21.7067108533554</v>
      </c>
      <c r="Q2540">
        <v>-5.9434334446441001E-2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E2541">
        <v>152.96</v>
      </c>
      <c r="F2541">
        <v>243.75</v>
      </c>
      <c r="G2541">
        <v>1080.9700663133401</v>
      </c>
      <c r="H2541">
        <v>7.2314665053105402</v>
      </c>
      <c r="I2541">
        <v>451.46112018000798</v>
      </c>
      <c r="J2541">
        <v>-6.6566412504036796</v>
      </c>
      <c r="K2541">
        <v>200.271923910635</v>
      </c>
      <c r="L2541">
        <v>114.762552986231</v>
      </c>
      <c r="M2541">
        <v>52.483037970558101</v>
      </c>
      <c r="N2541">
        <v>1.3331058097141699</v>
      </c>
      <c r="O2541">
        <v>4.4717948717948701</v>
      </c>
      <c r="P2541">
        <v>1300.8620689655099</v>
      </c>
      <c r="Q2541">
        <v>0.18517867260526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278</v>
      </c>
      <c r="E2542">
        <v>152.768137518</v>
      </c>
      <c r="F2542">
        <v>151.08000000000001</v>
      </c>
      <c r="G2542">
        <v>4.0249830115415399</v>
      </c>
      <c r="H2542">
        <v>23.7341806324056</v>
      </c>
      <c r="I2542">
        <v>-1.75105362194852</v>
      </c>
      <c r="J2542">
        <v>15.2024160314719</v>
      </c>
      <c r="K2542">
        <v>122.644788696441</v>
      </c>
      <c r="L2542">
        <v>120.170259749651</v>
      </c>
      <c r="M2542">
        <v>75.452002973114404</v>
      </c>
      <c r="N2542">
        <v>3.70377071659557</v>
      </c>
      <c r="O2542">
        <v>9.2136616362192107</v>
      </c>
      <c r="P2542">
        <v>58.116169544740899</v>
      </c>
      <c r="Q2542">
        <v>6.7187494795194994E-2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613</v>
      </c>
      <c r="E2543">
        <v>152.48507344999999</v>
      </c>
      <c r="F2543">
        <v>101.2</v>
      </c>
      <c r="G2543">
        <v>101.702628333592</v>
      </c>
      <c r="H2543">
        <v>-18.340639055317201</v>
      </c>
      <c r="I2543">
        <v>-26.968952180388399</v>
      </c>
      <c r="J2543">
        <v>-0.28768035157634197</v>
      </c>
      <c r="K2543">
        <v>103.81515106093001</v>
      </c>
      <c r="L2543">
        <v>93.315150223916604</v>
      </c>
      <c r="M2543">
        <v>37.824258517971501</v>
      </c>
      <c r="N2543">
        <v>0.40005860355967698</v>
      </c>
      <c r="O2543">
        <v>42.3418972332015</v>
      </c>
      <c r="P2543">
        <v>139.24349881796601</v>
      </c>
      <c r="Q2543">
        <v>0.180729101721992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286</v>
      </c>
      <c r="E2544">
        <v>152.43984</v>
      </c>
      <c r="F2544">
        <v>126.65</v>
      </c>
      <c r="G2544">
        <v>33.115591249586103</v>
      </c>
      <c r="H2544">
        <v>0.52174626578365901</v>
      </c>
      <c r="I2544">
        <v>-7.5645995679742102</v>
      </c>
      <c r="J2544">
        <v>6.7890973914600403</v>
      </c>
      <c r="K2544">
        <v>124.375618640944</v>
      </c>
      <c r="L2544">
        <v>116.778697089669</v>
      </c>
      <c r="M2544">
        <v>62.131517091666602</v>
      </c>
      <c r="N2544">
        <v>1.1854193479741799</v>
      </c>
      <c r="O2544">
        <v>29.411764705882302</v>
      </c>
      <c r="P2544">
        <v>64.480519480519405</v>
      </c>
      <c r="Q2544">
        <v>8.9286817717636996E-2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D2545" t="s">
        <v>154</v>
      </c>
      <c r="E2545">
        <v>152.34531000000001</v>
      </c>
      <c r="F2545">
        <v>144</v>
      </c>
      <c r="G2545">
        <v>-8.3536888005523906</v>
      </c>
      <c r="H2545">
        <v>0.41911564513425498</v>
      </c>
      <c r="I2545">
        <v>-1.02869054787763</v>
      </c>
      <c r="J2545">
        <v>0.350246201466625</v>
      </c>
      <c r="K2545">
        <v>142.12443746279001</v>
      </c>
      <c r="L2545">
        <v>138.69900776080999</v>
      </c>
      <c r="M2545">
        <v>53.722186191699201</v>
      </c>
      <c r="N2545">
        <v>1.2253853413022899</v>
      </c>
      <c r="O2545">
        <v>30.5555555555555</v>
      </c>
      <c r="P2545">
        <v>43.070044709388903</v>
      </c>
      <c r="Q2545">
        <v>7.0586835537491996E-2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140</v>
      </c>
      <c r="E2546">
        <v>152.08659599999999</v>
      </c>
      <c r="F2546">
        <v>3.04</v>
      </c>
      <c r="G2546">
        <v>-26.0409708559453</v>
      </c>
      <c r="H2546">
        <v>-13.005411782589899</v>
      </c>
      <c r="I2546">
        <v>-39.0847423768708</v>
      </c>
      <c r="J2546">
        <v>-4.1206201592620699</v>
      </c>
      <c r="K2546">
        <v>3.21519030189156</v>
      </c>
      <c r="L2546">
        <v>3.69113176666017</v>
      </c>
      <c r="M2546">
        <v>33.377701602914499</v>
      </c>
      <c r="N2546">
        <v>0.98221320739856699</v>
      </c>
      <c r="O2546">
        <v>60.197368421052602</v>
      </c>
      <c r="P2546">
        <v>8.9605734767025105</v>
      </c>
      <c r="Q2546">
        <v>0.13218059297291601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E2547">
        <v>151.95188268599901</v>
      </c>
      <c r="F2547">
        <v>39.85</v>
      </c>
      <c r="G2547">
        <v>292.44009841624001</v>
      </c>
      <c r="H2547">
        <v>-7.9143446725536997</v>
      </c>
      <c r="I2547">
        <v>-6.1115233098466497</v>
      </c>
      <c r="J2547">
        <v>-18.898457899862802</v>
      </c>
      <c r="K2547">
        <v>39.908952684442603</v>
      </c>
      <c r="L2547">
        <v>31.2824770064346</v>
      </c>
      <c r="M2547">
        <v>35.524410521235602</v>
      </c>
      <c r="N2547">
        <v>0.697586683358693</v>
      </c>
      <c r="O2547">
        <v>43.739021329987402</v>
      </c>
      <c r="P2547">
        <v>359.10138248847898</v>
      </c>
      <c r="Q2547">
        <v>0.137768015009608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E2548">
        <v>151.56990189000001</v>
      </c>
      <c r="F2548">
        <v>159.6</v>
      </c>
      <c r="G2548">
        <v>64.513358068027301</v>
      </c>
      <c r="H2548">
        <v>-11.6705506288618</v>
      </c>
      <c r="I2548">
        <v>-38.3574035669902</v>
      </c>
      <c r="J2548">
        <v>-10.7486574270854</v>
      </c>
      <c r="K2548">
        <v>180.196493474492</v>
      </c>
      <c r="L2548">
        <v>182.611138705846</v>
      </c>
      <c r="M2548">
        <v>40.280861348153302</v>
      </c>
      <c r="N2548">
        <v>1.6427459526774499</v>
      </c>
      <c r="O2548">
        <v>115.53884711779401</v>
      </c>
      <c r="P2548">
        <v>139.56769738817101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D2549" t="s">
        <v>1005</v>
      </c>
      <c r="E2549">
        <v>151.34299207500001</v>
      </c>
      <c r="F2549">
        <v>7.91</v>
      </c>
      <c r="G2549">
        <v>-60.0699484765154</v>
      </c>
      <c r="H2549">
        <v>-10.604497148443601</v>
      </c>
      <c r="I2549">
        <v>-59.253008264786203</v>
      </c>
      <c r="J2549">
        <v>-12.395517058036701</v>
      </c>
      <c r="K2549">
        <v>8.9255346569236895</v>
      </c>
      <c r="L2549">
        <v>11.624862003450099</v>
      </c>
      <c r="M2549">
        <v>38.008255042863802</v>
      </c>
      <c r="N2549">
        <v>0.241653669718251</v>
      </c>
      <c r="O2549">
        <v>181.289506953223</v>
      </c>
      <c r="P2549">
        <v>6.8918918918918903</v>
      </c>
      <c r="Q2549">
        <v>-5.3795025002224002E-2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983</v>
      </c>
      <c r="E2550">
        <v>151.11431125999999</v>
      </c>
      <c r="F2550">
        <v>22.34</v>
      </c>
      <c r="G2550">
        <v>141.831808176154</v>
      </c>
      <c r="H2550">
        <v>15.1543104396322</v>
      </c>
      <c r="I2550">
        <v>-3.9087514117495901</v>
      </c>
      <c r="J2550">
        <v>-11.035652839000599</v>
      </c>
      <c r="K2550">
        <v>20.8507775106679</v>
      </c>
      <c r="L2550">
        <v>19.478836747074201</v>
      </c>
      <c r="M2550">
        <v>59.496398564045997</v>
      </c>
      <c r="N2550">
        <v>2.0738036945270601</v>
      </c>
      <c r="O2550">
        <v>31.647269471799401</v>
      </c>
      <c r="P2550">
        <v>167.54491017964</v>
      </c>
      <c r="Q2550">
        <v>0.13684274252573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E2551">
        <v>150.70935</v>
      </c>
      <c r="F2551">
        <v>173.2</v>
      </c>
      <c r="G2551">
        <v>11.9380755904028</v>
      </c>
      <c r="H2551">
        <v>3.1455028515563601</v>
      </c>
      <c r="I2551">
        <v>26.8579572332312</v>
      </c>
      <c r="J2551">
        <v>3.89947624500495</v>
      </c>
      <c r="K2551">
        <v>173.83605087315701</v>
      </c>
      <c r="M2551">
        <v>65.302149650964196</v>
      </c>
      <c r="N2551">
        <v>0.85768323216312103</v>
      </c>
      <c r="O2551">
        <v>50.057736720554203</v>
      </c>
      <c r="P2551">
        <v>44.695071010860403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2430</v>
      </c>
      <c r="E2552">
        <v>150.57046600000001</v>
      </c>
      <c r="F2552">
        <v>38.549999999999997</v>
      </c>
      <c r="G2552">
        <v>17.862316990926999</v>
      </c>
      <c r="H2552">
        <v>-13.7182785307562</v>
      </c>
      <c r="I2552">
        <v>-25.190396939203001</v>
      </c>
      <c r="J2552">
        <v>-6.5569849899514496</v>
      </c>
      <c r="K2552">
        <v>40.029505566900902</v>
      </c>
      <c r="L2552">
        <v>39.7430903008607</v>
      </c>
      <c r="M2552">
        <v>38.062701617318297</v>
      </c>
      <c r="N2552">
        <v>0.80781320822359604</v>
      </c>
      <c r="O2552">
        <v>52.788586251621197</v>
      </c>
      <c r="P2552">
        <v>47.137404580152598</v>
      </c>
      <c r="Q2552">
        <v>9.6038842498165994E-2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E2553">
        <v>150.21564799999999</v>
      </c>
      <c r="F2553">
        <v>145.4</v>
      </c>
      <c r="G2553">
        <v>-50.376314438719497</v>
      </c>
      <c r="H2553">
        <v>-16.192911782589899</v>
      </c>
      <c r="I2553">
        <v>-14.660963941538199</v>
      </c>
      <c r="J2553">
        <v>-2.4866332311574801</v>
      </c>
      <c r="K2553">
        <v>153.87672959656601</v>
      </c>
      <c r="L2553">
        <v>159.20928088029501</v>
      </c>
      <c r="M2553">
        <v>18.438411420697701</v>
      </c>
      <c r="N2553">
        <v>1.19191919191919</v>
      </c>
      <c r="O2553">
        <v>60.591471801925699</v>
      </c>
      <c r="P2553">
        <v>38.081671415004699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391</v>
      </c>
      <c r="E2554">
        <v>149.87075897</v>
      </c>
      <c r="F2554">
        <v>156.75</v>
      </c>
      <c r="G2554">
        <v>344.725073266621</v>
      </c>
      <c r="H2554">
        <v>-8.1599038408295606</v>
      </c>
      <c r="I2554">
        <v>89.239216211211001</v>
      </c>
      <c r="J2554">
        <v>7.8085697208720202</v>
      </c>
      <c r="K2554">
        <v>147.11374769563199</v>
      </c>
      <c r="L2554">
        <v>112.46389004596</v>
      </c>
      <c r="M2554">
        <v>56.722887820609799</v>
      </c>
      <c r="N2554">
        <v>2.38874655370484</v>
      </c>
      <c r="O2554">
        <v>21.180223285486399</v>
      </c>
      <c r="P2554">
        <v>498.73949579831901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806</v>
      </c>
      <c r="E2555">
        <v>149.52924999999999</v>
      </c>
      <c r="F2555">
        <v>163</v>
      </c>
      <c r="G2555">
        <v>14.141037850653399</v>
      </c>
      <c r="H2555">
        <v>-7.9688126834908797</v>
      </c>
      <c r="I2555">
        <v>74.380220656875196</v>
      </c>
      <c r="J2555">
        <v>-7.8765414880382201</v>
      </c>
      <c r="K2555">
        <v>150.61896819918499</v>
      </c>
      <c r="M2555">
        <v>47.557442916543202</v>
      </c>
      <c r="N2555">
        <v>0.77631578947368396</v>
      </c>
      <c r="O2555">
        <v>15.3067484662576</v>
      </c>
      <c r="P2555">
        <v>108.974358974358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391</v>
      </c>
      <c r="E2556">
        <v>149.15467826</v>
      </c>
      <c r="F2556">
        <v>211.65</v>
      </c>
      <c r="G2556">
        <v>150.95356466318</v>
      </c>
      <c r="H2556">
        <v>-13.986015230865799</v>
      </c>
      <c r="I2556">
        <v>96.567990461860603</v>
      </c>
      <c r="J2556">
        <v>-8.3292318795115303</v>
      </c>
      <c r="K2556">
        <v>222.02082796738799</v>
      </c>
      <c r="L2556">
        <v>162.97596386352001</v>
      </c>
      <c r="M2556">
        <v>22.099654770967099</v>
      </c>
      <c r="N2556">
        <v>0.19494230510329399</v>
      </c>
      <c r="O2556">
        <v>31.467044649184899</v>
      </c>
      <c r="P2556">
        <v>218.12716067939201</v>
      </c>
      <c r="Q2556">
        <v>0.11592285368800199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1152</v>
      </c>
      <c r="E2557">
        <v>148.33308</v>
      </c>
      <c r="F2557">
        <v>117.21</v>
      </c>
      <c r="G2557">
        <v>-21.061316289200601</v>
      </c>
      <c r="H2557">
        <v>-15.956800671478801</v>
      </c>
      <c r="I2557">
        <v>-35.697137976596103</v>
      </c>
      <c r="J2557">
        <v>-8.42682167851512</v>
      </c>
      <c r="K2557">
        <v>122.154797100298</v>
      </c>
      <c r="L2557">
        <v>119.385002651983</v>
      </c>
      <c r="M2557">
        <v>31.2345755466573</v>
      </c>
      <c r="N2557">
        <v>0.57735960924750296</v>
      </c>
      <c r="O2557">
        <v>42.777919972698498</v>
      </c>
      <c r="P2557">
        <v>29.299503585217799</v>
      </c>
      <c r="Q2557">
        <v>-6.0145816886102002E-2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D2558" t="s">
        <v>21</v>
      </c>
      <c r="E2558">
        <v>147.20302954499999</v>
      </c>
      <c r="F2558">
        <v>0.4</v>
      </c>
      <c r="G2558">
        <v>-25.713102003486298</v>
      </c>
      <c r="H2558">
        <v>-9.5679117825899809</v>
      </c>
      <c r="I2558">
        <v>-30.952354670015001</v>
      </c>
      <c r="J2558">
        <v>-2.4866332311574801</v>
      </c>
      <c r="K2558">
        <v>0.49873312468040298</v>
      </c>
      <c r="L2558">
        <v>0.52400865632191196</v>
      </c>
      <c r="M2558">
        <v>67.840252409529697</v>
      </c>
      <c r="N2558">
        <v>1.6140140448734499</v>
      </c>
      <c r="O2558">
        <v>137.49999999999901</v>
      </c>
      <c r="P2558">
        <v>14.285714285714301</v>
      </c>
      <c r="Q2558">
        <v>8.1543707170695007E-2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D2559" t="s">
        <v>381</v>
      </c>
      <c r="E2559">
        <v>147.12632938799999</v>
      </c>
      <c r="F2559">
        <v>23.78</v>
      </c>
      <c r="G2559">
        <v>46.678202344339702</v>
      </c>
      <c r="H2559">
        <v>-1.1144234104969499</v>
      </c>
      <c r="I2559">
        <v>3.3745684069080299</v>
      </c>
      <c r="J2559">
        <v>-4.8859477127341702</v>
      </c>
      <c r="K2559">
        <v>21.933788342030301</v>
      </c>
      <c r="L2559">
        <v>20.2028260286502</v>
      </c>
      <c r="M2559">
        <v>54.197055052362103</v>
      </c>
      <c r="N2559">
        <v>1.6522179242188699</v>
      </c>
      <c r="O2559">
        <v>24.053826745163899</v>
      </c>
      <c r="P2559">
        <v>81.526717557251899</v>
      </c>
      <c r="Q2559">
        <v>2.8780618667001E-2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391</v>
      </c>
      <c r="E2560">
        <v>146.78</v>
      </c>
      <c r="F2560">
        <v>1.87</v>
      </c>
      <c r="G2560">
        <v>45.593394010543498</v>
      </c>
      <c r="H2560">
        <v>14.2757163565458</v>
      </c>
      <c r="I2560">
        <v>34.2004778304225</v>
      </c>
      <c r="J2560">
        <v>-19.616262860787099</v>
      </c>
      <c r="K2560">
        <v>1.5255280511965801</v>
      </c>
      <c r="L2560">
        <v>1.3005050955758899</v>
      </c>
      <c r="M2560">
        <v>45.442924036926499</v>
      </c>
      <c r="N2560">
        <v>3.8299977092941999</v>
      </c>
      <c r="O2560">
        <v>16.577540106951801</v>
      </c>
      <c r="P2560">
        <v>90.150210575573198</v>
      </c>
      <c r="Q2560">
        <v>-1.2589307550919999E-3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E2561">
        <v>146.3366303</v>
      </c>
      <c r="F2561">
        <v>194.9</v>
      </c>
      <c r="G2561">
        <v>64.067919894323794</v>
      </c>
      <c r="H2561">
        <v>20.820286975174</v>
      </c>
      <c r="I2561">
        <v>-0.87045690102323103</v>
      </c>
      <c r="J2561">
        <v>11.9022556577314</v>
      </c>
      <c r="K2561">
        <v>166.525423749965</v>
      </c>
      <c r="L2561">
        <v>156.98364815417</v>
      </c>
      <c r="M2561">
        <v>86.260434621908402</v>
      </c>
      <c r="N2561">
        <v>3.3058971209839898</v>
      </c>
      <c r="O2561">
        <v>12.878399179066101</v>
      </c>
      <c r="P2561">
        <v>97.868020304568503</v>
      </c>
      <c r="Q2561">
        <v>0.21597884262582201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230</v>
      </c>
      <c r="E2562">
        <v>146.30833799999999</v>
      </c>
      <c r="F2562">
        <v>468.95</v>
      </c>
      <c r="G2562">
        <v>75.122015769532894</v>
      </c>
      <c r="H2562">
        <v>-7.9464367283600401</v>
      </c>
      <c r="I2562">
        <v>48.364784789811601</v>
      </c>
      <c r="J2562">
        <v>-4.2072483510628498</v>
      </c>
      <c r="K2562">
        <v>432.07334136071</v>
      </c>
      <c r="L2562">
        <v>356.33818114266103</v>
      </c>
      <c r="M2562">
        <v>48.239399661095902</v>
      </c>
      <c r="N2562">
        <v>0.38911853852456801</v>
      </c>
      <c r="O2562">
        <v>13.018445463269</v>
      </c>
      <c r="P2562">
        <v>125.89113680154099</v>
      </c>
      <c r="Q2562">
        <v>0.108479604130391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613</v>
      </c>
      <c r="E2563">
        <v>146.15280000000001</v>
      </c>
      <c r="F2563">
        <v>4.4000000000000004</v>
      </c>
      <c r="G2563">
        <v>674.28689799651295</v>
      </c>
      <c r="H2563">
        <v>11.851007136328899</v>
      </c>
      <c r="I2563">
        <v>140.47621675855601</v>
      </c>
      <c r="J2563">
        <v>7.5133667688425199</v>
      </c>
      <c r="K2563">
        <v>3.4889043127183101</v>
      </c>
      <c r="L2563">
        <v>2.27841223241531</v>
      </c>
      <c r="M2563">
        <v>79.177869679091103</v>
      </c>
      <c r="N2563">
        <v>0.98246758413464697</v>
      </c>
      <c r="O2563">
        <v>0</v>
      </c>
      <c r="P2563">
        <v>1000</v>
      </c>
      <c r="Q2563">
        <v>0.14199997988124699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218</v>
      </c>
      <c r="E2564">
        <v>145.96512000000001</v>
      </c>
      <c r="F2564">
        <v>147.75</v>
      </c>
      <c r="G2564">
        <v>61.905945615561201</v>
      </c>
      <c r="H2564">
        <v>-9.0341070223278095</v>
      </c>
      <c r="I2564">
        <v>-39.246458042982702</v>
      </c>
      <c r="J2564">
        <v>-7.0854919085660102</v>
      </c>
      <c r="K2564">
        <v>153.75984550495801</v>
      </c>
      <c r="M2564">
        <v>39.966327127175099</v>
      </c>
      <c r="N2564">
        <v>0.35578375113258798</v>
      </c>
      <c r="O2564">
        <v>88.392554991539697</v>
      </c>
      <c r="P2564">
        <v>127.30769230769199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E2565">
        <v>145.89810969999999</v>
      </c>
      <c r="F2565">
        <v>53.78</v>
      </c>
      <c r="G2565">
        <v>402.57766420476497</v>
      </c>
      <c r="H2565">
        <v>38.635321154685499</v>
      </c>
      <c r="I2565">
        <v>199.735109223688</v>
      </c>
      <c r="J2565">
        <v>13.378011901780299</v>
      </c>
      <c r="K2565">
        <v>37.458068464843898</v>
      </c>
      <c r="L2565">
        <v>25.774339750596901</v>
      </c>
      <c r="M2565">
        <v>94.401304706375598</v>
      </c>
      <c r="N2565">
        <v>1.8267856692512301</v>
      </c>
      <c r="O2565">
        <v>0</v>
      </c>
      <c r="P2565">
        <v>454.432989690721</v>
      </c>
      <c r="Q2565">
        <v>0.147006698906332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286</v>
      </c>
      <c r="E2566">
        <v>145.50342499999999</v>
      </c>
      <c r="F2566">
        <v>64.599999999999994</v>
      </c>
      <c r="G2566">
        <v>-20.157546447930802</v>
      </c>
      <c r="M2566">
        <v>99.999992872253003</v>
      </c>
      <c r="N2566">
        <v>1</v>
      </c>
      <c r="O2566">
        <v>0</v>
      </c>
      <c r="P2566">
        <v>5.5555555555555296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197</v>
      </c>
      <c r="E2567">
        <v>145.44263584000001</v>
      </c>
      <c r="F2567">
        <v>182.05</v>
      </c>
      <c r="G2567">
        <v>12.991659901275501</v>
      </c>
      <c r="H2567">
        <v>26.039231074552799</v>
      </c>
      <c r="I2567">
        <v>-8.4467240393843994</v>
      </c>
      <c r="J2567">
        <v>1.8818909917492499</v>
      </c>
      <c r="K2567">
        <v>151.39148573760701</v>
      </c>
      <c r="L2567">
        <v>142.32218126957699</v>
      </c>
      <c r="M2567">
        <v>67.088514337431505</v>
      </c>
      <c r="N2567">
        <v>2.3342628021104499</v>
      </c>
      <c r="O2567">
        <v>16.424059324361401</v>
      </c>
      <c r="P2567">
        <v>78.480392156862706</v>
      </c>
      <c r="Q2567">
        <v>4.5408059858422001E-2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27</v>
      </c>
      <c r="E2568">
        <v>145.105683516</v>
      </c>
      <c r="F2568">
        <v>2.48</v>
      </c>
      <c r="G2568">
        <v>188.21094862942499</v>
      </c>
      <c r="H2568">
        <v>19.2478776910942</v>
      </c>
      <c r="I2568">
        <v>81.295707345488793</v>
      </c>
      <c r="J2568">
        <v>-12.9343944251873</v>
      </c>
      <c r="K2568">
        <v>2.0764217057753802</v>
      </c>
      <c r="L2568">
        <v>1.7010920033530901</v>
      </c>
      <c r="M2568">
        <v>55.096349707508097</v>
      </c>
      <c r="N2568">
        <v>2.6053964552461299</v>
      </c>
      <c r="O2568">
        <v>14.1129032258064</v>
      </c>
      <c r="P2568">
        <v>230.666666666666</v>
      </c>
      <c r="Q2568">
        <v>0.132771340570246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286</v>
      </c>
      <c r="E2569">
        <v>144.96645899999999</v>
      </c>
      <c r="F2569">
        <v>126.35</v>
      </c>
      <c r="G2569">
        <v>87.3560379627868</v>
      </c>
      <c r="H2569">
        <v>6.8451316956708803</v>
      </c>
      <c r="I2569">
        <v>-18.082086386295799</v>
      </c>
      <c r="J2569">
        <v>1.8958368883644201</v>
      </c>
      <c r="K2569">
        <v>121.359046080152</v>
      </c>
      <c r="L2569">
        <v>107.839028591649</v>
      </c>
      <c r="M2569">
        <v>68.178115706323695</v>
      </c>
      <c r="N2569">
        <v>1.00281662781662</v>
      </c>
      <c r="O2569">
        <v>18.3221210922041</v>
      </c>
      <c r="P2569">
        <v>135.9477124183</v>
      </c>
      <c r="Q2569">
        <v>0.181601202330366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80</v>
      </c>
      <c r="E2570">
        <v>144.48320000000001</v>
      </c>
      <c r="F2570">
        <v>65.12</v>
      </c>
      <c r="G2570">
        <v>56.186339337295699</v>
      </c>
      <c r="H2570">
        <v>19.166357336480601</v>
      </c>
      <c r="I2570">
        <v>15.2491957175818</v>
      </c>
      <c r="J2570">
        <v>-4.9402538176326498</v>
      </c>
      <c r="K2570">
        <v>57.463068721464403</v>
      </c>
      <c r="L2570">
        <v>51.806598862501801</v>
      </c>
      <c r="M2570">
        <v>65.535761143411804</v>
      </c>
      <c r="N2570">
        <v>3.5243332130956602</v>
      </c>
      <c r="O2570">
        <v>18.243243243243199</v>
      </c>
      <c r="P2570">
        <v>108.717948717948</v>
      </c>
      <c r="Q2570">
        <v>9.1503753498175994E-2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109</v>
      </c>
      <c r="E2571">
        <v>144.042800288</v>
      </c>
      <c r="F2571">
        <v>78.36</v>
      </c>
      <c r="G2571">
        <v>-12.0588350450618</v>
      </c>
      <c r="H2571">
        <v>-3.05992243505335</v>
      </c>
      <c r="I2571">
        <v>-10.875726317524601</v>
      </c>
      <c r="J2571">
        <v>-1.8423863557548299</v>
      </c>
      <c r="K2571">
        <v>76.187085208069007</v>
      </c>
      <c r="L2571">
        <v>77.4767308206563</v>
      </c>
      <c r="M2571">
        <v>56.213776116370198</v>
      </c>
      <c r="N2571">
        <v>1.1025550102223101</v>
      </c>
      <c r="O2571">
        <v>28.254211332312401</v>
      </c>
      <c r="P2571">
        <v>18.9977220956719</v>
      </c>
      <c r="Q2571">
        <v>5.6471018974278003E-2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140</v>
      </c>
      <c r="E2572">
        <v>144.02546154000001</v>
      </c>
      <c r="F2572">
        <v>9.0399999999999991</v>
      </c>
      <c r="G2572">
        <v>-24.1661406775195</v>
      </c>
      <c r="H2572">
        <v>-7.6113900434595303</v>
      </c>
      <c r="I2572">
        <v>-30.2380689557293</v>
      </c>
      <c r="J2572">
        <v>2.0847953402710799</v>
      </c>
      <c r="K2572">
        <v>9.8080023017452902</v>
      </c>
      <c r="L2572">
        <v>11.0762523412306</v>
      </c>
      <c r="M2572">
        <v>49.929449662129798</v>
      </c>
      <c r="N2572">
        <v>0.67540236468418402</v>
      </c>
      <c r="O2572">
        <v>66.482300884955706</v>
      </c>
      <c r="P2572">
        <v>12.999999999999901</v>
      </c>
      <c r="Q2572">
        <v>3.4148957688760001E-2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21</v>
      </c>
      <c r="E2573">
        <v>144.00152824</v>
      </c>
      <c r="F2573">
        <v>31.1</v>
      </c>
      <c r="G2573">
        <v>-103.404387700363</v>
      </c>
      <c r="H2573">
        <v>63.3343870679847</v>
      </c>
      <c r="I2573">
        <v>-82.315153933366702</v>
      </c>
      <c r="J2573">
        <v>24.222768478244198</v>
      </c>
      <c r="K2573">
        <v>31.368760550438001</v>
      </c>
      <c r="L2573">
        <v>93.897663085784004</v>
      </c>
      <c r="M2573">
        <v>89.334605950318405</v>
      </c>
      <c r="N2573">
        <v>1.08039534686891</v>
      </c>
      <c r="O2573">
        <v>671.54340836012796</v>
      </c>
      <c r="P2573">
        <v>125.36231884057899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391</v>
      </c>
      <c r="E2574">
        <v>143.858565</v>
      </c>
      <c r="F2574">
        <v>207.35</v>
      </c>
      <c r="G2574">
        <v>81.657635070221005</v>
      </c>
      <c r="H2574">
        <v>-11.769746644975299</v>
      </c>
      <c r="I2574">
        <v>46.908322908972401</v>
      </c>
      <c r="J2574">
        <v>6.8554720320004003</v>
      </c>
      <c r="K2574">
        <v>195.186169610696</v>
      </c>
      <c r="L2574">
        <v>164.99901966492001</v>
      </c>
      <c r="M2574">
        <v>57.003149121107199</v>
      </c>
      <c r="N2574">
        <v>1.7256527125368599</v>
      </c>
      <c r="O2574">
        <v>15.264046298528999</v>
      </c>
      <c r="P2574">
        <v>139.15801614763501</v>
      </c>
      <c r="Q2574">
        <v>0.130305063051499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480</v>
      </c>
      <c r="E2575">
        <v>143.66330430799999</v>
      </c>
      <c r="F2575">
        <v>49.05</v>
      </c>
      <c r="G2575">
        <v>5.4127258110831598</v>
      </c>
      <c r="H2575">
        <v>1.0030416542171099</v>
      </c>
      <c r="I2575">
        <v>-13.9197137204601</v>
      </c>
      <c r="J2575">
        <v>-3.7427110269435402</v>
      </c>
      <c r="K2575">
        <v>45.914008518054899</v>
      </c>
      <c r="L2575">
        <v>46.587405377376399</v>
      </c>
      <c r="M2575">
        <v>56.930915461818998</v>
      </c>
      <c r="N2575">
        <v>1.52842815749313</v>
      </c>
      <c r="O2575">
        <v>36.595310907237497</v>
      </c>
      <c r="P2575">
        <v>32.388663967611301</v>
      </c>
      <c r="Q2575">
        <v>-2.9360489892790002E-2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21</v>
      </c>
      <c r="E2576">
        <v>143.50991143499999</v>
      </c>
      <c r="F2576">
        <v>172.85</v>
      </c>
      <c r="G2576">
        <v>120.86321754002201</v>
      </c>
      <c r="H2576">
        <v>26.265421550743302</v>
      </c>
      <c r="I2576">
        <v>135.623964873494</v>
      </c>
      <c r="J2576">
        <v>-13.0600156614573</v>
      </c>
      <c r="K2576">
        <v>122.87761961183401</v>
      </c>
      <c r="M2576">
        <v>51.9354064724103</v>
      </c>
      <c r="N2576">
        <v>1.04260968516879</v>
      </c>
      <c r="O2576">
        <v>15.4758461093433</v>
      </c>
      <c r="P2576">
        <v>178.79032258064501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230</v>
      </c>
      <c r="E2577">
        <v>143.41238999999999</v>
      </c>
      <c r="F2577">
        <v>134.1</v>
      </c>
      <c r="G2577">
        <v>-8.6261454817472405</v>
      </c>
      <c r="H2577">
        <v>-10.6445541183564</v>
      </c>
      <c r="I2577">
        <v>-39.4514215855042</v>
      </c>
      <c r="J2577">
        <v>-3.9045436789186798</v>
      </c>
      <c r="K2577">
        <v>139.07824698803299</v>
      </c>
      <c r="L2577">
        <v>152.875452955295</v>
      </c>
      <c r="M2577">
        <v>45.723059966062799</v>
      </c>
      <c r="N2577">
        <v>1.1728391041293</v>
      </c>
      <c r="O2577">
        <v>80.126771066368406</v>
      </c>
      <c r="P2577">
        <v>20.539325842696599</v>
      </c>
      <c r="Q2577">
        <v>0.104278748412604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705</v>
      </c>
      <c r="E2578">
        <v>142.89995898000001</v>
      </c>
      <c r="F2578">
        <v>85.28</v>
      </c>
      <c r="G2578">
        <v>-3.2899036112957201</v>
      </c>
      <c r="H2578">
        <v>-2.5738056922167001</v>
      </c>
      <c r="I2578">
        <v>-0.785709533727731</v>
      </c>
      <c r="J2578">
        <v>-0.78969250458006501</v>
      </c>
      <c r="K2578">
        <v>81.462504861114297</v>
      </c>
      <c r="L2578">
        <v>76.876917127674403</v>
      </c>
      <c r="M2578">
        <v>66.033807332126898</v>
      </c>
      <c r="N2578">
        <v>0.66626014492919405</v>
      </c>
      <c r="O2578">
        <v>4.36210131332082</v>
      </c>
      <c r="P2578">
        <v>46.781411359724601</v>
      </c>
      <c r="Q2578">
        <v>1.9804733760708002E-2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129</v>
      </c>
      <c r="E2579">
        <v>142.60826141999999</v>
      </c>
      <c r="F2579">
        <v>486.55</v>
      </c>
      <c r="G2579">
        <v>-5.8289083358751901</v>
      </c>
      <c r="H2579">
        <v>-9.5211137530333207</v>
      </c>
      <c r="I2579">
        <v>-33.476240020333499</v>
      </c>
      <c r="J2579">
        <v>-4.4569302608604504</v>
      </c>
      <c r="K2579">
        <v>464.81899809005199</v>
      </c>
      <c r="L2579">
        <v>471.87538387357802</v>
      </c>
      <c r="M2579">
        <v>56.223790057083797</v>
      </c>
      <c r="N2579">
        <v>0.802966307966127</v>
      </c>
      <c r="O2579">
        <v>38.855205014900797</v>
      </c>
      <c r="P2579">
        <v>36.690546425059701</v>
      </c>
      <c r="Q2579">
        <v>8.6450463835768002E-2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E2580">
        <v>142.53551999999999</v>
      </c>
      <c r="F2580">
        <v>150</v>
      </c>
      <c r="G2580">
        <v>153.92895616206101</v>
      </c>
      <c r="H2580">
        <v>-8.6063733210515192</v>
      </c>
      <c r="I2580">
        <v>11.197482463535399</v>
      </c>
      <c r="J2580">
        <v>-4.6937639612084201</v>
      </c>
      <c r="K2580">
        <v>156.32835485080099</v>
      </c>
      <c r="L2580">
        <v>127.385744547306</v>
      </c>
      <c r="M2580">
        <v>40.776285479271898</v>
      </c>
      <c r="N2580">
        <v>0.62138375166436499</v>
      </c>
      <c r="O2580">
        <v>55.4</v>
      </c>
      <c r="P2580">
        <v>179.64205816554801</v>
      </c>
      <c r="Q2580">
        <v>0.205085849759888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391</v>
      </c>
      <c r="E2581">
        <v>142.41128</v>
      </c>
      <c r="F2581">
        <v>111.1</v>
      </c>
      <c r="G2581">
        <v>14.035325669469501</v>
      </c>
      <c r="H2581">
        <v>7.2772025625243604</v>
      </c>
      <c r="I2581">
        <v>16.836925293177899</v>
      </c>
      <c r="J2581">
        <v>0.31710508659952003</v>
      </c>
      <c r="K2581">
        <v>102.440954575186</v>
      </c>
      <c r="L2581">
        <v>94.775793156522695</v>
      </c>
      <c r="M2581">
        <v>60.183659964073499</v>
      </c>
      <c r="N2581">
        <v>1.9389817112868</v>
      </c>
      <c r="O2581">
        <v>17.011701170117</v>
      </c>
      <c r="P2581">
        <v>52.191780821917803</v>
      </c>
      <c r="Q2581">
        <v>0.10708641922313999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129</v>
      </c>
      <c r="E2582">
        <v>142.35847444000001</v>
      </c>
      <c r="F2582">
        <v>7.12</v>
      </c>
      <c r="G2582">
        <v>-15.186786214012599</v>
      </c>
      <c r="H2582">
        <v>-11.3929445479897</v>
      </c>
      <c r="I2582">
        <v>-22.505149701070899</v>
      </c>
      <c r="J2582">
        <v>-0.24573687261406801</v>
      </c>
      <c r="K2582">
        <v>7.5487053727824103</v>
      </c>
      <c r="L2582">
        <v>7.9811287962611299</v>
      </c>
      <c r="M2582">
        <v>47.905435088446701</v>
      </c>
      <c r="N2582">
        <v>1.15941445005731</v>
      </c>
      <c r="O2582">
        <v>72.050561797752806</v>
      </c>
      <c r="P2582">
        <v>14.838709677419301</v>
      </c>
      <c r="Q2582">
        <v>5.0409403719270003E-2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659</v>
      </c>
      <c r="E2583">
        <v>142.1633319</v>
      </c>
      <c r="F2583">
        <v>3.06</v>
      </c>
      <c r="G2583">
        <v>9.8424535520691698</v>
      </c>
      <c r="H2583">
        <v>7.49453602671694E-2</v>
      </c>
      <c r="I2583">
        <v>-7.2235411106929996</v>
      </c>
      <c r="J2583">
        <v>-7.2485379930622402</v>
      </c>
      <c r="K2583">
        <v>3.0139437132857498</v>
      </c>
      <c r="L2583">
        <v>2.9530129198058401</v>
      </c>
      <c r="M2583">
        <v>44.302500398802799</v>
      </c>
      <c r="N2583">
        <v>1.23230721585571</v>
      </c>
      <c r="O2583">
        <v>37.254901960784302</v>
      </c>
      <c r="P2583">
        <v>49.268292682926798</v>
      </c>
      <c r="Q2583">
        <v>4.0533918325302003E-2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381</v>
      </c>
      <c r="E2584">
        <v>142.01351818499899</v>
      </c>
      <c r="F2584">
        <v>5.45</v>
      </c>
      <c r="G2584">
        <v>-11.3381020034863</v>
      </c>
      <c r="H2584">
        <v>-17.234578449256599</v>
      </c>
      <c r="I2584">
        <v>-45.6828935921707</v>
      </c>
      <c r="J2584">
        <v>-7.0884031426619201</v>
      </c>
      <c r="K2584">
        <v>6.0362376200185697</v>
      </c>
      <c r="L2584">
        <v>6.55058373976002</v>
      </c>
      <c r="M2584">
        <v>40.298874521106299</v>
      </c>
      <c r="N2584">
        <v>1.29867050258614</v>
      </c>
      <c r="O2584">
        <v>78.899082568807302</v>
      </c>
      <c r="P2584">
        <v>57.971014492753604</v>
      </c>
      <c r="Q2584">
        <v>-7.6790884586894995E-2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21</v>
      </c>
      <c r="E2585">
        <v>141.94136879999999</v>
      </c>
      <c r="F2585">
        <v>108.81</v>
      </c>
      <c r="G2585">
        <v>73.194001821650204</v>
      </c>
      <c r="H2585">
        <v>0.47339045258979601</v>
      </c>
      <c r="I2585">
        <v>14.477040142665</v>
      </c>
      <c r="J2585">
        <v>-6.7599896325415703</v>
      </c>
      <c r="K2585">
        <v>110.634191659908</v>
      </c>
      <c r="L2585">
        <v>94.195063825165207</v>
      </c>
      <c r="M2585">
        <v>48.143056014875299</v>
      </c>
      <c r="N2585">
        <v>0.12401248168569801</v>
      </c>
      <c r="O2585">
        <v>35.097877033360803</v>
      </c>
      <c r="P2585">
        <v>112.105263157894</v>
      </c>
      <c r="Q2585">
        <v>8.4829568758166995E-2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E2586">
        <v>141.65956800000001</v>
      </c>
      <c r="F2586">
        <v>154</v>
      </c>
      <c r="G2586">
        <v>-26.390302906420899</v>
      </c>
      <c r="H2586">
        <v>8.4806280753421408</v>
      </c>
      <c r="I2586">
        <v>-21.9350136295526</v>
      </c>
      <c r="J2586">
        <v>-10.786038179481899</v>
      </c>
      <c r="K2586">
        <v>141.52148286156699</v>
      </c>
      <c r="L2586">
        <v>150.623781080463</v>
      </c>
      <c r="M2586">
        <v>48.501480268166503</v>
      </c>
      <c r="N2586">
        <v>1.6449819293855901</v>
      </c>
      <c r="O2586">
        <v>21.428571428571399</v>
      </c>
      <c r="P2586">
        <v>35.028496273564201</v>
      </c>
    </row>
    <row r="2587" spans="1:17" hidden="1" x14ac:dyDescent="0.3">
      <c r="A2587" t="s">
        <v>5336</v>
      </c>
      <c r="B2587" t="s">
        <v>4462</v>
      </c>
      <c r="C2587" t="str">
        <f>IFERROR(VLOOKUP(Table1[[#This Row],[Ticker]],[1]!Table1[[Symbol]:[Industry]],2,FALSE),"-")</f>
        <v>-</v>
      </c>
      <c r="D2587" t="s">
        <v>414</v>
      </c>
      <c r="E2587">
        <v>141.57211799999999</v>
      </c>
      <c r="F2587">
        <v>11.32</v>
      </c>
      <c r="G2587">
        <v>41.7905907586997</v>
      </c>
      <c r="H2587">
        <v>3.0301274330962999</v>
      </c>
      <c r="I2587">
        <v>27.0964258177898</v>
      </c>
      <c r="J2587">
        <v>-6.9121651460511</v>
      </c>
      <c r="K2587">
        <v>10.9535214848734</v>
      </c>
      <c r="L2587">
        <v>10.039465026014399</v>
      </c>
      <c r="M2587">
        <v>45.939198170709098</v>
      </c>
      <c r="N2587">
        <v>1.2166275234097399</v>
      </c>
      <c r="O2587">
        <v>45.848056537102401</v>
      </c>
      <c r="P2587">
        <v>74.153846153846104</v>
      </c>
      <c r="Q2587">
        <v>1.1071392699628001E-2</v>
      </c>
    </row>
    <row r="2588" spans="1:17" hidden="1" x14ac:dyDescent="0.3">
      <c r="A2588" t="s">
        <v>5337</v>
      </c>
      <c r="B2588" t="s">
        <v>5338</v>
      </c>
      <c r="C2588" t="str">
        <f>IFERROR(VLOOKUP(Table1[[#This Row],[Ticker]],[1]!Table1[[Symbol]:[Industry]],2,FALSE),"-")</f>
        <v>-</v>
      </c>
      <c r="D2588" t="s">
        <v>930</v>
      </c>
      <c r="E2588">
        <v>141.46112174199999</v>
      </c>
      <c r="F2588">
        <v>79.489999999999995</v>
      </c>
      <c r="G2588">
        <v>20.812243618633399</v>
      </c>
      <c r="H2588">
        <v>-14.738643489907</v>
      </c>
      <c r="I2588">
        <v>26.099369467915899</v>
      </c>
      <c r="J2588">
        <v>-4.8089142271580103</v>
      </c>
      <c r="K2588">
        <v>81.099799753337805</v>
      </c>
      <c r="L2588">
        <v>73.073804768395405</v>
      </c>
      <c r="M2588">
        <v>27.761514849236502</v>
      </c>
      <c r="N2588">
        <v>9.0724797605333696E-2</v>
      </c>
      <c r="O2588">
        <v>46.1819096741728</v>
      </c>
      <c r="P2588">
        <v>49.981132075471599</v>
      </c>
      <c r="Q2588">
        <v>7.5330152532338004E-2</v>
      </c>
    </row>
    <row r="2589" spans="1:17" hidden="1" x14ac:dyDescent="0.3">
      <c r="A2589" t="s">
        <v>5339</v>
      </c>
      <c r="B2589" t="s">
        <v>5340</v>
      </c>
      <c r="C2589" t="str">
        <f>IFERROR(VLOOKUP(Table1[[#This Row],[Ticker]],[1]!Table1[[Symbol]:[Industry]],2,FALSE),"-")</f>
        <v>-</v>
      </c>
      <c r="D2589" t="s">
        <v>230</v>
      </c>
      <c r="E2589">
        <v>141.39858534999999</v>
      </c>
      <c r="F2589">
        <v>27.91</v>
      </c>
      <c r="G2589">
        <v>161.42681569198601</v>
      </c>
      <c r="H2589">
        <v>-3.2862353693345998</v>
      </c>
      <c r="I2589">
        <v>71.824331643017004</v>
      </c>
      <c r="J2589">
        <v>-6.5587053032295497</v>
      </c>
      <c r="K2589">
        <v>24.1202619084881</v>
      </c>
      <c r="L2589">
        <v>19.397012069449701</v>
      </c>
      <c r="M2589">
        <v>60.157343219563003</v>
      </c>
      <c r="N2589">
        <v>0.85402417349807602</v>
      </c>
      <c r="O2589">
        <v>5.6610533858831804</v>
      </c>
      <c r="P2589">
        <v>206.70329670329599</v>
      </c>
      <c r="Q2589">
        <v>8.2978416662660995E-2</v>
      </c>
    </row>
    <row r="2590" spans="1:17" hidden="1" x14ac:dyDescent="0.3">
      <c r="A2590" t="s">
        <v>5341</v>
      </c>
      <c r="B2590" t="s">
        <v>5342</v>
      </c>
      <c r="C2590" t="str">
        <f>IFERROR(VLOOKUP(Table1[[#This Row],[Ticker]],[1]!Table1[[Symbol]:[Industry]],2,FALSE),"-")</f>
        <v>-</v>
      </c>
      <c r="D2590" t="s">
        <v>197</v>
      </c>
      <c r="E2590">
        <v>141.29982000000001</v>
      </c>
      <c r="F2590">
        <v>228.25</v>
      </c>
      <c r="G2590">
        <v>52.120945522808903</v>
      </c>
      <c r="H2590">
        <v>-16.0875196257272</v>
      </c>
      <c r="I2590">
        <v>-14.5629965619069</v>
      </c>
      <c r="J2590">
        <v>-1.98847425346634</v>
      </c>
      <c r="K2590">
        <v>237.466141626358</v>
      </c>
      <c r="L2590">
        <v>215.26869504124801</v>
      </c>
      <c r="M2590">
        <v>47.135466311647797</v>
      </c>
      <c r="N2590">
        <v>0.990467100703321</v>
      </c>
      <c r="O2590">
        <v>26.177437020810501</v>
      </c>
      <c r="P2590">
        <v>87.090163934426201</v>
      </c>
      <c r="Q2590">
        <v>3.9494498209531E-2</v>
      </c>
    </row>
    <row r="2591" spans="1:17" hidden="1" x14ac:dyDescent="0.3">
      <c r="A2591" t="s">
        <v>5343</v>
      </c>
      <c r="B2591" t="s">
        <v>5344</v>
      </c>
      <c r="C2591" t="str">
        <f>IFERROR(VLOOKUP(Table1[[#This Row],[Ticker]],[1]!Table1[[Symbol]:[Industry]],2,FALSE),"-")</f>
        <v>-</v>
      </c>
      <c r="D2591" t="s">
        <v>998</v>
      </c>
      <c r="E2591">
        <v>141.25065499999999</v>
      </c>
      <c r="F2591">
        <v>69.38</v>
      </c>
      <c r="G2591">
        <v>114.88061563545</v>
      </c>
      <c r="H2591">
        <v>-8.4964832111614008</v>
      </c>
      <c r="I2591">
        <v>36.8848496768845</v>
      </c>
      <c r="J2591">
        <v>-1.1650473280737701</v>
      </c>
      <c r="K2591">
        <v>66.406299203343906</v>
      </c>
      <c r="L2591">
        <v>55.441344535379898</v>
      </c>
      <c r="M2591">
        <v>47.936731829320799</v>
      </c>
      <c r="N2591">
        <v>0.69230453569127903</v>
      </c>
      <c r="O2591">
        <v>21.072355145575099</v>
      </c>
      <c r="P2591">
        <v>170.909800859039</v>
      </c>
      <c r="Q2591">
        <v>7.4490432985049995E-2</v>
      </c>
    </row>
    <row r="2592" spans="1:17" hidden="1" x14ac:dyDescent="0.3">
      <c r="A2592" t="s">
        <v>5345</v>
      </c>
      <c r="B2592" t="s">
        <v>5346</v>
      </c>
      <c r="C2592" t="str">
        <f>IFERROR(VLOOKUP(Table1[[#This Row],[Ticker]],[1]!Table1[[Symbol]:[Industry]],2,FALSE),"-")</f>
        <v>-</v>
      </c>
      <c r="D2592" t="s">
        <v>46</v>
      </c>
      <c r="E2592">
        <v>141.18294</v>
      </c>
      <c r="F2592">
        <v>1.42</v>
      </c>
      <c r="G2592">
        <v>11.484965629363799</v>
      </c>
      <c r="H2592">
        <v>23.3668708261056</v>
      </c>
      <c r="I2592">
        <v>12.5259061995501</v>
      </c>
      <c r="J2592">
        <v>11.1497304052061</v>
      </c>
      <c r="K2592">
        <v>1.2300369536692699</v>
      </c>
      <c r="L2592">
        <v>1.1805155746517799</v>
      </c>
      <c r="M2592">
        <v>85.383559851519905</v>
      </c>
      <c r="N2592">
        <v>2.9857970297886101</v>
      </c>
      <c r="O2592">
        <v>11.2676056338028</v>
      </c>
      <c r="P2592">
        <v>56.906077348066198</v>
      </c>
      <c r="Q2592">
        <v>0.168117926646666</v>
      </c>
    </row>
    <row r="2593" spans="1:17" hidden="1" x14ac:dyDescent="0.3">
      <c r="A2593" t="s">
        <v>5347</v>
      </c>
      <c r="B2593" t="s">
        <v>5348</v>
      </c>
      <c r="C2593" t="str">
        <f>IFERROR(VLOOKUP(Table1[[#This Row],[Ticker]],[1]!Table1[[Symbol]:[Industry]],2,FALSE),"-")</f>
        <v>-</v>
      </c>
      <c r="D2593" t="s">
        <v>705</v>
      </c>
      <c r="E2593">
        <v>141.05316456</v>
      </c>
      <c r="F2593">
        <v>74.739999999999995</v>
      </c>
      <c r="G2593">
        <v>39.540761131171401</v>
      </c>
      <c r="H2593">
        <v>-4.8645451478561403</v>
      </c>
      <c r="I2593">
        <v>24.250250250390099</v>
      </c>
      <c r="J2593">
        <v>-0.88119105428673095</v>
      </c>
      <c r="K2593">
        <v>70.476137192919097</v>
      </c>
      <c r="L2593">
        <v>60.527373908826</v>
      </c>
      <c r="M2593">
        <v>44.340069516080298</v>
      </c>
      <c r="N2593">
        <v>0.99594664824711299</v>
      </c>
      <c r="O2593">
        <v>3.62590313085364</v>
      </c>
      <c r="P2593">
        <v>70.834285714285699</v>
      </c>
      <c r="Q2593">
        <v>1.5864695888099999E-4</v>
      </c>
    </row>
    <row r="2594" spans="1:17" hidden="1" x14ac:dyDescent="0.3">
      <c r="A2594" t="s">
        <v>5349</v>
      </c>
      <c r="B2594" t="s">
        <v>5350</v>
      </c>
      <c r="C2594" t="str">
        <f>IFERROR(VLOOKUP(Table1[[#This Row],[Ticker]],[1]!Table1[[Symbol]:[Industry]],2,FALSE),"-")</f>
        <v>-</v>
      </c>
      <c r="D2594" t="s">
        <v>535</v>
      </c>
      <c r="E2594">
        <v>140.96593999999999</v>
      </c>
      <c r="F2594">
        <v>64.61</v>
      </c>
      <c r="G2594">
        <v>209.57491045110601</v>
      </c>
      <c r="H2594">
        <v>-9.8255315213417997</v>
      </c>
      <c r="I2594">
        <v>-25.939196775278099</v>
      </c>
      <c r="J2594">
        <v>9.4786074105537299</v>
      </c>
      <c r="K2594">
        <v>68.892485087106607</v>
      </c>
      <c r="L2594">
        <v>62.732025521176901</v>
      </c>
      <c r="M2594">
        <v>56.954431384742797</v>
      </c>
      <c r="N2594">
        <v>2.9474154999837099</v>
      </c>
      <c r="O2594">
        <v>49.481504411081801</v>
      </c>
      <c r="P2594">
        <v>287.81512605042002</v>
      </c>
      <c r="Q2594">
        <v>0.15925430240053501</v>
      </c>
    </row>
    <row r="2595" spans="1:17" hidden="1" x14ac:dyDescent="0.3">
      <c r="A2595" t="s">
        <v>5351</v>
      </c>
      <c r="B2595" t="s">
        <v>5352</v>
      </c>
      <c r="C2595" t="str">
        <f>IFERROR(VLOOKUP(Table1[[#This Row],[Ticker]],[1]!Table1[[Symbol]:[Industry]],2,FALSE),"-")</f>
        <v>-</v>
      </c>
      <c r="D2595" t="s">
        <v>21</v>
      </c>
      <c r="E2595">
        <v>140.94324</v>
      </c>
      <c r="F2595">
        <v>108.4</v>
      </c>
      <c r="G2595">
        <v>-0.39518292834186303</v>
      </c>
      <c r="H2595">
        <v>-2.5202813374008901</v>
      </c>
      <c r="I2595">
        <v>-12.4069001245604</v>
      </c>
      <c r="J2595">
        <v>2.4125022155283902</v>
      </c>
      <c r="K2595">
        <v>106.015269209474</v>
      </c>
      <c r="L2595">
        <v>105.137806131014</v>
      </c>
      <c r="M2595">
        <v>41.803470735488403</v>
      </c>
      <c r="N2595">
        <v>2.3963730569948098</v>
      </c>
      <c r="O2595">
        <v>38.330258302582997</v>
      </c>
      <c r="P2595">
        <v>29.047619047619001</v>
      </c>
      <c r="Q2595">
        <v>4.8018695918766001E-2</v>
      </c>
    </row>
    <row r="2596" spans="1:17" hidden="1" x14ac:dyDescent="0.3">
      <c r="A2596" t="s">
        <v>5353</v>
      </c>
      <c r="B2596" t="s">
        <v>5354</v>
      </c>
      <c r="C2596" t="str">
        <f>IFERROR(VLOOKUP(Table1[[#This Row],[Ticker]],[1]!Table1[[Symbol]:[Industry]],2,FALSE),"-")</f>
        <v>-</v>
      </c>
      <c r="D2596" t="s">
        <v>866</v>
      </c>
      <c r="E2596">
        <v>140.84399999999999</v>
      </c>
      <c r="F2596">
        <v>121.29</v>
      </c>
      <c r="G2596">
        <v>66.377293476739595</v>
      </c>
      <c r="H2596">
        <v>28.855655096390901</v>
      </c>
      <c r="I2596">
        <v>38.144141949530102</v>
      </c>
      <c r="J2596">
        <v>-6.5961103553404898</v>
      </c>
      <c r="K2596">
        <v>97.607534996257101</v>
      </c>
      <c r="L2596">
        <v>82.651713806019004</v>
      </c>
      <c r="M2596">
        <v>58.0064089549318</v>
      </c>
      <c r="N2596">
        <v>0.53210392795130701</v>
      </c>
      <c r="O2596">
        <v>13.3151949872207</v>
      </c>
      <c r="Q2596">
        <v>4.6184144054766001E-2</v>
      </c>
    </row>
    <row r="2597" spans="1:17" hidden="1" x14ac:dyDescent="0.3">
      <c r="A2597" t="s">
        <v>5355</v>
      </c>
      <c r="B2597" t="s">
        <v>5356</v>
      </c>
      <c r="C2597" t="str">
        <f>IFERROR(VLOOKUP(Table1[[#This Row],[Ticker]],[1]!Table1[[Symbol]:[Industry]],2,FALSE),"-")</f>
        <v>-</v>
      </c>
      <c r="E2597">
        <v>140.59178829999999</v>
      </c>
      <c r="F2597">
        <v>9.7100000000000009</v>
      </c>
      <c r="G2597">
        <v>-53.519793453300402</v>
      </c>
      <c r="H2597">
        <v>-6.5244335217204004</v>
      </c>
      <c r="I2597">
        <v>-12.871546589206901</v>
      </c>
      <c r="J2597">
        <v>-2.5946245918486301</v>
      </c>
      <c r="K2597">
        <v>9.2476498100092304</v>
      </c>
      <c r="L2597">
        <v>10.998729826182799</v>
      </c>
      <c r="M2597">
        <v>58.4290569258348</v>
      </c>
      <c r="N2597">
        <v>0.77650205251628801</v>
      </c>
      <c r="O2597">
        <v>38.516992790937103</v>
      </c>
      <c r="P2597">
        <v>34.8611111111111</v>
      </c>
    </row>
    <row r="2598" spans="1:17" hidden="1" x14ac:dyDescent="0.3">
      <c r="A2598" t="s">
        <v>5357</v>
      </c>
      <c r="B2598" t="s">
        <v>5358</v>
      </c>
      <c r="C2598" t="str">
        <f>IFERROR(VLOOKUP(Table1[[#This Row],[Ticker]],[1]!Table1[[Symbol]:[Industry]],2,FALSE),"-")</f>
        <v>-</v>
      </c>
      <c r="D2598" t="s">
        <v>613</v>
      </c>
      <c r="E2598">
        <v>140.5191155</v>
      </c>
      <c r="F2598">
        <v>51.87</v>
      </c>
      <c r="G2598">
        <v>59.603082348067701</v>
      </c>
      <c r="H2598">
        <v>21.214378497037199</v>
      </c>
      <c r="I2598">
        <v>-14.9856571677023</v>
      </c>
      <c r="J2598">
        <v>5.2762303035181199</v>
      </c>
      <c r="K2598">
        <v>43.757726821431703</v>
      </c>
      <c r="L2598">
        <v>43.647144622573499</v>
      </c>
      <c r="M2598">
        <v>67.133359565631096</v>
      </c>
      <c r="N2598">
        <v>3.24662510022796</v>
      </c>
      <c r="O2598">
        <v>11.336032388663901</v>
      </c>
      <c r="P2598">
        <v>92.6104715930189</v>
      </c>
      <c r="Q2598">
        <v>5.3308236601783E-2</v>
      </c>
    </row>
    <row r="2599" spans="1:17" hidden="1" x14ac:dyDescent="0.3">
      <c r="A2599" t="s">
        <v>5359</v>
      </c>
      <c r="B2599" t="s">
        <v>5360</v>
      </c>
      <c r="C2599" t="str">
        <f>IFERROR(VLOOKUP(Table1[[#This Row],[Ticker]],[1]!Table1[[Symbol]:[Industry]],2,FALSE),"-")</f>
        <v>-</v>
      </c>
      <c r="D2599" t="s">
        <v>613</v>
      </c>
      <c r="E2599">
        <v>140.30626869</v>
      </c>
      <c r="F2599">
        <v>89.08</v>
      </c>
      <c r="G2599">
        <v>24.5667962153431</v>
      </c>
      <c r="H2599">
        <v>-1.3880250970375601</v>
      </c>
      <c r="I2599">
        <v>8.6984176604080492</v>
      </c>
      <c r="J2599">
        <v>0.182969080663066</v>
      </c>
      <c r="K2599">
        <v>72.237861115246304</v>
      </c>
      <c r="L2599">
        <v>70.244907101816295</v>
      </c>
      <c r="M2599">
        <v>56.933297637057798</v>
      </c>
      <c r="N2599">
        <v>3.23775492606031</v>
      </c>
      <c r="O2599">
        <v>0.50516389762012004</v>
      </c>
      <c r="P2599">
        <v>60.9394760614272</v>
      </c>
      <c r="Q2599">
        <v>1.3237837961765E-2</v>
      </c>
    </row>
    <row r="2600" spans="1:17" hidden="1" x14ac:dyDescent="0.3">
      <c r="A2600" t="s">
        <v>5361</v>
      </c>
      <c r="B2600" t="s">
        <v>5362</v>
      </c>
      <c r="C2600" t="str">
        <f>IFERROR(VLOOKUP(Table1[[#This Row],[Ticker]],[1]!Table1[[Symbol]:[Industry]],2,FALSE),"-")</f>
        <v>-</v>
      </c>
      <c r="D2600" t="s">
        <v>140</v>
      </c>
      <c r="E2600">
        <v>140.1116184</v>
      </c>
      <c r="F2600">
        <v>72.489999999999995</v>
      </c>
      <c r="G2600">
        <v>104.999819702433</v>
      </c>
      <c r="H2600">
        <v>-5.0849089497287796</v>
      </c>
      <c r="I2600">
        <v>46.909143587824602</v>
      </c>
      <c r="J2600">
        <v>-2.2918099636929701</v>
      </c>
      <c r="K2600">
        <v>70.376157547378497</v>
      </c>
      <c r="L2600">
        <v>59.076434088120898</v>
      </c>
      <c r="M2600">
        <v>48.928815831548498</v>
      </c>
      <c r="N2600">
        <v>0.76273710285706298</v>
      </c>
      <c r="O2600">
        <v>13.3259759966892</v>
      </c>
      <c r="P2600">
        <v>148.253424657534</v>
      </c>
      <c r="Q2600">
        <v>0.13242504060118099</v>
      </c>
    </row>
    <row r="2601" spans="1:17" hidden="1" x14ac:dyDescent="0.3">
      <c r="A2601" t="s">
        <v>5363</v>
      </c>
      <c r="B2601" t="s">
        <v>5364</v>
      </c>
      <c r="C2601" t="str">
        <f>IFERROR(VLOOKUP(Table1[[#This Row],[Ticker]],[1]!Table1[[Symbol]:[Industry]],2,FALSE),"-")</f>
        <v>-</v>
      </c>
      <c r="D2601" t="s">
        <v>391</v>
      </c>
      <c r="E2601">
        <v>139.98340938800001</v>
      </c>
      <c r="F2601">
        <v>142.25</v>
      </c>
      <c r="G2601">
        <v>3.3703825700163299</v>
      </c>
      <c r="H2601">
        <v>-2.24394174513679</v>
      </c>
      <c r="I2601">
        <v>9.6495953087895305</v>
      </c>
      <c r="J2601">
        <v>-2.5294903740146299</v>
      </c>
      <c r="K2601">
        <v>134.26219836916101</v>
      </c>
      <c r="L2601">
        <v>124.617599344773</v>
      </c>
      <c r="M2601">
        <v>57.8948929429502</v>
      </c>
      <c r="N2601">
        <v>0.59739955186649296</v>
      </c>
      <c r="O2601">
        <v>16.414762741652002</v>
      </c>
      <c r="P2601">
        <v>45.005096839959201</v>
      </c>
      <c r="Q2601">
        <v>4.4419104339906E-2</v>
      </c>
    </row>
    <row r="2602" spans="1:17" hidden="1" x14ac:dyDescent="0.3">
      <c r="A2602" t="s">
        <v>5365</v>
      </c>
      <c r="B2602" t="s">
        <v>5366</v>
      </c>
      <c r="C2602" t="str">
        <f>IFERROR(VLOOKUP(Table1[[#This Row],[Ticker]],[1]!Table1[[Symbol]:[Industry]],2,FALSE),"-")</f>
        <v>-</v>
      </c>
      <c r="E2602">
        <v>139.79159999999999</v>
      </c>
      <c r="F2602">
        <v>136</v>
      </c>
      <c r="G2602">
        <v>-63.810507556513201</v>
      </c>
      <c r="H2602">
        <v>-2.4375615880374499</v>
      </c>
      <c r="I2602">
        <v>-30.3119751858762</v>
      </c>
      <c r="J2602">
        <v>-3.6263391135104301</v>
      </c>
      <c r="K2602">
        <v>137.92295727648201</v>
      </c>
      <c r="L2602">
        <v>165.10368029731501</v>
      </c>
      <c r="M2602">
        <v>47.172046138449303</v>
      </c>
      <c r="N2602">
        <v>0.99442390827642302</v>
      </c>
      <c r="O2602">
        <v>91.176470588235304</v>
      </c>
      <c r="P2602">
        <v>18.260869565217298</v>
      </c>
    </row>
    <row r="2603" spans="1:17" hidden="1" x14ac:dyDescent="0.3">
      <c r="A2603" t="s">
        <v>5367</v>
      </c>
      <c r="B2603" t="s">
        <v>5368</v>
      </c>
      <c r="C2603" t="str">
        <f>IFERROR(VLOOKUP(Table1[[#This Row],[Ticker]],[1]!Table1[[Symbol]:[Industry]],2,FALSE),"-")</f>
        <v>-</v>
      </c>
      <c r="D2603" t="s">
        <v>855</v>
      </c>
      <c r="E2603">
        <v>139.72707842</v>
      </c>
      <c r="F2603">
        <v>158.72999999999999</v>
      </c>
      <c r="G2603">
        <v>21.3953317314533</v>
      </c>
      <c r="H2603">
        <v>-10.013557603747101</v>
      </c>
      <c r="I2603">
        <v>-15.2742353210096</v>
      </c>
      <c r="J2603">
        <v>3.31102222246126</v>
      </c>
      <c r="K2603">
        <v>163.69296452338099</v>
      </c>
      <c r="L2603">
        <v>154.48723883331999</v>
      </c>
      <c r="M2603">
        <v>55.927987094006099</v>
      </c>
      <c r="N2603">
        <v>1.65455507298812</v>
      </c>
      <c r="O2603">
        <v>22.787122787122801</v>
      </c>
      <c r="P2603">
        <v>58.413173652694603</v>
      </c>
      <c r="Q2603">
        <v>7.7355994456086999E-2</v>
      </c>
    </row>
    <row r="2604" spans="1:17" hidden="1" x14ac:dyDescent="0.3">
      <c r="A2604" t="s">
        <v>5369</v>
      </c>
      <c r="B2604" t="s">
        <v>5370</v>
      </c>
      <c r="C2604" t="str">
        <f>IFERROR(VLOOKUP(Table1[[#This Row],[Ticker]],[1]!Table1[[Symbol]:[Industry]],2,FALSE),"-")</f>
        <v>-</v>
      </c>
      <c r="D2604" t="s">
        <v>67</v>
      </c>
      <c r="E2604">
        <v>139.46126715</v>
      </c>
      <c r="F2604">
        <v>51.25</v>
      </c>
      <c r="G2604">
        <v>36.427473076385802</v>
      </c>
      <c r="H2604">
        <v>-2.5980573127355102</v>
      </c>
      <c r="I2604">
        <v>-10.2647318802311</v>
      </c>
      <c r="J2604">
        <v>-2.9816827361079801</v>
      </c>
      <c r="K2604">
        <v>50.747019258452802</v>
      </c>
      <c r="L2604">
        <v>47.672825966136998</v>
      </c>
      <c r="M2604">
        <v>43.804188980911</v>
      </c>
      <c r="N2604">
        <v>1.44435260201681</v>
      </c>
      <c r="O2604">
        <v>27.414634146341399</v>
      </c>
      <c r="P2604">
        <v>70.8333333333333</v>
      </c>
      <c r="Q2604">
        <v>6.5638318073202001E-2</v>
      </c>
    </row>
    <row r="2605" spans="1:17" hidden="1" x14ac:dyDescent="0.3">
      <c r="A2605" t="s">
        <v>5371</v>
      </c>
      <c r="B2605" t="s">
        <v>5372</v>
      </c>
      <c r="C2605" t="str">
        <f>IFERROR(VLOOKUP(Table1[[#This Row],[Ticker]],[1]!Table1[[Symbol]:[Industry]],2,FALSE),"-")</f>
        <v>-</v>
      </c>
      <c r="D2605" t="s">
        <v>21</v>
      </c>
      <c r="E2605">
        <v>139.376</v>
      </c>
      <c r="F2605">
        <v>103.43</v>
      </c>
      <c r="G2605">
        <v>65.823935033550597</v>
      </c>
      <c r="H2605">
        <v>-1.80255884754671</v>
      </c>
      <c r="I2605">
        <v>1.47155837346323</v>
      </c>
      <c r="J2605">
        <v>-12.0692948825993</v>
      </c>
      <c r="K2605">
        <v>96.710792164143996</v>
      </c>
      <c r="L2605">
        <v>86.523681301512696</v>
      </c>
      <c r="M2605">
        <v>32.2956527769689</v>
      </c>
      <c r="N2605">
        <v>2.4788698877681199</v>
      </c>
      <c r="O2605">
        <v>25.5825195784588</v>
      </c>
      <c r="P2605">
        <v>129.385673098247</v>
      </c>
      <c r="Q2605">
        <v>5.9570164385192997E-2</v>
      </c>
    </row>
    <row r="2606" spans="1:17" hidden="1" x14ac:dyDescent="0.3">
      <c r="A2606" t="s">
        <v>5373</v>
      </c>
      <c r="B2606" t="s">
        <v>5374</v>
      </c>
      <c r="C2606" t="str">
        <f>IFERROR(VLOOKUP(Table1[[#This Row],[Ticker]],[1]!Table1[[Symbol]:[Industry]],2,FALSE),"-")</f>
        <v>-</v>
      </c>
      <c r="D2606" t="s">
        <v>129</v>
      </c>
      <c r="E2606">
        <v>138.735909814</v>
      </c>
      <c r="F2606">
        <v>15.94</v>
      </c>
      <c r="G2606">
        <v>54.309219425084997</v>
      </c>
      <c r="H2606">
        <v>-0.26235622703442102</v>
      </c>
      <c r="I2606">
        <v>39.709271038869602</v>
      </c>
      <c r="J2606">
        <v>7.7642628261901896</v>
      </c>
      <c r="K2606">
        <v>14.594476901900901</v>
      </c>
      <c r="L2606">
        <v>13.5482818006973</v>
      </c>
      <c r="M2606">
        <v>76.448654155015902</v>
      </c>
      <c r="N2606">
        <v>1.2656190660253299</v>
      </c>
      <c r="O2606">
        <v>40.777917189460403</v>
      </c>
      <c r="P2606">
        <v>99.001248439450606</v>
      </c>
      <c r="Q2606">
        <v>3.0994688964420002E-2</v>
      </c>
    </row>
    <row r="2607" spans="1:17" hidden="1" x14ac:dyDescent="0.3">
      <c r="A2607" t="s">
        <v>5375</v>
      </c>
      <c r="B2607" t="s">
        <v>5376</v>
      </c>
      <c r="C2607" t="str">
        <f>IFERROR(VLOOKUP(Table1[[#This Row],[Ticker]],[1]!Table1[[Symbol]:[Industry]],2,FALSE),"-")</f>
        <v>-</v>
      </c>
      <c r="D2607" t="s">
        <v>535</v>
      </c>
      <c r="E2607">
        <v>138.54716824499999</v>
      </c>
      <c r="F2607">
        <v>93.03</v>
      </c>
      <c r="G2607">
        <v>19.0732227828384</v>
      </c>
      <c r="H2607">
        <v>-7.9755292866418399</v>
      </c>
      <c r="I2607">
        <v>14.8488623685245</v>
      </c>
      <c r="J2607">
        <v>-8.3575148897842002</v>
      </c>
      <c r="K2607">
        <v>92.757080788538502</v>
      </c>
      <c r="L2607">
        <v>81.010654159307904</v>
      </c>
      <c r="M2607">
        <v>36.262551759516398</v>
      </c>
      <c r="N2607">
        <v>0.34196230408727601</v>
      </c>
      <c r="O2607">
        <v>17.918950876061398</v>
      </c>
      <c r="P2607">
        <v>53.641618497109803</v>
      </c>
      <c r="Q2607">
        <v>4.1863911715028998E-2</v>
      </c>
    </row>
    <row r="2608" spans="1:17" hidden="1" x14ac:dyDescent="0.3">
      <c r="A2608" t="s">
        <v>5377</v>
      </c>
      <c r="B2608" t="s">
        <v>5378</v>
      </c>
      <c r="C2608" t="str">
        <f>IFERROR(VLOOKUP(Table1[[#This Row],[Ticker]],[1]!Table1[[Symbol]:[Industry]],2,FALSE),"-")</f>
        <v>-</v>
      </c>
      <c r="D2608" t="s">
        <v>414</v>
      </c>
      <c r="E2608">
        <v>138.48981141199999</v>
      </c>
      <c r="F2608">
        <v>24.58</v>
      </c>
      <c r="G2608">
        <v>-23.073805815802999</v>
      </c>
      <c r="H2608">
        <v>-11.7292663642632</v>
      </c>
      <c r="I2608">
        <v>14.136703854157901</v>
      </c>
      <c r="J2608">
        <v>-5.2497376602513501</v>
      </c>
      <c r="K2608">
        <v>24.836638531986299</v>
      </c>
      <c r="L2608">
        <v>23.865188577589802</v>
      </c>
      <c r="M2608">
        <v>32.948834067294001</v>
      </c>
      <c r="N2608">
        <v>1.18998093892866</v>
      </c>
      <c r="O2608">
        <v>21.806346623270901</v>
      </c>
      <c r="P2608">
        <v>39.977220956719798</v>
      </c>
      <c r="Q2608">
        <v>3.0400184594775E-2</v>
      </c>
    </row>
    <row r="2609" spans="1:17" hidden="1" x14ac:dyDescent="0.3">
      <c r="A2609" t="s">
        <v>5379</v>
      </c>
      <c r="B2609" t="s">
        <v>5380</v>
      </c>
      <c r="C2609" t="str">
        <f>IFERROR(VLOOKUP(Table1[[#This Row],[Ticker]],[1]!Table1[[Symbol]:[Industry]],2,FALSE),"-")</f>
        <v>-</v>
      </c>
      <c r="D2609" t="s">
        <v>716</v>
      </c>
      <c r="E2609">
        <v>138.395261124</v>
      </c>
      <c r="F2609">
        <v>54.95</v>
      </c>
      <c r="G2609">
        <v>61.829560112554503</v>
      </c>
      <c r="H2609">
        <v>37.119416041101502</v>
      </c>
      <c r="I2609">
        <v>37.762124355695299</v>
      </c>
      <c r="J2609">
        <v>17.9182436954585</v>
      </c>
      <c r="K2609">
        <v>39.737901925175002</v>
      </c>
      <c r="L2609">
        <v>35.728105439432703</v>
      </c>
      <c r="M2609">
        <v>96.100260333294003</v>
      </c>
      <c r="N2609">
        <v>3.3625659998436102</v>
      </c>
      <c r="O2609">
        <v>0</v>
      </c>
      <c r="Q2609">
        <v>0.25082474434859497</v>
      </c>
    </row>
    <row r="2610" spans="1:17" hidden="1" x14ac:dyDescent="0.3">
      <c r="A2610" t="s">
        <v>5381</v>
      </c>
      <c r="B2610" t="s">
        <v>5382</v>
      </c>
      <c r="C2610" t="str">
        <f>IFERROR(VLOOKUP(Table1[[#This Row],[Ticker]],[1]!Table1[[Symbol]:[Industry]],2,FALSE),"-")</f>
        <v>-</v>
      </c>
      <c r="D2610" t="s">
        <v>662</v>
      </c>
      <c r="E2610">
        <v>138.22279349999999</v>
      </c>
      <c r="F2610">
        <v>67.5</v>
      </c>
      <c r="G2610">
        <v>-53.365835122457398</v>
      </c>
      <c r="H2610">
        <v>-5.6605043751825601</v>
      </c>
      <c r="I2610">
        <v>-32.463982576991697</v>
      </c>
      <c r="J2610">
        <v>0.83412148582364698</v>
      </c>
      <c r="K2610">
        <v>69.008482026721595</v>
      </c>
      <c r="M2610">
        <v>50.183717621878202</v>
      </c>
      <c r="N2610">
        <v>0.85258309971966295</v>
      </c>
      <c r="O2610">
        <v>69.259259259259196</v>
      </c>
      <c r="P2610">
        <v>14.4067796610169</v>
      </c>
    </row>
    <row r="2611" spans="1:17" hidden="1" x14ac:dyDescent="0.3">
      <c r="A2611" t="s">
        <v>5383</v>
      </c>
      <c r="B2611" t="s">
        <v>5384</v>
      </c>
      <c r="C2611" t="str">
        <f>IFERROR(VLOOKUP(Table1[[#This Row],[Ticker]],[1]!Table1[[Symbol]:[Industry]],2,FALSE),"-")</f>
        <v>-</v>
      </c>
      <c r="D2611" t="s">
        <v>391</v>
      </c>
      <c r="E2611">
        <v>138.16193106</v>
      </c>
      <c r="F2611">
        <v>167</v>
      </c>
      <c r="G2611">
        <v>17.4084614147413</v>
      </c>
      <c r="H2611">
        <v>-9.2487783135582795</v>
      </c>
      <c r="I2611">
        <v>4.06141943466816</v>
      </c>
      <c r="J2611">
        <v>-6.3723475168717796</v>
      </c>
      <c r="K2611">
        <v>168.04875523707901</v>
      </c>
      <c r="L2611">
        <v>153.779576979469</v>
      </c>
      <c r="M2611">
        <v>48.299608760598701</v>
      </c>
      <c r="N2611">
        <v>1.01676567285396</v>
      </c>
      <c r="O2611">
        <v>29.2215568862275</v>
      </c>
      <c r="P2611">
        <v>68.945671600212194</v>
      </c>
      <c r="Q2611">
        <v>7.3088652515416005E-2</v>
      </c>
    </row>
    <row r="2612" spans="1:17" hidden="1" x14ac:dyDescent="0.3">
      <c r="A2612" t="s">
        <v>5385</v>
      </c>
      <c r="B2612" t="s">
        <v>5386</v>
      </c>
      <c r="C2612" t="str">
        <f>IFERROR(VLOOKUP(Table1[[#This Row],[Ticker]],[1]!Table1[[Symbol]:[Industry]],2,FALSE),"-")</f>
        <v>-</v>
      </c>
      <c r="D2612" t="s">
        <v>151</v>
      </c>
      <c r="E2612">
        <v>138.142243638</v>
      </c>
      <c r="F2612">
        <v>37.35</v>
      </c>
      <c r="G2612">
        <v>-87.755784930315599</v>
      </c>
      <c r="H2612">
        <v>0.259674424306584</v>
      </c>
      <c r="I2612">
        <v>-72.995037596844298</v>
      </c>
      <c r="J2612">
        <v>-4.6092747405914301</v>
      </c>
      <c r="K2612">
        <v>38.221716539811801</v>
      </c>
      <c r="M2612">
        <v>45.639990066704797</v>
      </c>
      <c r="N2612">
        <v>1.5208900748724601</v>
      </c>
      <c r="O2612">
        <v>191.03078982597</v>
      </c>
      <c r="P2612">
        <v>21.069692058346799</v>
      </c>
    </row>
    <row r="2613" spans="1:17" hidden="1" x14ac:dyDescent="0.3">
      <c r="A2613" t="s">
        <v>5387</v>
      </c>
      <c r="B2613" t="s">
        <v>5388</v>
      </c>
      <c r="C2613" t="str">
        <f>IFERROR(VLOOKUP(Table1[[#This Row],[Ticker]],[1]!Table1[[Symbol]:[Industry]],2,FALSE),"-")</f>
        <v>-</v>
      </c>
      <c r="D2613" t="s">
        <v>207</v>
      </c>
      <c r="E2613">
        <v>137.904417967</v>
      </c>
      <c r="F2613">
        <v>58.86</v>
      </c>
      <c r="G2613">
        <v>-11.0732425461371</v>
      </c>
      <c r="H2613">
        <v>-11.7833589370615</v>
      </c>
      <c r="I2613">
        <v>-37.770706031447297</v>
      </c>
      <c r="J2613">
        <v>-3.1645993328523998</v>
      </c>
      <c r="K2613">
        <v>61.1040140042332</v>
      </c>
      <c r="L2613">
        <v>66.298990984075601</v>
      </c>
      <c r="M2613">
        <v>47.373121614758603</v>
      </c>
      <c r="N2613">
        <v>0.95736233057352005</v>
      </c>
      <c r="O2613">
        <v>62.079510703363901</v>
      </c>
      <c r="P2613">
        <v>15.4117647058823</v>
      </c>
      <c r="Q2613">
        <v>4.9765605722919999E-3</v>
      </c>
    </row>
    <row r="2614" spans="1:17" hidden="1" x14ac:dyDescent="0.3">
      <c r="A2614" t="s">
        <v>5389</v>
      </c>
      <c r="B2614" t="s">
        <v>5390</v>
      </c>
      <c r="C2614" t="str">
        <f>IFERROR(VLOOKUP(Table1[[#This Row],[Ticker]],[1]!Table1[[Symbol]:[Industry]],2,FALSE),"-")</f>
        <v>-</v>
      </c>
      <c r="E2614">
        <v>137.77025</v>
      </c>
      <c r="F2614">
        <v>124.85</v>
      </c>
      <c r="G2614">
        <v>187.58677252599901</v>
      </c>
      <c r="H2614">
        <v>32.278036386887599</v>
      </c>
      <c r="I2614">
        <v>24.152071257914798</v>
      </c>
      <c r="J2614">
        <v>-5.6317368766185298</v>
      </c>
      <c r="K2614">
        <v>112.76944311416101</v>
      </c>
      <c r="L2614">
        <v>95.554350565792504</v>
      </c>
      <c r="M2614">
        <v>74.972734568344194</v>
      </c>
      <c r="N2614">
        <v>2.62588044633058</v>
      </c>
      <c r="O2614">
        <v>26.471766119343201</v>
      </c>
      <c r="P2614">
        <v>232.933333333333</v>
      </c>
      <c r="Q2614">
        <v>0.14274503090221499</v>
      </c>
    </row>
    <row r="2615" spans="1:17" hidden="1" x14ac:dyDescent="0.3">
      <c r="A2615" t="s">
        <v>5391</v>
      </c>
      <c r="B2615" t="s">
        <v>5392</v>
      </c>
      <c r="C2615" t="str">
        <f>IFERROR(VLOOKUP(Table1[[#This Row],[Ticker]],[1]!Table1[[Symbol]:[Industry]],2,FALSE),"-")</f>
        <v>-</v>
      </c>
      <c r="D2615" t="s">
        <v>140</v>
      </c>
      <c r="E2615">
        <v>137.63999999999999</v>
      </c>
      <c r="F2615">
        <v>155.25</v>
      </c>
      <c r="G2615">
        <v>51.918476943881998</v>
      </c>
      <c r="H2615">
        <v>-0.42455513923333599</v>
      </c>
      <c r="I2615">
        <v>66.679224277353299</v>
      </c>
      <c r="J2615">
        <v>1.25486336748196</v>
      </c>
      <c r="K2615">
        <v>133.88121183040801</v>
      </c>
      <c r="M2615">
        <v>71.583277174643499</v>
      </c>
      <c r="N2615">
        <v>0.82961104140526898</v>
      </c>
      <c r="O2615">
        <v>8.5668276972624895</v>
      </c>
      <c r="P2615">
        <v>83.293978748524196</v>
      </c>
    </row>
    <row r="2616" spans="1:17" hidden="1" x14ac:dyDescent="0.3">
      <c r="A2616" t="s">
        <v>5393</v>
      </c>
      <c r="B2616" t="s">
        <v>5394</v>
      </c>
      <c r="C2616" t="str">
        <f>IFERROR(VLOOKUP(Table1[[#This Row],[Ticker]],[1]!Table1[[Symbol]:[Industry]],2,FALSE),"-")</f>
        <v>-</v>
      </c>
      <c r="E2616">
        <v>137.5</v>
      </c>
      <c r="F2616">
        <v>52.25</v>
      </c>
      <c r="G2616">
        <v>120.16925093768999</v>
      </c>
      <c r="H2616">
        <v>-7.06791178258998</v>
      </c>
      <c r="I2616">
        <v>82.030101470335794</v>
      </c>
      <c r="J2616">
        <v>7.4034766589523997</v>
      </c>
      <c r="K2616">
        <v>55.950357562660002</v>
      </c>
      <c r="L2616">
        <v>48.038732854095002</v>
      </c>
      <c r="M2616">
        <v>64.243786899328697</v>
      </c>
      <c r="N2616">
        <v>1.8083003952569101</v>
      </c>
      <c r="O2616">
        <v>77.645933014354</v>
      </c>
      <c r="P2616">
        <v>204.044224614489</v>
      </c>
      <c r="Q2616">
        <v>0.20161572684016399</v>
      </c>
    </row>
    <row r="2617" spans="1:17" hidden="1" x14ac:dyDescent="0.3">
      <c r="A2617" t="s">
        <v>5395</v>
      </c>
      <c r="B2617" t="s">
        <v>5396</v>
      </c>
      <c r="C2617" t="str">
        <f>IFERROR(VLOOKUP(Table1[[#This Row],[Ticker]],[1]!Table1[[Symbol]:[Industry]],2,FALSE),"-")</f>
        <v>-</v>
      </c>
      <c r="D2617" t="s">
        <v>613</v>
      </c>
      <c r="E2617">
        <v>137.49208200000001</v>
      </c>
      <c r="F2617">
        <v>223</v>
      </c>
      <c r="G2617">
        <v>200.548785341063</v>
      </c>
      <c r="H2617">
        <v>-4.3029348240646303</v>
      </c>
      <c r="I2617">
        <v>167.97197303479999</v>
      </c>
      <c r="J2617">
        <v>-5.74042932660217</v>
      </c>
      <c r="K2617">
        <v>232.68098702079101</v>
      </c>
      <c r="L2617">
        <v>168.89618608034499</v>
      </c>
      <c r="M2617">
        <v>59.4957437267066</v>
      </c>
      <c r="N2617">
        <v>1.1548223350253799</v>
      </c>
      <c r="O2617">
        <v>26.008968609865398</v>
      </c>
      <c r="P2617">
        <v>243.07692307692301</v>
      </c>
    </row>
    <row r="2618" spans="1:17" hidden="1" x14ac:dyDescent="0.3">
      <c r="A2618" t="s">
        <v>5397</v>
      </c>
      <c r="B2618" t="s">
        <v>5398</v>
      </c>
      <c r="C2618" t="str">
        <f>IFERROR(VLOOKUP(Table1[[#This Row],[Ticker]],[1]!Table1[[Symbol]:[Industry]],2,FALSE),"-")</f>
        <v>-</v>
      </c>
      <c r="E2618">
        <v>137.37535650000001</v>
      </c>
      <c r="F2618">
        <v>206</v>
      </c>
      <c r="G2618">
        <v>-22.4549566400778</v>
      </c>
      <c r="H2618">
        <v>9.4510755591821596</v>
      </c>
      <c r="I2618">
        <v>-7.6942093066065098</v>
      </c>
      <c r="J2618">
        <v>18.234678244252301</v>
      </c>
      <c r="K2618">
        <v>160.52210449409699</v>
      </c>
      <c r="M2618">
        <v>83.224419649904405</v>
      </c>
      <c r="N2618">
        <v>3.19082043238082</v>
      </c>
      <c r="O2618">
        <v>1.6990291262135999</v>
      </c>
      <c r="P2618">
        <v>47.142857142857103</v>
      </c>
    </row>
    <row r="2619" spans="1:17" hidden="1" x14ac:dyDescent="0.3">
      <c r="A2619" t="s">
        <v>5399</v>
      </c>
      <c r="B2619" t="s">
        <v>5400</v>
      </c>
      <c r="C2619" t="str">
        <f>IFERROR(VLOOKUP(Table1[[#This Row],[Ticker]],[1]!Table1[[Symbol]:[Industry]],2,FALSE),"-")</f>
        <v>-</v>
      </c>
      <c r="D2619" t="s">
        <v>1402</v>
      </c>
      <c r="E2619">
        <v>137.36924999999999</v>
      </c>
      <c r="F2619">
        <v>331.2</v>
      </c>
      <c r="G2619">
        <v>134.25550082225899</v>
      </c>
      <c r="H2619">
        <v>-3.9801374879191198</v>
      </c>
      <c r="I2619">
        <v>-27.220841586966099</v>
      </c>
      <c r="J2619">
        <v>7.4966443608157602</v>
      </c>
      <c r="K2619">
        <v>338.58708425766298</v>
      </c>
      <c r="L2619">
        <v>295.50862025529102</v>
      </c>
      <c r="M2619">
        <v>46.293350015442698</v>
      </c>
      <c r="N2619">
        <v>1.96848105921294</v>
      </c>
      <c r="O2619">
        <v>63.435990338164203</v>
      </c>
      <c r="P2619">
        <v>358.72576177285299</v>
      </c>
    </row>
    <row r="2620" spans="1:17" hidden="1" x14ac:dyDescent="0.3">
      <c r="A2620" t="s">
        <v>5401</v>
      </c>
      <c r="B2620" t="s">
        <v>5402</v>
      </c>
      <c r="C2620" t="str">
        <f>IFERROR(VLOOKUP(Table1[[#This Row],[Ticker]],[1]!Table1[[Symbol]:[Industry]],2,FALSE),"-")</f>
        <v>-</v>
      </c>
      <c r="D2620" t="s">
        <v>21</v>
      </c>
      <c r="E2620">
        <v>137.34362161600001</v>
      </c>
      <c r="F2620">
        <v>8.33</v>
      </c>
      <c r="G2620">
        <v>18.4236058451887</v>
      </c>
      <c r="H2620">
        <v>7.3578585255332696</v>
      </c>
      <c r="I2620">
        <v>82.233859730149504</v>
      </c>
      <c r="J2620">
        <v>-8.4705227593508106</v>
      </c>
      <c r="K2620">
        <v>7.0698214767965197</v>
      </c>
      <c r="L2620">
        <v>5.9608335641210104</v>
      </c>
      <c r="M2620">
        <v>58.384703798101597</v>
      </c>
      <c r="N2620">
        <v>0.57599811288809299</v>
      </c>
      <c r="O2620">
        <v>8.0432172869147696</v>
      </c>
      <c r="P2620">
        <v>122.133333333333</v>
      </c>
      <c r="Q2620">
        <v>-2.9039078461838001E-2</v>
      </c>
    </row>
    <row r="2621" spans="1:17" hidden="1" x14ac:dyDescent="0.3">
      <c r="A2621" t="s">
        <v>5403</v>
      </c>
      <c r="B2621" t="s">
        <v>5404</v>
      </c>
      <c r="C2621" t="str">
        <f>IFERROR(VLOOKUP(Table1[[#This Row],[Ticker]],[1]!Table1[[Symbol]:[Industry]],2,FALSE),"-")</f>
        <v>-</v>
      </c>
      <c r="D2621" t="s">
        <v>129</v>
      </c>
      <c r="E2621">
        <v>137.07633068999999</v>
      </c>
      <c r="F2621">
        <v>202.85</v>
      </c>
      <c r="G2621">
        <v>341.790931183883</v>
      </c>
      <c r="H2621">
        <v>-4.1442377851772996</v>
      </c>
      <c r="I2621">
        <v>205.951254141108</v>
      </c>
      <c r="J2621">
        <v>-2.7623915665798902</v>
      </c>
      <c r="K2621">
        <v>182.15405322469999</v>
      </c>
      <c r="L2621">
        <v>125.51930455563701</v>
      </c>
      <c r="M2621">
        <v>60.825341844755002</v>
      </c>
      <c r="N2621">
        <v>0.88649900751258903</v>
      </c>
      <c r="O2621">
        <v>0.81340892284940103</v>
      </c>
      <c r="P2621">
        <v>382.74631128034201</v>
      </c>
      <c r="Q2621">
        <v>0.13687366586424901</v>
      </c>
    </row>
    <row r="2622" spans="1:17" hidden="1" x14ac:dyDescent="0.3">
      <c r="A2622" t="s">
        <v>5405</v>
      </c>
      <c r="B2622" t="s">
        <v>5406</v>
      </c>
      <c r="C2622" t="str">
        <f>IFERROR(VLOOKUP(Table1[[#This Row],[Ticker]],[1]!Table1[[Symbol]:[Industry]],2,FALSE),"-")</f>
        <v>-</v>
      </c>
      <c r="D2622" t="s">
        <v>983</v>
      </c>
      <c r="E2622">
        <v>136.96378836</v>
      </c>
      <c r="F2622">
        <v>32.39</v>
      </c>
      <c r="G2622">
        <v>7.3464462511337301</v>
      </c>
      <c r="H2622">
        <v>4.6492599345817398</v>
      </c>
      <c r="I2622">
        <v>-1.5266789943393599</v>
      </c>
      <c r="J2622">
        <v>-6.7014138316193801</v>
      </c>
      <c r="K2622">
        <v>30.374433917945399</v>
      </c>
      <c r="L2622">
        <v>28.9456051882505</v>
      </c>
      <c r="M2622">
        <v>54.290166111764002</v>
      </c>
      <c r="N2622">
        <v>2.5557095317519698</v>
      </c>
      <c r="O2622">
        <v>18.863846866316699</v>
      </c>
      <c r="P2622">
        <v>39.311827956989198</v>
      </c>
      <c r="Q2622">
        <v>-5.4060612925349999E-3</v>
      </c>
    </row>
    <row r="2623" spans="1:17" hidden="1" x14ac:dyDescent="0.3">
      <c r="A2623" t="s">
        <v>5407</v>
      </c>
      <c r="B2623" t="s">
        <v>5408</v>
      </c>
      <c r="C2623" t="str">
        <f>IFERROR(VLOOKUP(Table1[[#This Row],[Ticker]],[1]!Table1[[Symbol]:[Industry]],2,FALSE),"-")</f>
        <v>-</v>
      </c>
      <c r="D2623" t="s">
        <v>953</v>
      </c>
      <c r="E2623">
        <v>136.51400000000001</v>
      </c>
      <c r="F2623">
        <v>139.94999999999999</v>
      </c>
      <c r="G2623">
        <v>-18.059255849640198</v>
      </c>
      <c r="H2623">
        <v>-9.0679117825899809</v>
      </c>
      <c r="I2623">
        <v>-19.4817664347209</v>
      </c>
      <c r="J2623">
        <v>-4.4866332311574899</v>
      </c>
      <c r="K2623">
        <v>140.01350000808199</v>
      </c>
      <c r="L2623">
        <v>136.86949462030699</v>
      </c>
      <c r="M2623">
        <v>7.4752228789679096</v>
      </c>
      <c r="N2623">
        <v>5.31053105310531E-2</v>
      </c>
      <c r="O2623">
        <v>9.7892104322972493</v>
      </c>
      <c r="P2623">
        <v>13.2281553398058</v>
      </c>
    </row>
    <row r="2624" spans="1:17" hidden="1" x14ac:dyDescent="0.3">
      <c r="A2624" t="s">
        <v>5409</v>
      </c>
      <c r="B2624" t="s">
        <v>5410</v>
      </c>
      <c r="C2624" t="str">
        <f>IFERROR(VLOOKUP(Table1[[#This Row],[Ticker]],[1]!Table1[[Symbol]:[Industry]],2,FALSE),"-")</f>
        <v>-</v>
      </c>
      <c r="E2624">
        <v>136.44110000000001</v>
      </c>
      <c r="F2624">
        <v>110.15</v>
      </c>
      <c r="G2624">
        <v>-0.32892442807373001</v>
      </c>
      <c r="H2624">
        <v>-13.2753947757872</v>
      </c>
      <c r="I2624">
        <v>5.6084918908315204</v>
      </c>
      <c r="J2624">
        <v>5.5976391843251099</v>
      </c>
      <c r="K2624">
        <v>118.419352174628</v>
      </c>
      <c r="L2624">
        <v>113.67707444059999</v>
      </c>
      <c r="M2624">
        <v>58.304308939695197</v>
      </c>
      <c r="N2624">
        <v>0.645956081840665</v>
      </c>
      <c r="O2624">
        <v>54.834316840671796</v>
      </c>
      <c r="P2624">
        <v>54.109828611402598</v>
      </c>
      <c r="Q2624">
        <v>0.145496456064099</v>
      </c>
    </row>
    <row r="2625" spans="1:17" hidden="1" x14ac:dyDescent="0.3">
      <c r="A2625" t="s">
        <v>5411</v>
      </c>
      <c r="B2625" t="s">
        <v>5412</v>
      </c>
      <c r="C2625" t="str">
        <f>IFERROR(VLOOKUP(Table1[[#This Row],[Ticker]],[1]!Table1[[Symbol]:[Industry]],2,FALSE),"-")</f>
        <v>-</v>
      </c>
      <c r="E2625">
        <v>136.06800000000001</v>
      </c>
      <c r="F2625">
        <v>203.2</v>
      </c>
      <c r="G2625">
        <v>4.0964218060374202</v>
      </c>
      <c r="H2625">
        <v>58.303989043856298</v>
      </c>
      <c r="I2625">
        <v>18.063518345857901</v>
      </c>
      <c r="J2625">
        <v>13.5133667688425</v>
      </c>
      <c r="O2625">
        <v>25</v>
      </c>
      <c r="P2625">
        <v>43.148996125396202</v>
      </c>
    </row>
    <row r="2626" spans="1:17" hidden="1" x14ac:dyDescent="0.3">
      <c r="A2626" t="s">
        <v>5413</v>
      </c>
      <c r="B2626" t="s">
        <v>5414</v>
      </c>
      <c r="C2626" t="str">
        <f>IFERROR(VLOOKUP(Table1[[#This Row],[Ticker]],[1]!Table1[[Symbol]:[Industry]],2,FALSE),"-")</f>
        <v>-</v>
      </c>
      <c r="D2626" t="s">
        <v>806</v>
      </c>
      <c r="E2626">
        <v>135.953786925</v>
      </c>
      <c r="F2626">
        <v>72.36</v>
      </c>
      <c r="G2626">
        <v>1768.52773569284</v>
      </c>
      <c r="H2626">
        <v>-6.7143049933396197</v>
      </c>
      <c r="I2626">
        <v>340.45126354582999</v>
      </c>
      <c r="J2626">
        <v>5.8009125563883099</v>
      </c>
      <c r="K2626">
        <v>65.743202468381</v>
      </c>
      <c r="L2626">
        <v>41.051547482834202</v>
      </c>
      <c r="M2626">
        <v>61.734486710861603</v>
      </c>
      <c r="N2626">
        <v>0.66005253172002598</v>
      </c>
      <c r="O2626">
        <v>13.363736871199499</v>
      </c>
      <c r="P2626">
        <v>1887.9120879120801</v>
      </c>
      <c r="Q2626">
        <v>0.36719322405774202</v>
      </c>
    </row>
    <row r="2627" spans="1:17" hidden="1" x14ac:dyDescent="0.3">
      <c r="A2627" t="s">
        <v>5415</v>
      </c>
      <c r="B2627" t="s">
        <v>5416</v>
      </c>
      <c r="C2627" t="str">
        <f>IFERROR(VLOOKUP(Table1[[#This Row],[Ticker]],[1]!Table1[[Symbol]:[Industry]],2,FALSE),"-")</f>
        <v>-</v>
      </c>
      <c r="D2627" t="s">
        <v>659</v>
      </c>
      <c r="E2627">
        <v>135.94250249999999</v>
      </c>
      <c r="F2627">
        <v>271.10000000000002</v>
      </c>
      <c r="G2627">
        <v>24.6474082571902</v>
      </c>
      <c r="H2627">
        <v>-10.5766837124145</v>
      </c>
      <c r="I2627">
        <v>11.7173285879035</v>
      </c>
      <c r="J2627">
        <v>-6.6678179001470301</v>
      </c>
      <c r="K2627">
        <v>258.14538028422203</v>
      </c>
      <c r="L2627">
        <v>230.44132163019501</v>
      </c>
      <c r="M2627">
        <v>43.111216112687401</v>
      </c>
      <c r="N2627">
        <v>0.74932371658600905</v>
      </c>
      <c r="O2627">
        <v>15.824419033566899</v>
      </c>
      <c r="P2627">
        <v>54.870037132247901</v>
      </c>
      <c r="Q2627">
        <v>9.1341493742659E-2</v>
      </c>
    </row>
    <row r="2628" spans="1:17" hidden="1" x14ac:dyDescent="0.3">
      <c r="A2628" t="s">
        <v>5417</v>
      </c>
      <c r="B2628" t="s">
        <v>5418</v>
      </c>
      <c r="C2628" t="str">
        <f>IFERROR(VLOOKUP(Table1[[#This Row],[Ticker]],[1]!Table1[[Symbol]:[Industry]],2,FALSE),"-")</f>
        <v>-</v>
      </c>
      <c r="D2628" t="s">
        <v>230</v>
      </c>
      <c r="E2628">
        <v>135.77584630000001</v>
      </c>
      <c r="F2628">
        <v>373.2</v>
      </c>
      <c r="G2628">
        <v>-15.724957368038799</v>
      </c>
      <c r="H2628">
        <v>-4.6088953891473503</v>
      </c>
      <c r="I2628">
        <v>-17.124573400373301</v>
      </c>
      <c r="J2628">
        <v>-4.43460028567441</v>
      </c>
      <c r="K2628">
        <v>367.88028035061097</v>
      </c>
      <c r="L2628">
        <v>352.65800089527499</v>
      </c>
      <c r="M2628">
        <v>52.653028411365597</v>
      </c>
      <c r="N2628">
        <v>0.94604745999168305</v>
      </c>
      <c r="O2628">
        <v>19.212218649517599</v>
      </c>
      <c r="P2628">
        <v>32.5754884547069</v>
      </c>
      <c r="Q2628">
        <v>6.879037794846E-3</v>
      </c>
    </row>
    <row r="2629" spans="1:17" hidden="1" x14ac:dyDescent="0.3">
      <c r="A2629" t="s">
        <v>5419</v>
      </c>
      <c r="B2629" t="s">
        <v>5420</v>
      </c>
      <c r="C2629" t="str">
        <f>IFERROR(VLOOKUP(Table1[[#This Row],[Ticker]],[1]!Table1[[Symbol]:[Industry]],2,FALSE),"-")</f>
        <v>-</v>
      </c>
      <c r="D2629" t="s">
        <v>21</v>
      </c>
      <c r="E2629">
        <v>135.42115440000001</v>
      </c>
      <c r="F2629">
        <v>39.93</v>
      </c>
      <c r="G2629">
        <v>18.1787898884055</v>
      </c>
      <c r="H2629">
        <v>2.0766309902713802</v>
      </c>
      <c r="I2629">
        <v>6.0757813206062998</v>
      </c>
      <c r="J2629">
        <v>-5.1182121785259103</v>
      </c>
      <c r="K2629">
        <v>36.725470281247503</v>
      </c>
      <c r="L2629">
        <v>35.071868236785001</v>
      </c>
      <c r="M2629">
        <v>55.863654531179897</v>
      </c>
      <c r="N2629">
        <v>1.4044772512592401</v>
      </c>
      <c r="O2629">
        <v>35.111445028800397</v>
      </c>
      <c r="P2629">
        <v>91.510791366906403</v>
      </c>
      <c r="Q2629">
        <v>4.1376936863338001E-2</v>
      </c>
    </row>
    <row r="2630" spans="1:17" hidden="1" x14ac:dyDescent="0.3">
      <c r="A2630" t="s">
        <v>5421</v>
      </c>
      <c r="B2630" t="s">
        <v>5422</v>
      </c>
      <c r="C2630" t="str">
        <f>IFERROR(VLOOKUP(Table1[[#This Row],[Ticker]],[1]!Table1[[Symbol]:[Industry]],2,FALSE),"-")</f>
        <v>-</v>
      </c>
      <c r="E2630">
        <v>135.37959499999999</v>
      </c>
      <c r="F2630">
        <v>71.92</v>
      </c>
      <c r="G2630">
        <v>-1.17630546668983</v>
      </c>
      <c r="H2630">
        <v>-3.2766475473297798</v>
      </c>
      <c r="I2630">
        <v>3.5299650972623497E-2</v>
      </c>
      <c r="J2630">
        <v>-7.6249731521061097</v>
      </c>
      <c r="K2630">
        <v>75.435206504116806</v>
      </c>
      <c r="M2630">
        <v>49.134093025774099</v>
      </c>
      <c r="N2630">
        <v>0.736237810632274</v>
      </c>
      <c r="O2630">
        <v>99.874860956618406</v>
      </c>
      <c r="P2630">
        <v>30.763636363636301</v>
      </c>
    </row>
    <row r="2631" spans="1:17" hidden="1" x14ac:dyDescent="0.3">
      <c r="A2631" t="s">
        <v>5423</v>
      </c>
      <c r="B2631" t="s">
        <v>5424</v>
      </c>
      <c r="C2631" t="str">
        <f>IFERROR(VLOOKUP(Table1[[#This Row],[Ticker]],[1]!Table1[[Symbol]:[Industry]],2,FALSE),"-")</f>
        <v>-</v>
      </c>
      <c r="E2631">
        <v>135.375</v>
      </c>
      <c r="F2631">
        <v>72.81</v>
      </c>
      <c r="G2631">
        <v>6.6687161783317999</v>
      </c>
      <c r="H2631">
        <v>3.07140710285895</v>
      </c>
      <c r="I2631">
        <v>-15.850473792272</v>
      </c>
      <c r="J2631">
        <v>0.33128584398702399</v>
      </c>
      <c r="K2631">
        <v>69.481133474068898</v>
      </c>
      <c r="L2631">
        <v>68.973444881725101</v>
      </c>
      <c r="M2631">
        <v>61.004682758804002</v>
      </c>
      <c r="N2631">
        <v>1.0957696998911699</v>
      </c>
      <c r="O2631">
        <v>21.892597170718201</v>
      </c>
      <c r="P2631">
        <v>42.457444727059197</v>
      </c>
      <c r="Q2631">
        <v>-0.100079045448851</v>
      </c>
    </row>
    <row r="2632" spans="1:17" hidden="1" x14ac:dyDescent="0.3">
      <c r="A2632" t="s">
        <v>5425</v>
      </c>
      <c r="B2632" t="s">
        <v>5426</v>
      </c>
      <c r="C2632" t="str">
        <f>IFERROR(VLOOKUP(Table1[[#This Row],[Ticker]],[1]!Table1[[Symbol]:[Industry]],2,FALSE),"-")</f>
        <v>-</v>
      </c>
      <c r="D2632" t="s">
        <v>46</v>
      </c>
      <c r="E2632">
        <v>135.07230000000001</v>
      </c>
      <c r="F2632">
        <v>76.2</v>
      </c>
      <c r="G2632">
        <v>-67.633833710803401</v>
      </c>
      <c r="H2632">
        <v>109.003516788838</v>
      </c>
      <c r="I2632">
        <v>-22.8089191581584</v>
      </c>
      <c r="J2632">
        <v>49.237504699876901</v>
      </c>
      <c r="K2632">
        <v>44.923317284055798</v>
      </c>
      <c r="L2632">
        <v>100.609118763986</v>
      </c>
      <c r="M2632">
        <v>91.231672977985099</v>
      </c>
      <c r="N2632">
        <v>2.5810056167347399</v>
      </c>
      <c r="O2632">
        <v>87.204724409448801</v>
      </c>
      <c r="P2632">
        <v>182.222222222222</v>
      </c>
    </row>
    <row r="2633" spans="1:17" hidden="1" x14ac:dyDescent="0.3">
      <c r="A2633" t="s">
        <v>5427</v>
      </c>
      <c r="B2633" t="s">
        <v>5428</v>
      </c>
      <c r="C2633" t="str">
        <f>IFERROR(VLOOKUP(Table1[[#This Row],[Ticker]],[1]!Table1[[Symbol]:[Industry]],2,FALSE),"-")</f>
        <v>-</v>
      </c>
      <c r="D2633" t="s">
        <v>381</v>
      </c>
      <c r="E2633">
        <v>135</v>
      </c>
      <c r="F2633">
        <v>750</v>
      </c>
      <c r="G2633">
        <v>-12.590930057785</v>
      </c>
      <c r="H2633">
        <v>-4.3211483056395101</v>
      </c>
      <c r="I2633">
        <v>3.7440820940161599</v>
      </c>
      <c r="J2633">
        <v>-2.47996612001675</v>
      </c>
      <c r="K2633">
        <v>701.81480916359703</v>
      </c>
      <c r="L2633">
        <v>684.05414177427997</v>
      </c>
      <c r="M2633">
        <v>61.938558606349602</v>
      </c>
      <c r="N2633">
        <v>1.6818977604304799</v>
      </c>
      <c r="O2633">
        <v>10.6666666666666</v>
      </c>
      <c r="P2633">
        <v>30.434782608695599</v>
      </c>
      <c r="Q2633">
        <v>5.8653566146815002E-2</v>
      </c>
    </row>
    <row r="2634" spans="1:17" hidden="1" x14ac:dyDescent="0.3">
      <c r="A2634" t="s">
        <v>5429</v>
      </c>
      <c r="B2634" t="s">
        <v>5430</v>
      </c>
      <c r="C2634" t="str">
        <f>IFERROR(VLOOKUP(Table1[[#This Row],[Ticker]],[1]!Table1[[Symbol]:[Industry]],2,FALSE),"-")</f>
        <v>-</v>
      </c>
      <c r="D2634" t="s">
        <v>507</v>
      </c>
      <c r="E2634">
        <v>134.927415</v>
      </c>
      <c r="F2634">
        <v>14.34</v>
      </c>
      <c r="G2634">
        <v>-32.229231035744398</v>
      </c>
      <c r="H2634">
        <v>-7.2091547204430801</v>
      </c>
      <c r="I2634">
        <v>-59.443733980359802</v>
      </c>
      <c r="J2634">
        <v>0.57459125863842897</v>
      </c>
      <c r="K2634">
        <v>14.612905986760399</v>
      </c>
      <c r="L2634">
        <v>16.901687766836702</v>
      </c>
      <c r="M2634">
        <v>53.346481204110901</v>
      </c>
      <c r="N2634">
        <v>1.0795859318591301</v>
      </c>
      <c r="O2634">
        <v>108.089260808926</v>
      </c>
      <c r="P2634">
        <v>24.8041775456919</v>
      </c>
      <c r="Q2634">
        <v>-3.2521989685904001E-2</v>
      </c>
    </row>
    <row r="2635" spans="1:17" hidden="1" x14ac:dyDescent="0.3">
      <c r="A2635" t="s">
        <v>5431</v>
      </c>
      <c r="B2635" t="s">
        <v>5432</v>
      </c>
      <c r="C2635" t="str">
        <f>IFERROR(VLOOKUP(Table1[[#This Row],[Ticker]],[1]!Table1[[Symbol]:[Industry]],2,FALSE),"-")</f>
        <v>-</v>
      </c>
      <c r="D2635" t="s">
        <v>140</v>
      </c>
      <c r="E2635">
        <v>134.858925</v>
      </c>
      <c r="F2635">
        <v>42.15</v>
      </c>
      <c r="K2635">
        <v>41.094271927697299</v>
      </c>
      <c r="L2635">
        <v>39.061986140059297</v>
      </c>
      <c r="M2635">
        <v>77.450142708280893</v>
      </c>
      <c r="N2635">
        <v>1</v>
      </c>
      <c r="Q2635">
        <v>5.6226245136147997E-2</v>
      </c>
    </row>
    <row r="2636" spans="1:17" hidden="1" x14ac:dyDescent="0.3">
      <c r="A2636" t="s">
        <v>5433</v>
      </c>
      <c r="B2636" t="s">
        <v>5434</v>
      </c>
      <c r="C2636" t="str">
        <f>IFERROR(VLOOKUP(Table1[[#This Row],[Ticker]],[1]!Table1[[Symbol]:[Industry]],2,FALSE),"-")</f>
        <v>-</v>
      </c>
      <c r="E2636">
        <v>134.80612535999899</v>
      </c>
      <c r="F2636">
        <v>71.55</v>
      </c>
      <c r="G2636">
        <v>-70.879047169431502</v>
      </c>
      <c r="H2636">
        <v>0.32378770241457899</v>
      </c>
      <c r="I2636">
        <v>-56.611958224355398</v>
      </c>
      <c r="J2636">
        <v>8.2946167688425199</v>
      </c>
      <c r="K2636">
        <v>72.794138100650997</v>
      </c>
      <c r="M2636">
        <v>63.291370283562799</v>
      </c>
      <c r="N2636">
        <v>0.77078477078477003</v>
      </c>
      <c r="O2636">
        <v>102.879105520614</v>
      </c>
      <c r="P2636">
        <v>35.383159886471098</v>
      </c>
    </row>
    <row r="2637" spans="1:17" hidden="1" x14ac:dyDescent="0.3">
      <c r="A2637" t="s">
        <v>5435</v>
      </c>
      <c r="B2637" t="s">
        <v>5436</v>
      </c>
      <c r="C2637" t="str">
        <f>IFERROR(VLOOKUP(Table1[[#This Row],[Ticker]],[1]!Table1[[Symbol]:[Industry]],2,FALSE),"-")</f>
        <v>-</v>
      </c>
      <c r="D2637" t="s">
        <v>5437</v>
      </c>
      <c r="E2637">
        <v>134.61268397500001</v>
      </c>
      <c r="F2637">
        <v>97.8</v>
      </c>
      <c r="G2637">
        <v>147.85333156294701</v>
      </c>
      <c r="H2637">
        <v>1.9621885518581701</v>
      </c>
      <c r="I2637">
        <v>37.229463511803097</v>
      </c>
      <c r="J2637">
        <v>6.2162677358314999</v>
      </c>
      <c r="K2637">
        <v>96.091754496267797</v>
      </c>
      <c r="L2637">
        <v>80.466518873838396</v>
      </c>
      <c r="M2637">
        <v>54.669339546274799</v>
      </c>
      <c r="N2637">
        <v>0.59697064966472402</v>
      </c>
      <c r="O2637">
        <v>30.419222903885402</v>
      </c>
      <c r="P2637">
        <v>178.23613086770899</v>
      </c>
      <c r="Q2637">
        <v>9.1090160171673998E-2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613</v>
      </c>
      <c r="E2638">
        <v>134.1891765</v>
      </c>
      <c r="F2638">
        <v>154.44999999999999</v>
      </c>
      <c r="G2638">
        <v>72.172868528224001</v>
      </c>
      <c r="H2638">
        <v>23.535536493272001</v>
      </c>
      <c r="I2638">
        <v>28.442952189190699</v>
      </c>
      <c r="J2638">
        <v>7.4952179485158297</v>
      </c>
      <c r="K2638">
        <v>134.14572851892501</v>
      </c>
      <c r="L2638">
        <v>115.39283243152801</v>
      </c>
      <c r="M2638">
        <v>75.388747889191507</v>
      </c>
      <c r="N2638">
        <v>0.942689779820438</v>
      </c>
      <c r="O2638">
        <v>8.5788280997086392</v>
      </c>
      <c r="P2638">
        <v>105.796135909393</v>
      </c>
      <c r="Q2638">
        <v>0.114595534456378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1489</v>
      </c>
      <c r="E2639">
        <v>134.052242506</v>
      </c>
      <c r="F2639">
        <v>72.02</v>
      </c>
      <c r="G2639">
        <v>-18.982190216977799</v>
      </c>
      <c r="H2639">
        <v>2.7280065847569501</v>
      </c>
      <c r="I2639">
        <v>-19.382106736130702</v>
      </c>
      <c r="J2639">
        <v>-6.9271305668590797</v>
      </c>
      <c r="K2639">
        <v>68.190589632539698</v>
      </c>
      <c r="L2639">
        <v>67.256882482519799</v>
      </c>
      <c r="M2639">
        <v>45.671746828457202</v>
      </c>
      <c r="N2639">
        <v>1.83776812808419</v>
      </c>
      <c r="O2639">
        <v>36.073312968619803</v>
      </c>
      <c r="P2639">
        <v>40.664062499999901</v>
      </c>
      <c r="Q2639">
        <v>7.7912596098702006E-2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1453</v>
      </c>
      <c r="E2640">
        <v>133.98419999999999</v>
      </c>
      <c r="F2640">
        <v>319.10000000000002</v>
      </c>
      <c r="G2640">
        <v>43.525826662649898</v>
      </c>
      <c r="H2640">
        <v>-9.0654904750839105</v>
      </c>
      <c r="I2640">
        <v>29.930647537490401</v>
      </c>
      <c r="J2640">
        <v>-1.14078033600881</v>
      </c>
      <c r="K2640">
        <v>317.74222561054597</v>
      </c>
      <c r="L2640">
        <v>272.47866046027599</v>
      </c>
      <c r="M2640">
        <v>49.823429279566803</v>
      </c>
      <c r="N2640">
        <v>0.41243645621210601</v>
      </c>
      <c r="O2640">
        <v>21.654653713569399</v>
      </c>
      <c r="P2640">
        <v>90.963494913225603</v>
      </c>
      <c r="Q2640">
        <v>3.8755908718874001E-2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953</v>
      </c>
      <c r="E2641">
        <v>133.75263594</v>
      </c>
      <c r="F2641">
        <v>127.85</v>
      </c>
      <c r="G2641">
        <v>253.77636074510301</v>
      </c>
      <c r="H2641">
        <v>27.800873512504602</v>
      </c>
      <c r="I2641">
        <v>185.889994993323</v>
      </c>
      <c r="J2641">
        <v>19.0581227812165</v>
      </c>
      <c r="K2641">
        <v>90.116055772538104</v>
      </c>
      <c r="L2641">
        <v>67.3215104011053</v>
      </c>
      <c r="M2641">
        <v>93.948114554536602</v>
      </c>
      <c r="N2641">
        <v>2.0971372767432599</v>
      </c>
      <c r="O2641">
        <v>0</v>
      </c>
      <c r="P2641">
        <v>308.466453674121</v>
      </c>
      <c r="Q2641">
        <v>0.108654600821237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E2642">
        <v>133.65396000000001</v>
      </c>
      <c r="F2642">
        <v>97.02</v>
      </c>
      <c r="G2642">
        <v>461.93075020729401</v>
      </c>
      <c r="H2642">
        <v>-14.630936992674</v>
      </c>
      <c r="I2642">
        <v>-35.125859945513199</v>
      </c>
      <c r="J2642">
        <v>-7.2943255388497903</v>
      </c>
      <c r="K2642">
        <v>116.51250081686</v>
      </c>
      <c r="L2642">
        <v>113.92531322556</v>
      </c>
      <c r="M2642">
        <v>14.504247947681501</v>
      </c>
      <c r="N2642">
        <v>0.17030493331931101</v>
      </c>
      <c r="O2642">
        <v>161.75015460729699</v>
      </c>
      <c r="P2642">
        <v>487.64385221078101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D2643" t="s">
        <v>67</v>
      </c>
      <c r="E2643">
        <v>133.621859</v>
      </c>
      <c r="F2643">
        <v>1440</v>
      </c>
      <c r="G2643">
        <v>-10.513102003486299</v>
      </c>
      <c r="H2643">
        <v>-9.9963459335395193</v>
      </c>
      <c r="I2643">
        <v>2.9041387081229302</v>
      </c>
      <c r="J2643">
        <v>-3.1532998978241502</v>
      </c>
      <c r="K2643">
        <v>1441.4335436649999</v>
      </c>
      <c r="L2643">
        <v>1356.7239699500899</v>
      </c>
      <c r="M2643">
        <v>58.112440371030303</v>
      </c>
      <c r="N2643">
        <v>0.27217852569965201</v>
      </c>
      <c r="O2643">
        <v>12.843749999999901</v>
      </c>
      <c r="P2643">
        <v>37.799043062200901</v>
      </c>
      <c r="Q2643">
        <v>2.8413793954821E-2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E2644">
        <v>133.33335220999999</v>
      </c>
      <c r="F2644">
        <v>128.30000000000001</v>
      </c>
      <c r="G2644">
        <v>1741.8269271085901</v>
      </c>
      <c r="H2644">
        <v>-18.061062467521399</v>
      </c>
      <c r="I2644">
        <v>248.73365598319401</v>
      </c>
      <c r="J2644">
        <v>-9.6652046597289196</v>
      </c>
      <c r="K2644">
        <v>138.98636708921501</v>
      </c>
      <c r="M2644">
        <v>23.946165088836601</v>
      </c>
      <c r="N2644">
        <v>0.39531057178115903</v>
      </c>
      <c r="O2644">
        <v>48.8698363211223</v>
      </c>
      <c r="P2644">
        <v>1767.54002911208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930</v>
      </c>
      <c r="E2645">
        <v>132.92424230699999</v>
      </c>
      <c r="F2645">
        <v>8.14</v>
      </c>
      <c r="G2645">
        <v>-30.5084236409132</v>
      </c>
      <c r="H2645">
        <v>-16.791668688667301</v>
      </c>
      <c r="I2645">
        <v>-45.570828565597303</v>
      </c>
      <c r="J2645">
        <v>-7.4866332311574801</v>
      </c>
      <c r="K2645">
        <v>8.8464120547274003</v>
      </c>
      <c r="L2645">
        <v>9.8608248844866999</v>
      </c>
      <c r="M2645">
        <v>26.302032793472002</v>
      </c>
      <c r="N2645">
        <v>1.0083508746127801</v>
      </c>
      <c r="O2645">
        <v>94.717444717444593</v>
      </c>
      <c r="P2645">
        <v>3.0379746835442898</v>
      </c>
      <c r="Q2645">
        <v>-1.9592182568735E-2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391</v>
      </c>
      <c r="E2646">
        <v>132.864</v>
      </c>
      <c r="F2646">
        <v>339.1</v>
      </c>
      <c r="G2646">
        <v>105.124202285145</v>
      </c>
      <c r="H2646">
        <v>12.2630073413969</v>
      </c>
      <c r="I2646">
        <v>48.361716271962898</v>
      </c>
      <c r="J2646">
        <v>17.236550159845901</v>
      </c>
      <c r="K2646">
        <v>300.64108518931903</v>
      </c>
      <c r="L2646">
        <v>250.40609219484799</v>
      </c>
      <c r="M2646">
        <v>83.374764281150306</v>
      </c>
      <c r="N2646">
        <v>0.78135616252208095</v>
      </c>
      <c r="O2646">
        <v>11.7664405780005</v>
      </c>
      <c r="P2646">
        <v>165.85652685221399</v>
      </c>
      <c r="Q2646">
        <v>0.131166121939225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129</v>
      </c>
      <c r="E2647">
        <v>132.41363849999999</v>
      </c>
      <c r="F2647">
        <v>373.75</v>
      </c>
      <c r="G2647">
        <v>92.854149458501894</v>
      </c>
      <c r="H2647">
        <v>8.35809718601989</v>
      </c>
      <c r="I2647">
        <v>-1.12279251897184</v>
      </c>
      <c r="J2647">
        <v>-2.4607264954061798</v>
      </c>
      <c r="K2647">
        <v>347.69487432560697</v>
      </c>
      <c r="L2647">
        <v>296.32640032112897</v>
      </c>
      <c r="M2647">
        <v>60.331585633867</v>
      </c>
      <c r="N2647">
        <v>0.75790876394614404</v>
      </c>
      <c r="O2647">
        <v>7.02341137123745</v>
      </c>
      <c r="P2647">
        <v>131.424148606811</v>
      </c>
      <c r="Q2647">
        <v>0.111851353601307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D2648" t="s">
        <v>177</v>
      </c>
      <c r="E2648">
        <v>132.1344</v>
      </c>
      <c r="F2648">
        <v>9.75</v>
      </c>
      <c r="G2648">
        <v>12.9782208983628</v>
      </c>
      <c r="H2648">
        <v>-8.0629366582118802</v>
      </c>
      <c r="I2648">
        <v>-20.170231764987101</v>
      </c>
      <c r="J2648">
        <v>-1.1628043105872301</v>
      </c>
      <c r="K2648">
        <v>9.7192529577033895</v>
      </c>
      <c r="L2648">
        <v>9.6698259558181796</v>
      </c>
      <c r="M2648">
        <v>56.807761232152103</v>
      </c>
      <c r="N2648">
        <v>1.35850040801202</v>
      </c>
      <c r="O2648">
        <v>46.153846153846096</v>
      </c>
      <c r="P2648">
        <v>53.061224489795897</v>
      </c>
      <c r="Q2648">
        <v>0.116466133845057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62</v>
      </c>
      <c r="E2649">
        <v>131.771061191</v>
      </c>
      <c r="F2649">
        <v>47.05</v>
      </c>
      <c r="G2649">
        <v>12.9299658431213</v>
      </c>
      <c r="H2649">
        <v>-5.8323096883491301</v>
      </c>
      <c r="I2649">
        <v>-33.376097456494797</v>
      </c>
      <c r="J2649">
        <v>0.62770123983227399</v>
      </c>
      <c r="K2649">
        <v>47.814118176409202</v>
      </c>
      <c r="L2649">
        <v>46.685879086297703</v>
      </c>
      <c r="M2649">
        <v>50.463299136133998</v>
      </c>
      <c r="N2649">
        <v>0.95040518975563804</v>
      </c>
      <c r="O2649">
        <v>44.527098831030798</v>
      </c>
      <c r="P2649">
        <v>57.095158597662703</v>
      </c>
      <c r="Q2649">
        <v>5.4581611750459998E-3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E2650">
        <v>131.74613871299999</v>
      </c>
      <c r="F2650">
        <v>3.16</v>
      </c>
      <c r="G2650">
        <v>38.017467944700101</v>
      </c>
      <c r="H2650">
        <v>-15.5785500804623</v>
      </c>
      <c r="I2650">
        <v>3.5403989531733799</v>
      </c>
      <c r="J2650">
        <v>5.0133667688425101</v>
      </c>
      <c r="K2650">
        <v>3.1934927130539301</v>
      </c>
      <c r="L2650">
        <v>3.1047885196804699</v>
      </c>
      <c r="M2650">
        <v>56.512492989667599</v>
      </c>
      <c r="N2650">
        <v>1.2351077508082</v>
      </c>
      <c r="O2650">
        <v>95.886075949366997</v>
      </c>
      <c r="P2650">
        <v>139.39393939393901</v>
      </c>
      <c r="Q2650">
        <v>0.180183584937567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230</v>
      </c>
      <c r="E2651">
        <v>131.6112</v>
      </c>
      <c r="F2651">
        <v>113.65</v>
      </c>
      <c r="G2651">
        <v>88.720860260664494</v>
      </c>
      <c r="H2651">
        <v>23.4987548840766</v>
      </c>
      <c r="I2651">
        <v>22.049400742506901</v>
      </c>
      <c r="J2651">
        <v>34.152901652563401</v>
      </c>
      <c r="K2651">
        <v>86.327337851628002</v>
      </c>
      <c r="L2651">
        <v>76.917200461666297</v>
      </c>
      <c r="M2651">
        <v>90.318039223961804</v>
      </c>
      <c r="N2651">
        <v>2.94841648521651</v>
      </c>
      <c r="O2651">
        <v>11.7465904091508</v>
      </c>
      <c r="P2651">
        <v>130.995934959349</v>
      </c>
      <c r="Q2651">
        <v>9.0264791055382002E-2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E2652">
        <v>130.94936799999999</v>
      </c>
      <c r="F2652">
        <v>91.14</v>
      </c>
      <c r="G2652">
        <v>-21.254649281423301</v>
      </c>
      <c r="H2652">
        <v>-7.4456775678031502</v>
      </c>
      <c r="I2652">
        <v>-28.060130931952202</v>
      </c>
      <c r="J2652">
        <v>-3.2393214032005</v>
      </c>
      <c r="K2652">
        <v>95.930811840464202</v>
      </c>
      <c r="L2652">
        <v>97.628981428612803</v>
      </c>
      <c r="M2652">
        <v>42.585817956335298</v>
      </c>
      <c r="N2652">
        <v>0.99144798500468601</v>
      </c>
      <c r="O2652">
        <v>52.183454026771898</v>
      </c>
      <c r="P2652">
        <v>14.282131661442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613</v>
      </c>
      <c r="E2653">
        <v>130.72982999999999</v>
      </c>
      <c r="F2653">
        <v>66.540000000000006</v>
      </c>
      <c r="G2653">
        <v>-11.735712486528501</v>
      </c>
      <c r="H2653">
        <v>36.238157954818497</v>
      </c>
      <c r="I2653">
        <v>-15.8000595177198</v>
      </c>
      <c r="J2653">
        <v>28.627978820831402</v>
      </c>
      <c r="K2653">
        <v>53.483920497928601</v>
      </c>
      <c r="L2653">
        <v>54.799686434618401</v>
      </c>
      <c r="M2653">
        <v>93.112307603081106</v>
      </c>
      <c r="N2653">
        <v>2.8454076660863299</v>
      </c>
      <c r="O2653">
        <v>14.2170123234144</v>
      </c>
      <c r="P2653">
        <v>70.615384615384599</v>
      </c>
      <c r="Q2653">
        <v>8.2555582992393003E-2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613</v>
      </c>
      <c r="E2654">
        <v>130.61250000000001</v>
      </c>
      <c r="F2654">
        <v>229.7</v>
      </c>
      <c r="G2654">
        <v>-9.1760882017297902</v>
      </c>
      <c r="H2654">
        <v>-1.8762836227639299</v>
      </c>
      <c r="I2654">
        <v>27.965093167904499</v>
      </c>
      <c r="J2654">
        <v>-2.1495837108048801</v>
      </c>
      <c r="K2654">
        <v>184.87634702669601</v>
      </c>
      <c r="L2654">
        <v>178.028716701478</v>
      </c>
      <c r="M2654">
        <v>57.129084505642503</v>
      </c>
      <c r="N2654">
        <v>3.2485105047280101</v>
      </c>
      <c r="O2654">
        <v>1.0883761427949501</v>
      </c>
      <c r="P2654">
        <v>55.150287065180599</v>
      </c>
      <c r="Q2654">
        <v>4.954609908352E-3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140</v>
      </c>
      <c r="E2655">
        <v>130.47190311</v>
      </c>
      <c r="F2655">
        <v>34.4</v>
      </c>
      <c r="G2655">
        <v>-24.536631415251001</v>
      </c>
      <c r="H2655">
        <v>-9.13186527096207</v>
      </c>
      <c r="I2655">
        <v>-35.678831694084998</v>
      </c>
      <c r="J2655">
        <v>-2.3975066714426898</v>
      </c>
      <c r="K2655">
        <v>34.510795805799603</v>
      </c>
      <c r="L2655">
        <v>34.9119302843471</v>
      </c>
      <c r="M2655">
        <v>42.492149410945103</v>
      </c>
      <c r="N2655">
        <v>1.80076721318267</v>
      </c>
      <c r="O2655">
        <v>50.581395348837198</v>
      </c>
      <c r="Q2655">
        <v>3.6633187051757998E-2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278</v>
      </c>
      <c r="E2656">
        <v>130.43932000000001</v>
      </c>
      <c r="F2656">
        <v>33.72</v>
      </c>
      <c r="G2656">
        <v>46.327714323044198</v>
      </c>
      <c r="H2656">
        <v>9.7320882174100092</v>
      </c>
      <c r="I2656">
        <v>17.0172847986756</v>
      </c>
      <c r="J2656">
        <v>-12.2111975931586</v>
      </c>
      <c r="K2656">
        <v>27.298725369554798</v>
      </c>
      <c r="L2656">
        <v>22.711782744211099</v>
      </c>
      <c r="M2656">
        <v>56.212791785881699</v>
      </c>
      <c r="N2656">
        <v>3.49985059043434</v>
      </c>
      <c r="O2656">
        <v>9.07473309608541</v>
      </c>
      <c r="P2656">
        <v>129.38775510203999</v>
      </c>
      <c r="Q2656">
        <v>0.11723640736694201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D2657" t="s">
        <v>21</v>
      </c>
      <c r="E2657">
        <v>130.42361869199999</v>
      </c>
      <c r="F2657">
        <v>103.2</v>
      </c>
      <c r="G2657">
        <v>-56.358263293808903</v>
      </c>
      <c r="H2657">
        <v>-15.8398416071513</v>
      </c>
      <c r="I2657">
        <v>-55.183643510868798</v>
      </c>
      <c r="J2657">
        <v>-10.426794335875501</v>
      </c>
      <c r="K2657">
        <v>120.651676042902</v>
      </c>
      <c r="L2657">
        <v>143.43102693088699</v>
      </c>
      <c r="M2657">
        <v>27.594991073880198</v>
      </c>
      <c r="N2657">
        <v>0.61366168600501203</v>
      </c>
      <c r="O2657">
        <v>122.868217054263</v>
      </c>
      <c r="P2657">
        <v>3.6664992466097499</v>
      </c>
      <c r="Q2657">
        <v>-1.009691428149E-3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1934</v>
      </c>
      <c r="E2658">
        <v>130.41</v>
      </c>
      <c r="F2658">
        <v>14.16</v>
      </c>
      <c r="G2658">
        <v>110.28689799651301</v>
      </c>
      <c r="H2658">
        <v>1.6240713397728901</v>
      </c>
      <c r="I2658">
        <v>6.5580187739683504</v>
      </c>
      <c r="J2658">
        <v>0.96718202988669999</v>
      </c>
      <c r="K2658">
        <v>11.567888180235499</v>
      </c>
      <c r="L2658">
        <v>10.0860220625473</v>
      </c>
      <c r="M2658">
        <v>67.351567547437796</v>
      </c>
      <c r="N2658">
        <v>1.35612158593471</v>
      </c>
      <c r="O2658">
        <v>8.7570621468926397</v>
      </c>
      <c r="P2658">
        <v>148.42105263157799</v>
      </c>
      <c r="Q2658">
        <v>-8.0255228328480008E-3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129</v>
      </c>
      <c r="E2659">
        <v>130.13700750000001</v>
      </c>
      <c r="F2659">
        <v>285</v>
      </c>
      <c r="G2659">
        <v>194.90789023411</v>
      </c>
      <c r="H2659">
        <v>-4.20712461057831</v>
      </c>
      <c r="I2659">
        <v>-4.3305813815750804</v>
      </c>
      <c r="J2659">
        <v>-6.3196826349053499</v>
      </c>
      <c r="K2659">
        <v>294.76596802961899</v>
      </c>
      <c r="L2659">
        <v>254.10240721999199</v>
      </c>
      <c r="M2659">
        <v>38.739230717742501</v>
      </c>
      <c r="N2659">
        <v>0.73451681172001604</v>
      </c>
      <c r="O2659">
        <v>37.736842105263101</v>
      </c>
      <c r="P2659">
        <v>256.25</v>
      </c>
      <c r="Q2659">
        <v>0.172853127671829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1617</v>
      </c>
      <c r="E2660">
        <v>130.02585719999999</v>
      </c>
      <c r="F2660">
        <v>60.3</v>
      </c>
      <c r="G2660">
        <v>-3.47511295017196</v>
      </c>
      <c r="H2660">
        <v>-8.47359991596689</v>
      </c>
      <c r="I2660">
        <v>2.0748243365454</v>
      </c>
      <c r="J2660">
        <v>-2.8006309174903201</v>
      </c>
      <c r="K2660">
        <v>60.091267941414799</v>
      </c>
      <c r="L2660">
        <v>55.881210549436503</v>
      </c>
      <c r="M2660">
        <v>57.650387217952897</v>
      </c>
      <c r="N2660">
        <v>0.96444741372794496</v>
      </c>
      <c r="O2660">
        <v>5.6218905472636704</v>
      </c>
      <c r="P2660">
        <v>25.9135518897473</v>
      </c>
      <c r="Q2660">
        <v>-2.9836431339762999E-2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E2661">
        <v>130.00797</v>
      </c>
      <c r="F2661">
        <v>72.180000000000007</v>
      </c>
      <c r="G2661">
        <v>-34.055959146343497</v>
      </c>
      <c r="H2661">
        <v>-6.2279117825899801</v>
      </c>
      <c r="I2661">
        <v>-19.2952118128721</v>
      </c>
      <c r="J2661">
        <v>-1.6466332311574901</v>
      </c>
      <c r="O2661">
        <v>14.5469659185369</v>
      </c>
      <c r="P2661">
        <v>0.25000000000001599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5488</v>
      </c>
      <c r="E2662">
        <v>129.95956575</v>
      </c>
      <c r="F2662">
        <v>51.3</v>
      </c>
      <c r="G2662">
        <v>-38.468204044302702</v>
      </c>
      <c r="H2662">
        <v>-23.061449747048702</v>
      </c>
      <c r="I2662">
        <v>-23.707456710831298</v>
      </c>
      <c r="J2662">
        <v>-4.2807786513652299</v>
      </c>
      <c r="K2662">
        <v>54.790371822171799</v>
      </c>
      <c r="M2662">
        <v>36.251441826334499</v>
      </c>
      <c r="N2662">
        <v>0.70719213168499395</v>
      </c>
      <c r="O2662">
        <v>45.906432748538002</v>
      </c>
      <c r="P2662">
        <v>13.370165745856299</v>
      </c>
    </row>
    <row r="2663" spans="1:17" hidden="1" x14ac:dyDescent="0.3">
      <c r="A2663" t="s">
        <v>5489</v>
      </c>
      <c r="B2663" t="s">
        <v>5490</v>
      </c>
      <c r="C2663" t="str">
        <f>IFERROR(VLOOKUP(Table1[[#This Row],[Ticker]],[1]!Table1[[Symbol]:[Industry]],2,FALSE),"-")</f>
        <v>-</v>
      </c>
      <c r="D2663" t="s">
        <v>49</v>
      </c>
      <c r="E2663">
        <v>129.55881973999999</v>
      </c>
      <c r="F2663">
        <v>110.6</v>
      </c>
      <c r="G2663">
        <v>-85.494920185304494</v>
      </c>
      <c r="H2663">
        <v>-40.6414853561635</v>
      </c>
      <c r="I2663">
        <v>-54.895588324348502</v>
      </c>
      <c r="J2663">
        <v>-16.7169550613242</v>
      </c>
      <c r="K2663">
        <v>200.29826172686199</v>
      </c>
      <c r="L2663">
        <v>159.737092120326</v>
      </c>
      <c r="M2663">
        <v>0.11969880298062199</v>
      </c>
      <c r="N2663">
        <v>1.44444444444444</v>
      </c>
      <c r="O2663">
        <v>153.16455696202499</v>
      </c>
      <c r="P2663">
        <v>0</v>
      </c>
    </row>
    <row r="2664" spans="1:17" hidden="1" x14ac:dyDescent="0.3">
      <c r="A2664" t="s">
        <v>5491</v>
      </c>
      <c r="B2664" t="s">
        <v>5492</v>
      </c>
      <c r="C2664" t="str">
        <f>IFERROR(VLOOKUP(Table1[[#This Row],[Ticker]],[1]!Table1[[Symbol]:[Industry]],2,FALSE),"-")</f>
        <v>-</v>
      </c>
      <c r="E2664">
        <v>129.37353221999999</v>
      </c>
      <c r="F2664">
        <v>126.05</v>
      </c>
      <c r="G2664">
        <v>-34.689452228621697</v>
      </c>
      <c r="H2664">
        <v>-13.684453135973399</v>
      </c>
      <c r="I2664">
        <v>-19.4460025829007</v>
      </c>
      <c r="J2664">
        <v>-4.7683012091275803</v>
      </c>
      <c r="K2664">
        <v>132.25056118177</v>
      </c>
      <c r="L2664">
        <v>137.030843145907</v>
      </c>
      <c r="M2664">
        <v>44.408160999457799</v>
      </c>
      <c r="N2664">
        <v>1.70755113359003</v>
      </c>
      <c r="O2664">
        <v>32.130107100357002</v>
      </c>
      <c r="P2664">
        <v>9.6086956521738998</v>
      </c>
      <c r="Q2664">
        <v>0.14162521493869501</v>
      </c>
    </row>
    <row r="2665" spans="1:17" hidden="1" x14ac:dyDescent="0.3">
      <c r="A2665" t="s">
        <v>5493</v>
      </c>
      <c r="B2665" t="s">
        <v>5494</v>
      </c>
      <c r="C2665" t="str">
        <f>IFERROR(VLOOKUP(Table1[[#This Row],[Ticker]],[1]!Table1[[Symbol]:[Industry]],2,FALSE),"-")</f>
        <v>-</v>
      </c>
      <c r="D2665" t="s">
        <v>705</v>
      </c>
      <c r="E2665">
        <v>128.966509</v>
      </c>
      <c r="F2665">
        <v>88.03</v>
      </c>
      <c r="G2665">
        <v>-3.0575050546598499</v>
      </c>
      <c r="H2665">
        <v>-3.0863973851495201</v>
      </c>
      <c r="I2665">
        <v>-6.5624616318430598E-2</v>
      </c>
      <c r="J2665">
        <v>-0.43988360910840602</v>
      </c>
      <c r="K2665">
        <v>83.880224915842604</v>
      </c>
      <c r="L2665">
        <v>78.993264396454194</v>
      </c>
      <c r="M2665">
        <v>61.719228691607398</v>
      </c>
      <c r="N2665">
        <v>0.69196183715172899</v>
      </c>
      <c r="O2665">
        <v>1.74940361240485</v>
      </c>
      <c r="P2665">
        <v>26.743428677169501</v>
      </c>
      <c r="Q2665">
        <v>1.0011050249949E-2</v>
      </c>
    </row>
    <row r="2666" spans="1:17" hidden="1" x14ac:dyDescent="0.3">
      <c r="A2666" t="s">
        <v>5495</v>
      </c>
      <c r="B2666" t="s">
        <v>5496</v>
      </c>
      <c r="C2666" t="str">
        <f>IFERROR(VLOOKUP(Table1[[#This Row],[Ticker]],[1]!Table1[[Symbol]:[Industry]],2,FALSE),"-")</f>
        <v>-</v>
      </c>
      <c r="D2666" t="s">
        <v>46</v>
      </c>
      <c r="E2666">
        <v>128.83976000000001</v>
      </c>
      <c r="F2666">
        <v>133</v>
      </c>
      <c r="G2666">
        <v>111.152436732043</v>
      </c>
      <c r="H2666">
        <v>-19.017597317181099</v>
      </c>
      <c r="I2666">
        <v>89.047645329984903</v>
      </c>
      <c r="J2666">
        <v>-13.7608160196831</v>
      </c>
      <c r="K2666">
        <v>129.08781224183099</v>
      </c>
      <c r="L2666">
        <v>90.878590203995998</v>
      </c>
      <c r="M2666">
        <v>15.676810820312101</v>
      </c>
      <c r="N2666">
        <v>0.42465753424657499</v>
      </c>
      <c r="O2666">
        <v>21.428571428571399</v>
      </c>
      <c r="P2666">
        <v>173.381294964028</v>
      </c>
      <c r="Q2666">
        <v>0.108890841301443</v>
      </c>
    </row>
    <row r="2667" spans="1:17" hidden="1" x14ac:dyDescent="0.3">
      <c r="A2667" t="s">
        <v>5497</v>
      </c>
      <c r="B2667" t="s">
        <v>5498</v>
      </c>
      <c r="C2667" t="str">
        <f>IFERROR(VLOOKUP(Table1[[#This Row],[Ticker]],[1]!Table1[[Symbol]:[Industry]],2,FALSE),"-")</f>
        <v>-</v>
      </c>
      <c r="D2667" t="s">
        <v>67</v>
      </c>
      <c r="E2667">
        <v>128.33385984</v>
      </c>
      <c r="F2667">
        <v>96.47</v>
      </c>
      <c r="G2667">
        <v>29.2587855467144</v>
      </c>
      <c r="H2667">
        <v>-7.9100170457478702</v>
      </c>
      <c r="I2667">
        <v>30.9152923888084</v>
      </c>
      <c r="J2667">
        <v>-4.4637404111782901</v>
      </c>
      <c r="K2667">
        <v>95.850850835754201</v>
      </c>
      <c r="L2667">
        <v>86.271961833582097</v>
      </c>
      <c r="M2667">
        <v>39.699385021675603</v>
      </c>
      <c r="N2667">
        <v>0.10188346888502101</v>
      </c>
      <c r="O2667">
        <v>38.7996268269928</v>
      </c>
      <c r="P2667">
        <v>62.818565400843802</v>
      </c>
      <c r="Q2667">
        <v>8.6928891817149995E-3</v>
      </c>
    </row>
    <row r="2668" spans="1:17" hidden="1" x14ac:dyDescent="0.3">
      <c r="A2668" t="s">
        <v>5499</v>
      </c>
      <c r="B2668" t="s">
        <v>5500</v>
      </c>
      <c r="C2668" t="str">
        <f>IFERROR(VLOOKUP(Table1[[#This Row],[Ticker]],[1]!Table1[[Symbol]:[Industry]],2,FALSE),"-")</f>
        <v>-</v>
      </c>
      <c r="D2668" t="s">
        <v>613</v>
      </c>
      <c r="E2668">
        <v>128.20986760400001</v>
      </c>
      <c r="F2668">
        <v>1.64</v>
      </c>
      <c r="G2668">
        <v>-108.938400712846</v>
      </c>
      <c r="H2668">
        <v>-11.512356227034401</v>
      </c>
      <c r="I2668">
        <v>20.195309965900201</v>
      </c>
      <c r="J2668">
        <v>-2.4866332311574801</v>
      </c>
      <c r="K2668">
        <v>1.59891024753842</v>
      </c>
      <c r="L2668">
        <v>2.7669109957548099</v>
      </c>
      <c r="M2668">
        <v>54.724582556182497</v>
      </c>
      <c r="N2668">
        <v>0.86633432917972497</v>
      </c>
      <c r="O2668">
        <v>550.82009344572703</v>
      </c>
      <c r="P2668">
        <v>58.433420365535198</v>
      </c>
      <c r="Q2668">
        <v>8.7825342266801998E-2</v>
      </c>
    </row>
    <row r="2669" spans="1:17" hidden="1" x14ac:dyDescent="0.3">
      <c r="A2669" t="s">
        <v>5501</v>
      </c>
      <c r="B2669" t="s">
        <v>5502</v>
      </c>
      <c r="C2669" t="str">
        <f>IFERROR(VLOOKUP(Table1[[#This Row],[Ticker]],[1]!Table1[[Symbol]:[Industry]],2,FALSE),"-")</f>
        <v>-</v>
      </c>
      <c r="D2669" t="s">
        <v>1626</v>
      </c>
      <c r="E2669">
        <v>127.91058639000001</v>
      </c>
      <c r="F2669">
        <v>7.86</v>
      </c>
      <c r="G2669">
        <v>-76.338102003486298</v>
      </c>
      <c r="H2669">
        <v>-6.9405232475581196</v>
      </c>
      <c r="I2669">
        <v>-41.394832546121201</v>
      </c>
      <c r="J2669">
        <v>-3.1187444827377599</v>
      </c>
      <c r="K2669">
        <v>7.9050955070215396</v>
      </c>
      <c r="L2669">
        <v>9.6475356441398201</v>
      </c>
      <c r="M2669">
        <v>53.788521486894901</v>
      </c>
      <c r="N2669">
        <v>1.11881800888353</v>
      </c>
      <c r="O2669">
        <v>110.559796437659</v>
      </c>
      <c r="P2669">
        <v>13.093525179856099</v>
      </c>
      <c r="Q2669">
        <v>7.6641234871895003E-2</v>
      </c>
    </row>
    <row r="2670" spans="1:17" hidden="1" x14ac:dyDescent="0.3">
      <c r="A2670" t="s">
        <v>5503</v>
      </c>
      <c r="B2670" t="s">
        <v>5504</v>
      </c>
      <c r="C2670" t="str">
        <f>IFERROR(VLOOKUP(Table1[[#This Row],[Ticker]],[1]!Table1[[Symbol]:[Industry]],2,FALSE),"-")</f>
        <v>-</v>
      </c>
      <c r="D2670" t="s">
        <v>230</v>
      </c>
      <c r="E2670">
        <v>127.3728</v>
      </c>
      <c r="F2670">
        <v>126.65</v>
      </c>
      <c r="G2670">
        <v>-37.2394729430602</v>
      </c>
      <c r="H2670">
        <v>-6.7162118998232696</v>
      </c>
      <c r="I2670">
        <v>-29.269026711292</v>
      </c>
      <c r="J2670">
        <v>2.2869285803480199</v>
      </c>
      <c r="K2670">
        <v>131.47160792679799</v>
      </c>
      <c r="L2670">
        <v>141.474762272335</v>
      </c>
      <c r="M2670">
        <v>58.765846030925601</v>
      </c>
      <c r="N2670">
        <v>1.29742552295191</v>
      </c>
      <c r="O2670">
        <v>53.178049743387199</v>
      </c>
      <c r="P2670">
        <v>15.136363636363599</v>
      </c>
      <c r="Q2670">
        <v>6.4945651060886997E-2</v>
      </c>
    </row>
    <row r="2671" spans="1:17" hidden="1" x14ac:dyDescent="0.3">
      <c r="A2671" t="s">
        <v>5505</v>
      </c>
      <c r="B2671" t="s">
        <v>5506</v>
      </c>
      <c r="C2671" t="str">
        <f>IFERROR(VLOOKUP(Table1[[#This Row],[Ticker]],[1]!Table1[[Symbol]:[Industry]],2,FALSE),"-")</f>
        <v>-</v>
      </c>
      <c r="D2671" t="s">
        <v>1549</v>
      </c>
      <c r="E2671">
        <v>127.30018301299999</v>
      </c>
      <c r="F2671">
        <v>83.61</v>
      </c>
      <c r="G2671">
        <v>25.071388528524398</v>
      </c>
      <c r="H2671">
        <v>-3.5083879730661698</v>
      </c>
      <c r="I2671">
        <v>11.589049404439001</v>
      </c>
      <c r="J2671">
        <v>-0.14545676056925899</v>
      </c>
      <c r="K2671">
        <v>92.435354873227496</v>
      </c>
      <c r="L2671">
        <v>85.416716594946195</v>
      </c>
      <c r="M2671">
        <v>51.807462976167201</v>
      </c>
      <c r="N2671">
        <v>0.92107721046077196</v>
      </c>
      <c r="O2671">
        <v>77.909340987920103</v>
      </c>
      <c r="P2671">
        <v>62.349514563106801</v>
      </c>
      <c r="Q2671">
        <v>5.4115799446015002E-2</v>
      </c>
    </row>
    <row r="2672" spans="1:17" hidden="1" x14ac:dyDescent="0.3">
      <c r="A2672" t="s">
        <v>5507</v>
      </c>
      <c r="B2672" t="s">
        <v>5508</v>
      </c>
      <c r="C2672" t="str">
        <f>IFERROR(VLOOKUP(Table1[[#This Row],[Ticker]],[1]!Table1[[Symbol]:[Industry]],2,FALSE),"-")</f>
        <v>-</v>
      </c>
      <c r="D2672" t="s">
        <v>613</v>
      </c>
      <c r="E2672">
        <v>127.17298307</v>
      </c>
      <c r="F2672">
        <v>44.75</v>
      </c>
      <c r="G2672">
        <v>21.733355986628901</v>
      </c>
      <c r="H2672">
        <v>-3.0160861053226098</v>
      </c>
      <c r="I2672">
        <v>18.946048813293999</v>
      </c>
      <c r="J2672">
        <v>9.5346703447999097</v>
      </c>
      <c r="K2672">
        <v>39.270147707479197</v>
      </c>
      <c r="L2672">
        <v>36.3615926817806</v>
      </c>
      <c r="M2672">
        <v>63.079494407228403</v>
      </c>
      <c r="N2672">
        <v>1.7711797797653701</v>
      </c>
      <c r="O2672">
        <v>9.2290502793296092</v>
      </c>
      <c r="P2672">
        <v>65.434380776340106</v>
      </c>
      <c r="Q2672">
        <v>-2.9387218510715001E-2</v>
      </c>
    </row>
    <row r="2673" spans="1:17" hidden="1" x14ac:dyDescent="0.3">
      <c r="A2673" t="s">
        <v>5509</v>
      </c>
      <c r="B2673" t="s">
        <v>5510</v>
      </c>
      <c r="C2673" t="str">
        <f>IFERROR(VLOOKUP(Table1[[#This Row],[Ticker]],[1]!Table1[[Symbol]:[Industry]],2,FALSE),"-")</f>
        <v>-</v>
      </c>
      <c r="D2673" t="s">
        <v>1113</v>
      </c>
      <c r="E2673">
        <v>127.00471660599899</v>
      </c>
      <c r="F2673">
        <v>22.14</v>
      </c>
      <c r="G2673">
        <v>22.7778436705578</v>
      </c>
      <c r="H2673">
        <v>-10.6612509587512</v>
      </c>
      <c r="I2673">
        <v>-10.0867510253681</v>
      </c>
      <c r="J2673">
        <v>-2.4866332311574801</v>
      </c>
      <c r="K2673">
        <v>23.397715844405202</v>
      </c>
      <c r="L2673">
        <v>23.062615338944799</v>
      </c>
      <c r="M2673">
        <v>39.186744429367103</v>
      </c>
      <c r="N2673">
        <v>0.56732116123448495</v>
      </c>
      <c r="O2673">
        <v>60.252935862691899</v>
      </c>
      <c r="P2673">
        <v>56.4664310954063</v>
      </c>
      <c r="Q2673">
        <v>3.6732823085185003E-2</v>
      </c>
    </row>
    <row r="2674" spans="1:17" hidden="1" x14ac:dyDescent="0.3">
      <c r="A2674" t="s">
        <v>5511</v>
      </c>
      <c r="B2674" t="s">
        <v>5512</v>
      </c>
      <c r="C2674" t="str">
        <f>IFERROR(VLOOKUP(Table1[[#This Row],[Ticker]],[1]!Table1[[Symbol]:[Industry]],2,FALSE),"-")</f>
        <v>-</v>
      </c>
      <c r="D2674" t="s">
        <v>5070</v>
      </c>
      <c r="E2674">
        <v>126.7684125</v>
      </c>
      <c r="F2674">
        <v>211.15</v>
      </c>
      <c r="G2674">
        <v>75.862076994126994</v>
      </c>
      <c r="H2674">
        <v>27.447138384633998</v>
      </c>
      <c r="I2674">
        <v>17.836910349808001</v>
      </c>
      <c r="J2674">
        <v>23.200866768842499</v>
      </c>
      <c r="K2674">
        <v>149.28227903857299</v>
      </c>
      <c r="L2674">
        <v>134.82504205304801</v>
      </c>
      <c r="M2674">
        <v>88.274627299648998</v>
      </c>
      <c r="N2674">
        <v>1.6137150047184601</v>
      </c>
      <c r="O2674">
        <v>0</v>
      </c>
      <c r="P2674">
        <v>105</v>
      </c>
    </row>
    <row r="2675" spans="1:17" hidden="1" x14ac:dyDescent="0.3">
      <c r="A2675" t="s">
        <v>5513</v>
      </c>
      <c r="B2675" t="s">
        <v>5514</v>
      </c>
      <c r="C2675" t="str">
        <f>IFERROR(VLOOKUP(Table1[[#This Row],[Ticker]],[1]!Table1[[Symbol]:[Industry]],2,FALSE),"-")</f>
        <v>-</v>
      </c>
      <c r="D2675" t="s">
        <v>613</v>
      </c>
      <c r="E2675">
        <v>126.669759</v>
      </c>
      <c r="F2675">
        <v>3.71</v>
      </c>
      <c r="G2675">
        <v>310.75748623180698</v>
      </c>
      <c r="H2675">
        <v>5.3563306416524403</v>
      </c>
      <c r="I2675">
        <v>61.605784864868603</v>
      </c>
      <c r="J2675">
        <v>-10.6549500628406</v>
      </c>
      <c r="K2675">
        <v>3.6146952468958</v>
      </c>
      <c r="L2675">
        <v>2.7989021838727401</v>
      </c>
      <c r="M2675">
        <v>38.514499653947603</v>
      </c>
      <c r="N2675">
        <v>0.79121584844033999</v>
      </c>
      <c r="O2675">
        <v>21.024258760107799</v>
      </c>
      <c r="P2675">
        <v>394.666666666666</v>
      </c>
    </row>
    <row r="2676" spans="1:17" hidden="1" x14ac:dyDescent="0.3">
      <c r="A2676" t="s">
        <v>5515</v>
      </c>
      <c r="B2676" t="s">
        <v>5516</v>
      </c>
      <c r="C2676" t="str">
        <f>IFERROR(VLOOKUP(Table1[[#This Row],[Ticker]],[1]!Table1[[Symbol]:[Industry]],2,FALSE),"-")</f>
        <v>-</v>
      </c>
      <c r="D2676" t="s">
        <v>21</v>
      </c>
      <c r="E2676">
        <v>126.5663124</v>
      </c>
      <c r="F2676">
        <v>198.95</v>
      </c>
      <c r="G2676">
        <v>10.600704094492301</v>
      </c>
      <c r="H2676">
        <v>-11.646225035602001</v>
      </c>
      <c r="I2676">
        <v>-14.233832550423401</v>
      </c>
      <c r="J2676">
        <v>-4.4668312509594603</v>
      </c>
      <c r="K2676">
        <v>202.92620674282</v>
      </c>
      <c r="L2676">
        <v>187.02027588290599</v>
      </c>
      <c r="M2676">
        <v>43.267214670700803</v>
      </c>
      <c r="N2676">
        <v>0.72853508669821199</v>
      </c>
      <c r="O2676">
        <v>30.686102035687298</v>
      </c>
      <c r="P2676">
        <v>62.011400651465799</v>
      </c>
      <c r="Q2676">
        <v>-3.5865063103995003E-2</v>
      </c>
    </row>
    <row r="2677" spans="1:17" hidden="1" x14ac:dyDescent="0.3">
      <c r="A2677" t="s">
        <v>5517</v>
      </c>
      <c r="B2677" t="s">
        <v>5518</v>
      </c>
      <c r="C2677" t="str">
        <f>IFERROR(VLOOKUP(Table1[[#This Row],[Ticker]],[1]!Table1[[Symbol]:[Industry]],2,FALSE),"-")</f>
        <v>-</v>
      </c>
      <c r="D2677" t="s">
        <v>414</v>
      </c>
      <c r="E2677">
        <v>126.305825</v>
      </c>
      <c r="F2677">
        <v>55.86</v>
      </c>
      <c r="G2677">
        <v>-31.035135901791399</v>
      </c>
      <c r="H2677">
        <v>3.4584040068837001</v>
      </c>
      <c r="I2677">
        <v>-13.1924666756153</v>
      </c>
      <c r="J2677">
        <v>-5.2644110089352596</v>
      </c>
      <c r="K2677">
        <v>50.464726595982498</v>
      </c>
      <c r="L2677">
        <v>52.0808287124256</v>
      </c>
      <c r="M2677">
        <v>55.129417701603103</v>
      </c>
      <c r="N2677">
        <v>2.1175395358940499</v>
      </c>
      <c r="O2677">
        <v>26.1188686000716</v>
      </c>
      <c r="P2677">
        <v>33</v>
      </c>
      <c r="Q2677">
        <v>5.2066541654534997E-2</v>
      </c>
    </row>
    <row r="2678" spans="1:17" hidden="1" x14ac:dyDescent="0.3">
      <c r="A2678" t="s">
        <v>5519</v>
      </c>
      <c r="B2678" t="s">
        <v>5520</v>
      </c>
      <c r="C2678" t="str">
        <f>IFERROR(VLOOKUP(Table1[[#This Row],[Ticker]],[1]!Table1[[Symbol]:[Industry]],2,FALSE),"-")</f>
        <v>-</v>
      </c>
      <c r="D2678" t="s">
        <v>140</v>
      </c>
      <c r="E2678">
        <v>126.22871355999899</v>
      </c>
      <c r="F2678">
        <v>10.220000000000001</v>
      </c>
      <c r="G2678">
        <v>40.686897996513601</v>
      </c>
      <c r="H2678">
        <v>0.474945360267164</v>
      </c>
      <c r="I2678">
        <v>21.774918057257601</v>
      </c>
      <c r="J2678">
        <v>-7.8186251828677404</v>
      </c>
      <c r="K2678">
        <v>9.3199366510780894</v>
      </c>
      <c r="L2678">
        <v>8.5980027980317004</v>
      </c>
      <c r="M2678">
        <v>44.185365680972701</v>
      </c>
      <c r="N2678">
        <v>1.00475129924336</v>
      </c>
      <c r="O2678">
        <v>14.9706457925635</v>
      </c>
      <c r="P2678">
        <v>100.392156862745</v>
      </c>
      <c r="Q2678">
        <v>3.6393362711848003E-2</v>
      </c>
    </row>
    <row r="2679" spans="1:17" hidden="1" x14ac:dyDescent="0.3">
      <c r="A2679" t="s">
        <v>5521</v>
      </c>
      <c r="B2679" t="s">
        <v>5522</v>
      </c>
      <c r="C2679" t="str">
        <f>IFERROR(VLOOKUP(Table1[[#This Row],[Ticker]],[1]!Table1[[Symbol]:[Industry]],2,FALSE),"-")</f>
        <v>-</v>
      </c>
      <c r="E2679">
        <v>126.08499999999999</v>
      </c>
      <c r="F2679">
        <v>81.47</v>
      </c>
      <c r="G2679">
        <v>-27.6178639082482</v>
      </c>
      <c r="H2679">
        <v>-11.0909002883371</v>
      </c>
      <c r="I2679">
        <v>-24.4753352453255</v>
      </c>
      <c r="J2679">
        <v>1.6670402127741499</v>
      </c>
      <c r="K2679">
        <v>92.220512699295895</v>
      </c>
      <c r="L2679">
        <v>97.991627299752295</v>
      </c>
      <c r="M2679">
        <v>49.951247192468102</v>
      </c>
      <c r="N2679">
        <v>1.1040869023239199</v>
      </c>
      <c r="O2679">
        <v>80.434515772677003</v>
      </c>
      <c r="P2679">
        <v>11.4500683994528</v>
      </c>
      <c r="Q2679">
        <v>7.8889067731852003E-2</v>
      </c>
    </row>
    <row r="2680" spans="1:17" hidden="1" x14ac:dyDescent="0.3">
      <c r="A2680" t="s">
        <v>5523</v>
      </c>
      <c r="B2680" t="s">
        <v>5524</v>
      </c>
      <c r="C2680" t="str">
        <f>IFERROR(VLOOKUP(Table1[[#This Row],[Ticker]],[1]!Table1[[Symbol]:[Industry]],2,FALSE),"-")</f>
        <v>-</v>
      </c>
      <c r="D2680" t="s">
        <v>381</v>
      </c>
      <c r="E2680">
        <v>125.948587459999</v>
      </c>
      <c r="F2680">
        <v>61.74</v>
      </c>
      <c r="G2680">
        <v>-7.8886745225703399</v>
      </c>
      <c r="H2680">
        <v>1.35314084898896</v>
      </c>
      <c r="I2680">
        <v>-9.73923991591667</v>
      </c>
      <c r="J2680">
        <v>-0.62815070771332204</v>
      </c>
      <c r="K2680">
        <v>56.342453802094198</v>
      </c>
      <c r="L2680">
        <v>58.719259420253103</v>
      </c>
      <c r="M2680">
        <v>62.299880270376001</v>
      </c>
      <c r="N2680">
        <v>1.3860016090104501</v>
      </c>
      <c r="O2680">
        <v>28.603822481373498</v>
      </c>
      <c r="P2680">
        <v>37.200000000000003</v>
      </c>
      <c r="Q2680">
        <v>-7.9808488085559001E-2</v>
      </c>
    </row>
    <row r="2681" spans="1:17" hidden="1" x14ac:dyDescent="0.3">
      <c r="A2681" t="s">
        <v>5525</v>
      </c>
      <c r="B2681" t="s">
        <v>5526</v>
      </c>
      <c r="C2681" t="str">
        <f>IFERROR(VLOOKUP(Table1[[#This Row],[Ticker]],[1]!Table1[[Symbol]:[Industry]],2,FALSE),"-")</f>
        <v>-</v>
      </c>
      <c r="D2681" t="s">
        <v>414</v>
      </c>
      <c r="E2681">
        <v>125.85066999999999</v>
      </c>
      <c r="F2681">
        <v>73.69</v>
      </c>
      <c r="G2681">
        <v>-47.8413911295563</v>
      </c>
      <c r="H2681">
        <v>-9.4326356663012092</v>
      </c>
      <c r="I2681">
        <v>-48.0232342601089</v>
      </c>
      <c r="J2681">
        <v>1.48314902332331</v>
      </c>
      <c r="K2681">
        <v>73.763023138145996</v>
      </c>
      <c r="L2681">
        <v>93.059134470108006</v>
      </c>
      <c r="M2681">
        <v>68.461992794886299</v>
      </c>
      <c r="N2681">
        <v>1.5546719477806199</v>
      </c>
      <c r="O2681">
        <v>128.66060523815901</v>
      </c>
      <c r="P2681">
        <v>25.301819418466199</v>
      </c>
      <c r="Q2681">
        <v>0.23481752158431399</v>
      </c>
    </row>
    <row r="2682" spans="1:17" hidden="1" x14ac:dyDescent="0.3">
      <c r="A2682" t="s">
        <v>5527</v>
      </c>
      <c r="B2682" t="s">
        <v>5528</v>
      </c>
      <c r="C2682" t="str">
        <f>IFERROR(VLOOKUP(Table1[[#This Row],[Ticker]],[1]!Table1[[Symbol]:[Industry]],2,FALSE),"-")</f>
        <v>-</v>
      </c>
      <c r="D2682" t="s">
        <v>324</v>
      </c>
      <c r="E2682">
        <v>125.2</v>
      </c>
      <c r="F2682">
        <v>302</v>
      </c>
      <c r="G2682">
        <v>89.693460050721896</v>
      </c>
      <c r="H2682">
        <v>52.057660154369799</v>
      </c>
      <c r="I2682">
        <v>98.769867552207103</v>
      </c>
      <c r="J2682">
        <v>-8.5067503306920909</v>
      </c>
      <c r="K2682">
        <v>233.24567729339299</v>
      </c>
      <c r="M2682">
        <v>57.880768054467502</v>
      </c>
      <c r="N2682">
        <v>1.4240837696335</v>
      </c>
      <c r="O2682">
        <v>24.089403973509899</v>
      </c>
      <c r="P2682">
        <v>132.30769230769201</v>
      </c>
    </row>
    <row r="2683" spans="1:17" hidden="1" x14ac:dyDescent="0.3">
      <c r="A2683" t="s">
        <v>5529</v>
      </c>
      <c r="B2683" t="s">
        <v>5530</v>
      </c>
      <c r="C2683" t="str">
        <f>IFERROR(VLOOKUP(Table1[[#This Row],[Ticker]],[1]!Table1[[Symbol]:[Industry]],2,FALSE),"-")</f>
        <v>-</v>
      </c>
      <c r="D2683" t="s">
        <v>62</v>
      </c>
      <c r="E2683">
        <v>125.17882</v>
      </c>
      <c r="F2683">
        <v>29.03</v>
      </c>
      <c r="G2683">
        <v>2.96597601069803</v>
      </c>
      <c r="H2683">
        <v>-15.4723351633166</v>
      </c>
      <c r="I2683">
        <v>-28.009497527157801</v>
      </c>
      <c r="J2683">
        <v>-5.8532998978241597</v>
      </c>
      <c r="K2683">
        <v>30.128495876947099</v>
      </c>
      <c r="L2683">
        <v>29.517485154800799</v>
      </c>
      <c r="M2683">
        <v>35.689881756282702</v>
      </c>
      <c r="N2683">
        <v>1.0903646530187701</v>
      </c>
      <c r="O2683">
        <v>51.188425766448397</v>
      </c>
      <c r="P2683">
        <v>41.609756097560897</v>
      </c>
      <c r="Q2683">
        <v>-4.8984448202978002E-2</v>
      </c>
    </row>
    <row r="2684" spans="1:17" hidden="1" x14ac:dyDescent="0.3">
      <c r="A2684" t="s">
        <v>5531</v>
      </c>
      <c r="B2684" t="s">
        <v>5532</v>
      </c>
      <c r="C2684" t="str">
        <f>IFERROR(VLOOKUP(Table1[[#This Row],[Ticker]],[1]!Table1[[Symbol]:[Industry]],2,FALSE),"-")</f>
        <v>-</v>
      </c>
      <c r="D2684" t="s">
        <v>46</v>
      </c>
      <c r="E2684">
        <v>124.86152289499999</v>
      </c>
      <c r="F2684">
        <v>6.33</v>
      </c>
      <c r="G2684">
        <v>-16.575170969003601</v>
      </c>
      <c r="H2684">
        <v>-21.564556077891901</v>
      </c>
      <c r="I2684">
        <v>-46.029277746938099</v>
      </c>
      <c r="J2684">
        <v>-7.4120063654858397</v>
      </c>
      <c r="K2684">
        <v>7.0602151756201303</v>
      </c>
      <c r="L2684">
        <v>7.6893320451268101</v>
      </c>
      <c r="M2684">
        <v>14.328007315759599</v>
      </c>
      <c r="N2684">
        <v>1.1808770593751401</v>
      </c>
      <c r="O2684">
        <v>61.927330173775601</v>
      </c>
      <c r="P2684">
        <v>21.730769230769202</v>
      </c>
      <c r="Q2684">
        <v>-9.7451146402158004E-2</v>
      </c>
    </row>
    <row r="2685" spans="1:17" hidden="1" x14ac:dyDescent="0.3">
      <c r="A2685" t="s">
        <v>5533</v>
      </c>
      <c r="B2685" t="s">
        <v>5534</v>
      </c>
      <c r="C2685" t="str">
        <f>IFERROR(VLOOKUP(Table1[[#This Row],[Ticker]],[1]!Table1[[Symbol]:[Industry]],2,FALSE),"-")</f>
        <v>-</v>
      </c>
      <c r="D2685" t="s">
        <v>46</v>
      </c>
      <c r="E2685">
        <v>124.61429644</v>
      </c>
      <c r="F2685">
        <v>6.01</v>
      </c>
      <c r="G2685">
        <v>34.553564663180197</v>
      </c>
      <c r="H2685">
        <v>-0.230304944983135</v>
      </c>
      <c r="I2685">
        <v>-28.055802945877101</v>
      </c>
      <c r="J2685">
        <v>2.2034840217738298</v>
      </c>
      <c r="K2685">
        <v>5.82220398205774</v>
      </c>
      <c r="L2685">
        <v>4.4580223391903404</v>
      </c>
      <c r="M2685">
        <v>92.668104912168701</v>
      </c>
      <c r="N2685">
        <v>0.97593335523458402</v>
      </c>
      <c r="O2685">
        <v>60.565723793677201</v>
      </c>
      <c r="P2685">
        <v>74.202898550724598</v>
      </c>
      <c r="Q2685">
        <v>4.1850671930237997E-2</v>
      </c>
    </row>
    <row r="2686" spans="1:17" hidden="1" x14ac:dyDescent="0.3">
      <c r="A2686" t="s">
        <v>5535</v>
      </c>
      <c r="B2686" t="s">
        <v>5536</v>
      </c>
      <c r="C2686" t="str">
        <f>IFERROR(VLOOKUP(Table1[[#This Row],[Ticker]],[1]!Table1[[Symbol]:[Industry]],2,FALSE),"-")</f>
        <v>-</v>
      </c>
      <c r="D2686" t="s">
        <v>613</v>
      </c>
      <c r="E2686">
        <v>124.54626768</v>
      </c>
      <c r="F2686">
        <v>58.53</v>
      </c>
      <c r="G2686">
        <v>-5.97226377712476</v>
      </c>
      <c r="H2686">
        <v>-12.3740342315695</v>
      </c>
      <c r="I2686">
        <v>1.5836960894543</v>
      </c>
      <c r="J2686">
        <v>-6.61886463611616</v>
      </c>
      <c r="K2686">
        <v>60.437431659079401</v>
      </c>
      <c r="L2686">
        <v>59.081316014863098</v>
      </c>
      <c r="M2686">
        <v>39.692160419916299</v>
      </c>
      <c r="N2686">
        <v>0.53673468875229802</v>
      </c>
      <c r="O2686">
        <v>57.150179395181901</v>
      </c>
      <c r="P2686">
        <v>24.531914893617</v>
      </c>
      <c r="Q2686">
        <v>5.3861770581880998E-2</v>
      </c>
    </row>
    <row r="2687" spans="1:17" hidden="1" x14ac:dyDescent="0.3">
      <c r="A2687" t="s">
        <v>5537</v>
      </c>
      <c r="B2687" t="s">
        <v>5538</v>
      </c>
      <c r="C2687" t="str">
        <f>IFERROR(VLOOKUP(Table1[[#This Row],[Ticker]],[1]!Table1[[Symbol]:[Industry]],2,FALSE),"-")</f>
        <v>-</v>
      </c>
      <c r="D2687" t="s">
        <v>62</v>
      </c>
      <c r="E2687">
        <v>123.9955875</v>
      </c>
      <c r="F2687">
        <v>195</v>
      </c>
      <c r="G2687">
        <v>113.60943113347901</v>
      </c>
      <c r="H2687">
        <v>-0.73440029140879504</v>
      </c>
      <c r="I2687">
        <v>32.694054169763902</v>
      </c>
      <c r="J2687">
        <v>2.16881127173572</v>
      </c>
      <c r="K2687">
        <v>204.628335291318</v>
      </c>
      <c r="L2687">
        <v>164.63657679417801</v>
      </c>
      <c r="M2687">
        <v>43.424802275757102</v>
      </c>
      <c r="N2687">
        <v>9.2205514614012593E-2</v>
      </c>
      <c r="O2687">
        <v>57.538461538461497</v>
      </c>
      <c r="P2687">
        <v>159.584664536741</v>
      </c>
      <c r="Q2687">
        <v>7.2944940343450003E-3</v>
      </c>
    </row>
    <row r="2688" spans="1:17" hidden="1" x14ac:dyDescent="0.3">
      <c r="A2688" t="s">
        <v>5539</v>
      </c>
      <c r="B2688" t="s">
        <v>5540</v>
      </c>
      <c r="C2688" t="str">
        <f>IFERROR(VLOOKUP(Table1[[#This Row],[Ticker]],[1]!Table1[[Symbol]:[Industry]],2,FALSE),"-")</f>
        <v>-</v>
      </c>
      <c r="D2688" t="s">
        <v>998</v>
      </c>
      <c r="E2688">
        <v>123.895228</v>
      </c>
      <c r="F2688">
        <v>249.4</v>
      </c>
      <c r="G2688">
        <v>60.823921182751398</v>
      </c>
      <c r="H2688">
        <v>-13.840730800306901</v>
      </c>
      <c r="I2688">
        <v>-30.8495764461512</v>
      </c>
      <c r="J2688">
        <v>-5.8122146265063197</v>
      </c>
      <c r="K2688">
        <v>215.252078009142</v>
      </c>
      <c r="L2688">
        <v>207.39746952439401</v>
      </c>
      <c r="M2688">
        <v>47.0519540184821</v>
      </c>
      <c r="N2688">
        <v>1.4992120849861399</v>
      </c>
      <c r="O2688">
        <v>30.292702485966299</v>
      </c>
      <c r="P2688">
        <v>91.846153846153797</v>
      </c>
    </row>
    <row r="2689" spans="1:17" hidden="1" x14ac:dyDescent="0.3">
      <c r="A2689" t="s">
        <v>5541</v>
      </c>
      <c r="B2689" t="s">
        <v>5542</v>
      </c>
      <c r="C2689" t="str">
        <f>IFERROR(VLOOKUP(Table1[[#This Row],[Ticker]],[1]!Table1[[Symbol]:[Industry]],2,FALSE),"-")</f>
        <v>-</v>
      </c>
      <c r="E2689">
        <v>123.6472404</v>
      </c>
      <c r="F2689">
        <v>176.65</v>
      </c>
      <c r="G2689">
        <v>49.361229017326302</v>
      </c>
      <c r="H2689">
        <v>-12.5776269808864</v>
      </c>
      <c r="I2689">
        <v>11.254494171216299</v>
      </c>
      <c r="J2689">
        <v>-5.9930208364850097</v>
      </c>
      <c r="K2689">
        <v>177.21347077026499</v>
      </c>
      <c r="L2689">
        <v>156.257511697784</v>
      </c>
      <c r="M2689">
        <v>43.000817924038202</v>
      </c>
      <c r="N2689">
        <v>0.76323884510997897</v>
      </c>
      <c r="O2689">
        <v>55.675063685253299</v>
      </c>
      <c r="P2689">
        <v>81.179487179487097</v>
      </c>
      <c r="Q2689">
        <v>0.102686263210039</v>
      </c>
    </row>
    <row r="2690" spans="1:17" hidden="1" x14ac:dyDescent="0.3">
      <c r="A2690" t="s">
        <v>5543</v>
      </c>
      <c r="B2690" t="s">
        <v>5544</v>
      </c>
      <c r="C2690" t="str">
        <f>IFERROR(VLOOKUP(Table1[[#This Row],[Ticker]],[1]!Table1[[Symbol]:[Industry]],2,FALSE),"-")</f>
        <v>-</v>
      </c>
      <c r="D2690" t="s">
        <v>526</v>
      </c>
      <c r="E2690">
        <v>123.2825979</v>
      </c>
      <c r="F2690">
        <v>43.35</v>
      </c>
      <c r="G2690">
        <v>58.387316406555399</v>
      </c>
      <c r="H2690">
        <v>31.820977106298901</v>
      </c>
      <c r="I2690">
        <v>-3.8624337213984199</v>
      </c>
      <c r="J2690">
        <v>-13.200918945443201</v>
      </c>
      <c r="K2690">
        <v>37.936515636019003</v>
      </c>
      <c r="L2690">
        <v>33.640578830654903</v>
      </c>
      <c r="M2690">
        <v>50.490258109897802</v>
      </c>
      <c r="N2690">
        <v>1.7119753073304</v>
      </c>
      <c r="O2690">
        <v>20.8996539792387</v>
      </c>
      <c r="P2690">
        <v>100.138504155124</v>
      </c>
      <c r="Q2690">
        <v>-3.1819669780599998E-3</v>
      </c>
    </row>
    <row r="2691" spans="1:17" hidden="1" x14ac:dyDescent="0.3">
      <c r="A2691" t="s">
        <v>5545</v>
      </c>
      <c r="B2691" t="s">
        <v>5546</v>
      </c>
      <c r="C2691" t="str">
        <f>IFERROR(VLOOKUP(Table1[[#This Row],[Ticker]],[1]!Table1[[Symbol]:[Industry]],2,FALSE),"-")</f>
        <v>-</v>
      </c>
      <c r="D2691" t="s">
        <v>391</v>
      </c>
      <c r="E2691">
        <v>123.08772</v>
      </c>
      <c r="F2691">
        <v>1.2</v>
      </c>
      <c r="G2691">
        <v>181.979205688821</v>
      </c>
      <c r="H2691">
        <v>54.903919203325501</v>
      </c>
      <c r="I2691">
        <v>73.663029945369502</v>
      </c>
      <c r="J2691">
        <v>21.169280747337101</v>
      </c>
      <c r="K2691">
        <v>0.80753597135926103</v>
      </c>
      <c r="L2691">
        <v>0.69351186185941405</v>
      </c>
      <c r="M2691">
        <v>96.070138991875197</v>
      </c>
      <c r="N2691">
        <v>2.3651971604418298</v>
      </c>
      <c r="O2691">
        <v>0</v>
      </c>
      <c r="P2691">
        <v>215.78947368421001</v>
      </c>
      <c r="Q2691">
        <v>0.130261698783182</v>
      </c>
    </row>
    <row r="2692" spans="1:17" hidden="1" x14ac:dyDescent="0.3">
      <c r="A2692" t="s">
        <v>5547</v>
      </c>
      <c r="B2692" t="s">
        <v>5548</v>
      </c>
      <c r="C2692" t="str">
        <f>IFERROR(VLOOKUP(Table1[[#This Row],[Ticker]],[1]!Table1[[Symbol]:[Industry]],2,FALSE),"-")</f>
        <v>-</v>
      </c>
      <c r="E2692">
        <v>122.9708</v>
      </c>
      <c r="F2692">
        <v>194.4</v>
      </c>
      <c r="G2692">
        <v>272.07695324513202</v>
      </c>
      <c r="H2692">
        <v>101.711035585831</v>
      </c>
      <c r="I2692">
        <v>197.619073901413</v>
      </c>
      <c r="J2692">
        <v>-3.6575934185111101</v>
      </c>
      <c r="K2692">
        <v>128.40363512036001</v>
      </c>
      <c r="L2692">
        <v>85.0973385451383</v>
      </c>
      <c r="M2692">
        <v>76.6724261215045</v>
      </c>
      <c r="N2692">
        <v>2.9693542982218899</v>
      </c>
      <c r="O2692">
        <v>8.3950617283950599</v>
      </c>
      <c r="P2692">
        <v>460.23054755043199</v>
      </c>
      <c r="Q2692">
        <v>0.17372996577846</v>
      </c>
    </row>
    <row r="2693" spans="1:17" hidden="1" x14ac:dyDescent="0.3">
      <c r="A2693" t="s">
        <v>5549</v>
      </c>
      <c r="B2693" t="s">
        <v>5550</v>
      </c>
      <c r="C2693" t="str">
        <f>IFERROR(VLOOKUP(Table1[[#This Row],[Ticker]],[1]!Table1[[Symbol]:[Industry]],2,FALSE),"-")</f>
        <v>-</v>
      </c>
      <c r="D2693" t="s">
        <v>129</v>
      </c>
      <c r="E2693">
        <v>122.922925859999</v>
      </c>
      <c r="F2693">
        <v>61.87</v>
      </c>
      <c r="G2693">
        <v>9.5218706741092394</v>
      </c>
      <c r="H2693">
        <v>-1.3225181477490999</v>
      </c>
      <c r="I2693">
        <v>-15.9139522122577</v>
      </c>
      <c r="J2693">
        <v>-2.2802840248082701</v>
      </c>
      <c r="K2693">
        <v>62.503724547204797</v>
      </c>
      <c r="L2693">
        <v>62.006877277177502</v>
      </c>
      <c r="M2693">
        <v>46.538201321221102</v>
      </c>
      <c r="N2693">
        <v>2.2854617068321401</v>
      </c>
      <c r="O2693">
        <v>52.335542266041699</v>
      </c>
      <c r="P2693">
        <v>43.716608594657302</v>
      </c>
      <c r="Q2693">
        <v>0.11324346779953599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542</v>
      </c>
      <c r="E2694">
        <v>122.57702779</v>
      </c>
      <c r="F2694">
        <v>13</v>
      </c>
      <c r="G2694">
        <v>-26.476460782112301</v>
      </c>
      <c r="H2694">
        <v>23.3625186478404</v>
      </c>
      <c r="I2694">
        <v>17.0004012354967</v>
      </c>
      <c r="J2694">
        <v>-9.4152046597289196</v>
      </c>
      <c r="K2694">
        <v>11.1280810620921</v>
      </c>
      <c r="L2694">
        <v>10.8843944433355</v>
      </c>
      <c r="M2694">
        <v>57.614378796041301</v>
      </c>
      <c r="N2694">
        <v>3.61286087891318</v>
      </c>
      <c r="O2694">
        <v>24.230769230769202</v>
      </c>
      <c r="P2694">
        <v>52.224824355971897</v>
      </c>
      <c r="Q2694">
        <v>-6.4693363022227002E-2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D2695" t="s">
        <v>129</v>
      </c>
      <c r="E2695">
        <v>122.53212517999999</v>
      </c>
      <c r="F2695">
        <v>135.19999999999999</v>
      </c>
      <c r="G2695">
        <v>28.889528070841699</v>
      </c>
      <c r="H2695">
        <v>8.7260796337190296</v>
      </c>
      <c r="I2695">
        <v>-21.3565958893656</v>
      </c>
      <c r="J2695">
        <v>1.4424884945744001</v>
      </c>
      <c r="K2695">
        <v>125.127072159661</v>
      </c>
      <c r="L2695">
        <v>120.037369336027</v>
      </c>
      <c r="M2695">
        <v>65.718860109933203</v>
      </c>
      <c r="N2695">
        <v>1.0264274610420301</v>
      </c>
      <c r="O2695">
        <v>44.045857988165601</v>
      </c>
      <c r="P2695">
        <v>55.402298850574702</v>
      </c>
      <c r="Q2695">
        <v>6.5029914045268006E-2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E2696">
        <v>122.508865125</v>
      </c>
      <c r="F2696">
        <v>67.97</v>
      </c>
      <c r="G2696">
        <v>-71.811436658521998</v>
      </c>
      <c r="H2696">
        <v>-15.0556434801496</v>
      </c>
      <c r="I2696">
        <v>-46.342088510319201</v>
      </c>
      <c r="J2696">
        <v>-4.2100344560542098</v>
      </c>
      <c r="K2696">
        <v>74.086152598801903</v>
      </c>
      <c r="M2696">
        <v>39.747757313982198</v>
      </c>
      <c r="N2696">
        <v>1.06922887410692</v>
      </c>
      <c r="O2696">
        <v>97.072237751949302</v>
      </c>
      <c r="P2696">
        <v>4.5692307692307699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D2697" t="s">
        <v>998</v>
      </c>
      <c r="E2697">
        <v>121.9542005</v>
      </c>
      <c r="F2697">
        <v>243.25</v>
      </c>
      <c r="G2697">
        <v>-5.5599777752818698</v>
      </c>
      <c r="H2697">
        <v>-3.2373095267908698</v>
      </c>
      <c r="I2697">
        <v>-30.405997054120999</v>
      </c>
      <c r="J2697">
        <v>-7.9323696652660196</v>
      </c>
      <c r="K2697">
        <v>252.60611260500801</v>
      </c>
      <c r="L2697">
        <v>251.34697048819001</v>
      </c>
      <c r="M2697">
        <v>47.080265826163803</v>
      </c>
      <c r="N2697">
        <v>0.57969728588109104</v>
      </c>
      <c r="O2697">
        <v>44.871531346351397</v>
      </c>
      <c r="P2697">
        <v>31.132075471698101</v>
      </c>
      <c r="Q2697">
        <v>4.8830853204872002E-2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230</v>
      </c>
      <c r="E2698">
        <v>121.5856496</v>
      </c>
      <c r="F2698">
        <v>119</v>
      </c>
      <c r="G2698">
        <v>57.2231009173437</v>
      </c>
      <c r="H2698">
        <v>-7.9688126834908797</v>
      </c>
      <c r="I2698">
        <v>55.4812117635514</v>
      </c>
      <c r="J2698">
        <v>7.5133667688425101</v>
      </c>
      <c r="K2698">
        <v>103.120085067652</v>
      </c>
      <c r="M2698">
        <v>63.910985383396898</v>
      </c>
      <c r="N2698">
        <v>0.49806232843532999</v>
      </c>
      <c r="O2698">
        <v>12.605042016806699</v>
      </c>
      <c r="P2698">
        <v>116.363636363636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E2699">
        <v>121.434246</v>
      </c>
      <c r="F2699">
        <v>138.69999999999999</v>
      </c>
      <c r="G2699">
        <v>220.604001616988</v>
      </c>
      <c r="H2699">
        <v>19.9513189866407</v>
      </c>
      <c r="I2699">
        <v>49.209308147536902</v>
      </c>
      <c r="J2699">
        <v>-9.4256962815273297</v>
      </c>
      <c r="K2699">
        <v>113.559814438685</v>
      </c>
      <c r="L2699">
        <v>87.565757262870406</v>
      </c>
      <c r="M2699">
        <v>50.053751501367898</v>
      </c>
      <c r="N2699">
        <v>1.58062500624307</v>
      </c>
      <c r="O2699">
        <v>10.7786589762076</v>
      </c>
      <c r="P2699">
        <v>284.74341192787699</v>
      </c>
      <c r="Q2699">
        <v>0.155271324943663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D2700" t="s">
        <v>197</v>
      </c>
      <c r="E2700">
        <v>121.28831210499899</v>
      </c>
      <c r="F2700">
        <v>508.45</v>
      </c>
      <c r="G2700">
        <v>-6.6381605514957398</v>
      </c>
      <c r="H2700">
        <v>-9.4116617825899809</v>
      </c>
      <c r="I2700">
        <v>-24.126876527938499</v>
      </c>
      <c r="J2700">
        <v>-6.7011926181306603</v>
      </c>
      <c r="K2700">
        <v>514.60200531979001</v>
      </c>
      <c r="L2700">
        <v>492.54244056430298</v>
      </c>
      <c r="M2700">
        <v>43.259452457979002</v>
      </c>
      <c r="N2700">
        <v>0.80762921314271097</v>
      </c>
      <c r="O2700">
        <v>37.063624741862498</v>
      </c>
      <c r="P2700">
        <v>33.802631578947299</v>
      </c>
      <c r="Q2700">
        <v>8.1508316246721002E-2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46</v>
      </c>
      <c r="E2701">
        <v>121.1148</v>
      </c>
      <c r="F2701">
        <v>285.75</v>
      </c>
      <c r="G2701">
        <v>11.042102590914199</v>
      </c>
      <c r="H2701">
        <v>17.5468049528126</v>
      </c>
      <c r="I2701">
        <v>25.802849924385502</v>
      </c>
      <c r="J2701">
        <v>-10.483428102952301</v>
      </c>
      <c r="K2701">
        <v>275.71688805459303</v>
      </c>
      <c r="M2701">
        <v>58.290558709837597</v>
      </c>
      <c r="O2701">
        <v>33.473315835520502</v>
      </c>
      <c r="P2701">
        <v>53.629032258064498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E2702">
        <v>121.11147047999999</v>
      </c>
      <c r="F2702">
        <v>230.75</v>
      </c>
      <c r="G2702">
        <v>215.68355430661799</v>
      </c>
      <c r="H2702">
        <v>-2.0861101447373902</v>
      </c>
      <c r="I2702">
        <v>143.907375835838</v>
      </c>
      <c r="J2702">
        <v>-2.4866332311574801</v>
      </c>
      <c r="K2702">
        <v>216.01295889034901</v>
      </c>
      <c r="L2702">
        <v>155.85901558944701</v>
      </c>
      <c r="M2702">
        <v>100</v>
      </c>
      <c r="N2702">
        <v>0</v>
      </c>
      <c r="O2702">
        <v>0</v>
      </c>
      <c r="P2702">
        <v>241.39665631010499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278</v>
      </c>
      <c r="E2703">
        <v>121.091048925</v>
      </c>
      <c r="F2703">
        <v>58.85</v>
      </c>
      <c r="G2703">
        <v>-11.694767396916401</v>
      </c>
      <c r="H2703">
        <v>-1.64155519344269</v>
      </c>
      <c r="I2703">
        <v>-12.6067664347209</v>
      </c>
      <c r="J2703">
        <v>-4.6939910906892601</v>
      </c>
      <c r="K2703">
        <v>53.755112949217498</v>
      </c>
      <c r="L2703">
        <v>55.819749395647897</v>
      </c>
      <c r="M2703">
        <v>53.702789339029103</v>
      </c>
      <c r="N2703">
        <v>1.4951936929303999</v>
      </c>
      <c r="O2703">
        <v>22.005097706032199</v>
      </c>
      <c r="P2703">
        <v>31.861976249159699</v>
      </c>
      <c r="Q2703">
        <v>-6.5452101838710001E-3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218</v>
      </c>
      <c r="E2704">
        <v>121.06339199999999</v>
      </c>
      <c r="F2704">
        <v>8.19</v>
      </c>
      <c r="G2704">
        <v>-24.1001987776799</v>
      </c>
      <c r="H2704">
        <v>-11.2735192592255</v>
      </c>
      <c r="I2704">
        <v>-11.4383814014852</v>
      </c>
      <c r="J2704">
        <v>-4.04725748085737</v>
      </c>
      <c r="K2704">
        <v>8.1820296652926192</v>
      </c>
      <c r="L2704">
        <v>8.3814492294369103</v>
      </c>
      <c r="M2704">
        <v>49.563032224624202</v>
      </c>
      <c r="N2704">
        <v>0.71143247187621605</v>
      </c>
      <c r="O2704">
        <v>58.730158730158699</v>
      </c>
      <c r="P2704">
        <v>30.414012738853401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613</v>
      </c>
      <c r="E2705">
        <v>120.9969</v>
      </c>
      <c r="F2705">
        <v>52.92</v>
      </c>
      <c r="G2705">
        <v>-4.3369552144955499</v>
      </c>
      <c r="H2705">
        <v>-4.2362286142731396</v>
      </c>
      <c r="I2705">
        <v>-4.9002504615981897</v>
      </c>
      <c r="J2705">
        <v>0.77445247176555798</v>
      </c>
      <c r="K2705">
        <v>50.201690840668903</v>
      </c>
      <c r="L2705">
        <v>50.620315484691602</v>
      </c>
      <c r="M2705">
        <v>67.369939698893702</v>
      </c>
      <c r="N2705">
        <v>1.56384640921027</v>
      </c>
      <c r="O2705">
        <v>29.629629629629601</v>
      </c>
      <c r="P2705">
        <v>28.7591240875912</v>
      </c>
      <c r="Q2705">
        <v>-1.7650044563462999E-2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391</v>
      </c>
      <c r="E2706">
        <v>120.952299</v>
      </c>
      <c r="F2706">
        <v>91.32</v>
      </c>
      <c r="G2706">
        <v>604.84689799651301</v>
      </c>
      <c r="H2706">
        <v>2.0166117481990602</v>
      </c>
      <c r="I2706">
        <v>619.60764532998496</v>
      </c>
      <c r="J2706">
        <v>-8.3559129563822392</v>
      </c>
      <c r="K2706">
        <v>77.360608871848697</v>
      </c>
      <c r="M2706">
        <v>43.750243566270903</v>
      </c>
      <c r="N2706">
        <v>1.04666037538009</v>
      </c>
      <c r="O2706">
        <v>10.5781865965834</v>
      </c>
      <c r="P2706">
        <v>630.55999999999995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535</v>
      </c>
      <c r="E2707">
        <v>120.804970517</v>
      </c>
      <c r="F2707">
        <v>132.58000000000001</v>
      </c>
      <c r="G2707">
        <v>109.77535270344001</v>
      </c>
      <c r="H2707">
        <v>19.182088217410001</v>
      </c>
      <c r="I2707">
        <v>-17.25624159581</v>
      </c>
      <c r="J2707">
        <v>9.3618263858283708</v>
      </c>
      <c r="K2707">
        <v>111.506100076666</v>
      </c>
      <c r="L2707">
        <v>97.125908242387396</v>
      </c>
      <c r="M2707">
        <v>69.834144168966503</v>
      </c>
      <c r="N2707">
        <v>4.2881245833075203</v>
      </c>
      <c r="O2707">
        <v>24.490873434907201</v>
      </c>
      <c r="P2707">
        <v>149.91517436380701</v>
      </c>
      <c r="Q2707">
        <v>7.5665364044031999E-2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D2708" t="s">
        <v>302</v>
      </c>
      <c r="E2708">
        <v>120.34499921</v>
      </c>
      <c r="F2708">
        <v>37.56</v>
      </c>
      <c r="G2708">
        <v>-27.5455627364706</v>
      </c>
      <c r="H2708">
        <v>-14.4071299414802</v>
      </c>
      <c r="I2708">
        <v>-38.652065930842703</v>
      </c>
      <c r="J2708">
        <v>-4.5132998978241501</v>
      </c>
      <c r="K2708">
        <v>40.443964032890896</v>
      </c>
      <c r="L2708">
        <v>44.909479528031703</v>
      </c>
      <c r="M2708">
        <v>25.156804639096599</v>
      </c>
      <c r="N2708">
        <v>0.91295185601711604</v>
      </c>
      <c r="O2708">
        <v>94.089456869009496</v>
      </c>
      <c r="P2708">
        <v>8.7120115774240201</v>
      </c>
      <c r="Q2708">
        <v>-5.1703654719877999E-2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140</v>
      </c>
      <c r="E2709">
        <v>120.2552694</v>
      </c>
      <c r="F2709">
        <v>16.41</v>
      </c>
      <c r="G2709">
        <v>-18.317814045371101</v>
      </c>
      <c r="H2709">
        <v>-3.6517627142670102</v>
      </c>
      <c r="I2709">
        <v>-20.638650762475098</v>
      </c>
      <c r="J2709">
        <v>-4.4878103941945602</v>
      </c>
      <c r="K2709">
        <v>16.314425200369101</v>
      </c>
      <c r="L2709">
        <v>16.411429791851901</v>
      </c>
      <c r="M2709">
        <v>55.043528392823497</v>
      </c>
      <c r="N2709">
        <v>1.7287952456601201</v>
      </c>
      <c r="O2709">
        <v>41.0725167580743</v>
      </c>
      <c r="P2709">
        <v>29.723320158102698</v>
      </c>
      <c r="Q2709">
        <v>-5.2706390713490002E-2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119</v>
      </c>
      <c r="E2710">
        <v>120.254475</v>
      </c>
      <c r="F2710">
        <v>7.94</v>
      </c>
      <c r="G2710">
        <v>-67.330749062309906</v>
      </c>
      <c r="H2710">
        <v>-12.9715262404213</v>
      </c>
      <c r="I2710">
        <v>-39.097151050105502</v>
      </c>
      <c r="J2710">
        <v>-6.5406872852115496</v>
      </c>
      <c r="K2710">
        <v>8.3671163700795397</v>
      </c>
      <c r="L2710">
        <v>10.360165233457501</v>
      </c>
      <c r="M2710">
        <v>33.070692656762198</v>
      </c>
      <c r="N2710">
        <v>0.36272629939470202</v>
      </c>
      <c r="O2710">
        <v>85.768261964735501</v>
      </c>
      <c r="P2710">
        <v>9.5172413793103594</v>
      </c>
      <c r="Q2710">
        <v>-6.0249619486990001E-2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391</v>
      </c>
      <c r="E2711">
        <v>120.17627</v>
      </c>
      <c r="F2711">
        <v>102</v>
      </c>
      <c r="G2711">
        <v>133.82888272933801</v>
      </c>
      <c r="H2711">
        <v>-9.9805331418132806</v>
      </c>
      <c r="I2711">
        <v>57.004174228387697</v>
      </c>
      <c r="J2711">
        <v>-5.6812121275756802</v>
      </c>
      <c r="K2711">
        <v>99.404333583374495</v>
      </c>
      <c r="L2711">
        <v>77.217084961790405</v>
      </c>
      <c r="M2711">
        <v>33.396074588980397</v>
      </c>
      <c r="N2711">
        <v>0.333136099974361</v>
      </c>
      <c r="O2711">
        <v>43.578431372548998</v>
      </c>
      <c r="P2711">
        <v>174.11986025261999</v>
      </c>
      <c r="Q2711">
        <v>0.12542581772274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302</v>
      </c>
      <c r="E2712">
        <v>119.9436</v>
      </c>
      <c r="F2712">
        <v>51.62</v>
      </c>
      <c r="G2712">
        <v>-12.6066256039254</v>
      </c>
      <c r="H2712">
        <v>-5.8020889977798502</v>
      </c>
      <c r="I2712">
        <v>-15.359762077422401</v>
      </c>
      <c r="J2712">
        <v>-0.54583730878932102</v>
      </c>
      <c r="K2712">
        <v>50.873065003333799</v>
      </c>
      <c r="L2712">
        <v>52.3201386634804</v>
      </c>
      <c r="M2712">
        <v>61.152101978327799</v>
      </c>
      <c r="N2712">
        <v>1.44191982902209</v>
      </c>
      <c r="O2712">
        <v>43.161565284773303</v>
      </c>
      <c r="P2712">
        <v>25.596107055960999</v>
      </c>
      <c r="Q2712">
        <v>1.7313661851139001E-2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E2713">
        <v>119.9331435</v>
      </c>
      <c r="F2713">
        <v>63.99</v>
      </c>
      <c r="G2713">
        <v>-64.030048215169401</v>
      </c>
      <c r="H2713">
        <v>-15.1891239038021</v>
      </c>
      <c r="I2713">
        <v>-33.7163860520307</v>
      </c>
      <c r="J2713">
        <v>-2.2552282724797998</v>
      </c>
      <c r="K2713">
        <v>67.360012703590598</v>
      </c>
      <c r="L2713">
        <v>87.768911994184293</v>
      </c>
      <c r="M2713">
        <v>47.0396856018751</v>
      </c>
      <c r="N2713">
        <v>1.96659102978805</v>
      </c>
      <c r="O2713">
        <v>127.769964056883</v>
      </c>
      <c r="P2713">
        <v>15.297297297297201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275</v>
      </c>
      <c r="E2714">
        <v>119.891032323</v>
      </c>
      <c r="F2714">
        <v>62.7</v>
      </c>
      <c r="G2714">
        <v>-23.345755064710801</v>
      </c>
      <c r="H2714">
        <v>-1.9059851016759499</v>
      </c>
      <c r="I2714">
        <v>-6.1379113400250596</v>
      </c>
      <c r="J2714">
        <v>-10.217774151394</v>
      </c>
      <c r="K2714">
        <v>67.002739748349796</v>
      </c>
      <c r="L2714">
        <v>63.179415911828499</v>
      </c>
      <c r="M2714">
        <v>36.160252480963699</v>
      </c>
      <c r="N2714">
        <v>0.76015101965256004</v>
      </c>
      <c r="O2714">
        <v>72.153110047846795</v>
      </c>
      <c r="P2714">
        <v>42.5</v>
      </c>
      <c r="Q2714">
        <v>-4.5618472726889998E-3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391</v>
      </c>
      <c r="E2715">
        <v>119.644866576</v>
      </c>
      <c r="F2715">
        <v>24.46</v>
      </c>
      <c r="G2715">
        <v>127.758400587187</v>
      </c>
      <c r="H2715">
        <v>0.212789971795984</v>
      </c>
      <c r="I2715">
        <v>89.539448608673496</v>
      </c>
      <c r="J2715">
        <v>3.53850764443852</v>
      </c>
      <c r="K2715">
        <v>19.368043350304202</v>
      </c>
      <c r="L2715">
        <v>14.122912077931201</v>
      </c>
      <c r="M2715">
        <v>86.789383344197702</v>
      </c>
      <c r="N2715">
        <v>6.6764546727635599E-2</v>
      </c>
      <c r="O2715">
        <v>2.0441537203597702</v>
      </c>
      <c r="P2715">
        <v>196.48484848484799</v>
      </c>
      <c r="Q2715">
        <v>0.143090306900308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391</v>
      </c>
      <c r="E2716">
        <v>119.446744008</v>
      </c>
      <c r="F2716">
        <v>5.39</v>
      </c>
      <c r="G2716">
        <v>26.681264193696698</v>
      </c>
      <c r="H2716">
        <v>-18.707256044885</v>
      </c>
      <c r="I2716">
        <v>4.7128813814870902</v>
      </c>
      <c r="J2716">
        <v>-4.4866332311574899</v>
      </c>
      <c r="K2716">
        <v>5.4622199300467704</v>
      </c>
      <c r="L2716">
        <v>5.2665714260970198</v>
      </c>
      <c r="M2716">
        <v>39.7373675099292</v>
      </c>
      <c r="N2716">
        <v>0.97906929585551705</v>
      </c>
      <c r="O2716">
        <v>75.881261595547301</v>
      </c>
      <c r="P2716">
        <v>68.437499999999901</v>
      </c>
      <c r="Q2716">
        <v>8.4654917738317001E-2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E2717">
        <v>118.8342415</v>
      </c>
      <c r="F2717">
        <v>33.85</v>
      </c>
      <c r="G2717">
        <v>-51.853184918607397</v>
      </c>
      <c r="H2717">
        <v>-16.554398269076401</v>
      </c>
      <c r="I2717">
        <v>-5.1711046700150298</v>
      </c>
      <c r="J2717">
        <v>-9.4588554533796998</v>
      </c>
      <c r="K2717">
        <v>35.201849931345699</v>
      </c>
      <c r="L2717">
        <v>34.217116992066899</v>
      </c>
      <c r="M2717">
        <v>31.8608302240618</v>
      </c>
      <c r="N2717">
        <v>0.60963804536306698</v>
      </c>
      <c r="O2717">
        <v>54.416543574593803</v>
      </c>
      <c r="P2717">
        <v>35.291766586730603</v>
      </c>
      <c r="Q2717">
        <v>9.1954499808385007E-2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535</v>
      </c>
      <c r="E2718">
        <v>118.68011249</v>
      </c>
      <c r="F2718">
        <v>174.51</v>
      </c>
      <c r="G2718">
        <v>57.009411085518799</v>
      </c>
      <c r="H2718">
        <v>-4.4735721599484597</v>
      </c>
      <c r="I2718">
        <v>31.9714782538178</v>
      </c>
      <c r="J2718">
        <v>-3.5949026258718799</v>
      </c>
      <c r="K2718">
        <v>170.56145703557101</v>
      </c>
      <c r="L2718">
        <v>150.49715708007801</v>
      </c>
      <c r="M2718">
        <v>46.344636534465799</v>
      </c>
      <c r="N2718">
        <v>0.36210309163391002</v>
      </c>
      <c r="O2718">
        <v>26.067274081714501</v>
      </c>
      <c r="P2718">
        <v>93.470066518846906</v>
      </c>
      <c r="Q2718">
        <v>7.2384246284495996E-2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E2719">
        <v>118.43</v>
      </c>
      <c r="F2719">
        <v>18.579999999999998</v>
      </c>
      <c r="G2719">
        <v>25.343808565619199</v>
      </c>
      <c r="H2719">
        <v>22.4274684590589</v>
      </c>
      <c r="I2719">
        <v>0.50535378829327704</v>
      </c>
      <c r="J2719">
        <v>5.6439305670620801</v>
      </c>
      <c r="K2719">
        <v>15.368626021825101</v>
      </c>
      <c r="L2719">
        <v>17.445437960208999</v>
      </c>
      <c r="M2719">
        <v>94.754773358326204</v>
      </c>
      <c r="N2719">
        <v>2.1719512323965602</v>
      </c>
      <c r="O2719">
        <v>6.4585575888051796</v>
      </c>
      <c r="P2719">
        <v>82.694198623402102</v>
      </c>
      <c r="Q2719">
        <v>6.3304295436792002E-2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92</v>
      </c>
      <c r="E2720">
        <v>118.29052021</v>
      </c>
      <c r="F2720">
        <v>55.05</v>
      </c>
      <c r="G2720">
        <v>-25.1284135328121</v>
      </c>
      <c r="H2720">
        <v>-5.9648376415411501</v>
      </c>
      <c r="I2720">
        <v>4.5775508913700502</v>
      </c>
      <c r="J2720">
        <v>-10.0734100906616</v>
      </c>
      <c r="K2720">
        <v>62.180053162442299</v>
      </c>
      <c r="L2720">
        <v>60.972028902619599</v>
      </c>
      <c r="M2720">
        <v>37.2359572271071</v>
      </c>
      <c r="N2720">
        <v>1.47655536990336</v>
      </c>
      <c r="O2720">
        <v>86.1217075386012</v>
      </c>
      <c r="P2720">
        <v>31.698564593301398</v>
      </c>
      <c r="Q2720">
        <v>5.1146625631224997E-2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218</v>
      </c>
      <c r="E2721">
        <v>118.03859688</v>
      </c>
      <c r="F2721">
        <v>115.94</v>
      </c>
      <c r="G2721">
        <v>198.096421806037</v>
      </c>
      <c r="H2721">
        <v>18.5985749956075</v>
      </c>
      <c r="I2721">
        <v>23.082327410909802</v>
      </c>
      <c r="J2721">
        <v>-1.8991602289976499</v>
      </c>
      <c r="K2721">
        <v>99.385933909852795</v>
      </c>
      <c r="L2721">
        <v>78.066073233660305</v>
      </c>
      <c r="M2721">
        <v>59.336295781575402</v>
      </c>
      <c r="N2721">
        <v>0.93365661038268299</v>
      </c>
      <c r="O2721">
        <v>7.8920131102294198</v>
      </c>
      <c r="P2721">
        <v>247.64617691154399</v>
      </c>
      <c r="Q2721">
        <v>0.135358045018446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197</v>
      </c>
      <c r="E2722">
        <v>117.92766888499899</v>
      </c>
      <c r="F2722">
        <v>148.6</v>
      </c>
      <c r="G2722">
        <v>143.733860825162</v>
      </c>
      <c r="H2722">
        <v>-8.7462334609116592</v>
      </c>
      <c r="I2722">
        <v>29.9007258987053</v>
      </c>
      <c r="J2722">
        <v>-1.4082723397124799</v>
      </c>
      <c r="K2722">
        <v>131.792458965218</v>
      </c>
      <c r="L2722">
        <v>105.83434901224</v>
      </c>
      <c r="M2722">
        <v>45.854360270769199</v>
      </c>
      <c r="N2722">
        <v>0.69209422443288005</v>
      </c>
      <c r="O2722">
        <v>7.0995962314939396</v>
      </c>
      <c r="P2722">
        <v>180.11310084825601</v>
      </c>
      <c r="Q2722">
        <v>0.21832850228700099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40</v>
      </c>
      <c r="E2723">
        <v>117.74489375</v>
      </c>
      <c r="F2723">
        <v>429.7</v>
      </c>
      <c r="G2723">
        <v>99.9696711057573</v>
      </c>
      <c r="H2723">
        <v>-6.4710649357431302</v>
      </c>
      <c r="I2723">
        <v>10.0898988511117</v>
      </c>
      <c r="J2723">
        <v>-5.1772650394363602</v>
      </c>
      <c r="K2723">
        <v>426.55046769928498</v>
      </c>
      <c r="L2723">
        <v>378.66592071038599</v>
      </c>
      <c r="M2723">
        <v>53.365420518055203</v>
      </c>
      <c r="N2723">
        <v>1.30666865951403</v>
      </c>
      <c r="O2723">
        <v>22.3528042820572</v>
      </c>
      <c r="P2723">
        <v>153.21154979375299</v>
      </c>
      <c r="Q2723">
        <v>8.2764078793275006E-2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542</v>
      </c>
      <c r="E2724">
        <v>117.483288</v>
      </c>
      <c r="F2724">
        <v>103</v>
      </c>
      <c r="G2724">
        <v>-3.87728463892523</v>
      </c>
      <c r="H2724">
        <v>-9.7734567156683703</v>
      </c>
      <c r="I2724">
        <v>-25.333069549483</v>
      </c>
      <c r="J2724">
        <v>-2.7219042830151499</v>
      </c>
      <c r="K2724">
        <v>104.90840371498101</v>
      </c>
      <c r="L2724">
        <v>103.219283286836</v>
      </c>
      <c r="M2724">
        <v>44.530769726043403</v>
      </c>
      <c r="N2724">
        <v>0.48905087297680699</v>
      </c>
      <c r="O2724">
        <v>29.563106796116401</v>
      </c>
      <c r="P2724">
        <v>27.160493827160501</v>
      </c>
      <c r="Q2724">
        <v>-4.8649681721080001E-2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998</v>
      </c>
      <c r="E2725">
        <v>117.45756</v>
      </c>
      <c r="F2725">
        <v>199.45</v>
      </c>
      <c r="G2725">
        <v>69.730308089605202</v>
      </c>
      <c r="H2725">
        <v>-6.3191938338720197</v>
      </c>
      <c r="I2725">
        <v>-10.524358698212399</v>
      </c>
      <c r="J2725">
        <v>-2.66446972320565</v>
      </c>
      <c r="K2725">
        <v>196.62553461335901</v>
      </c>
      <c r="L2725">
        <v>187.277106219671</v>
      </c>
      <c r="M2725">
        <v>52.2389383392319</v>
      </c>
      <c r="N2725">
        <v>1.14934188633117</v>
      </c>
      <c r="O2725">
        <v>31.110554023564799</v>
      </c>
      <c r="P2725">
        <v>103.520408163265</v>
      </c>
      <c r="Q2725">
        <v>0.120700249903996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391</v>
      </c>
      <c r="E2726">
        <v>117.44352795</v>
      </c>
      <c r="F2726">
        <v>118</v>
      </c>
      <c r="G2726">
        <v>-72.691309147948303</v>
      </c>
      <c r="H2726">
        <v>-21.5511723357195</v>
      </c>
      <c r="I2726">
        <v>-0.92904464670501596</v>
      </c>
      <c r="J2726">
        <v>-3.2467683662926201</v>
      </c>
      <c r="K2726">
        <v>128.16527430674699</v>
      </c>
      <c r="L2726">
        <v>127.46757214305499</v>
      </c>
      <c r="M2726">
        <v>33.636599849054797</v>
      </c>
      <c r="N2726">
        <v>0.82483940401627798</v>
      </c>
      <c r="O2726">
        <v>99.1525423728813</v>
      </c>
      <c r="P2726">
        <v>28.540305010893199</v>
      </c>
      <c r="Q2726">
        <v>9.2785949592943007E-2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E2727">
        <v>117.27216522000001</v>
      </c>
      <c r="F2727">
        <v>122.7</v>
      </c>
      <c r="G2727">
        <v>193.81814799651301</v>
      </c>
      <c r="H2727">
        <v>21.3496706349924</v>
      </c>
      <c r="I2727">
        <v>155.78677576476699</v>
      </c>
      <c r="J2727">
        <v>-3.9952720849290899</v>
      </c>
      <c r="K2727">
        <v>89.734415301484304</v>
      </c>
      <c r="L2727">
        <v>62.255090801594498</v>
      </c>
      <c r="M2727">
        <v>72.327443816644802</v>
      </c>
      <c r="N2727">
        <v>1.1691577281519201</v>
      </c>
      <c r="O2727">
        <v>0</v>
      </c>
      <c r="P2727">
        <v>737.54266211603999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D2728" t="s">
        <v>275</v>
      </c>
      <c r="E2728">
        <v>117.24970854</v>
      </c>
      <c r="F2728">
        <v>57.8</v>
      </c>
      <c r="G2728">
        <v>-54.355077312128302</v>
      </c>
      <c r="H2728">
        <v>-8.2423201962621793</v>
      </c>
      <c r="I2728">
        <v>-42.347013423724199</v>
      </c>
      <c r="J2728">
        <v>-5.4637456042430097</v>
      </c>
      <c r="K2728">
        <v>60.402737350403001</v>
      </c>
      <c r="L2728">
        <v>69.354472330606598</v>
      </c>
      <c r="M2728">
        <v>32.773784324832</v>
      </c>
      <c r="N2728">
        <v>1.9409842261193699</v>
      </c>
      <c r="O2728">
        <v>92.041522491349497</v>
      </c>
      <c r="P2728">
        <v>19.175257731958698</v>
      </c>
      <c r="Q2728">
        <v>-4.6968915415899999E-4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62</v>
      </c>
      <c r="E2729">
        <v>117.1532832</v>
      </c>
      <c r="F2729">
        <v>103</v>
      </c>
      <c r="G2729">
        <v>39.828524483173801</v>
      </c>
      <c r="H2729">
        <v>-6.9206363775826096</v>
      </c>
      <c r="I2729">
        <v>6.0399215680585501</v>
      </c>
      <c r="J2729">
        <v>-5.8041687761811804</v>
      </c>
      <c r="K2729">
        <v>109.078346075675</v>
      </c>
      <c r="L2729">
        <v>100.87015914998101</v>
      </c>
      <c r="M2729">
        <v>37.355338795499897</v>
      </c>
      <c r="N2729">
        <v>0.50291164375668795</v>
      </c>
      <c r="O2729">
        <v>63.009708737864003</v>
      </c>
      <c r="P2729">
        <v>76.824034334763894</v>
      </c>
      <c r="Q2729">
        <v>0.108777495878021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62</v>
      </c>
      <c r="E2730">
        <v>116.99565047999999</v>
      </c>
      <c r="F2730">
        <v>21.57</v>
      </c>
      <c r="G2730">
        <v>42.802522996513602</v>
      </c>
      <c r="H2730">
        <v>-9.9892600971967092</v>
      </c>
      <c r="I2730">
        <v>8.8809786633182899</v>
      </c>
      <c r="J2730">
        <v>-1.55205379190513</v>
      </c>
      <c r="K2730">
        <v>21.462508894392801</v>
      </c>
      <c r="L2730">
        <v>18.985942943267101</v>
      </c>
      <c r="M2730">
        <v>52.876022138034301</v>
      </c>
      <c r="N2730">
        <v>0.19891443645492499</v>
      </c>
      <c r="O2730">
        <v>44.645340751043101</v>
      </c>
      <c r="P2730">
        <v>82.796610169491501</v>
      </c>
      <c r="Q2730">
        <v>0.120312783816392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129</v>
      </c>
      <c r="E2731">
        <v>116.85209445</v>
      </c>
      <c r="F2731">
        <v>192.5</v>
      </c>
      <c r="G2731">
        <v>145.910998462154</v>
      </c>
      <c r="H2731">
        <v>-16.6711050204392</v>
      </c>
      <c r="I2731">
        <v>29.918483237046701</v>
      </c>
      <c r="J2731">
        <v>-2.4866332311574801</v>
      </c>
      <c r="K2731">
        <v>173.07148662234999</v>
      </c>
      <c r="L2731">
        <v>132.39135452731</v>
      </c>
      <c r="M2731">
        <v>98.523270937290405</v>
      </c>
      <c r="N2731">
        <v>0.113095238095238</v>
      </c>
      <c r="O2731">
        <v>11.662337662337601</v>
      </c>
      <c r="P2731">
        <v>214.28571428571399</v>
      </c>
      <c r="Q2731">
        <v>0.140437421773217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324</v>
      </c>
      <c r="E2732">
        <v>116.559907</v>
      </c>
      <c r="F2732">
        <v>115.25</v>
      </c>
      <c r="G2732">
        <v>-33.234060087318703</v>
      </c>
      <c r="H2732">
        <v>-11.175795600017301</v>
      </c>
      <c r="I2732">
        <v>-8.2797488793691496</v>
      </c>
      <c r="J2732">
        <v>-4.6541042327661604</v>
      </c>
      <c r="K2732">
        <v>121.19807592468101</v>
      </c>
      <c r="L2732">
        <v>122.23875338407601</v>
      </c>
      <c r="M2732">
        <v>40.788183980794898</v>
      </c>
      <c r="N2732">
        <v>0.29427519456721102</v>
      </c>
      <c r="O2732">
        <v>48.242950108459802</v>
      </c>
      <c r="P2732">
        <v>22.6063829787233</v>
      </c>
      <c r="Q2732">
        <v>0.168775752741218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445</v>
      </c>
      <c r="E2733">
        <v>116.344088</v>
      </c>
      <c r="F2733">
        <v>227.8</v>
      </c>
      <c r="G2733">
        <v>159.75055714438301</v>
      </c>
      <c r="H2733">
        <v>23.530570937275101</v>
      </c>
      <c r="I2733">
        <v>93.352578065410896</v>
      </c>
      <c r="J2733">
        <v>-6.43372973870036</v>
      </c>
      <c r="K2733">
        <v>181.03052018735201</v>
      </c>
      <c r="L2733">
        <v>142.43913523181001</v>
      </c>
      <c r="M2733">
        <v>63.1032459225925</v>
      </c>
      <c r="N2733">
        <v>2.3046878823771202</v>
      </c>
      <c r="O2733">
        <v>10.4697102721685</v>
      </c>
      <c r="P2733">
        <v>185.46365914786901</v>
      </c>
      <c r="Q2733">
        <v>0.119526920551442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21</v>
      </c>
      <c r="E2734">
        <v>116.227889375</v>
      </c>
      <c r="F2734">
        <v>100</v>
      </c>
      <c r="G2734">
        <v>-2.2563118800295801</v>
      </c>
      <c r="H2734">
        <v>-9.98081040229488</v>
      </c>
      <c r="I2734">
        <v>-32.796825166302597</v>
      </c>
      <c r="J2734">
        <v>-5.3532998978241597</v>
      </c>
      <c r="K2734">
        <v>104.185470808804</v>
      </c>
      <c r="L2734">
        <v>98.912510048047693</v>
      </c>
      <c r="M2734">
        <v>55.628579933207597</v>
      </c>
      <c r="N2734">
        <v>1.01449425670745</v>
      </c>
      <c r="O2734">
        <v>45.35</v>
      </c>
      <c r="P2734">
        <v>40.154169586545201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E2735">
        <v>116.181</v>
      </c>
      <c r="F2735">
        <v>231.2</v>
      </c>
      <c r="G2735">
        <v>67.033875903975002</v>
      </c>
      <c r="H2735">
        <v>38.265421550743298</v>
      </c>
      <c r="I2735">
        <v>81.794623237446302</v>
      </c>
      <c r="J2735">
        <v>28.052288924531101</v>
      </c>
      <c r="K2735">
        <v>156.743285199187</v>
      </c>
      <c r="M2735">
        <v>90.102778923238006</v>
      </c>
      <c r="N2735">
        <v>1.6153209599243401</v>
      </c>
      <c r="O2735">
        <v>1.6652249134948101</v>
      </c>
      <c r="P2735">
        <v>104.964539007092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1514</v>
      </c>
      <c r="E2736">
        <v>115.973694483999</v>
      </c>
      <c r="F2736">
        <v>28.57</v>
      </c>
      <c r="G2736">
        <v>41.538359984817703</v>
      </c>
      <c r="H2736">
        <v>24.080413576261702</v>
      </c>
      <c r="I2736">
        <v>24.130387646769801</v>
      </c>
      <c r="J2736">
        <v>4.4583531129704896</v>
      </c>
      <c r="K2736">
        <v>23.468057479689801</v>
      </c>
      <c r="L2736">
        <v>22.107645321317499</v>
      </c>
      <c r="M2736">
        <v>79.519534376114294</v>
      </c>
      <c r="N2736">
        <v>2.02318671934687</v>
      </c>
      <c r="O2736">
        <v>21.281064053202599</v>
      </c>
      <c r="P2736">
        <v>89.833887043189307</v>
      </c>
      <c r="Q2736">
        <v>6.8314802044984996E-2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62</v>
      </c>
      <c r="E2737">
        <v>115.934267046</v>
      </c>
      <c r="F2737">
        <v>22.79</v>
      </c>
      <c r="G2737">
        <v>-25.713102003486298</v>
      </c>
      <c r="H2737">
        <v>0.55999519415420895</v>
      </c>
      <c r="I2737">
        <v>-30.987442389313198</v>
      </c>
      <c r="J2737">
        <v>-4.0185481247745001</v>
      </c>
      <c r="K2737">
        <v>23.572277494827102</v>
      </c>
      <c r="L2737">
        <v>26.122383081154702</v>
      </c>
      <c r="M2737">
        <v>54.222502216884799</v>
      </c>
      <c r="N2737">
        <v>0.71348394491167899</v>
      </c>
      <c r="O2737">
        <v>80.781044317683197</v>
      </c>
      <c r="P2737">
        <v>19.947368421052602</v>
      </c>
      <c r="Q2737">
        <v>-0.116663467719255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998</v>
      </c>
      <c r="E2738">
        <v>115.83361940499999</v>
      </c>
      <c r="F2738">
        <v>41.25</v>
      </c>
      <c r="G2738">
        <v>-14.2266155169998</v>
      </c>
      <c r="H2738">
        <v>-9.1729259736968807</v>
      </c>
      <c r="I2738">
        <v>-2.2280531412854501</v>
      </c>
      <c r="J2738">
        <v>-7.6207152847903101</v>
      </c>
      <c r="K2738">
        <v>41.818968965619497</v>
      </c>
      <c r="L2738">
        <v>41.211209761232098</v>
      </c>
      <c r="M2738">
        <v>41.7952031913726</v>
      </c>
      <c r="N2738">
        <v>1.35972985666225</v>
      </c>
      <c r="O2738">
        <v>36.339393939393901</v>
      </c>
      <c r="P2738">
        <v>26.146788990825598</v>
      </c>
      <c r="Q2738">
        <v>4.1261853998230003E-3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391</v>
      </c>
      <c r="E2739">
        <v>115.38007500000001</v>
      </c>
      <c r="F2739">
        <v>49.46</v>
      </c>
      <c r="G2739">
        <v>109.13969951598099</v>
      </c>
      <c r="H2739">
        <v>-15.4962429356454</v>
      </c>
      <c r="I2739">
        <v>120.493597599521</v>
      </c>
      <c r="J2739">
        <v>-5.3415103128386896</v>
      </c>
      <c r="K2739">
        <v>46.382735346855497</v>
      </c>
      <c r="L2739">
        <v>36.001931077249999</v>
      </c>
      <c r="M2739">
        <v>43.817713971947498</v>
      </c>
      <c r="N2739">
        <v>0.49225519960959202</v>
      </c>
      <c r="O2739">
        <v>9.68459361099878</v>
      </c>
      <c r="P2739">
        <v>192.66272189349101</v>
      </c>
      <c r="Q2739">
        <v>7.3585230905102994E-2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278</v>
      </c>
      <c r="E2740">
        <v>114.98061792</v>
      </c>
      <c r="F2740">
        <v>174.85</v>
      </c>
      <c r="G2740">
        <v>18.910553910492101</v>
      </c>
      <c r="H2740">
        <v>-7.2679117825899704</v>
      </c>
      <c r="I2740">
        <v>-3.9122567208261798</v>
      </c>
      <c r="J2740">
        <v>-6.4195265204864196</v>
      </c>
      <c r="K2740">
        <v>173.39449388050801</v>
      </c>
      <c r="L2740">
        <v>166.501834612491</v>
      </c>
      <c r="M2740">
        <v>59.163642499310598</v>
      </c>
      <c r="N2740">
        <v>1.10393475649775</v>
      </c>
      <c r="O2740">
        <v>34.400915070060002</v>
      </c>
      <c r="P2740">
        <v>48.177966101694899</v>
      </c>
      <c r="Q2740">
        <v>3.0782553410512999E-2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230</v>
      </c>
      <c r="E2741">
        <v>114.82125000000001</v>
      </c>
      <c r="F2741">
        <v>114.5</v>
      </c>
      <c r="G2741">
        <v>41.440182668046397</v>
      </c>
      <c r="H2741">
        <v>9.4773535660052293</v>
      </c>
      <c r="I2741">
        <v>3.54764532998496</v>
      </c>
      <c r="J2741">
        <v>1.21707047254621</v>
      </c>
      <c r="K2741">
        <v>106.095937512407</v>
      </c>
      <c r="M2741">
        <v>61.895730256914199</v>
      </c>
      <c r="N2741">
        <v>1.29674796747967</v>
      </c>
      <c r="O2741">
        <v>33.668122270742302</v>
      </c>
      <c r="P2741">
        <v>76.153846153846104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613</v>
      </c>
      <c r="E2742">
        <v>114.47042500000001</v>
      </c>
      <c r="F2742">
        <v>219.25</v>
      </c>
      <c r="G2742">
        <v>-17.761354096051601</v>
      </c>
      <c r="H2742">
        <v>-3.2943268769295999</v>
      </c>
      <c r="I2742">
        <v>-5.2897040676053999</v>
      </c>
      <c r="J2742">
        <v>-6.7928533268512696</v>
      </c>
      <c r="K2742">
        <v>213.946615840764</v>
      </c>
      <c r="L2742">
        <v>210.872308618847</v>
      </c>
      <c r="M2742">
        <v>55.829520894340803</v>
      </c>
      <c r="N2742">
        <v>1.7411142395488</v>
      </c>
      <c r="O2742">
        <v>11.721778791334</v>
      </c>
      <c r="P2742">
        <v>18.385529157667399</v>
      </c>
      <c r="Q2742">
        <v>-6.3877495237245993E-2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535</v>
      </c>
      <c r="E2743">
        <v>114.4</v>
      </c>
      <c r="F2743">
        <v>143</v>
      </c>
      <c r="G2743">
        <v>258.17951544617802</v>
      </c>
      <c r="H2743">
        <v>20.6106596459814</v>
      </c>
      <c r="I2743">
        <v>117.847645329984</v>
      </c>
      <c r="J2743">
        <v>-8.4076858627364306</v>
      </c>
      <c r="K2743">
        <v>129.19081772560801</v>
      </c>
      <c r="L2743">
        <v>91.916938770192104</v>
      </c>
      <c r="M2743">
        <v>51.706787516664299</v>
      </c>
      <c r="N2743">
        <v>0.80231625138393803</v>
      </c>
      <c r="O2743">
        <v>13.8811188811188</v>
      </c>
      <c r="P2743">
        <v>388.888888888888</v>
      </c>
      <c r="Q2743">
        <v>0.168311983481715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542</v>
      </c>
      <c r="E2744">
        <v>114.34069454999999</v>
      </c>
      <c r="F2744">
        <v>2738.3</v>
      </c>
      <c r="G2744">
        <v>72.603348274727296</v>
      </c>
      <c r="H2744">
        <v>-13.1937395971595</v>
      </c>
      <c r="I2744">
        <v>-20.839643851421801</v>
      </c>
      <c r="J2744">
        <v>-2.7329386498766999</v>
      </c>
      <c r="K2744">
        <v>2819.4144029721201</v>
      </c>
      <c r="L2744">
        <v>2530.5704950023401</v>
      </c>
      <c r="M2744">
        <v>47.157437108475897</v>
      </c>
      <c r="N2744">
        <v>0.90508074759571699</v>
      </c>
      <c r="O2744">
        <v>21.9734872000876</v>
      </c>
      <c r="P2744">
        <v>104.48045401934</v>
      </c>
      <c r="Q2744">
        <v>0.12565736512429901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E2745">
        <v>114.26731890000001</v>
      </c>
      <c r="F2745">
        <v>49.8</v>
      </c>
      <c r="G2745">
        <v>111.900263151644</v>
      </c>
      <c r="H2745">
        <v>-6.1903607621818102</v>
      </c>
      <c r="I2745">
        <v>59.595590535464403</v>
      </c>
      <c r="J2745">
        <v>-5.5650646037065004</v>
      </c>
      <c r="K2745">
        <v>44.850401199676199</v>
      </c>
      <c r="L2745">
        <v>34.430779657434499</v>
      </c>
      <c r="M2745">
        <v>44.476904375913897</v>
      </c>
      <c r="N2745">
        <v>0.72597637894230305</v>
      </c>
      <c r="O2745">
        <v>9.1365461847389504</v>
      </c>
      <c r="P2745">
        <v>204.40097799511</v>
      </c>
      <c r="Q2745">
        <v>0.100267693338775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67</v>
      </c>
      <c r="E2746">
        <v>114.06625819999999</v>
      </c>
      <c r="F2746">
        <v>2.16</v>
      </c>
      <c r="G2746">
        <v>-32.4305243629654</v>
      </c>
      <c r="H2746">
        <v>-5.59007927027469</v>
      </c>
      <c r="I2746">
        <v>-42.950139457282297</v>
      </c>
      <c r="J2746">
        <v>3.69893377915179</v>
      </c>
      <c r="K2746">
        <v>2.20974822151664</v>
      </c>
      <c r="L2746">
        <v>2.8273437737287401</v>
      </c>
      <c r="M2746">
        <v>68.308430524070701</v>
      </c>
      <c r="N2746">
        <v>0.61538859048126504</v>
      </c>
      <c r="O2746">
        <v>238.42592592592499</v>
      </c>
      <c r="P2746">
        <v>15.1923645596467</v>
      </c>
      <c r="Q2746">
        <v>-3.7797534410129001E-2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62</v>
      </c>
      <c r="E2747">
        <v>113.958</v>
      </c>
      <c r="F2747">
        <v>988.55</v>
      </c>
      <c r="G2747">
        <v>-2.7132264280228999</v>
      </c>
      <c r="H2747">
        <v>-1.4338739627902</v>
      </c>
      <c r="I2747">
        <v>-24.627419072058402</v>
      </c>
      <c r="J2747">
        <v>-0.70206731475877704</v>
      </c>
      <c r="K2747">
        <v>896.80422231284899</v>
      </c>
      <c r="L2747">
        <v>879.24633389399105</v>
      </c>
      <c r="M2747">
        <v>68.242572648489499</v>
      </c>
      <c r="N2747">
        <v>2.5311013630481098</v>
      </c>
      <c r="O2747">
        <v>31.809215517677401</v>
      </c>
      <c r="P2747">
        <v>39.428772919605002</v>
      </c>
      <c r="Q2747">
        <v>2.5490909093177999E-2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278</v>
      </c>
      <c r="E2748">
        <v>113.85</v>
      </c>
      <c r="F2748">
        <v>384.55</v>
      </c>
      <c r="G2748">
        <v>131.253152590566</v>
      </c>
      <c r="H2748">
        <v>-6.9359856612179396</v>
      </c>
      <c r="I2748">
        <v>9.2195203299849595</v>
      </c>
      <c r="J2748">
        <v>6.8793610051537497</v>
      </c>
      <c r="K2748">
        <v>359.84733452753602</v>
      </c>
      <c r="L2748">
        <v>303.08191120200399</v>
      </c>
      <c r="M2748">
        <v>60.087081605803697</v>
      </c>
      <c r="N2748">
        <v>1.51875348152041</v>
      </c>
      <c r="O2748">
        <v>9.8426732544532491</v>
      </c>
      <c r="P2748">
        <v>198.100775193798</v>
      </c>
      <c r="Q2748">
        <v>0.120011562102426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75</v>
      </c>
      <c r="E2749">
        <v>113.79683261</v>
      </c>
      <c r="F2749">
        <v>14.21</v>
      </c>
      <c r="G2749">
        <v>-23.831770599723701</v>
      </c>
      <c r="H2749">
        <v>-25.431756176182599</v>
      </c>
      <c r="I2749">
        <v>-43.253450429900603</v>
      </c>
      <c r="J2749">
        <v>-7.9833219728793399</v>
      </c>
      <c r="K2749">
        <v>16.3103772798287</v>
      </c>
      <c r="L2749">
        <v>17.7961894537322</v>
      </c>
      <c r="M2749">
        <v>39.093768913747503</v>
      </c>
      <c r="N2749">
        <v>4.6257133901633898</v>
      </c>
      <c r="O2749">
        <v>118.85995777621299</v>
      </c>
      <c r="P2749">
        <v>15.8109209453952</v>
      </c>
      <c r="Q2749">
        <v>1.5734597382126E-2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D2750" t="s">
        <v>381</v>
      </c>
      <c r="E2750">
        <v>113.79644710999899</v>
      </c>
      <c r="M2750">
        <v>50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230</v>
      </c>
      <c r="E2751">
        <v>113.0143485</v>
      </c>
      <c r="F2751">
        <v>1529</v>
      </c>
      <c r="G2751">
        <v>89.608683660504596</v>
      </c>
      <c r="H2751">
        <v>2.3625270596135599</v>
      </c>
      <c r="I2751">
        <v>15.4112816936213</v>
      </c>
      <c r="J2751">
        <v>2.1562239116996502</v>
      </c>
      <c r="K2751">
        <v>1411.92158351443</v>
      </c>
      <c r="L2751">
        <v>1287.1671587113301</v>
      </c>
      <c r="M2751">
        <v>68.022962021290397</v>
      </c>
      <c r="N2751">
        <v>0.48921015142721402</v>
      </c>
      <c r="O2751">
        <v>23.332243296272001</v>
      </c>
      <c r="P2751">
        <v>123.13024443633699</v>
      </c>
      <c r="Q2751">
        <v>5.8743286791132998E-2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452</v>
      </c>
      <c r="E2752">
        <v>113.00160445</v>
      </c>
      <c r="F2752">
        <v>106.5</v>
      </c>
      <c r="G2752">
        <v>136.827051196414</v>
      </c>
      <c r="H2752">
        <v>24.677311147346298</v>
      </c>
      <c r="I2752">
        <v>-1.4295245589496199</v>
      </c>
      <c r="J2752">
        <v>-3.8975007240078199</v>
      </c>
      <c r="K2752">
        <v>93.709604232574094</v>
      </c>
      <c r="L2752">
        <v>78.5830240888817</v>
      </c>
      <c r="M2752">
        <v>52.173727614047799</v>
      </c>
      <c r="N2752">
        <v>1.26435458777466</v>
      </c>
      <c r="O2752">
        <v>25.680751173708899</v>
      </c>
      <c r="P2752">
        <v>186.29032258064501</v>
      </c>
      <c r="Q2752">
        <v>6.4880959288209E-2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E2753">
        <v>112.914</v>
      </c>
      <c r="F2753">
        <v>79.430000000000007</v>
      </c>
      <c r="G2753">
        <v>72.861897996513605</v>
      </c>
      <c r="H2753">
        <v>0.93208821741002001</v>
      </c>
      <c r="I2753">
        <v>36.140237922577498</v>
      </c>
      <c r="J2753">
        <v>1.3595206149963499</v>
      </c>
      <c r="K2753">
        <v>77.300399951729702</v>
      </c>
      <c r="L2753">
        <v>65.576813823815897</v>
      </c>
      <c r="M2753">
        <v>59.6873836066205</v>
      </c>
      <c r="N2753">
        <v>0.92537313432835799</v>
      </c>
      <c r="O2753">
        <v>10.1598892106256</v>
      </c>
      <c r="P2753">
        <v>103.666666666666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132</v>
      </c>
      <c r="E2754">
        <v>112.69284</v>
      </c>
      <c r="F2754">
        <v>105.1</v>
      </c>
      <c r="G2754">
        <v>12.461705194457</v>
      </c>
      <c r="H2754">
        <v>-15.3092032014514</v>
      </c>
      <c r="I2754">
        <v>-26.534683987284101</v>
      </c>
      <c r="J2754">
        <v>7.7174484014955702</v>
      </c>
      <c r="K2754">
        <v>115.83869616242001</v>
      </c>
      <c r="L2754">
        <v>115.381709385007</v>
      </c>
      <c r="M2754">
        <v>51.774968338560697</v>
      </c>
      <c r="N2754">
        <v>1.3172487336710199</v>
      </c>
      <c r="O2754">
        <v>94.719314938154099</v>
      </c>
      <c r="P2754">
        <v>87.678571428571402</v>
      </c>
      <c r="Q2754">
        <v>0.24751358892549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613</v>
      </c>
      <c r="E2755">
        <v>112.4980209</v>
      </c>
      <c r="F2755">
        <v>55.49</v>
      </c>
      <c r="G2755">
        <v>73.604426732145797</v>
      </c>
      <c r="H2755">
        <v>9.5987548840766799</v>
      </c>
      <c r="I2755">
        <v>26.910999367252</v>
      </c>
      <c r="J2755">
        <v>-11.577542322066501</v>
      </c>
      <c r="K2755">
        <v>50.0625243021857</v>
      </c>
      <c r="L2755">
        <v>39.685182133990999</v>
      </c>
      <c r="M2755">
        <v>46.841737097591597</v>
      </c>
      <c r="N2755">
        <v>0.82351066854071298</v>
      </c>
      <c r="O2755">
        <v>24.346729140385602</v>
      </c>
      <c r="P2755">
        <v>141.36581122227</v>
      </c>
      <c r="Q2755">
        <v>0.107561657577046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613</v>
      </c>
      <c r="E2756">
        <v>112.47736500000001</v>
      </c>
      <c r="F2756">
        <v>34.549999999999997</v>
      </c>
      <c r="G2756">
        <v>-1.41202673466916</v>
      </c>
      <c r="H2756">
        <v>-6.9208529590605696</v>
      </c>
      <c r="I2756">
        <v>43.980380755993899</v>
      </c>
      <c r="J2756">
        <v>-2.4866332311574801</v>
      </c>
      <c r="K2756">
        <v>33.7735367333634</v>
      </c>
      <c r="L2756">
        <v>28.290497638205601</v>
      </c>
      <c r="M2756">
        <v>47.500545621134002</v>
      </c>
      <c r="N2756">
        <v>0.50448328946104004</v>
      </c>
      <c r="O2756">
        <v>22.141823444283599</v>
      </c>
      <c r="P2756">
        <v>89.835164835164804</v>
      </c>
      <c r="Q2756">
        <v>0.112636334558271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98</v>
      </c>
      <c r="E2757">
        <v>112.38500000000001</v>
      </c>
      <c r="F2757">
        <v>23.63</v>
      </c>
      <c r="G2757">
        <v>12.006196242127601</v>
      </c>
      <c r="H2757">
        <v>1.21584107782191</v>
      </c>
      <c r="I2757">
        <v>-24.236758339739801</v>
      </c>
      <c r="J2757">
        <v>-0.85433082565921104</v>
      </c>
      <c r="K2757">
        <v>22.969631753516101</v>
      </c>
      <c r="L2757">
        <v>22.438128587139801</v>
      </c>
      <c r="M2757">
        <v>68.161263974253799</v>
      </c>
      <c r="N2757">
        <v>0.73338363373894</v>
      </c>
      <c r="O2757">
        <v>55.734236140499299</v>
      </c>
      <c r="P2757">
        <v>51.4743589743589</v>
      </c>
      <c r="Q2757">
        <v>6.2057596718451999E-2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49</v>
      </c>
      <c r="E2758">
        <v>112.358912438</v>
      </c>
      <c r="F2758">
        <v>35.99</v>
      </c>
      <c r="G2758">
        <v>-11.4228511301932</v>
      </c>
      <c r="H2758">
        <v>-6.4964832111613999</v>
      </c>
      <c r="I2758">
        <v>-16.117045052096699</v>
      </c>
      <c r="J2758">
        <v>-4.6816874128746298</v>
      </c>
      <c r="K2758">
        <v>36.532858287256403</v>
      </c>
      <c r="L2758">
        <v>35.786619923428297</v>
      </c>
      <c r="M2758">
        <v>45.410276250259599</v>
      </c>
      <c r="N2758">
        <v>0.77610792458998301</v>
      </c>
      <c r="O2758">
        <v>34.759655459849903</v>
      </c>
      <c r="P2758">
        <v>34.794007490636702</v>
      </c>
      <c r="Q2758">
        <v>8.8994197120495E-2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535</v>
      </c>
      <c r="E2759">
        <v>112.32308399999999</v>
      </c>
      <c r="F2759">
        <v>115.4</v>
      </c>
      <c r="G2759">
        <v>88.705329806249793</v>
      </c>
      <c r="H2759">
        <v>-5.9245520640323699</v>
      </c>
      <c r="I2759">
        <v>14.482427938680599</v>
      </c>
      <c r="J2759">
        <v>-5.4402197290477803</v>
      </c>
      <c r="K2759">
        <v>118.218804237209</v>
      </c>
      <c r="L2759">
        <v>106.594104624339</v>
      </c>
      <c r="M2759">
        <v>49.389520142617101</v>
      </c>
      <c r="N2759">
        <v>0.68723575817805904</v>
      </c>
      <c r="O2759">
        <v>29.0294627383015</v>
      </c>
      <c r="P2759">
        <v>120.945816580509</v>
      </c>
      <c r="Q2759">
        <v>6.9731148249119995E-2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49</v>
      </c>
      <c r="E2760">
        <v>111.70016404499999</v>
      </c>
      <c r="F2760">
        <v>225.55</v>
      </c>
      <c r="G2760">
        <v>203.460861802701</v>
      </c>
      <c r="H2760">
        <v>14.103516788838499</v>
      </c>
      <c r="I2760">
        <v>54.649701130278601</v>
      </c>
      <c r="J2760">
        <v>6.2569565124322599</v>
      </c>
      <c r="K2760">
        <v>186.41136723213799</v>
      </c>
      <c r="L2760">
        <v>153.35932373098299</v>
      </c>
      <c r="M2760">
        <v>68.657605615240996</v>
      </c>
      <c r="N2760">
        <v>3.4560046694878102</v>
      </c>
      <c r="O2760">
        <v>1.5295943249833599</v>
      </c>
      <c r="P2760">
        <v>275.60366361365499</v>
      </c>
      <c r="Q2760">
        <v>0.144666259310477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613</v>
      </c>
      <c r="E2761">
        <v>111.639</v>
      </c>
      <c r="F2761">
        <v>41.88</v>
      </c>
      <c r="G2761">
        <v>5.9128935800656004</v>
      </c>
      <c r="H2761">
        <v>30.119588217410001</v>
      </c>
      <c r="I2761">
        <v>56.826235445189504</v>
      </c>
      <c r="J2761">
        <v>18.683667624487001</v>
      </c>
      <c r="K2761">
        <v>32.159555287535497</v>
      </c>
      <c r="L2761">
        <v>28.736869617709001</v>
      </c>
      <c r="M2761">
        <v>84.460088367197102</v>
      </c>
      <c r="N2761">
        <v>1.90394801172172</v>
      </c>
      <c r="O2761">
        <v>9.5749761222540606</v>
      </c>
      <c r="P2761">
        <v>108.713982409915</v>
      </c>
      <c r="Q2761">
        <v>0.21777955161690801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151</v>
      </c>
      <c r="E2762">
        <v>110.987739009999</v>
      </c>
      <c r="F2762">
        <v>5.33</v>
      </c>
      <c r="G2762">
        <v>9.2236068572731096</v>
      </c>
      <c r="H2762">
        <v>-10.0036915991037</v>
      </c>
      <c r="I2762">
        <v>-59.204781854480999</v>
      </c>
      <c r="J2762">
        <v>-5.24398617233396</v>
      </c>
      <c r="K2762">
        <v>5.6493012912823701</v>
      </c>
      <c r="L2762">
        <v>5.9310205437939496</v>
      </c>
      <c r="M2762">
        <v>30.0851550653611</v>
      </c>
      <c r="N2762">
        <v>1.7146544726413</v>
      </c>
      <c r="O2762">
        <v>96.998123827392106</v>
      </c>
      <c r="P2762">
        <v>48.0555555555555</v>
      </c>
      <c r="Q2762">
        <v>-0.115678269475326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705</v>
      </c>
      <c r="E2763">
        <v>110.88097019999999</v>
      </c>
      <c r="F2763">
        <v>74.78</v>
      </c>
      <c r="G2763">
        <v>39.904277734930801</v>
      </c>
      <c r="H2763">
        <v>-4.9172268510831296</v>
      </c>
      <c r="I2763">
        <v>24.666071155157201</v>
      </c>
      <c r="J2763">
        <v>-0.33594829965064799</v>
      </c>
      <c r="K2763">
        <v>70.2781704592458</v>
      </c>
      <c r="L2763">
        <v>60.333338246811401</v>
      </c>
      <c r="M2763">
        <v>46.511713315869002</v>
      </c>
      <c r="N2763">
        <v>1.1635086951647799</v>
      </c>
      <c r="O2763">
        <v>6.9804760631184903</v>
      </c>
      <c r="P2763">
        <v>70.341685649202702</v>
      </c>
      <c r="Q2763">
        <v>1.7417697266181999E-2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659</v>
      </c>
      <c r="E2764">
        <v>110.294781578</v>
      </c>
      <c r="F2764">
        <v>100</v>
      </c>
      <c r="G2764">
        <v>15.8898433377767</v>
      </c>
      <c r="H2764">
        <v>7.8198824155490501</v>
      </c>
      <c r="I2764">
        <v>4.8688174402467101</v>
      </c>
      <c r="J2764">
        <v>-6.2022295614327101</v>
      </c>
      <c r="K2764">
        <v>100.96835207543</v>
      </c>
      <c r="L2764">
        <v>98.366483028427197</v>
      </c>
      <c r="M2764">
        <v>44.912932245193304</v>
      </c>
      <c r="N2764">
        <v>1.9175913070842801</v>
      </c>
      <c r="O2764">
        <v>91.259999999999906</v>
      </c>
      <c r="P2764">
        <v>51.057401812688802</v>
      </c>
      <c r="Q2764">
        <v>6.4069422479560004E-2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62</v>
      </c>
      <c r="E2765">
        <v>110.2</v>
      </c>
      <c r="F2765">
        <v>138.1</v>
      </c>
      <c r="G2765">
        <v>9.6127186726527594</v>
      </c>
      <c r="H2765">
        <v>6.5815727534924999</v>
      </c>
      <c r="I2765">
        <v>-2.5961365452602401</v>
      </c>
      <c r="J2765">
        <v>-1.6450671865178901</v>
      </c>
      <c r="K2765">
        <v>132.124136097291</v>
      </c>
      <c r="L2765">
        <v>128.983123311848</v>
      </c>
      <c r="M2765">
        <v>57.404473927559799</v>
      </c>
      <c r="N2765">
        <v>0.751443844906172</v>
      </c>
      <c r="O2765">
        <v>17.0890658942795</v>
      </c>
      <c r="P2765">
        <v>36.732673267326703</v>
      </c>
      <c r="Q2765">
        <v>-0.126685050245916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613</v>
      </c>
      <c r="E2766">
        <v>110.16159</v>
      </c>
      <c r="F2766">
        <v>159</v>
      </c>
      <c r="G2766">
        <v>-29.987635417092601</v>
      </c>
      <c r="H2766">
        <v>-25.2451397553241</v>
      </c>
      <c r="I2766">
        <v>-66.557548024754595</v>
      </c>
      <c r="J2766">
        <v>-2.7021504725367902</v>
      </c>
      <c r="K2766">
        <v>187.07508623334601</v>
      </c>
      <c r="L2766">
        <v>198.21066509539901</v>
      </c>
      <c r="M2766">
        <v>29.735005631176801</v>
      </c>
      <c r="N2766">
        <v>1.37485956202079</v>
      </c>
      <c r="O2766">
        <v>137.10691823899299</v>
      </c>
      <c r="P2766">
        <v>0.18903591682419801</v>
      </c>
      <c r="Q2766">
        <v>2.8810630214168E-2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E2767">
        <v>110.09688</v>
      </c>
      <c r="F2767">
        <v>57.69</v>
      </c>
      <c r="G2767">
        <v>2.0683476550287101</v>
      </c>
      <c r="H2767">
        <v>-13.317911782589899</v>
      </c>
      <c r="I2767">
        <v>-2.3696330438151598</v>
      </c>
      <c r="J2767">
        <v>-2.4866332311574801</v>
      </c>
      <c r="K2767">
        <v>59.528486993134798</v>
      </c>
      <c r="L2767">
        <v>55.647302397179402</v>
      </c>
      <c r="M2767">
        <v>41.644383772762701</v>
      </c>
      <c r="N2767">
        <v>0.81138306242871405</v>
      </c>
      <c r="O2767">
        <v>24.770324146299199</v>
      </c>
      <c r="P2767">
        <v>60.25</v>
      </c>
      <c r="Q2767">
        <v>0.15842928788560801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46</v>
      </c>
      <c r="E2768">
        <v>109.873615656</v>
      </c>
      <c r="F2768">
        <v>22.16</v>
      </c>
      <c r="G2768">
        <v>36.486460997241899</v>
      </c>
      <c r="H2768">
        <v>1.93158545220136</v>
      </c>
      <c r="I2768">
        <v>76.844255499476404</v>
      </c>
      <c r="J2768">
        <v>0.80064642582203105</v>
      </c>
      <c r="K2768">
        <v>19.537167221250801</v>
      </c>
      <c r="L2768">
        <v>16.019623980007498</v>
      </c>
      <c r="M2768">
        <v>65.181267293885895</v>
      </c>
      <c r="N2768">
        <v>0.92674743303928997</v>
      </c>
      <c r="O2768">
        <v>10.965703971119099</v>
      </c>
      <c r="P2768">
        <v>117.681728880157</v>
      </c>
      <c r="Q2768">
        <v>0.10277906155801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197</v>
      </c>
      <c r="E2769">
        <v>109.76800175</v>
      </c>
      <c r="F2769">
        <v>101.95</v>
      </c>
      <c r="G2769">
        <v>-15.580229582615599</v>
      </c>
      <c r="H2769">
        <v>-10.5683848194868</v>
      </c>
      <c r="I2769">
        <v>-42.206569100224002</v>
      </c>
      <c r="J2769">
        <v>1.59499942190373</v>
      </c>
      <c r="K2769">
        <v>109.370341147274</v>
      </c>
      <c r="L2769">
        <v>111.643472396951</v>
      </c>
      <c r="M2769">
        <v>48.613592546729201</v>
      </c>
      <c r="N2769">
        <v>2.99005268104758</v>
      </c>
      <c r="O2769">
        <v>66.454144188327604</v>
      </c>
      <c r="P2769">
        <v>27.024669823075001</v>
      </c>
      <c r="Q2769">
        <v>0.12619076228104201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E2770">
        <v>109.66606874999999</v>
      </c>
      <c r="F2770">
        <v>96.65</v>
      </c>
      <c r="G2770">
        <v>21.956875078255401</v>
      </c>
      <c r="H2770">
        <v>40.590092708908202</v>
      </c>
      <c r="I2770">
        <v>36.717622411726701</v>
      </c>
      <c r="J2770">
        <v>19.031518584023999</v>
      </c>
      <c r="O2770">
        <v>0</v>
      </c>
      <c r="P2770">
        <v>55.036894449791397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197</v>
      </c>
      <c r="E2771">
        <v>109.52030000000001</v>
      </c>
      <c r="F2771">
        <v>72.03</v>
      </c>
      <c r="G2771">
        <v>173.91252195658001</v>
      </c>
      <c r="H2771">
        <v>21.5035167888385</v>
      </c>
      <c r="I2771">
        <v>53.162477865870102</v>
      </c>
      <c r="J2771">
        <v>-12.261069321382999</v>
      </c>
      <c r="K2771">
        <v>64.654174075761603</v>
      </c>
      <c r="L2771">
        <v>52.2790837468172</v>
      </c>
      <c r="M2771">
        <v>48.957247410401102</v>
      </c>
      <c r="N2771">
        <v>1.22204436943456</v>
      </c>
      <c r="O2771">
        <v>15.771206441760301</v>
      </c>
      <c r="P2771">
        <v>217.033450704225</v>
      </c>
      <c r="Q2771">
        <v>8.5633412199494996E-2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278</v>
      </c>
      <c r="E2772">
        <v>109.354932867</v>
      </c>
      <c r="F2772">
        <v>53.09</v>
      </c>
      <c r="G2772">
        <v>-30.2961357921276</v>
      </c>
      <c r="H2772">
        <v>24.4798542011177</v>
      </c>
      <c r="I2772">
        <v>-13.735727678621499</v>
      </c>
      <c r="J2772">
        <v>-8.9954051609820507</v>
      </c>
      <c r="K2772">
        <v>47.701217902816502</v>
      </c>
      <c r="L2772">
        <v>50.517566780985099</v>
      </c>
      <c r="M2772">
        <v>54.7120882413424</v>
      </c>
      <c r="N2772">
        <v>3.04806940201534</v>
      </c>
      <c r="O2772">
        <v>24.8822753814277</v>
      </c>
      <c r="P2772">
        <v>51.253561253561202</v>
      </c>
      <c r="Q2772">
        <v>5.5926891316450001E-3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1462</v>
      </c>
      <c r="E2773">
        <v>109.34211120000001</v>
      </c>
      <c r="F2773">
        <v>117.98</v>
      </c>
      <c r="G2773">
        <v>-1.8606609184388301E-3</v>
      </c>
      <c r="H2773">
        <v>1.5493605156639001</v>
      </c>
      <c r="I2773">
        <v>-9.8988214794368705</v>
      </c>
      <c r="J2773">
        <v>1.8375440873086399</v>
      </c>
      <c r="K2773">
        <v>109.589043106342</v>
      </c>
      <c r="L2773">
        <v>108.141930183833</v>
      </c>
      <c r="M2773">
        <v>59.715569553679401</v>
      </c>
      <c r="N2773">
        <v>1.2149774637246</v>
      </c>
      <c r="O2773">
        <v>17.6046787591117</v>
      </c>
      <c r="P2773">
        <v>27.683982683982599</v>
      </c>
      <c r="Q2773">
        <v>-1.1786184924700001E-3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140</v>
      </c>
      <c r="E2774">
        <v>109.23335655</v>
      </c>
      <c r="F2774">
        <v>68.09</v>
      </c>
      <c r="G2774">
        <v>2.61332091396556</v>
      </c>
      <c r="H2774">
        <v>-14.988964414168899</v>
      </c>
      <c r="I2774">
        <v>19.588289501764098</v>
      </c>
      <c r="J2774">
        <v>-10.613192243892099</v>
      </c>
      <c r="K2774">
        <v>69.222480805839197</v>
      </c>
      <c r="L2774">
        <v>62.234997768011397</v>
      </c>
      <c r="M2774">
        <v>45.961306001453202</v>
      </c>
      <c r="N2774">
        <v>0.883732521815909</v>
      </c>
      <c r="O2774">
        <v>11.8666470847407</v>
      </c>
      <c r="P2774">
        <v>93.712660028449505</v>
      </c>
      <c r="Q2774">
        <v>0.12160681562396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998</v>
      </c>
      <c r="E2775">
        <v>108.83651235799999</v>
      </c>
      <c r="F2775">
        <v>31.02</v>
      </c>
      <c r="G2775">
        <v>61.1543678760316</v>
      </c>
      <c r="H2775">
        <v>21.457600471327201</v>
      </c>
      <c r="I2775">
        <v>28.3381707004384</v>
      </c>
      <c r="J2775">
        <v>-6.9655821711395802</v>
      </c>
      <c r="K2775">
        <v>26.704168563289901</v>
      </c>
      <c r="L2775">
        <v>23.249922897479401</v>
      </c>
      <c r="M2775">
        <v>59.922858028291003</v>
      </c>
      <c r="N2775">
        <v>2.1453471543832898</v>
      </c>
      <c r="O2775">
        <v>17.601547388781398</v>
      </c>
      <c r="P2775">
        <v>134.82210446631299</v>
      </c>
      <c r="Q2775">
        <v>0.142129351627616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E2776">
        <v>108.786435</v>
      </c>
      <c r="F2776">
        <v>258.05</v>
      </c>
      <c r="G2776">
        <v>123.129713811364</v>
      </c>
      <c r="H2776">
        <v>14.4610370650772</v>
      </c>
      <c r="I2776">
        <v>87.242729815391996</v>
      </c>
      <c r="J2776">
        <v>20.006284615868001</v>
      </c>
      <c r="K2776">
        <v>171.02617540295299</v>
      </c>
      <c r="L2776">
        <v>144.80909624924499</v>
      </c>
      <c r="M2776">
        <v>86.404891153017203</v>
      </c>
      <c r="N2776">
        <v>2.7974751945579102</v>
      </c>
      <c r="O2776">
        <v>0.52315442743653395</v>
      </c>
      <c r="P2776">
        <v>150.29097963142499</v>
      </c>
      <c r="Q2776">
        <v>0.15289805487958699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67</v>
      </c>
      <c r="E2777">
        <v>108.728532</v>
      </c>
      <c r="F2777">
        <v>422.35</v>
      </c>
      <c r="G2777">
        <v>-21.390513390419802</v>
      </c>
      <c r="H2777">
        <v>-6.4669502441284399</v>
      </c>
      <c r="I2777">
        <v>-29.417605635266</v>
      </c>
      <c r="J2777">
        <v>0.592184502832659</v>
      </c>
      <c r="K2777">
        <v>422.25115661190802</v>
      </c>
      <c r="L2777">
        <v>436.84986053201698</v>
      </c>
      <c r="M2777">
        <v>73.141566003587101</v>
      </c>
      <c r="N2777">
        <v>1.0764821461724099</v>
      </c>
      <c r="O2777">
        <v>62.542914644252299</v>
      </c>
      <c r="P2777">
        <v>20.327635327635299</v>
      </c>
      <c r="Q2777">
        <v>2.5792954158999001E-2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E2778">
        <v>108.638508</v>
      </c>
      <c r="F2778">
        <v>30.38</v>
      </c>
      <c r="G2778">
        <v>29.9221438981529</v>
      </c>
      <c r="H2778">
        <v>4.0830383787581699</v>
      </c>
      <c r="I2778">
        <v>-14.995311081891201</v>
      </c>
      <c r="J2778">
        <v>7.2090497129330897</v>
      </c>
      <c r="K2778">
        <v>30.9848213049127</v>
      </c>
      <c r="L2778">
        <v>29.680955511647099</v>
      </c>
      <c r="M2778">
        <v>52.306872394683097</v>
      </c>
      <c r="N2778">
        <v>0.47782271656985897</v>
      </c>
      <c r="O2778">
        <v>47.959183673469397</v>
      </c>
      <c r="P2778">
        <v>76.115942028985501</v>
      </c>
      <c r="Q2778">
        <v>0.17140559885087001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381</v>
      </c>
      <c r="E2779">
        <v>108.27172335</v>
      </c>
      <c r="F2779">
        <v>29.75</v>
      </c>
      <c r="G2779">
        <v>85.279805797931999</v>
      </c>
      <c r="H2779">
        <v>-7.4409195818439597</v>
      </c>
      <c r="I2779">
        <v>90.605910912640695</v>
      </c>
      <c r="J2779">
        <v>-4.8462211341152797</v>
      </c>
      <c r="K2779">
        <v>28.340980840582901</v>
      </c>
      <c r="L2779">
        <v>22.010880107860402</v>
      </c>
      <c r="M2779">
        <v>51.219492832166601</v>
      </c>
      <c r="N2779">
        <v>0.32262661494337502</v>
      </c>
      <c r="O2779">
        <v>22.7226890756302</v>
      </c>
      <c r="P2779">
        <v>126.58035034272601</v>
      </c>
      <c r="Q2779">
        <v>0.11780539025102001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542</v>
      </c>
      <c r="E2780">
        <v>108.1417692</v>
      </c>
      <c r="F2780">
        <v>202.85</v>
      </c>
      <c r="G2780">
        <v>69.899241294488505</v>
      </c>
      <c r="H2780">
        <v>28.708527307102099</v>
      </c>
      <c r="I2780">
        <v>21.672686193012002</v>
      </c>
      <c r="J2780">
        <v>7.7579319862338103</v>
      </c>
      <c r="K2780">
        <v>149.02935770120101</v>
      </c>
      <c r="M2780">
        <v>98.697270297336502</v>
      </c>
      <c r="N2780">
        <v>0.6</v>
      </c>
      <c r="O2780">
        <v>0</v>
      </c>
      <c r="P2780">
        <v>138.64705882352899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62</v>
      </c>
      <c r="E2781">
        <v>108.03744</v>
      </c>
      <c r="F2781">
        <v>63.5</v>
      </c>
      <c r="G2781">
        <v>-65.323182840385996</v>
      </c>
      <c r="H2781">
        <v>-12.7395535736347</v>
      </c>
      <c r="I2781">
        <v>-50.562435506914703</v>
      </c>
      <c r="J2781">
        <v>-2.1691729136971598</v>
      </c>
      <c r="K2781">
        <v>66.462004396259999</v>
      </c>
      <c r="M2781">
        <v>42.312629854688801</v>
      </c>
      <c r="N2781">
        <v>0.45441795231416499</v>
      </c>
      <c r="O2781">
        <v>80.314960629921202</v>
      </c>
      <c r="P2781">
        <v>20.265151515151501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381</v>
      </c>
      <c r="E2782">
        <v>107.98258</v>
      </c>
      <c r="F2782">
        <v>10.71</v>
      </c>
      <c r="G2782">
        <v>102.64510695173701</v>
      </c>
      <c r="H2782">
        <v>-19.051717450606098</v>
      </c>
      <c r="I2782">
        <v>36.5683064870097</v>
      </c>
      <c r="J2782">
        <v>-9.9759949332851505</v>
      </c>
      <c r="K2782">
        <v>10.6286376001043</v>
      </c>
      <c r="L2782">
        <v>8.2707561513903407</v>
      </c>
      <c r="M2782">
        <v>32.797675073723603</v>
      </c>
      <c r="N2782">
        <v>0.63280271594403004</v>
      </c>
      <c r="O2782">
        <v>17.0868347338935</v>
      </c>
      <c r="P2782">
        <v>152.594339622641</v>
      </c>
      <c r="Q2782">
        <v>6.4943452842013E-2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D2783" t="s">
        <v>1549</v>
      </c>
      <c r="E2783">
        <v>107.91198</v>
      </c>
      <c r="F2783">
        <v>950.4</v>
      </c>
      <c r="G2783">
        <v>-16.722276315412898</v>
      </c>
      <c r="H2783">
        <v>2.44154286251826</v>
      </c>
      <c r="I2783">
        <v>-20.343145021812099</v>
      </c>
      <c r="J2783">
        <v>4.93272160755218</v>
      </c>
      <c r="K2783">
        <v>949.80294213393995</v>
      </c>
      <c r="L2783">
        <v>944.83002665402705</v>
      </c>
      <c r="M2783">
        <v>72.806342056339105</v>
      </c>
      <c r="N2783">
        <v>0.57575757575757502</v>
      </c>
      <c r="O2783">
        <v>23.1007996632996</v>
      </c>
      <c r="P2783">
        <v>22.450557237647299</v>
      </c>
      <c r="Q2783">
        <v>4.9209345032781002E-2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E2784">
        <v>107.8515</v>
      </c>
      <c r="F2784">
        <v>78.819999999999993</v>
      </c>
      <c r="G2784">
        <v>-62.657102003486301</v>
      </c>
      <c r="H2784">
        <v>-2.0039442164451401E-2</v>
      </c>
      <c r="I2784">
        <v>-22.340775130948099</v>
      </c>
      <c r="J2784">
        <v>1.8555573067556499</v>
      </c>
      <c r="K2784">
        <v>79.809345585619795</v>
      </c>
      <c r="L2784">
        <v>84.707028217282001</v>
      </c>
      <c r="M2784">
        <v>57.462901054249897</v>
      </c>
      <c r="N2784">
        <v>1.35292477999442</v>
      </c>
      <c r="O2784">
        <v>66.201471707688398</v>
      </c>
      <c r="P2784">
        <v>25.1111111111111</v>
      </c>
      <c r="Q2784">
        <v>-3.1028365063083999E-2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1489</v>
      </c>
      <c r="E2785">
        <v>107.80603000000001</v>
      </c>
      <c r="F2785">
        <v>4.47</v>
      </c>
      <c r="G2785">
        <v>218.13305184266699</v>
      </c>
      <c r="H2785">
        <v>7.5474728327946297</v>
      </c>
      <c r="I2785">
        <v>208.33335961569901</v>
      </c>
      <c r="J2785">
        <v>-4.8883799560483201</v>
      </c>
      <c r="K2785">
        <v>3.6536924441154399</v>
      </c>
      <c r="L2785">
        <v>2.3097657663403401</v>
      </c>
      <c r="M2785">
        <v>43.896412925083801</v>
      </c>
      <c r="N2785">
        <v>3.0058102533731801</v>
      </c>
      <c r="O2785">
        <v>6.7114093959731402</v>
      </c>
      <c r="P2785">
        <v>425.88235294117601</v>
      </c>
      <c r="Q2785">
        <v>4.3870452590771998E-2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62</v>
      </c>
      <c r="E2786">
        <v>107.52893235499999</v>
      </c>
      <c r="F2786">
        <v>183.65</v>
      </c>
      <c r="G2786">
        <v>76.100084809700405</v>
      </c>
      <c r="H2786">
        <v>93.9549522366639</v>
      </c>
      <c r="I2786">
        <v>67.782438517332906</v>
      </c>
      <c r="J2786">
        <v>49.515186605057202</v>
      </c>
      <c r="K2786">
        <v>102.402672509426</v>
      </c>
      <c r="L2786">
        <v>96.109882931296895</v>
      </c>
      <c r="M2786">
        <v>85.404548734009893</v>
      </c>
      <c r="N2786">
        <v>4.6618722879820496</v>
      </c>
      <c r="O2786">
        <v>5.4451402123611901E-2</v>
      </c>
      <c r="P2786">
        <v>146.510067114093</v>
      </c>
      <c r="Q2786">
        <v>1.2905579291083E-2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E2787">
        <v>107.27708162099999</v>
      </c>
      <c r="F2787">
        <v>60.36</v>
      </c>
      <c r="G2787">
        <v>108.149741855483</v>
      </c>
      <c r="H2787">
        <v>49.604157369219799</v>
      </c>
      <c r="I2787">
        <v>90.247645329984906</v>
      </c>
      <c r="J2787">
        <v>32.303048386318601</v>
      </c>
      <c r="K2787">
        <v>41.526766303708797</v>
      </c>
      <c r="L2787">
        <v>33.988406837507497</v>
      </c>
      <c r="M2787">
        <v>92.848799861065601</v>
      </c>
      <c r="N2787">
        <v>1.4556247100139801</v>
      </c>
      <c r="O2787">
        <v>0</v>
      </c>
      <c r="P2787">
        <v>173.741496598639</v>
      </c>
      <c r="Q2787">
        <v>0.13082577339054299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815</v>
      </c>
      <c r="E2788">
        <v>106.875229</v>
      </c>
      <c r="F2788">
        <v>64.5</v>
      </c>
      <c r="G2788">
        <v>-23.339684281967301</v>
      </c>
      <c r="H2788">
        <v>-3.9012451159233099</v>
      </c>
      <c r="I2788">
        <v>-15.9597184402654</v>
      </c>
      <c r="J2788">
        <v>5.9196714973889097</v>
      </c>
      <c r="K2788">
        <v>57.421952356423603</v>
      </c>
      <c r="L2788">
        <v>59.675456956068203</v>
      </c>
      <c r="M2788">
        <v>59.868378313487398</v>
      </c>
      <c r="N2788">
        <v>2.3865442162831401</v>
      </c>
      <c r="O2788">
        <v>50.310077519379803</v>
      </c>
      <c r="P2788">
        <v>38.709677419354797</v>
      </c>
      <c r="Q2788">
        <v>7.9046865399125005E-2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249</v>
      </c>
      <c r="E2789">
        <v>106.78906875</v>
      </c>
      <c r="F2789">
        <v>926.6</v>
      </c>
      <c r="G2789">
        <v>-21.012537031734901</v>
      </c>
      <c r="H2789">
        <v>-6.7074333293702502</v>
      </c>
      <c r="I2789">
        <v>-10.5568836260798</v>
      </c>
      <c r="J2789">
        <v>-7.8774271761683003</v>
      </c>
      <c r="K2789">
        <v>923.02441444081398</v>
      </c>
      <c r="L2789">
        <v>914.892713701052</v>
      </c>
      <c r="M2789">
        <v>45.619923286399597</v>
      </c>
      <c r="N2789">
        <v>0.979353328348879</v>
      </c>
      <c r="O2789">
        <v>17.310597884739899</v>
      </c>
      <c r="P2789">
        <v>24.284085574408099</v>
      </c>
      <c r="Q2789">
        <v>-6.5079368721238998E-2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613</v>
      </c>
      <c r="E2790">
        <v>106.78565304</v>
      </c>
      <c r="F2790">
        <v>9.7200000000000006</v>
      </c>
      <c r="G2790">
        <v>4.9320592868361999</v>
      </c>
      <c r="H2790">
        <v>-11.656821916433101</v>
      </c>
      <c r="I2790">
        <v>-0.87307947182703605</v>
      </c>
      <c r="J2790">
        <v>-4.1615100784481198</v>
      </c>
      <c r="K2790">
        <v>10.049394332468999</v>
      </c>
      <c r="L2790">
        <v>9.5001648930147393</v>
      </c>
      <c r="M2790">
        <v>41.205727271857803</v>
      </c>
      <c r="N2790">
        <v>0.73966970746139404</v>
      </c>
      <c r="O2790">
        <v>31.6872427983539</v>
      </c>
      <c r="P2790">
        <v>42.941176470588204</v>
      </c>
      <c r="Q2790">
        <v>2.1140421886044002E-2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998</v>
      </c>
      <c r="E2791">
        <v>106.7448</v>
      </c>
      <c r="F2791">
        <v>170.95</v>
      </c>
      <c r="G2791">
        <v>-28.5824201853045</v>
      </c>
      <c r="H2791">
        <v>-9.9989462653485894</v>
      </c>
      <c r="I2791">
        <v>-16.0065062945637</v>
      </c>
      <c r="J2791">
        <v>-8.6272278407712601</v>
      </c>
      <c r="K2791">
        <v>176.99896450949501</v>
      </c>
      <c r="L2791">
        <v>181.62225158456701</v>
      </c>
      <c r="M2791">
        <v>40.798251914356101</v>
      </c>
      <c r="N2791">
        <v>1.19246239134173</v>
      </c>
      <c r="O2791">
        <v>35.712196548698401</v>
      </c>
      <c r="P2791">
        <v>18.674071502950301</v>
      </c>
      <c r="Q2791">
        <v>-7.8033303575318E-2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E2792">
        <v>106.62572160000001</v>
      </c>
      <c r="F2792">
        <v>83.22</v>
      </c>
      <c r="G2792">
        <v>-4.8627816773361197</v>
      </c>
      <c r="H2792">
        <v>-3.4918891430221799</v>
      </c>
      <c r="I2792">
        <v>-21.918440045001599</v>
      </c>
      <c r="J2792">
        <v>-8.8587262544133001</v>
      </c>
      <c r="K2792">
        <v>82.286720416537406</v>
      </c>
      <c r="L2792">
        <v>86.360259509480002</v>
      </c>
      <c r="M2792">
        <v>46.428451793134201</v>
      </c>
      <c r="N2792">
        <v>1.33541662360589</v>
      </c>
      <c r="O2792">
        <v>55.010814708002798</v>
      </c>
      <c r="P2792">
        <v>25.881107245499901</v>
      </c>
      <c r="Q2792">
        <v>7.5770231033046004E-2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E2793">
        <v>106.34184</v>
      </c>
      <c r="F2793">
        <v>128.94999999999999</v>
      </c>
      <c r="G2793">
        <v>39.819632271224698</v>
      </c>
      <c r="H2793">
        <v>-21.499151171384501</v>
      </c>
      <c r="I2793">
        <v>54.580379604696098</v>
      </c>
      <c r="J2793">
        <v>1.64559817380118</v>
      </c>
      <c r="K2793">
        <v>131.629251223252</v>
      </c>
      <c r="M2793">
        <v>54.016328690713898</v>
      </c>
      <c r="N2793">
        <v>0.72839160839160799</v>
      </c>
      <c r="O2793">
        <v>28.732066692516401</v>
      </c>
      <c r="P2793">
        <v>76.402188782489702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613</v>
      </c>
      <c r="E2794">
        <v>106.34119775000001</v>
      </c>
      <c r="F2794">
        <v>34.25</v>
      </c>
      <c r="G2794">
        <v>5.82509677051815</v>
      </c>
      <c r="H2794">
        <v>2.0026010379228398</v>
      </c>
      <c r="I2794">
        <v>-15.131836024644</v>
      </c>
      <c r="J2794">
        <v>3.0654759499839401</v>
      </c>
      <c r="K2794">
        <v>32.185437902895998</v>
      </c>
      <c r="L2794">
        <v>31.827050661151201</v>
      </c>
      <c r="M2794">
        <v>71.251823970638597</v>
      </c>
      <c r="N2794">
        <v>1.14420742004348</v>
      </c>
      <c r="O2794">
        <v>45.109489051094897</v>
      </c>
      <c r="P2794">
        <v>55.708342798727799</v>
      </c>
      <c r="Q2794">
        <v>7.0487196357800999E-2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480</v>
      </c>
      <c r="E2795">
        <v>106.261347046</v>
      </c>
      <c r="F2795">
        <v>19.5</v>
      </c>
      <c r="G2795">
        <v>16.622664419871299</v>
      </c>
      <c r="H2795">
        <v>-7.1211032719516902</v>
      </c>
      <c r="I2795">
        <v>2.7502692366905102</v>
      </c>
      <c r="J2795">
        <v>-4.6729945013292804</v>
      </c>
      <c r="K2795">
        <v>18.689671656193799</v>
      </c>
      <c r="L2795">
        <v>18.050211737092098</v>
      </c>
      <c r="M2795">
        <v>53.222587928611397</v>
      </c>
      <c r="N2795">
        <v>0.97037533378999097</v>
      </c>
      <c r="O2795">
        <v>22.8205128205128</v>
      </c>
      <c r="P2795">
        <v>62.5</v>
      </c>
      <c r="Q2795">
        <v>6.4108223704489001E-2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21</v>
      </c>
      <c r="E2796">
        <v>106.1712</v>
      </c>
      <c r="F2796">
        <v>144</v>
      </c>
      <c r="G2796">
        <v>-0.98378195151583003</v>
      </c>
      <c r="H2796">
        <v>-3.6196359205210098</v>
      </c>
      <c r="I2796">
        <v>13.776965381955501</v>
      </c>
      <c r="J2796">
        <v>0.91707206828240995</v>
      </c>
      <c r="K2796">
        <v>117.60206522123499</v>
      </c>
      <c r="M2796">
        <v>59.461766710673899</v>
      </c>
      <c r="N2796">
        <v>0.88578088578088499</v>
      </c>
      <c r="O2796">
        <v>0</v>
      </c>
      <c r="P2796">
        <v>47.692307692307701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391</v>
      </c>
      <c r="E2797">
        <v>106.14838534499999</v>
      </c>
      <c r="F2797">
        <v>100.4</v>
      </c>
      <c r="G2797">
        <v>45.5887236235397</v>
      </c>
      <c r="H2797">
        <v>-12.2153146838534</v>
      </c>
      <c r="I2797">
        <v>21.152908487879699</v>
      </c>
      <c r="J2797">
        <v>-5.77861796398191</v>
      </c>
      <c r="K2797">
        <v>102.354225199694</v>
      </c>
      <c r="L2797">
        <v>89.625858634308202</v>
      </c>
      <c r="M2797">
        <v>50.398472819716098</v>
      </c>
      <c r="N2797">
        <v>1.10041847817237</v>
      </c>
      <c r="O2797">
        <v>31.4741035856573</v>
      </c>
      <c r="P2797">
        <v>125.415356982487</v>
      </c>
      <c r="Q2797">
        <v>0.14734482124579201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375</v>
      </c>
      <c r="E2798">
        <v>106.14</v>
      </c>
      <c r="F2798">
        <v>177.75</v>
      </c>
      <c r="G2798">
        <v>6.5905824029148103</v>
      </c>
      <c r="H2798">
        <v>11.9765027530762</v>
      </c>
      <c r="I2798">
        <v>5.26209449637921</v>
      </c>
      <c r="J2798">
        <v>-5.2888310333552804</v>
      </c>
      <c r="K2798">
        <v>166.997451968398</v>
      </c>
      <c r="L2798">
        <v>154.61666180566999</v>
      </c>
      <c r="M2798">
        <v>46.845360328246102</v>
      </c>
      <c r="N2798">
        <v>0.57972286247808402</v>
      </c>
      <c r="O2798">
        <v>31.054852320675099</v>
      </c>
      <c r="P2798">
        <v>45.161290322580598</v>
      </c>
      <c r="Q2798">
        <v>-5.8961676716641001E-2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507</v>
      </c>
      <c r="E2799">
        <v>105.993951</v>
      </c>
      <c r="F2799">
        <v>104.5</v>
      </c>
      <c r="G2799">
        <v>27.064675774291299</v>
      </c>
      <c r="H2799">
        <v>-7.7301634382191198</v>
      </c>
      <c r="I2799">
        <v>2.32677812131287</v>
      </c>
      <c r="J2799">
        <v>-1.52509476961902</v>
      </c>
      <c r="K2799">
        <v>100.754800897095</v>
      </c>
      <c r="L2799">
        <v>92.714762411705806</v>
      </c>
      <c r="M2799">
        <v>60.136653463775197</v>
      </c>
      <c r="N2799">
        <v>3.3277291976747101</v>
      </c>
      <c r="O2799">
        <v>14.832535885167401</v>
      </c>
      <c r="P2799">
        <v>52.7777777777777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705</v>
      </c>
      <c r="E2800">
        <v>105.953940543</v>
      </c>
      <c r="F2800">
        <v>88.99</v>
      </c>
      <c r="G2800">
        <v>-0.28006440314841502</v>
      </c>
      <c r="H2800">
        <v>-10.367127810464501</v>
      </c>
      <c r="I2800">
        <v>7.3854112874317499</v>
      </c>
      <c r="J2800">
        <v>-4.3757185161773604</v>
      </c>
      <c r="K2800">
        <v>87.960173889385302</v>
      </c>
      <c r="L2800">
        <v>79.8434852250668</v>
      </c>
      <c r="M2800">
        <v>58.050219930369003</v>
      </c>
      <c r="N2800">
        <v>0.96150517470011898</v>
      </c>
      <c r="O2800">
        <v>8.7313181256321002</v>
      </c>
      <c r="P2800">
        <v>30.848404646375499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613</v>
      </c>
      <c r="E2801">
        <v>105.65586209999999</v>
      </c>
      <c r="F2801">
        <v>124.65</v>
      </c>
      <c r="G2801">
        <v>134.190984735462</v>
      </c>
      <c r="H2801">
        <v>-7.7910083372475603</v>
      </c>
      <c r="I2801">
        <v>58.294081175198798</v>
      </c>
      <c r="J2801">
        <v>-3.5464043206021598</v>
      </c>
      <c r="K2801">
        <v>119.231167962139</v>
      </c>
      <c r="L2801">
        <v>102.19008326172801</v>
      </c>
      <c r="M2801">
        <v>40.252620441400602</v>
      </c>
      <c r="N2801">
        <v>1.309966237339</v>
      </c>
      <c r="O2801">
        <v>28.279181708784598</v>
      </c>
      <c r="P2801">
        <v>182.65306122448899</v>
      </c>
      <c r="Q2801">
        <v>0.147122152818428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D2802" t="s">
        <v>126</v>
      </c>
      <c r="E2802">
        <v>105.64812993</v>
      </c>
      <c r="F2802">
        <v>2</v>
      </c>
      <c r="G2802">
        <v>-30.4750067653911</v>
      </c>
      <c r="K2802">
        <v>2.1140989605141698</v>
      </c>
      <c r="L2802">
        <v>3.1857726977597598</v>
      </c>
      <c r="M2802">
        <v>71.039956020089093</v>
      </c>
      <c r="O2802">
        <v>10</v>
      </c>
      <c r="P2802">
        <v>8.1081081081080892</v>
      </c>
      <c r="Q2802">
        <v>-6.9211309357390005E-2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375</v>
      </c>
      <c r="E2803">
        <v>105.4134</v>
      </c>
      <c r="F2803">
        <v>195.93</v>
      </c>
      <c r="G2803">
        <v>19.101712811328401</v>
      </c>
      <c r="H2803">
        <v>-6.1581159697184198</v>
      </c>
      <c r="I2803">
        <v>-12.9383476665132</v>
      </c>
      <c r="J2803">
        <v>-2.40460298250329</v>
      </c>
      <c r="K2803">
        <v>195.202144753032</v>
      </c>
      <c r="L2803">
        <v>187.35664773161699</v>
      </c>
      <c r="M2803">
        <v>48.400086692133399</v>
      </c>
      <c r="N2803">
        <v>1.2812395916741699</v>
      </c>
      <c r="O2803">
        <v>28.566324707803801</v>
      </c>
      <c r="P2803">
        <v>46.052925829295503</v>
      </c>
      <c r="Q2803">
        <v>3.3442087282720002E-2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E2804">
        <v>105.3257856</v>
      </c>
      <c r="F2804">
        <v>2.58</v>
      </c>
      <c r="G2804">
        <v>-1.60644999688933</v>
      </c>
      <c r="H2804">
        <v>-5.4150192206065002</v>
      </c>
      <c r="I2804">
        <v>10.174405893365201</v>
      </c>
      <c r="J2804">
        <v>-1.66696110000994</v>
      </c>
      <c r="K2804">
        <v>2.5682716113804398</v>
      </c>
      <c r="L2804">
        <v>2.7449336474493702</v>
      </c>
      <c r="M2804">
        <v>52.632398180491698</v>
      </c>
      <c r="N2804">
        <v>0.72842366991962904</v>
      </c>
      <c r="O2804">
        <v>68.604651162790603</v>
      </c>
      <c r="P2804">
        <v>35.504201680672203</v>
      </c>
      <c r="Q2804">
        <v>2.5726854767103999E-2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132</v>
      </c>
      <c r="E2805">
        <v>105.32173</v>
      </c>
      <c r="F2805">
        <v>94.03</v>
      </c>
      <c r="G2805">
        <v>33.763800170426599</v>
      </c>
      <c r="H2805">
        <v>12.30708821741</v>
      </c>
      <c r="I2805">
        <v>-0.32882525825033099</v>
      </c>
      <c r="J2805">
        <v>3.6244778799536199</v>
      </c>
      <c r="K2805">
        <v>89.703645850079795</v>
      </c>
      <c r="L2805">
        <v>80.911464700650001</v>
      </c>
      <c r="M2805">
        <v>69.772109612769995</v>
      </c>
      <c r="N2805">
        <v>0.73812311254474805</v>
      </c>
      <c r="O2805">
        <v>35.063277677336998</v>
      </c>
      <c r="P2805">
        <v>81.140435368907703</v>
      </c>
      <c r="Q2805">
        <v>0.11979361407431401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1219</v>
      </c>
      <c r="E2806">
        <v>105.215046</v>
      </c>
      <c r="F2806">
        <v>140.05000000000001</v>
      </c>
      <c r="G2806">
        <v>56.288197541672801</v>
      </c>
      <c r="H2806">
        <v>-25.672562945380601</v>
      </c>
      <c r="I2806">
        <v>-33.146799114459398</v>
      </c>
      <c r="J2806">
        <v>-2.4866332311574801</v>
      </c>
      <c r="K2806">
        <v>167.59741536793399</v>
      </c>
      <c r="L2806">
        <v>131.02364970491601</v>
      </c>
      <c r="M2806">
        <v>27.501811547088199</v>
      </c>
      <c r="N2806">
        <v>1.36363636363636</v>
      </c>
      <c r="O2806">
        <v>58.336308461263798</v>
      </c>
      <c r="P2806">
        <v>94.244105409153903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D2807" t="s">
        <v>1489</v>
      </c>
      <c r="E2807">
        <v>105.21</v>
      </c>
      <c r="F2807">
        <v>107.09</v>
      </c>
      <c r="G2807">
        <v>39.549243675525901</v>
      </c>
      <c r="H2807">
        <v>10.8144411585864</v>
      </c>
      <c r="I2807">
        <v>18.305339958832199</v>
      </c>
      <c r="J2807">
        <v>-1.80720739383692</v>
      </c>
      <c r="K2807">
        <v>98.463812818048694</v>
      </c>
      <c r="L2807">
        <v>87.989213693593996</v>
      </c>
      <c r="M2807">
        <v>49.169192720286503</v>
      </c>
      <c r="N2807">
        <v>1.2448526659810599</v>
      </c>
      <c r="O2807">
        <v>22.513773461574299</v>
      </c>
      <c r="P2807">
        <v>75.557377049180303</v>
      </c>
      <c r="Q2807">
        <v>1.3563117667090001E-2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D2808" t="s">
        <v>299</v>
      </c>
      <c r="E2808">
        <v>105.088740954</v>
      </c>
      <c r="F2808">
        <v>42.66</v>
      </c>
      <c r="G2808">
        <v>149.08979030075599</v>
      </c>
      <c r="H2808">
        <v>12.2376437729655</v>
      </c>
      <c r="I2808">
        <v>3.2164784849016099</v>
      </c>
      <c r="J2808">
        <v>-3.6373812173485098</v>
      </c>
      <c r="K2808">
        <v>40.927727488859297</v>
      </c>
      <c r="L2808">
        <v>37.2201532452235</v>
      </c>
      <c r="M2808">
        <v>61.285453318010298</v>
      </c>
      <c r="N2808">
        <v>1.34935150267335</v>
      </c>
      <c r="O2808">
        <v>35.489920300046897</v>
      </c>
      <c r="P2808">
        <v>247.36474768410801</v>
      </c>
      <c r="Q2808">
        <v>7.2285376558969994E-2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E2809">
        <v>105.07519791999999</v>
      </c>
      <c r="F2809">
        <v>329.4</v>
      </c>
      <c r="G2809">
        <v>28.825954998624699</v>
      </c>
      <c r="H2809">
        <v>-10.7684767543414</v>
      </c>
      <c r="I2809">
        <v>-5.5949262356635199</v>
      </c>
      <c r="J2809">
        <v>-1.3893615822844101</v>
      </c>
      <c r="K2809">
        <v>387.52482443597899</v>
      </c>
      <c r="L2809">
        <v>368.11481755107297</v>
      </c>
      <c r="M2809">
        <v>40.442950019380802</v>
      </c>
      <c r="N2809">
        <v>0.90285001040149704</v>
      </c>
      <c r="O2809">
        <v>99.681238615664796</v>
      </c>
      <c r="P2809">
        <v>62.266009852216698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21</v>
      </c>
      <c r="E2810">
        <v>104.811976875</v>
      </c>
      <c r="F2810">
        <v>81.45</v>
      </c>
      <c r="G2810">
        <v>41.707247431251503</v>
      </c>
      <c r="H2810">
        <v>24.336009786037401</v>
      </c>
      <c r="I2810">
        <v>19.681165779062699</v>
      </c>
      <c r="J2810">
        <v>-4.2572711298441703</v>
      </c>
      <c r="K2810">
        <v>67.7182424246609</v>
      </c>
      <c r="L2810">
        <v>56.951541288126101</v>
      </c>
      <c r="M2810">
        <v>55.441062602298203</v>
      </c>
      <c r="N2810">
        <v>2.88071245808236</v>
      </c>
      <c r="O2810">
        <v>25.844076120319201</v>
      </c>
      <c r="P2810">
        <v>105.422446406052</v>
      </c>
      <c r="Q2810">
        <v>4.2327068487667999E-2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D2811" t="s">
        <v>62</v>
      </c>
      <c r="E2811">
        <v>104.73817680000001</v>
      </c>
      <c r="F2811">
        <v>69.680000000000007</v>
      </c>
      <c r="G2811">
        <v>31.092297321597901</v>
      </c>
      <c r="H2811">
        <v>-7.2075549168025503</v>
      </c>
      <c r="I2811">
        <v>18.084682367022001</v>
      </c>
      <c r="J2811">
        <v>-7.8395744076280698</v>
      </c>
      <c r="K2811">
        <v>64.777429530308595</v>
      </c>
      <c r="L2811">
        <v>60.560804573185102</v>
      </c>
      <c r="M2811">
        <v>52.086409077956503</v>
      </c>
      <c r="N2811">
        <v>1.3481753552920199</v>
      </c>
      <c r="O2811">
        <v>13.375430539609599</v>
      </c>
      <c r="P2811">
        <v>58.363636363636303</v>
      </c>
      <c r="Q2811">
        <v>-2.0611564392221001E-2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E2812">
        <v>104.7056</v>
      </c>
      <c r="F2812">
        <v>61.99</v>
      </c>
      <c r="G2812">
        <v>-48.031397742834699</v>
      </c>
      <c r="H2812">
        <v>-11.6832963979745</v>
      </c>
      <c r="I2812">
        <v>-27.385355478858401</v>
      </c>
      <c r="J2812">
        <v>-6.3626022234055499</v>
      </c>
      <c r="K2812">
        <v>64.513630165460697</v>
      </c>
      <c r="M2812">
        <v>43.9903144216307</v>
      </c>
      <c r="N2812">
        <v>0.49076517150395699</v>
      </c>
      <c r="O2812">
        <v>56.347798031940599</v>
      </c>
      <c r="P2812">
        <v>34.032432432432401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D2813" t="s">
        <v>278</v>
      </c>
      <c r="E2813">
        <v>104.648139</v>
      </c>
      <c r="F2813">
        <v>349.45</v>
      </c>
      <c r="G2813">
        <v>-49.791193109776998</v>
      </c>
      <c r="H2813">
        <v>-15.7741112435064</v>
      </c>
      <c r="I2813">
        <v>-11.7049817645904</v>
      </c>
      <c r="J2813">
        <v>-4.0559444778881</v>
      </c>
      <c r="K2813">
        <v>354.00451434010898</v>
      </c>
      <c r="L2813">
        <v>383.71079491443902</v>
      </c>
      <c r="M2813">
        <v>39.274742031576103</v>
      </c>
      <c r="N2813">
        <v>0.92191939414161606</v>
      </c>
      <c r="O2813">
        <v>52.697095435684602</v>
      </c>
      <c r="P2813">
        <v>9.203125</v>
      </c>
      <c r="Q2813">
        <v>4.0440170481401999E-2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E2814">
        <v>104.5697246</v>
      </c>
      <c r="F2814">
        <v>98.55</v>
      </c>
      <c r="G2814">
        <v>54.0898536615382</v>
      </c>
      <c r="H2814">
        <v>-12.3654590282675</v>
      </c>
      <c r="I2814">
        <v>45.0799442533541</v>
      </c>
      <c r="J2814">
        <v>-16.007837563817599</v>
      </c>
      <c r="K2814">
        <v>96.235714368685706</v>
      </c>
      <c r="L2814">
        <v>80.797381050086997</v>
      </c>
      <c r="M2814">
        <v>46.140266812829601</v>
      </c>
      <c r="N2814">
        <v>0.78776396032558405</v>
      </c>
      <c r="O2814">
        <v>23.287671232876701</v>
      </c>
      <c r="P2814">
        <v>111.571489909832</v>
      </c>
      <c r="Q2814">
        <v>4.3136520295369997E-2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D2815" t="s">
        <v>230</v>
      </c>
      <c r="E2815">
        <v>104.49628559999999</v>
      </c>
      <c r="F2815">
        <v>95.74</v>
      </c>
      <c r="G2815">
        <v>-7.1496345112263198</v>
      </c>
      <c r="H2815">
        <v>-7.53302806165975</v>
      </c>
      <c r="I2815">
        <v>-9.8541498125704798</v>
      </c>
      <c r="J2815">
        <v>-2.64215422649186</v>
      </c>
      <c r="K2815">
        <v>98.310616750133804</v>
      </c>
      <c r="L2815">
        <v>94.759092674616397</v>
      </c>
      <c r="M2815">
        <v>39.035229124776102</v>
      </c>
      <c r="N2815">
        <v>0.58860210223407095</v>
      </c>
      <c r="O2815">
        <v>38.656778775851201</v>
      </c>
      <c r="P2815">
        <v>25.4783748361729</v>
      </c>
      <c r="Q2815">
        <v>5.5068745750424003E-2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80</v>
      </c>
      <c r="E2816">
        <v>104.35243125</v>
      </c>
      <c r="F2816">
        <v>51</v>
      </c>
      <c r="G2816">
        <v>12.3486197073961</v>
      </c>
      <c r="H2816">
        <v>-5.06791178258998</v>
      </c>
      <c r="I2816">
        <v>2.3809786633182899</v>
      </c>
      <c r="J2816">
        <v>-0.48663323115748802</v>
      </c>
      <c r="K2816">
        <v>52.917862132975102</v>
      </c>
      <c r="L2816">
        <v>50.616580940536302</v>
      </c>
      <c r="M2816">
        <v>53.697345339165402</v>
      </c>
      <c r="N2816">
        <v>0.30399078067323898</v>
      </c>
      <c r="O2816">
        <v>119.60784313725399</v>
      </c>
      <c r="P2816">
        <v>72.297297297297206</v>
      </c>
      <c r="Q2816">
        <v>5.3631373018242001E-2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D2817" t="s">
        <v>662</v>
      </c>
      <c r="E2817">
        <v>104.1615</v>
      </c>
      <c r="F2817">
        <v>93.9</v>
      </c>
      <c r="G2817">
        <v>-46.639417792960003</v>
      </c>
      <c r="H2817">
        <v>-0.54148244062665896</v>
      </c>
      <c r="I2817">
        <v>-31.878670459488699</v>
      </c>
      <c r="J2817">
        <v>1.46073518989514</v>
      </c>
      <c r="K2817">
        <v>107.038218946399</v>
      </c>
      <c r="M2817">
        <v>49.910831600800201</v>
      </c>
      <c r="O2817">
        <v>55.484558040468499</v>
      </c>
      <c r="P2817">
        <v>17.375</v>
      </c>
    </row>
    <row r="2818" spans="1:17" hidden="1" x14ac:dyDescent="0.3">
      <c r="A2818" t="s">
        <v>5799</v>
      </c>
      <c r="B2818" t="s">
        <v>2935</v>
      </c>
      <c r="C2818" t="str">
        <f>IFERROR(VLOOKUP(Table1[[#This Row],[Ticker]],[1]!Table1[[Symbol]:[Industry]],2,FALSE),"-")</f>
        <v>-</v>
      </c>
      <c r="D2818" t="s">
        <v>3832</v>
      </c>
      <c r="E2818">
        <v>104.12350000000001</v>
      </c>
      <c r="F2818">
        <v>793.5</v>
      </c>
      <c r="G2818">
        <v>16.420681420161099</v>
      </c>
      <c r="H2818">
        <v>-4.71136721451896</v>
      </c>
      <c r="I2818">
        <v>-16.7739676306701</v>
      </c>
      <c r="J2818">
        <v>-0.35990253388918902</v>
      </c>
      <c r="K2818">
        <v>776.12704713281903</v>
      </c>
      <c r="L2818">
        <v>737.37707572853799</v>
      </c>
      <c r="M2818">
        <v>57.769846583882703</v>
      </c>
      <c r="N2818">
        <v>0.99901179338789103</v>
      </c>
      <c r="O2818">
        <v>50.693131695021997</v>
      </c>
      <c r="P2818">
        <v>55.283757338551801</v>
      </c>
      <c r="Q2818">
        <v>6.6703046275414998E-2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E2819">
        <v>104.067392</v>
      </c>
      <c r="F2819">
        <v>41.99</v>
      </c>
      <c r="G2819">
        <v>122.748436458052</v>
      </c>
      <c r="H2819">
        <v>-13.422801019555701</v>
      </c>
      <c r="I2819">
        <v>57.8177417930074</v>
      </c>
      <c r="J2819">
        <v>-2.8674949307528101</v>
      </c>
      <c r="K2819">
        <v>39.745228431991499</v>
      </c>
      <c r="L2819">
        <v>32.021586509253098</v>
      </c>
      <c r="M2819">
        <v>41.678243761693203</v>
      </c>
      <c r="N2819">
        <v>0.51308480660390099</v>
      </c>
      <c r="O2819">
        <v>11.6694451059776</v>
      </c>
      <c r="P2819">
        <v>162.4375</v>
      </c>
      <c r="Q2819">
        <v>7.7825865275898007E-2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129</v>
      </c>
      <c r="E2820">
        <v>103.85317602000001</v>
      </c>
      <c r="F2820">
        <v>7.87</v>
      </c>
      <c r="G2820">
        <v>-0.79246708285145195</v>
      </c>
      <c r="H2820">
        <v>-10.317911782589899</v>
      </c>
      <c r="I2820">
        <v>12.016395329984899</v>
      </c>
      <c r="J2820">
        <v>-4.5119496868536899</v>
      </c>
      <c r="K2820">
        <v>8.3515133242818305</v>
      </c>
      <c r="L2820">
        <v>8.5750633859739995</v>
      </c>
      <c r="M2820">
        <v>35.939728898591298</v>
      </c>
      <c r="N2820">
        <v>1.0974281295106301</v>
      </c>
      <c r="O2820">
        <v>122.363405336721</v>
      </c>
      <c r="P2820">
        <v>35.689655172413801</v>
      </c>
      <c r="Q2820">
        <v>6.1083659935929997E-3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998</v>
      </c>
      <c r="E2821">
        <v>103.64857551</v>
      </c>
      <c r="F2821">
        <v>133.15</v>
      </c>
      <c r="G2821">
        <v>-40.794234679273799</v>
      </c>
      <c r="H2821">
        <v>-9.9794459371252309</v>
      </c>
      <c r="I2821">
        <v>-19.722481425753202</v>
      </c>
      <c r="J2821">
        <v>-9.66008076863071</v>
      </c>
      <c r="K2821">
        <v>140.18459002767599</v>
      </c>
      <c r="L2821">
        <v>149.32930712135499</v>
      </c>
      <c r="M2821">
        <v>34.065446357162003</v>
      </c>
      <c r="N2821">
        <v>0.791573277110312</v>
      </c>
      <c r="O2821">
        <v>113.85655276004501</v>
      </c>
      <c r="P2821">
        <v>10.0413223140495</v>
      </c>
      <c r="Q2821">
        <v>-4.9377331689779997E-3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E2822">
        <v>103.63146605999999</v>
      </c>
      <c r="F2822">
        <v>156.30000000000001</v>
      </c>
      <c r="G2822">
        <v>415.30455116369899</v>
      </c>
      <c r="H2822">
        <v>-10.9268204349867</v>
      </c>
      <c r="I2822">
        <v>52.200046165057998</v>
      </c>
      <c r="J2822">
        <v>-8.3880790853917695</v>
      </c>
      <c r="K2822">
        <v>167.47200819995601</v>
      </c>
      <c r="L2822">
        <v>127.64328729735701</v>
      </c>
      <c r="M2822">
        <v>39.941274476935703</v>
      </c>
      <c r="N2822">
        <v>0.32893876475322797</v>
      </c>
      <c r="O2822">
        <v>59.980806142034503</v>
      </c>
      <c r="P2822">
        <v>468.15703380588798</v>
      </c>
      <c r="Q2822">
        <v>0.165904374546292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662</v>
      </c>
      <c r="E2823">
        <v>103.523640668</v>
      </c>
      <c r="F2823">
        <v>10.31</v>
      </c>
      <c r="G2823">
        <v>-47.901781248769304</v>
      </c>
      <c r="H2823">
        <v>-9.4865164337527599</v>
      </c>
      <c r="I2823">
        <v>-18.4859869570105</v>
      </c>
      <c r="J2823">
        <v>-1.62124861577287</v>
      </c>
      <c r="K2823">
        <v>10.690139369860001</v>
      </c>
      <c r="L2823">
        <v>11.7786691757708</v>
      </c>
      <c r="M2823">
        <v>44.361006309074597</v>
      </c>
      <c r="N2823">
        <v>1.73459383196335</v>
      </c>
      <c r="O2823">
        <v>51.794374393792403</v>
      </c>
      <c r="P2823">
        <v>53.8805970149253</v>
      </c>
      <c r="Q2823">
        <v>-0.114465601101087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D2824" t="s">
        <v>1113</v>
      </c>
      <c r="E2824">
        <v>103.21334557500001</v>
      </c>
      <c r="F2824">
        <v>18.23</v>
      </c>
      <c r="G2824">
        <v>5.2687161783318102</v>
      </c>
      <c r="H2824">
        <v>-8.3316480463262401</v>
      </c>
      <c r="I2824">
        <v>-7.95800438752915</v>
      </c>
      <c r="J2824">
        <v>-1.81436432359447</v>
      </c>
      <c r="K2824">
        <v>18.7534421782461</v>
      </c>
      <c r="L2824">
        <v>18.0856362543846</v>
      </c>
      <c r="M2824">
        <v>34.034806251662403</v>
      </c>
      <c r="N2824">
        <v>0.35296782786291597</v>
      </c>
      <c r="O2824">
        <v>38.507953922106402</v>
      </c>
      <c r="P2824">
        <v>42.421874999999901</v>
      </c>
      <c r="Q2824">
        <v>1.5223577198773E-2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140</v>
      </c>
      <c r="E2825">
        <v>103.01430425</v>
      </c>
      <c r="F2825">
        <v>25.6</v>
      </c>
      <c r="G2825">
        <v>103.883310552567</v>
      </c>
      <c r="H2825">
        <v>-13.838934716699899</v>
      </c>
      <c r="I2825">
        <v>59.942171364697899</v>
      </c>
      <c r="J2825">
        <v>-10.09846584299</v>
      </c>
      <c r="K2825">
        <v>24.5327663605221</v>
      </c>
      <c r="L2825">
        <v>18.406799526643798</v>
      </c>
      <c r="M2825">
        <v>27.400983036886799</v>
      </c>
      <c r="N2825">
        <v>0.41307536240250098</v>
      </c>
      <c r="O2825">
        <v>23.4375</v>
      </c>
      <c r="P2825">
        <v>220</v>
      </c>
      <c r="Q2825">
        <v>6.4262249360865997E-2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D2826" t="s">
        <v>184</v>
      </c>
      <c r="E2826">
        <v>102.823947585</v>
      </c>
      <c r="F2826">
        <v>55.59</v>
      </c>
      <c r="G2826">
        <v>-61.588318641268003</v>
      </c>
      <c r="H2826">
        <v>21.120494014511401</v>
      </c>
      <c r="I2826">
        <v>-16.572049067298501</v>
      </c>
      <c r="J2826">
        <v>5.8858397114604397</v>
      </c>
      <c r="K2826">
        <v>47.362439756756402</v>
      </c>
      <c r="L2826">
        <v>54.695017527051199</v>
      </c>
      <c r="M2826">
        <v>87.590563771590197</v>
      </c>
      <c r="N2826">
        <v>1.69701435439841</v>
      </c>
      <c r="O2826">
        <v>63.500629609641997</v>
      </c>
      <c r="P2826">
        <v>40.734177215189803</v>
      </c>
      <c r="Q2826">
        <v>6.0596057676460001E-2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998</v>
      </c>
      <c r="E2827">
        <v>102.765</v>
      </c>
      <c r="F2827">
        <v>69.459999999999994</v>
      </c>
      <c r="G2827">
        <v>3.6110461998277001</v>
      </c>
      <c r="H2827">
        <v>-12.7528432894393</v>
      </c>
      <c r="I2827">
        <v>-14.893718243518</v>
      </c>
      <c r="J2827">
        <v>-7.8474579734255299</v>
      </c>
      <c r="K2827">
        <v>74.024492140221597</v>
      </c>
      <c r="L2827">
        <v>72.893891569061495</v>
      </c>
      <c r="M2827">
        <v>32.189742481320103</v>
      </c>
      <c r="N2827">
        <v>0.97200484469540704</v>
      </c>
      <c r="O2827">
        <v>51.1661387849121</v>
      </c>
      <c r="P2827">
        <v>37.5445544554455</v>
      </c>
      <c r="Q2827">
        <v>-2.6936942415145999E-2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129</v>
      </c>
      <c r="E2828">
        <v>102.75</v>
      </c>
      <c r="F2828">
        <v>34.590000000000003</v>
      </c>
      <c r="G2828">
        <v>39.001183710799303</v>
      </c>
      <c r="H2828">
        <v>-1.0521637510939199</v>
      </c>
      <c r="I2828">
        <v>1.53545020803375</v>
      </c>
      <c r="J2828">
        <v>-0.64094488017413098</v>
      </c>
      <c r="K2828">
        <v>33.962277185965199</v>
      </c>
      <c r="L2828">
        <v>31.986752796781499</v>
      </c>
      <c r="M2828">
        <v>72.841264999114301</v>
      </c>
      <c r="N2828">
        <v>0.76569951005928605</v>
      </c>
      <c r="O2828">
        <v>80.832610581092695</v>
      </c>
      <c r="P2828">
        <v>80.626631853785895</v>
      </c>
      <c r="Q2828">
        <v>8.0482197824986001E-2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662</v>
      </c>
      <c r="E2829">
        <v>102.71713154</v>
      </c>
      <c r="F2829">
        <v>98.28</v>
      </c>
      <c r="G2829">
        <v>18.710116218409201</v>
      </c>
      <c r="H2829">
        <v>-5.9926429653856701</v>
      </c>
      <c r="I2829">
        <v>-25.9718099229333</v>
      </c>
      <c r="J2829">
        <v>3.0483392623869201</v>
      </c>
      <c r="K2829">
        <v>95.885853355753596</v>
      </c>
      <c r="L2829">
        <v>96.375387114828897</v>
      </c>
      <c r="M2829">
        <v>66.038536719270795</v>
      </c>
      <c r="N2829">
        <v>1.1540521534804999</v>
      </c>
      <c r="O2829">
        <v>69.719169719169699</v>
      </c>
      <c r="P2829">
        <v>48.571428571428498</v>
      </c>
      <c r="Q2829">
        <v>3.6158399832903997E-2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140</v>
      </c>
      <c r="E2830">
        <v>102.5</v>
      </c>
      <c r="F2830">
        <v>4305</v>
      </c>
      <c r="G2830">
        <v>-10.9131020034863</v>
      </c>
      <c r="H2830">
        <v>-4.2852594887819997</v>
      </c>
      <c r="I2830">
        <v>-3.3273546700150298</v>
      </c>
      <c r="J2830">
        <v>-2.4866332311574801</v>
      </c>
      <c r="K2830">
        <v>3945.83938359176</v>
      </c>
      <c r="L2830">
        <v>3899.04210979032</v>
      </c>
      <c r="M2830">
        <v>65.528422042276503</v>
      </c>
      <c r="N2830">
        <v>2.0031194295900101</v>
      </c>
      <c r="O2830">
        <v>2.1835075493612002</v>
      </c>
      <c r="P2830">
        <v>31.450381679389299</v>
      </c>
      <c r="Q2830">
        <v>-3.4876098339560999E-2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D2831" t="s">
        <v>140</v>
      </c>
      <c r="E2831">
        <v>102.29503133199999</v>
      </c>
      <c r="F2831">
        <v>15.42</v>
      </c>
      <c r="G2831">
        <v>259.78689799651301</v>
      </c>
      <c r="H2831">
        <v>-8.9283768988690504</v>
      </c>
      <c r="I2831">
        <v>51.192755740079598</v>
      </c>
      <c r="J2831">
        <v>-10.1741332311574</v>
      </c>
      <c r="K2831">
        <v>14.4335304664441</v>
      </c>
      <c r="L2831">
        <v>12.0913341337668</v>
      </c>
      <c r="M2831">
        <v>35.842852193890899</v>
      </c>
      <c r="N2831">
        <v>1.3420138416730301</v>
      </c>
      <c r="O2831">
        <v>47.341115434500601</v>
      </c>
      <c r="P2831">
        <v>339.31623931623898</v>
      </c>
      <c r="Q2831">
        <v>6.0185144408763998E-2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98</v>
      </c>
      <c r="E2832">
        <v>102.264678</v>
      </c>
      <c r="F2832">
        <v>50.55</v>
      </c>
      <c r="G2832">
        <v>94.069506692165703</v>
      </c>
      <c r="H2832">
        <v>-12.003926407818501</v>
      </c>
      <c r="I2832">
        <v>89.245665131965097</v>
      </c>
      <c r="J2832">
        <v>-5.1083560775994297</v>
      </c>
      <c r="K2832">
        <v>58.124184380306801</v>
      </c>
      <c r="L2832">
        <v>50.962381646948998</v>
      </c>
      <c r="M2832">
        <v>43.0769069877013</v>
      </c>
      <c r="N2832">
        <v>1.25335583956273</v>
      </c>
      <c r="O2832">
        <v>67.556874381800199</v>
      </c>
      <c r="P2832">
        <v>149.01477832512299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D2833" t="s">
        <v>381</v>
      </c>
      <c r="E2833">
        <v>102.16995</v>
      </c>
      <c r="F2833">
        <v>43.05</v>
      </c>
      <c r="G2833">
        <v>-19.550502981273802</v>
      </c>
      <c r="H2833">
        <v>13.689451471266899</v>
      </c>
      <c r="I2833">
        <v>-23.806605682160701</v>
      </c>
      <c r="J2833">
        <v>3.1575385479836</v>
      </c>
      <c r="K2833">
        <v>43.958133805819898</v>
      </c>
      <c r="L2833">
        <v>46.094506429852203</v>
      </c>
      <c r="M2833">
        <v>52.765149885376303</v>
      </c>
      <c r="N2833">
        <v>0.58404907975460096</v>
      </c>
      <c r="O2833">
        <v>80.487804878048806</v>
      </c>
      <c r="P2833">
        <v>24.421965317919</v>
      </c>
      <c r="Q2833">
        <v>0.13106779589335099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129</v>
      </c>
      <c r="E2834">
        <v>101.89108455</v>
      </c>
      <c r="F2834">
        <v>99.72</v>
      </c>
      <c r="G2834">
        <v>6.10867495406701</v>
      </c>
      <c r="H2834">
        <v>-9.5921836272501597</v>
      </c>
      <c r="I2834">
        <v>-7.19624188258397</v>
      </c>
      <c r="J2834">
        <v>-3.0806926370980698</v>
      </c>
      <c r="K2834">
        <v>99.726368479954303</v>
      </c>
      <c r="L2834">
        <v>93.368085360806006</v>
      </c>
      <c r="M2834">
        <v>37.773399680756299</v>
      </c>
      <c r="N2834">
        <v>0.86150158428059598</v>
      </c>
      <c r="O2834">
        <v>18.822703569995902</v>
      </c>
      <c r="P2834">
        <v>44.479860909881197</v>
      </c>
      <c r="Q2834">
        <v>5.0313600242527998E-2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E2835">
        <v>101.838870138</v>
      </c>
      <c r="F2835">
        <v>146.19999999999999</v>
      </c>
      <c r="G2835">
        <v>337.678340151822</v>
      </c>
      <c r="H2835">
        <v>38.469706249697502</v>
      </c>
      <c r="I2835">
        <v>246.854791683386</v>
      </c>
      <c r="J2835">
        <v>5.7435087199146899</v>
      </c>
      <c r="K2835">
        <v>108.30386560905499</v>
      </c>
      <c r="L2835">
        <v>75.581204985883005</v>
      </c>
      <c r="M2835">
        <v>98.469153522733393</v>
      </c>
      <c r="N2835">
        <v>4.4152553671088004</v>
      </c>
      <c r="O2835">
        <v>0</v>
      </c>
      <c r="P2835">
        <v>418.43971631205602</v>
      </c>
      <c r="Q2835">
        <v>0.16672946620631801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D2836" t="s">
        <v>109</v>
      </c>
      <c r="E2836">
        <v>101.72925322499999</v>
      </c>
      <c r="F2836">
        <v>6.28</v>
      </c>
      <c r="G2836">
        <v>3.5652485119775399</v>
      </c>
      <c r="H2836">
        <v>-3.0001151724205002</v>
      </c>
      <c r="I2836">
        <v>8.6666929490325799</v>
      </c>
      <c r="J2836">
        <v>-5.0263157708400303</v>
      </c>
      <c r="K2836">
        <v>5.5250518559086599</v>
      </c>
      <c r="L2836">
        <v>5.6305582260414297</v>
      </c>
      <c r="M2836">
        <v>47.887425104037902</v>
      </c>
      <c r="N2836">
        <v>2.0669861321602001</v>
      </c>
      <c r="O2836">
        <v>9.0764331210190896</v>
      </c>
      <c r="P2836">
        <v>53.170731707317003</v>
      </c>
      <c r="Q2836">
        <v>-2.9348977013354999E-2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815</v>
      </c>
      <c r="E2837">
        <v>101.71979159999999</v>
      </c>
      <c r="F2837">
        <v>92</v>
      </c>
      <c r="G2837">
        <v>133.441827573978</v>
      </c>
      <c r="H2837">
        <v>15.980513726804</v>
      </c>
      <c r="I2837">
        <v>126.16104739184</v>
      </c>
      <c r="J2837">
        <v>-6.5608983162529002</v>
      </c>
      <c r="K2837">
        <v>77.184198182634205</v>
      </c>
      <c r="L2837">
        <v>56.594678254524098</v>
      </c>
      <c r="M2837">
        <v>52.6450451628208</v>
      </c>
      <c r="N2837">
        <v>1.15754621060041</v>
      </c>
      <c r="O2837">
        <v>13.9673913043478</v>
      </c>
      <c r="P2837">
        <v>194.87179487179401</v>
      </c>
      <c r="Q2837">
        <v>0.125262505711325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1489</v>
      </c>
      <c r="E2838">
        <v>101.60224049999999</v>
      </c>
      <c r="F2838">
        <v>112.25</v>
      </c>
      <c r="G2838">
        <v>43.542024655138498</v>
      </c>
      <c r="H2838">
        <v>-7.9607689254471197</v>
      </c>
      <c r="I2838">
        <v>-3.0715281443062401</v>
      </c>
      <c r="J2838">
        <v>-10.6752188390979</v>
      </c>
      <c r="K2838">
        <v>116.95618423502</v>
      </c>
      <c r="L2838">
        <v>110.125625797054</v>
      </c>
      <c r="M2838">
        <v>41.982906893001498</v>
      </c>
      <c r="N2838">
        <v>0.63386940908363898</v>
      </c>
      <c r="O2838">
        <v>36.926503340757201</v>
      </c>
      <c r="P2838">
        <v>74.545171823977597</v>
      </c>
      <c r="Q2838">
        <v>0.10829555460878899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E2839">
        <v>101.45155113</v>
      </c>
      <c r="F2839">
        <v>979</v>
      </c>
      <c r="G2839">
        <v>113.358937068552</v>
      </c>
      <c r="H2839">
        <v>14.038366215202601</v>
      </c>
      <c r="I2839">
        <v>83.332225603848798</v>
      </c>
      <c r="J2839">
        <v>-20.7174665279619</v>
      </c>
      <c r="K2839">
        <v>863.02351585399094</v>
      </c>
      <c r="L2839">
        <v>653.491439136949</v>
      </c>
      <c r="M2839">
        <v>35.453921841678998</v>
      </c>
      <c r="N2839">
        <v>1.99221831487905</v>
      </c>
      <c r="O2839">
        <v>20.117466802860001</v>
      </c>
      <c r="P2839">
        <v>165.85200271554601</v>
      </c>
      <c r="Q2839">
        <v>0.112020008325174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46</v>
      </c>
      <c r="E2840">
        <v>100.919251089</v>
      </c>
      <c r="F2840">
        <v>4.71</v>
      </c>
      <c r="G2840">
        <v>-18.667647458031801</v>
      </c>
      <c r="H2840">
        <v>-17.067911782589899</v>
      </c>
      <c r="I2840">
        <v>-31.792690804468801</v>
      </c>
      <c r="J2840">
        <v>-6.8954508664280398</v>
      </c>
      <c r="K2840">
        <v>4.6702651679992204</v>
      </c>
      <c r="L2840">
        <v>4.7846240327020002</v>
      </c>
      <c r="M2840">
        <v>52.473304991184001</v>
      </c>
      <c r="N2840">
        <v>0.71406981441597805</v>
      </c>
      <c r="O2840">
        <v>50.743099787685701</v>
      </c>
      <c r="P2840">
        <v>62.413793103448199</v>
      </c>
      <c r="Q2840">
        <v>-1.2303374544647E-2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535</v>
      </c>
      <c r="E2841">
        <v>100.91182499999999</v>
      </c>
      <c r="F2841">
        <v>8.9700000000000006</v>
      </c>
      <c r="G2841">
        <v>68.442742152357795</v>
      </c>
      <c r="H2841">
        <v>1.4368893148037101</v>
      </c>
      <c r="I2841">
        <v>-4.5466607198370896</v>
      </c>
      <c r="J2841">
        <v>17.7261327262893</v>
      </c>
      <c r="K2841">
        <v>6.53973688048199</v>
      </c>
      <c r="L2841">
        <v>6.5478382927773602</v>
      </c>
      <c r="M2841">
        <v>73.100129444494002</v>
      </c>
      <c r="N2841">
        <v>2.5074731666555201</v>
      </c>
      <c r="O2841">
        <v>27.870680044593001</v>
      </c>
      <c r="P2841">
        <v>118.24817518248101</v>
      </c>
      <c r="Q2841">
        <v>1.4210206220551001E-2</v>
      </c>
    </row>
    <row r="2842" spans="1:17" hidden="1" x14ac:dyDescent="0.3">
      <c r="A2842" t="s">
        <v>5846</v>
      </c>
      <c r="B2842" t="s">
        <v>5847</v>
      </c>
      <c r="C2842" t="str">
        <f>IFERROR(VLOOKUP(Table1[[#This Row],[Ticker]],[1]!Table1[[Symbol]:[Industry]],2,FALSE),"-")</f>
        <v>-</v>
      </c>
      <c r="E2842">
        <v>100.9097562</v>
      </c>
      <c r="F2842">
        <v>60.13</v>
      </c>
      <c r="G2842">
        <v>-35.292049371907403</v>
      </c>
      <c r="H2842">
        <v>-0.16024036371693201</v>
      </c>
      <c r="I2842">
        <v>-20.531302038435999</v>
      </c>
      <c r="J2842">
        <v>-3.98780602240064</v>
      </c>
      <c r="K2842">
        <v>58.607205426023597</v>
      </c>
      <c r="M2842">
        <v>54.833852973588598</v>
      </c>
      <c r="N2842">
        <v>0.81768414067684103</v>
      </c>
      <c r="O2842">
        <v>27.656743721935801</v>
      </c>
      <c r="P2842">
        <v>54.179487179487197</v>
      </c>
    </row>
    <row r="2843" spans="1:17" hidden="1" x14ac:dyDescent="0.3">
      <c r="A2843" t="s">
        <v>5848</v>
      </c>
      <c r="B2843" t="s">
        <v>5849</v>
      </c>
      <c r="C2843" t="str">
        <f>IFERROR(VLOOKUP(Table1[[#This Row],[Ticker]],[1]!Table1[[Symbol]:[Industry]],2,FALSE),"-")</f>
        <v>-</v>
      </c>
      <c r="D2843" t="s">
        <v>613</v>
      </c>
      <c r="E2843">
        <v>100.493270352</v>
      </c>
      <c r="F2843">
        <v>4.46</v>
      </c>
      <c r="G2843">
        <v>-42.750139040523401</v>
      </c>
      <c r="H2843">
        <v>-13.154868304329</v>
      </c>
      <c r="I2843">
        <v>4.8918011741407996</v>
      </c>
      <c r="J2843">
        <v>-4.7490766700715001</v>
      </c>
      <c r="K2843">
        <v>4.3567515907950201</v>
      </c>
      <c r="L2843">
        <v>4.6014426210029296</v>
      </c>
      <c r="M2843">
        <v>45.789455254744098</v>
      </c>
      <c r="N2843">
        <v>0.70388359758321495</v>
      </c>
      <c r="O2843">
        <v>26.6816143497757</v>
      </c>
      <c r="P2843">
        <v>82.040816326530603</v>
      </c>
      <c r="Q2843">
        <v>0.13324015779026299</v>
      </c>
    </row>
    <row r="2844" spans="1:17" hidden="1" x14ac:dyDescent="0.3">
      <c r="A2844" t="s">
        <v>5850</v>
      </c>
      <c r="B2844" t="s">
        <v>5851</v>
      </c>
      <c r="C2844" t="str">
        <f>IFERROR(VLOOKUP(Table1[[#This Row],[Ticker]],[1]!Table1[[Symbol]:[Industry]],2,FALSE),"-")</f>
        <v>-</v>
      </c>
      <c r="E2844">
        <v>100.384072703999</v>
      </c>
      <c r="F2844">
        <v>1.51</v>
      </c>
      <c r="G2844">
        <v>-46.239417792959998</v>
      </c>
      <c r="H2844">
        <v>-16.501874046740902</v>
      </c>
      <c r="I2844">
        <v>8.8889151712547996</v>
      </c>
      <c r="J2844">
        <v>-1.0781825269321299</v>
      </c>
      <c r="K2844">
        <v>1.56750215304939</v>
      </c>
      <c r="L2844">
        <v>1.69012685210542</v>
      </c>
      <c r="M2844">
        <v>44.3497412746527</v>
      </c>
      <c r="N2844">
        <v>0.852659817254523</v>
      </c>
      <c r="O2844">
        <v>105.298013245033</v>
      </c>
      <c r="P2844">
        <v>67.7777777777777</v>
      </c>
      <c r="Q2844">
        <v>-4.3994030417258002E-2</v>
      </c>
    </row>
    <row r="2845" spans="1:17" hidden="1" x14ac:dyDescent="0.3">
      <c r="A2845" t="s">
        <v>5852</v>
      </c>
      <c r="B2845" t="s">
        <v>5853</v>
      </c>
      <c r="C2845" t="str">
        <f>IFERROR(VLOOKUP(Table1[[#This Row],[Ticker]],[1]!Table1[[Symbol]:[Industry]],2,FALSE),"-")</f>
        <v>-</v>
      </c>
      <c r="E2845">
        <v>100.26551745</v>
      </c>
      <c r="F2845">
        <v>64.290000000000006</v>
      </c>
      <c r="G2845">
        <v>68.575202620267007</v>
      </c>
      <c r="H2845">
        <v>-1.6366018784366201</v>
      </c>
      <c r="I2845">
        <v>-10.7809617127074</v>
      </c>
      <c r="J2845">
        <v>3.3674164881688902</v>
      </c>
      <c r="K2845">
        <v>63.433415403779001</v>
      </c>
      <c r="L2845">
        <v>58.658155019486301</v>
      </c>
      <c r="M2845">
        <v>57.458230240619898</v>
      </c>
      <c r="N2845">
        <v>1.0935784733918199</v>
      </c>
      <c r="O2845">
        <v>26.815990045107998</v>
      </c>
      <c r="P2845">
        <v>117.93220338982999</v>
      </c>
      <c r="Q2845">
        <v>0.12161730806400201</v>
      </c>
    </row>
    <row r="2846" spans="1:17" hidden="1" x14ac:dyDescent="0.3">
      <c r="A2846" t="s">
        <v>5854</v>
      </c>
      <c r="B2846" t="s">
        <v>5855</v>
      </c>
      <c r="C2846" t="str">
        <f>IFERROR(VLOOKUP(Table1[[#This Row],[Ticker]],[1]!Table1[[Symbol]:[Industry]],2,FALSE),"-")</f>
        <v>-</v>
      </c>
      <c r="E2846">
        <v>100.23444345599999</v>
      </c>
      <c r="F2846">
        <v>44.68</v>
      </c>
      <c r="G2846">
        <v>21.9893773353566</v>
      </c>
      <c r="H2846">
        <v>-42.288611934796897</v>
      </c>
      <c r="I2846">
        <v>7.7984758947690098</v>
      </c>
      <c r="J2846">
        <v>-16.105468222024101</v>
      </c>
      <c r="K2846">
        <v>56.231782929188299</v>
      </c>
      <c r="L2846">
        <v>49.7091653506629</v>
      </c>
      <c r="M2846">
        <v>17.7112938409131</v>
      </c>
      <c r="N2846">
        <v>2.0112318059737802</v>
      </c>
      <c r="O2846">
        <v>67.860340196956102</v>
      </c>
      <c r="P2846">
        <v>85.202072538860094</v>
      </c>
      <c r="Q2846">
        <v>0.21754371588797</v>
      </c>
    </row>
    <row r="2847" spans="1:17" hidden="1" x14ac:dyDescent="0.3">
      <c r="A2847" t="s">
        <v>5856</v>
      </c>
      <c r="B2847" t="s">
        <v>5857</v>
      </c>
      <c r="C2847" t="str">
        <f>IFERROR(VLOOKUP(Table1[[#This Row],[Ticker]],[1]!Table1[[Symbol]:[Industry]],2,FALSE),"-")</f>
        <v>-</v>
      </c>
      <c r="E2847">
        <v>100.05</v>
      </c>
      <c r="F2847">
        <v>667</v>
      </c>
      <c r="G2847">
        <v>14.974516642368901</v>
      </c>
      <c r="H2847">
        <v>5.4774353869029797</v>
      </c>
      <c r="I2847">
        <v>-18.697859510955499</v>
      </c>
      <c r="J2847">
        <v>7.5793733695025702</v>
      </c>
      <c r="K2847">
        <v>619.242901333026</v>
      </c>
      <c r="M2847">
        <v>87.193857240282696</v>
      </c>
      <c r="N2847">
        <v>0.216583891168214</v>
      </c>
      <c r="O2847">
        <v>14.542728635682099</v>
      </c>
      <c r="P2847">
        <v>40.687618645855302</v>
      </c>
    </row>
    <row r="2848" spans="1:17" hidden="1" x14ac:dyDescent="0.3">
      <c r="A2848" t="s">
        <v>5858</v>
      </c>
      <c r="B2848" t="s">
        <v>5859</v>
      </c>
      <c r="C2848" t="str">
        <f>IFERROR(VLOOKUP(Table1[[#This Row],[Ticker]],[1]!Table1[[Symbol]:[Industry]],2,FALSE),"-")</f>
        <v>-</v>
      </c>
      <c r="D2848" t="s">
        <v>613</v>
      </c>
      <c r="E2848">
        <v>100.0248</v>
      </c>
      <c r="F2848">
        <v>178.5</v>
      </c>
      <c r="G2848">
        <v>-14.843536786094999</v>
      </c>
      <c r="H2848">
        <v>4.4869163679828503</v>
      </c>
      <c r="I2848">
        <v>0.61014532998496096</v>
      </c>
      <c r="J2848">
        <v>-2.1923424718873199</v>
      </c>
      <c r="K2848">
        <v>165.81898156850201</v>
      </c>
      <c r="L2848">
        <v>163.00703603693299</v>
      </c>
      <c r="M2848">
        <v>53.269858833787701</v>
      </c>
      <c r="N2848">
        <v>0.89901142624918495</v>
      </c>
      <c r="O2848">
        <v>20.168067226890699</v>
      </c>
      <c r="P2848">
        <v>33.7078651685393</v>
      </c>
      <c r="Q2848">
        <v>8.6401497649740006E-2</v>
      </c>
    </row>
    <row r="2849" spans="1:17" hidden="1" x14ac:dyDescent="0.3">
      <c r="A2849" t="s">
        <v>5860</v>
      </c>
      <c r="B2849" t="s">
        <v>5861</v>
      </c>
      <c r="C2849" t="str">
        <f>IFERROR(VLOOKUP(Table1[[#This Row],[Ticker]],[1]!Table1[[Symbol]:[Industry]],2,FALSE),"-")</f>
        <v>-</v>
      </c>
      <c r="E2849">
        <v>100.007769294</v>
      </c>
      <c r="F2849">
        <v>50.22</v>
      </c>
      <c r="G2849">
        <v>33.9181758096096</v>
      </c>
      <c r="H2849">
        <v>-13.0205379411893</v>
      </c>
      <c r="I2849">
        <v>64.030223727197495</v>
      </c>
      <c r="J2849">
        <v>-4.8181840332965304</v>
      </c>
      <c r="K2849">
        <v>46.708957733665898</v>
      </c>
      <c r="L2849">
        <v>40.2267270766229</v>
      </c>
      <c r="M2849">
        <v>43.948890192064297</v>
      </c>
      <c r="N2849">
        <v>1.2685803330260399</v>
      </c>
      <c r="O2849">
        <v>5.7347670250896101</v>
      </c>
      <c r="P2849">
        <v>115.536480686695</v>
      </c>
      <c r="Q2849">
        <v>0.18395684791210901</v>
      </c>
    </row>
    <row r="2850" spans="1:17" hidden="1" x14ac:dyDescent="0.3">
      <c r="A2850" t="s">
        <v>5862</v>
      </c>
      <c r="B2850" t="s">
        <v>5863</v>
      </c>
      <c r="C2850" t="str">
        <f>IFERROR(VLOOKUP(Table1[[#This Row],[Ticker]],[1]!Table1[[Symbol]:[Industry]],2,FALSE),"-")</f>
        <v>-</v>
      </c>
      <c r="D2850" t="s">
        <v>659</v>
      </c>
      <c r="E2850">
        <v>99.974999999999994</v>
      </c>
      <c r="F2850">
        <v>22.26</v>
      </c>
      <c r="G2850">
        <v>-40.4257456816473</v>
      </c>
      <c r="H2850">
        <v>-6.1155308302090301</v>
      </c>
      <c r="I2850">
        <v>-44.205727983358301</v>
      </c>
      <c r="J2850">
        <v>1.69027094574667</v>
      </c>
      <c r="K2850">
        <v>21.750430628021</v>
      </c>
      <c r="L2850">
        <v>26.029973495372499</v>
      </c>
      <c r="M2850">
        <v>66.752526748829297</v>
      </c>
      <c r="N2850">
        <v>0.369392152342161</v>
      </c>
      <c r="O2850">
        <v>83.737646001796904</v>
      </c>
      <c r="P2850">
        <v>17.157894736842099</v>
      </c>
      <c r="Q2850">
        <v>-0.114055100107275</v>
      </c>
    </row>
    <row r="2851" spans="1:17" hidden="1" x14ac:dyDescent="0.3">
      <c r="A2851" t="s">
        <v>5864</v>
      </c>
      <c r="B2851" t="s">
        <v>5865</v>
      </c>
      <c r="C2851" t="str">
        <f>IFERROR(VLOOKUP(Table1[[#This Row],[Ticker]],[1]!Table1[[Symbol]:[Industry]],2,FALSE),"-")</f>
        <v>-</v>
      </c>
      <c r="E2851">
        <v>99.751284999999996</v>
      </c>
      <c r="F2851">
        <v>107</v>
      </c>
      <c r="G2851">
        <v>41.474397996513602</v>
      </c>
      <c r="H2851">
        <v>-20.076041863890701</v>
      </c>
      <c r="I2851">
        <v>45.732372229970302</v>
      </c>
      <c r="J2851">
        <v>-5.2139059584302103</v>
      </c>
      <c r="K2851">
        <v>114.512025039204</v>
      </c>
      <c r="L2851">
        <v>94.619032366714293</v>
      </c>
      <c r="M2851">
        <v>27.647071126579</v>
      </c>
      <c r="N2851">
        <v>1.0171646535282799</v>
      </c>
      <c r="O2851">
        <v>20.700934579439199</v>
      </c>
      <c r="P2851">
        <v>96.258253851797406</v>
      </c>
      <c r="Q2851">
        <v>5.4251971419467998E-2</v>
      </c>
    </row>
    <row r="2852" spans="1:17" hidden="1" x14ac:dyDescent="0.3">
      <c r="A2852" t="s">
        <v>5866</v>
      </c>
      <c r="B2852" t="s">
        <v>5867</v>
      </c>
      <c r="C2852" t="str">
        <f>IFERROR(VLOOKUP(Table1[[#This Row],[Ticker]],[1]!Table1[[Symbol]:[Industry]],2,FALSE),"-")</f>
        <v>-</v>
      </c>
      <c r="D2852" t="s">
        <v>613</v>
      </c>
      <c r="E2852">
        <v>99.692691744000001</v>
      </c>
      <c r="F2852">
        <v>3.34</v>
      </c>
      <c r="G2852">
        <v>-4.7284150486501799</v>
      </c>
      <c r="H2852">
        <v>1.78454723380346</v>
      </c>
      <c r="I2852">
        <v>-7.7269724572910699</v>
      </c>
      <c r="J2852">
        <v>-1.8805726250968799</v>
      </c>
      <c r="K2852">
        <v>3.2299109713243701</v>
      </c>
      <c r="L2852">
        <v>3.3838783140025299</v>
      </c>
      <c r="M2852">
        <v>60.988785179918203</v>
      </c>
      <c r="N2852">
        <v>1.6389357058593399</v>
      </c>
      <c r="O2852">
        <v>47.152503503631003</v>
      </c>
      <c r="P2852">
        <v>77.278373800112902</v>
      </c>
      <c r="Q2852">
        <v>-5.9513757821722003E-2</v>
      </c>
    </row>
    <row r="2853" spans="1:17" hidden="1" x14ac:dyDescent="0.3">
      <c r="A2853" t="s">
        <v>5868</v>
      </c>
      <c r="B2853" t="s">
        <v>5869</v>
      </c>
      <c r="C2853" t="str">
        <f>IFERROR(VLOOKUP(Table1[[#This Row],[Ticker]],[1]!Table1[[Symbol]:[Industry]],2,FALSE),"-")</f>
        <v>-</v>
      </c>
      <c r="D2853" t="s">
        <v>5870</v>
      </c>
      <c r="E2853">
        <v>99.268182999999993</v>
      </c>
      <c r="F2853">
        <v>83.55</v>
      </c>
      <c r="G2853">
        <v>-77.116610775416206</v>
      </c>
      <c r="H2853">
        <v>-11.0772087029851</v>
      </c>
      <c r="I2853">
        <v>-62.092705547207999</v>
      </c>
      <c r="J2853">
        <v>-3.5644775425347399</v>
      </c>
      <c r="K2853">
        <v>87.599069814822798</v>
      </c>
      <c r="M2853">
        <v>46.892326844501</v>
      </c>
      <c r="N2853">
        <v>1.07291185971389</v>
      </c>
      <c r="O2853">
        <v>121.424296828246</v>
      </c>
      <c r="P2853">
        <v>9.9342105263157698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5437</v>
      </c>
      <c r="E2854">
        <v>99.179791199999997</v>
      </c>
      <c r="F2854">
        <v>36.840000000000003</v>
      </c>
      <c r="G2854">
        <v>5.3901008434887103</v>
      </c>
      <c r="H2854">
        <v>-16.510290964746101</v>
      </c>
      <c r="I2854">
        <v>-14.132380951223899</v>
      </c>
      <c r="J2854">
        <v>-5.0206423002425797</v>
      </c>
      <c r="K2854">
        <v>37.832549837932497</v>
      </c>
      <c r="L2854">
        <v>35.853105714483902</v>
      </c>
      <c r="M2854">
        <v>34.680691102531</v>
      </c>
      <c r="N2854">
        <v>0.94132503492765696</v>
      </c>
      <c r="O2854">
        <v>38.165038002171499</v>
      </c>
      <c r="P2854">
        <v>41.149425287356301</v>
      </c>
      <c r="Q2854">
        <v>-5.5130012001824998E-2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613</v>
      </c>
      <c r="E2855">
        <v>98.796499999999995</v>
      </c>
      <c r="F2855">
        <v>8.0500000000000007</v>
      </c>
      <c r="G2855">
        <v>-48.189292479676801</v>
      </c>
      <c r="H2855">
        <v>13.0859343712561</v>
      </c>
      <c r="I2855">
        <v>-27.962663948365499</v>
      </c>
      <c r="J2855">
        <v>3.1967226551753898</v>
      </c>
      <c r="K2855">
        <v>6.9321900525018902</v>
      </c>
      <c r="L2855">
        <v>9.0609793555809794</v>
      </c>
      <c r="M2855">
        <v>67.751588372599599</v>
      </c>
      <c r="N2855">
        <v>2.3069544244483802</v>
      </c>
      <c r="O2855">
        <v>35.403726708074501</v>
      </c>
      <c r="P2855">
        <v>38.793103448275801</v>
      </c>
      <c r="Q2855">
        <v>-0.18252193271004499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46</v>
      </c>
      <c r="E2856">
        <v>98.767300000000006</v>
      </c>
      <c r="F2856">
        <v>23.26</v>
      </c>
      <c r="G2856">
        <v>223.53614724576201</v>
      </c>
      <c r="H2856">
        <v>58.5820519065893</v>
      </c>
      <c r="I2856">
        <v>208.99262469724701</v>
      </c>
      <c r="J2856">
        <v>-16.411161533044201</v>
      </c>
      <c r="K2856">
        <v>16.3160918549626</v>
      </c>
      <c r="L2856">
        <v>11.068450441274701</v>
      </c>
      <c r="M2856">
        <v>60.366687206391397</v>
      </c>
      <c r="N2856">
        <v>3.3592991876627298</v>
      </c>
      <c r="O2856">
        <v>16.766981943250201</v>
      </c>
      <c r="P2856">
        <v>325.22851919561202</v>
      </c>
      <c r="Q2856">
        <v>5.0823367866654999E-2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46</v>
      </c>
      <c r="E2857">
        <v>98.748653849999997</v>
      </c>
      <c r="F2857">
        <v>0.71</v>
      </c>
      <c r="G2857">
        <v>51.786897996513503</v>
      </c>
      <c r="H2857">
        <v>-23.5385000178841</v>
      </c>
      <c r="I2857">
        <v>66.547645329984903</v>
      </c>
      <c r="J2857">
        <v>0.41191749348019502</v>
      </c>
      <c r="K2857">
        <v>0.67395320344341103</v>
      </c>
      <c r="L2857">
        <v>0.57135467238473903</v>
      </c>
      <c r="M2857">
        <v>37.158495032934901</v>
      </c>
      <c r="N2857">
        <v>0.30465068165819098</v>
      </c>
      <c r="O2857">
        <v>33.802816901408399</v>
      </c>
      <c r="P2857">
        <v>136.666666666666</v>
      </c>
      <c r="Q2857">
        <v>9.2844920279355994E-2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D2858" t="s">
        <v>129</v>
      </c>
      <c r="E2858">
        <v>98.512128000000004</v>
      </c>
      <c r="F2858">
        <v>91.61</v>
      </c>
      <c r="G2858">
        <v>89.384338710296106</v>
      </c>
      <c r="H2858">
        <v>-17.317911782589899</v>
      </c>
      <c r="I2858">
        <v>1.5491803907733499</v>
      </c>
      <c r="J2858">
        <v>2.3002902948203201</v>
      </c>
      <c r="K2858">
        <v>90.199698132283004</v>
      </c>
      <c r="L2858">
        <v>75.557402497677401</v>
      </c>
      <c r="M2858">
        <v>50.348756289737999</v>
      </c>
      <c r="N2858">
        <v>0.388450842145874</v>
      </c>
      <c r="O2858">
        <v>25.4229887566859</v>
      </c>
      <c r="P2858">
        <v>153.06629834254099</v>
      </c>
      <c r="Q2858">
        <v>0.106692264381695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21</v>
      </c>
      <c r="E2859">
        <v>98.389296999999999</v>
      </c>
      <c r="F2859">
        <v>83.05</v>
      </c>
      <c r="G2859">
        <v>-87.695248947867199</v>
      </c>
      <c r="H2859">
        <v>-15.274530745022901</v>
      </c>
      <c r="I2859">
        <v>-50.109863827524201</v>
      </c>
      <c r="J2859">
        <v>-12.266853011377201</v>
      </c>
      <c r="K2859">
        <v>93.102212311312698</v>
      </c>
      <c r="L2859">
        <v>128.91210286652699</v>
      </c>
      <c r="M2859">
        <v>32.367136586398701</v>
      </c>
      <c r="N2859">
        <v>0.893940326921009</v>
      </c>
      <c r="O2859">
        <v>188.98254063816901</v>
      </c>
      <c r="P2859">
        <v>3.8124999999999898</v>
      </c>
      <c r="Q2859">
        <v>-4.8663639410642001E-2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E2860">
        <v>98.080124999999995</v>
      </c>
      <c r="F2860">
        <v>297.39999999999998</v>
      </c>
      <c r="G2860">
        <v>982.495853220394</v>
      </c>
      <c r="H2860">
        <v>12.024419985798099</v>
      </c>
      <c r="I2860">
        <v>443.48463265287802</v>
      </c>
      <c r="J2860">
        <v>-2.9932519597079001</v>
      </c>
      <c r="K2860">
        <v>257.30260045484999</v>
      </c>
      <c r="L2860">
        <v>155.173749296376</v>
      </c>
      <c r="M2860">
        <v>67.4304359032554</v>
      </c>
      <c r="N2860">
        <v>1.43741138431944</v>
      </c>
      <c r="O2860">
        <v>5.5648957632817799</v>
      </c>
      <c r="P2860">
        <v>1308.8109900520999</v>
      </c>
      <c r="Q2860">
        <v>0.188532038583791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E2861">
        <v>97.95</v>
      </c>
      <c r="F2861">
        <v>171.4</v>
      </c>
      <c r="G2861">
        <v>156.194792733355</v>
      </c>
      <c r="H2861">
        <v>-14.3122299644081</v>
      </c>
      <c r="I2861">
        <v>161.84726334685499</v>
      </c>
      <c r="J2861">
        <v>0.90158716149608598</v>
      </c>
      <c r="K2861">
        <v>152.65260581065101</v>
      </c>
      <c r="L2861">
        <v>108.103664300706</v>
      </c>
      <c r="M2861">
        <v>55.130075695844297</v>
      </c>
      <c r="N2861">
        <v>1.7831906332597001</v>
      </c>
      <c r="O2861">
        <v>8.8973162193698805</v>
      </c>
      <c r="P2861">
        <v>224.92890995260601</v>
      </c>
      <c r="Q2861">
        <v>0.130465803711041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D2862" t="s">
        <v>535</v>
      </c>
      <c r="E2862">
        <v>97.876499999999993</v>
      </c>
      <c r="F2862">
        <v>142.30000000000001</v>
      </c>
      <c r="G2862">
        <v>103.58112938549201</v>
      </c>
      <c r="H2862">
        <v>9.2205809240550707</v>
      </c>
      <c r="I2862">
        <v>78.907551934387897</v>
      </c>
      <c r="J2862">
        <v>-4.1315955341047097</v>
      </c>
      <c r="K2862">
        <v>127.734824797728</v>
      </c>
      <c r="L2862">
        <v>100.85566179871699</v>
      </c>
      <c r="M2862">
        <v>59.010792297899499</v>
      </c>
      <c r="N2862">
        <v>1.7252628637125</v>
      </c>
      <c r="O2862">
        <v>19.536191145467299</v>
      </c>
      <c r="P2862">
        <v>148.34205933682301</v>
      </c>
      <c r="Q2862">
        <v>0.10982643399200399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D2863" t="s">
        <v>230</v>
      </c>
      <c r="E2863">
        <v>97.874080000000006</v>
      </c>
      <c r="F2863">
        <v>96.75</v>
      </c>
      <c r="G2863">
        <v>57.525534360149997</v>
      </c>
      <c r="H2863">
        <v>-6.5470784492566398</v>
      </c>
      <c r="I2863">
        <v>-7.7523546700150296</v>
      </c>
      <c r="J2863">
        <v>-16.248920988083299</v>
      </c>
      <c r="K2863">
        <v>99.223991644840694</v>
      </c>
      <c r="L2863">
        <v>93.128506659680298</v>
      </c>
      <c r="M2863">
        <v>50.521736535467802</v>
      </c>
      <c r="N2863">
        <v>2.83011214507277</v>
      </c>
      <c r="O2863">
        <v>28.062015503875902</v>
      </c>
      <c r="P2863">
        <v>92.729083665338607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227</v>
      </c>
      <c r="E2864">
        <v>97.609511400000002</v>
      </c>
      <c r="F2864">
        <v>74.48</v>
      </c>
      <c r="G2864">
        <v>44.138665385339102</v>
      </c>
      <c r="H2864">
        <v>-2.9735328790507598</v>
      </c>
      <c r="I2864">
        <v>24.7124905030268</v>
      </c>
      <c r="J2864">
        <v>-7.4054973285205596</v>
      </c>
      <c r="K2864">
        <v>74.845755268286993</v>
      </c>
      <c r="L2864">
        <v>64.397062858028605</v>
      </c>
      <c r="M2864">
        <v>44.133116782635497</v>
      </c>
      <c r="N2864">
        <v>0.72294572338820096</v>
      </c>
      <c r="O2864">
        <v>15.977443609022499</v>
      </c>
      <c r="P2864">
        <v>105.46206896551701</v>
      </c>
      <c r="Q2864">
        <v>3.9062017161405997E-2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E2865">
        <v>97.570488040000001</v>
      </c>
      <c r="F2865">
        <v>12.4</v>
      </c>
      <c r="G2865">
        <v>-8.2888595792439492</v>
      </c>
      <c r="H2865">
        <v>-2.1833647133182099</v>
      </c>
      <c r="I2865">
        <v>-35.157733643120103</v>
      </c>
      <c r="J2865">
        <v>-2.2319643007669798</v>
      </c>
      <c r="K2865">
        <v>11.379450306567801</v>
      </c>
      <c r="L2865">
        <v>11.8665715852764</v>
      </c>
      <c r="M2865">
        <v>65.475050043560998</v>
      </c>
      <c r="N2865">
        <v>1.1414375599700299</v>
      </c>
      <c r="O2865">
        <v>59.193548387096698</v>
      </c>
      <c r="P2865">
        <v>31.078224101479901</v>
      </c>
      <c r="Q2865">
        <v>0.16111448196733899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535</v>
      </c>
      <c r="E2866">
        <v>97.483535751999995</v>
      </c>
      <c r="F2866">
        <v>17.61</v>
      </c>
      <c r="G2866">
        <v>-33.994352003486298</v>
      </c>
      <c r="H2866">
        <v>-9.5017742164524002</v>
      </c>
      <c r="I2866">
        <v>-32.336283241443603</v>
      </c>
      <c r="J2866">
        <v>-1.5561460937737901</v>
      </c>
      <c r="K2866">
        <v>20.6877850251702</v>
      </c>
      <c r="L2866">
        <v>24.8654757980634</v>
      </c>
      <c r="M2866">
        <v>50.914014117358697</v>
      </c>
      <c r="N2866">
        <v>0.50557537328084101</v>
      </c>
      <c r="O2866">
        <v>198.40999432140799</v>
      </c>
      <c r="P2866">
        <v>7.0516717325227898</v>
      </c>
      <c r="Q2866">
        <v>6.5937711783150998E-2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184</v>
      </c>
      <c r="E2867">
        <v>97.454308302000001</v>
      </c>
      <c r="F2867">
        <v>91.76</v>
      </c>
      <c r="G2867">
        <v>118.577102291956</v>
      </c>
      <c r="H2867">
        <v>9.1967759106691407</v>
      </c>
      <c r="I2867">
        <v>37.143190843219301</v>
      </c>
      <c r="J2867">
        <v>-3.5392648101048501</v>
      </c>
      <c r="K2867">
        <v>84.378598970660605</v>
      </c>
      <c r="L2867">
        <v>72.627481824570296</v>
      </c>
      <c r="M2867">
        <v>66.432232725375798</v>
      </c>
      <c r="N2867">
        <v>1.0984296607392201</v>
      </c>
      <c r="O2867">
        <v>8.7619877942458402</v>
      </c>
      <c r="P2867">
        <v>154.888888888888</v>
      </c>
      <c r="Q2867">
        <v>0.148982680046397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E2868">
        <v>97.202160000000006</v>
      </c>
      <c r="F2868">
        <v>82.23</v>
      </c>
      <c r="G2868">
        <v>102.957643269038</v>
      </c>
      <c r="H2868">
        <v>35.249684783933603</v>
      </c>
      <c r="I2868">
        <v>44.580083385592999</v>
      </c>
      <c r="J2868">
        <v>4.0686366917217001</v>
      </c>
      <c r="K2868">
        <v>68.780674845393406</v>
      </c>
      <c r="L2868">
        <v>60.437265961986199</v>
      </c>
      <c r="M2868">
        <v>86.258657908189406</v>
      </c>
      <c r="N2868">
        <v>1.0183919183366701</v>
      </c>
      <c r="O2868">
        <v>10.726012404232</v>
      </c>
      <c r="P2868">
        <v>165.258064516129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D2869" t="s">
        <v>535</v>
      </c>
      <c r="E2869">
        <v>97.066056360000005</v>
      </c>
      <c r="F2869">
        <v>8.66</v>
      </c>
      <c r="G2869">
        <v>-37.357637243527201</v>
      </c>
      <c r="H2869">
        <v>-7.9528675348023503</v>
      </c>
      <c r="I2869">
        <v>-17.532721444556501</v>
      </c>
      <c r="J2869">
        <v>-0.32015660630000498</v>
      </c>
      <c r="K2869">
        <v>9.1699638130690406</v>
      </c>
      <c r="L2869">
        <v>9.5148409247478796</v>
      </c>
      <c r="M2869">
        <v>56.515659951480899</v>
      </c>
      <c r="N2869">
        <v>1.1928175556662299</v>
      </c>
      <c r="O2869">
        <v>65.935334872979197</v>
      </c>
      <c r="P2869">
        <v>13.7976346911957</v>
      </c>
      <c r="Q2869">
        <v>0.196114078563178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E2870">
        <v>96.873209399999993</v>
      </c>
      <c r="F2870">
        <v>237.15</v>
      </c>
      <c r="G2870">
        <v>-3.2067081415937899</v>
      </c>
      <c r="H2870">
        <v>-3.0456895603677498</v>
      </c>
      <c r="I2870">
        <v>4.47719023142084</v>
      </c>
      <c r="J2870">
        <v>-7.9591695801073996</v>
      </c>
      <c r="K2870">
        <v>221.60112676550199</v>
      </c>
      <c r="L2870">
        <v>197.93124870059401</v>
      </c>
      <c r="M2870">
        <v>47.676040638066297</v>
      </c>
      <c r="N2870">
        <v>2.5077626269162399</v>
      </c>
      <c r="O2870">
        <v>18.7012439384355</v>
      </c>
      <c r="P2870">
        <v>67.537972447898198</v>
      </c>
      <c r="Q2870">
        <v>0.170351928981579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D2871" t="s">
        <v>129</v>
      </c>
      <c r="E2871">
        <v>96.645404204999906</v>
      </c>
      <c r="F2871">
        <v>40.1</v>
      </c>
      <c r="G2871">
        <v>-72.949944108749506</v>
      </c>
      <c r="H2871">
        <v>-7.06791178258998</v>
      </c>
      <c r="I2871">
        <v>-32.555482724755898</v>
      </c>
      <c r="J2871">
        <v>-6.1010910624827899</v>
      </c>
      <c r="K2871">
        <v>41.185774384416497</v>
      </c>
      <c r="M2871">
        <v>37.177296501175597</v>
      </c>
      <c r="N2871">
        <v>1.1839469070874</v>
      </c>
      <c r="O2871">
        <v>99.501246882792998</v>
      </c>
      <c r="P2871">
        <v>23.195084485407001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378</v>
      </c>
      <c r="E2872">
        <v>96.505488423000003</v>
      </c>
      <c r="F2872">
        <v>104.4</v>
      </c>
      <c r="G2872">
        <v>-41.538017828402197</v>
      </c>
      <c r="H2872">
        <v>-0.10460019846332901</v>
      </c>
      <c r="I2872">
        <v>-31.196816090946999</v>
      </c>
      <c r="J2872">
        <v>-9.8940406385648902</v>
      </c>
      <c r="K2872">
        <v>102.08524977480801</v>
      </c>
      <c r="L2872">
        <v>112.257670108032</v>
      </c>
      <c r="M2872">
        <v>48.4772335406088</v>
      </c>
      <c r="N2872">
        <v>2.4231856016918898</v>
      </c>
      <c r="O2872">
        <v>38.8888888888888</v>
      </c>
      <c r="P2872">
        <v>17.303370786516801</v>
      </c>
      <c r="Q2872">
        <v>-2.8416617596535999E-2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E2873">
        <v>96.45105015</v>
      </c>
      <c r="F2873">
        <v>8.0299999999999994</v>
      </c>
      <c r="G2873">
        <v>128.40082204714599</v>
      </c>
      <c r="H2873">
        <v>53.5203235115276</v>
      </c>
      <c r="I2873">
        <v>81.613592572191095</v>
      </c>
      <c r="J2873">
        <v>15.3550933875475</v>
      </c>
      <c r="K2873">
        <v>5.6859067637052902</v>
      </c>
      <c r="L2873">
        <v>4.6249580781594002</v>
      </c>
      <c r="M2873">
        <v>89.182777582347697</v>
      </c>
      <c r="N2873">
        <v>2.04197495452906</v>
      </c>
      <c r="O2873">
        <v>3.9850560398505501</v>
      </c>
      <c r="P2873">
        <v>173.12925170067999</v>
      </c>
      <c r="Q2873">
        <v>7.8775554377368995E-2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D2874" t="s">
        <v>302</v>
      </c>
      <c r="E2874">
        <v>96.392702700000001</v>
      </c>
      <c r="F2874">
        <v>127.4</v>
      </c>
      <c r="G2874">
        <v>13.3395065972558</v>
      </c>
      <c r="H2874">
        <v>-12.049324421995101</v>
      </c>
      <c r="I2874">
        <v>-19.887308208256599</v>
      </c>
      <c r="J2874">
        <v>-6.7562961525057998</v>
      </c>
      <c r="K2874">
        <v>137.810713082299</v>
      </c>
      <c r="L2874">
        <v>131.12002301414699</v>
      </c>
      <c r="M2874">
        <v>32.178713048497201</v>
      </c>
      <c r="N2874">
        <v>0.90217042430485594</v>
      </c>
      <c r="O2874">
        <v>32.731554160125498</v>
      </c>
      <c r="P2874">
        <v>57.946937763451501</v>
      </c>
      <c r="Q2874">
        <v>8.6213048601285994E-2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140</v>
      </c>
      <c r="E2875">
        <v>96.39</v>
      </c>
      <c r="F2875">
        <v>84.86</v>
      </c>
      <c r="G2875">
        <v>-38.810900262574897</v>
      </c>
      <c r="H2875">
        <v>3.1172734025951998</v>
      </c>
      <c r="I2875">
        <v>3.1527952560303998</v>
      </c>
      <c r="J2875">
        <v>-7.7011616933494897</v>
      </c>
      <c r="K2875">
        <v>85.5189921962791</v>
      </c>
      <c r="L2875">
        <v>82.347755570818904</v>
      </c>
      <c r="M2875">
        <v>48.168184456156901</v>
      </c>
      <c r="N2875">
        <v>2.2355651383150499</v>
      </c>
      <c r="O2875">
        <v>28.6236153664859</v>
      </c>
      <c r="P2875">
        <v>67.508882747729899</v>
      </c>
      <c r="Q2875">
        <v>0.14787562587806199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E2876">
        <v>96.287999999999997</v>
      </c>
      <c r="F2876">
        <v>70.19</v>
      </c>
      <c r="G2876">
        <v>-43.6195347520243</v>
      </c>
      <c r="H2876">
        <v>-9.9111850142127196</v>
      </c>
      <c r="I2876">
        <v>-28.858787418553</v>
      </c>
      <c r="J2876">
        <v>-13.534252278776499</v>
      </c>
      <c r="M2876">
        <v>44.122292230641897</v>
      </c>
      <c r="O2876">
        <v>28.223393645818401</v>
      </c>
      <c r="P2876">
        <v>11.412698412698401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230</v>
      </c>
      <c r="E2877">
        <v>96.090625000000003</v>
      </c>
      <c r="F2877">
        <v>164.8</v>
      </c>
      <c r="G2877">
        <v>28.4496669394509</v>
      </c>
      <c r="H2877">
        <v>-4.64777625500043</v>
      </c>
      <c r="I2877">
        <v>-29.830031263664999</v>
      </c>
      <c r="J2877">
        <v>-5.5410009770340896</v>
      </c>
      <c r="K2877">
        <v>162.38397365550699</v>
      </c>
      <c r="L2877">
        <v>154.88752195245999</v>
      </c>
      <c r="M2877">
        <v>37.909793867493804</v>
      </c>
      <c r="N2877">
        <v>0.62308317683116798</v>
      </c>
      <c r="O2877">
        <v>26.213592233009699</v>
      </c>
      <c r="P2877">
        <v>62.765432098765402</v>
      </c>
      <c r="Q2877">
        <v>2.1888144784263E-2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1283</v>
      </c>
      <c r="E2878">
        <v>96.080539380000005</v>
      </c>
      <c r="F2878">
        <v>25.63</v>
      </c>
      <c r="G2878">
        <v>-18.276127213570401</v>
      </c>
      <c r="H2878">
        <v>-6.6788067242242102</v>
      </c>
      <c r="I2878">
        <v>-6.4680497372796202</v>
      </c>
      <c r="J2878">
        <v>-2.8727336172578601</v>
      </c>
      <c r="K2878">
        <v>25.357276789193001</v>
      </c>
      <c r="L2878">
        <v>24.747873032097299</v>
      </c>
      <c r="M2878">
        <v>53.842876406836702</v>
      </c>
      <c r="N2878">
        <v>0.887365343152971</v>
      </c>
      <c r="O2878">
        <v>9.1299258681232907</v>
      </c>
      <c r="P2878">
        <v>10.952380952380899</v>
      </c>
      <c r="Q2878">
        <v>-6.9436672557021004E-2</v>
      </c>
    </row>
    <row r="2879" spans="1:17" hidden="1" x14ac:dyDescent="0.3">
      <c r="A2879" t="s">
        <v>5921</v>
      </c>
      <c r="B2879" t="s">
        <v>5922</v>
      </c>
      <c r="C2879" t="str">
        <f>IFERROR(VLOOKUP(Table1[[#This Row],[Ticker]],[1]!Table1[[Symbol]:[Industry]],2,FALSE),"-")</f>
        <v>-</v>
      </c>
      <c r="D2879" t="s">
        <v>1489</v>
      </c>
      <c r="E2879">
        <v>96.05</v>
      </c>
      <c r="F2879">
        <v>164.45</v>
      </c>
      <c r="G2879">
        <v>-48.643190287905298</v>
      </c>
      <c r="H2879">
        <v>6.3032119253126604</v>
      </c>
      <c r="I2879">
        <v>-13.615864584190801</v>
      </c>
      <c r="J2879">
        <v>-0.65973895143301298</v>
      </c>
      <c r="K2879">
        <v>158.72748129423701</v>
      </c>
      <c r="L2879">
        <v>163.439370781268</v>
      </c>
      <c r="M2879">
        <v>60.503782239052299</v>
      </c>
      <c r="N2879">
        <v>1.0002560819462201</v>
      </c>
      <c r="O2879">
        <v>33.779264214046798</v>
      </c>
      <c r="P2879">
        <v>15.646976090014</v>
      </c>
      <c r="Q2879">
        <v>0.15595072224588299</v>
      </c>
    </row>
    <row r="2880" spans="1:17" hidden="1" x14ac:dyDescent="0.3">
      <c r="A2880" t="s">
        <v>5923</v>
      </c>
      <c r="B2880" t="s">
        <v>5924</v>
      </c>
      <c r="C2880" t="str">
        <f>IFERROR(VLOOKUP(Table1[[#This Row],[Ticker]],[1]!Table1[[Symbol]:[Industry]],2,FALSE),"-")</f>
        <v>-</v>
      </c>
      <c r="E2880">
        <v>95.739000000000004</v>
      </c>
      <c r="F2880">
        <v>43.4</v>
      </c>
      <c r="G2880">
        <v>53.997042924049801</v>
      </c>
      <c r="H2880">
        <v>-0.249729964408161</v>
      </c>
      <c r="I2880">
        <v>1.74564584933058</v>
      </c>
      <c r="J2880">
        <v>1.9578112132869501</v>
      </c>
      <c r="K2880">
        <v>45.066610743886599</v>
      </c>
      <c r="L2880">
        <v>39.530226585417601</v>
      </c>
      <c r="M2880">
        <v>90.000918735167005</v>
      </c>
      <c r="N2880">
        <v>1.2770562770562699</v>
      </c>
      <c r="O2880">
        <v>20.506912442396299</v>
      </c>
      <c r="P2880">
        <v>81.210855949895603</v>
      </c>
    </row>
    <row r="2881" spans="1:17" hidden="1" x14ac:dyDescent="0.3">
      <c r="A2881" t="s">
        <v>5925</v>
      </c>
      <c r="B2881" t="s">
        <v>5926</v>
      </c>
      <c r="C2881" t="str">
        <f>IFERROR(VLOOKUP(Table1[[#This Row],[Ticker]],[1]!Table1[[Symbol]:[Industry]],2,FALSE),"-")</f>
        <v>-</v>
      </c>
      <c r="D2881" t="s">
        <v>613</v>
      </c>
      <c r="E2881">
        <v>95.61</v>
      </c>
      <c r="F2881">
        <v>0.82</v>
      </c>
      <c r="G2881">
        <v>2.41189799651361</v>
      </c>
      <c r="H2881">
        <v>6.5684518537736496</v>
      </c>
      <c r="I2881">
        <v>-42.619021336681698</v>
      </c>
      <c r="J2881">
        <v>3.1471695857439199</v>
      </c>
      <c r="K2881">
        <v>0.71795775933485695</v>
      </c>
      <c r="L2881">
        <v>0.81861729701353303</v>
      </c>
      <c r="M2881">
        <v>78.321701977895003</v>
      </c>
      <c r="N2881">
        <v>1.3349806124858401</v>
      </c>
      <c r="O2881">
        <v>92.682926829268297</v>
      </c>
      <c r="P2881">
        <v>51.851851851851798</v>
      </c>
    </row>
    <row r="2882" spans="1:17" hidden="1" x14ac:dyDescent="0.3">
      <c r="A2882" t="s">
        <v>5927</v>
      </c>
      <c r="B2882" t="s">
        <v>5928</v>
      </c>
      <c r="C2882" t="str">
        <f>IFERROR(VLOOKUP(Table1[[#This Row],[Ticker]],[1]!Table1[[Symbol]:[Industry]],2,FALSE),"-")</f>
        <v>-</v>
      </c>
      <c r="E2882">
        <v>95.400585000000007</v>
      </c>
      <c r="F2882">
        <v>50</v>
      </c>
      <c r="G2882">
        <v>-17.2532321553301</v>
      </c>
      <c r="H2882">
        <v>11.7253000338776</v>
      </c>
      <c r="I2882">
        <v>-24.745458118290799</v>
      </c>
      <c r="J2882">
        <v>5.5133667688425101</v>
      </c>
      <c r="K2882">
        <v>50.732520436029098</v>
      </c>
      <c r="L2882">
        <v>49.454580359123199</v>
      </c>
      <c r="M2882">
        <v>62.4234699085481</v>
      </c>
      <c r="N2882">
        <v>4.6745580808080804</v>
      </c>
      <c r="O2882">
        <v>21.58</v>
      </c>
      <c r="P2882">
        <v>24.285359184688001</v>
      </c>
    </row>
    <row r="2883" spans="1:17" hidden="1" x14ac:dyDescent="0.3">
      <c r="A2883" t="s">
        <v>5929</v>
      </c>
      <c r="B2883" t="s">
        <v>5930</v>
      </c>
      <c r="C2883" t="str">
        <f>IFERROR(VLOOKUP(Table1[[#This Row],[Ticker]],[1]!Table1[[Symbol]:[Industry]],2,FALSE),"-")</f>
        <v>-</v>
      </c>
      <c r="D2883" t="s">
        <v>1617</v>
      </c>
      <c r="E2883">
        <v>95.118487040000005</v>
      </c>
      <c r="F2883">
        <v>6532</v>
      </c>
      <c r="G2883">
        <v>-2.9242229313582402</v>
      </c>
      <c r="H2883">
        <v>-8.5664193357347198</v>
      </c>
      <c r="I2883">
        <v>1.78787850826882</v>
      </c>
      <c r="J2883">
        <v>-4.2523124169957898</v>
      </c>
      <c r="K2883">
        <v>6519.5873711066297</v>
      </c>
      <c r="L2883">
        <v>6055.4787830907198</v>
      </c>
      <c r="M2883">
        <v>55.282251015972101</v>
      </c>
      <c r="N2883">
        <v>0.84099528038327498</v>
      </c>
      <c r="O2883">
        <v>6.9343233312920898</v>
      </c>
      <c r="P2883">
        <v>27.802778321267802</v>
      </c>
      <c r="Q2883">
        <v>-2.1659899071474999E-2</v>
      </c>
    </row>
    <row r="2884" spans="1:17" hidden="1" x14ac:dyDescent="0.3">
      <c r="A2884" t="s">
        <v>5931</v>
      </c>
      <c r="B2884" t="s">
        <v>5932</v>
      </c>
      <c r="C2884" t="str">
        <f>IFERROR(VLOOKUP(Table1[[#This Row],[Ticker]],[1]!Table1[[Symbol]:[Industry]],2,FALSE),"-")</f>
        <v>-</v>
      </c>
      <c r="D2884" t="s">
        <v>983</v>
      </c>
      <c r="E2884">
        <v>94.878399999999999</v>
      </c>
      <c r="F2884">
        <v>38.200000000000003</v>
      </c>
      <c r="G2884">
        <v>-23.0249299604756</v>
      </c>
      <c r="H2884">
        <v>-12.067911782589899</v>
      </c>
      <c r="I2884">
        <v>-32.026734835304197</v>
      </c>
      <c r="J2884">
        <v>-6.2841015855878597</v>
      </c>
      <c r="K2884">
        <v>40.891928218070198</v>
      </c>
      <c r="L2884">
        <v>42.478681518581404</v>
      </c>
      <c r="M2884">
        <v>36.323804661774602</v>
      </c>
      <c r="N2884">
        <v>1.0772866277453399</v>
      </c>
      <c r="O2884">
        <v>51.5706806282722</v>
      </c>
      <c r="P2884">
        <v>18.818040435458801</v>
      </c>
    </row>
    <row r="2885" spans="1:17" hidden="1" x14ac:dyDescent="0.3">
      <c r="A2885" t="s">
        <v>5933</v>
      </c>
      <c r="B2885" t="s">
        <v>5934</v>
      </c>
      <c r="C2885" t="str">
        <f>IFERROR(VLOOKUP(Table1[[#This Row],[Ticker]],[1]!Table1[[Symbol]:[Industry]],2,FALSE),"-")</f>
        <v>-</v>
      </c>
      <c r="D2885" t="s">
        <v>1113</v>
      </c>
      <c r="E2885">
        <v>94.643113999999997</v>
      </c>
      <c r="F2885">
        <v>65.319999999999993</v>
      </c>
      <c r="G2885">
        <v>55.228726251361202</v>
      </c>
      <c r="H2885">
        <v>-4.5287268296119096</v>
      </c>
      <c r="I2885">
        <v>19.426886846951</v>
      </c>
      <c r="J2885">
        <v>-5.42431869109814</v>
      </c>
      <c r="K2885">
        <v>62.445685671923698</v>
      </c>
      <c r="L2885">
        <v>54.813825352233401</v>
      </c>
      <c r="M2885">
        <v>51.187035633553798</v>
      </c>
      <c r="N2885">
        <v>1.73348541189011</v>
      </c>
      <c r="O2885">
        <v>12.354562155541901</v>
      </c>
      <c r="P2885">
        <v>86.628571428571405</v>
      </c>
      <c r="Q2885">
        <v>3.1031734716456E-2</v>
      </c>
    </row>
    <row r="2886" spans="1:17" hidden="1" x14ac:dyDescent="0.3">
      <c r="A2886" t="s">
        <v>5935</v>
      </c>
      <c r="B2886" t="s">
        <v>5936</v>
      </c>
      <c r="C2886" t="str">
        <f>IFERROR(VLOOKUP(Table1[[#This Row],[Ticker]],[1]!Table1[[Symbol]:[Industry]],2,FALSE),"-")</f>
        <v>-</v>
      </c>
      <c r="D2886" t="s">
        <v>80</v>
      </c>
      <c r="E2886">
        <v>94.597508399999995</v>
      </c>
      <c r="F2886">
        <v>124.85</v>
      </c>
      <c r="G2886">
        <v>-32.297464143404</v>
      </c>
      <c r="H2886">
        <v>4.0431993285211201</v>
      </c>
      <c r="I2886">
        <v>-14.802951512525601</v>
      </c>
      <c r="J2886">
        <v>-5.7653217557476504</v>
      </c>
      <c r="K2886">
        <v>120.39535889839399</v>
      </c>
      <c r="L2886">
        <v>127.09427882522699</v>
      </c>
      <c r="M2886">
        <v>44.871707004408002</v>
      </c>
      <c r="N2886">
        <v>0.70892860387231105</v>
      </c>
      <c r="O2886">
        <v>21.7460953143772</v>
      </c>
      <c r="P2886">
        <v>21.213592233009599</v>
      </c>
      <c r="Q2886">
        <v>-4.2065261660651998E-2</v>
      </c>
    </row>
    <row r="2887" spans="1:17" hidden="1" x14ac:dyDescent="0.3">
      <c r="A2887" t="s">
        <v>5937</v>
      </c>
      <c r="B2887" t="s">
        <v>5938</v>
      </c>
      <c r="C2887" t="str">
        <f>IFERROR(VLOOKUP(Table1[[#This Row],[Ticker]],[1]!Table1[[Symbol]:[Industry]],2,FALSE),"-")</f>
        <v>-</v>
      </c>
      <c r="D2887" t="s">
        <v>342</v>
      </c>
      <c r="E2887">
        <v>94.581812499999998</v>
      </c>
      <c r="F2887">
        <v>389.5</v>
      </c>
      <c r="G2887">
        <v>22.752687971737501</v>
      </c>
      <c r="H2887">
        <v>-9.9835371544809703</v>
      </c>
      <c r="I2887">
        <v>79.979017879004502</v>
      </c>
      <c r="J2887">
        <v>-3.2408911387000701</v>
      </c>
      <c r="K2887">
        <v>391.12264945418502</v>
      </c>
      <c r="M2887">
        <v>47.0709872487244</v>
      </c>
      <c r="N2887">
        <v>0.72187158635756699</v>
      </c>
      <c r="O2887">
        <v>34.621309370988399</v>
      </c>
      <c r="P2887">
        <v>159.666666666666</v>
      </c>
    </row>
    <row r="2888" spans="1:17" hidden="1" x14ac:dyDescent="0.3">
      <c r="A2888" t="s">
        <v>5939</v>
      </c>
      <c r="B2888" t="s">
        <v>5940</v>
      </c>
      <c r="C2888" t="str">
        <f>IFERROR(VLOOKUP(Table1[[#This Row],[Ticker]],[1]!Table1[[Symbol]:[Industry]],2,FALSE),"-")</f>
        <v>-</v>
      </c>
      <c r="D2888" t="s">
        <v>92</v>
      </c>
      <c r="E2888">
        <v>94.542299999999997</v>
      </c>
      <c r="F2888">
        <v>220</v>
      </c>
      <c r="G2888">
        <v>-39.098928775139903</v>
      </c>
      <c r="H2888">
        <v>-7.5204004703727803</v>
      </c>
      <c r="I2888">
        <v>-16.1247684631184</v>
      </c>
      <c r="J2888">
        <v>-2.0300122265912699</v>
      </c>
      <c r="K2888">
        <v>222.20888748765699</v>
      </c>
      <c r="L2888">
        <v>222.09273015691201</v>
      </c>
      <c r="M2888">
        <v>25.790151365916099</v>
      </c>
      <c r="N2888">
        <v>1.19191919191919</v>
      </c>
      <c r="O2888">
        <v>15.4545454545454</v>
      </c>
      <c r="P2888">
        <v>2.32558139534884</v>
      </c>
    </row>
    <row r="2889" spans="1:17" hidden="1" x14ac:dyDescent="0.3">
      <c r="A2889" t="s">
        <v>5941</v>
      </c>
      <c r="B2889" t="s">
        <v>5942</v>
      </c>
      <c r="C2889" t="str">
        <f>IFERROR(VLOOKUP(Table1[[#This Row],[Ticker]],[1]!Table1[[Symbol]:[Industry]],2,FALSE),"-")</f>
        <v>-</v>
      </c>
      <c r="D2889" t="s">
        <v>391</v>
      </c>
      <c r="E2889">
        <v>94.525403999999995</v>
      </c>
      <c r="F2889">
        <v>138.85</v>
      </c>
      <c r="G2889">
        <v>-24.436661449146399</v>
      </c>
      <c r="H2889">
        <v>2.96807382316771</v>
      </c>
      <c r="I2889">
        <v>6.22064111057567</v>
      </c>
      <c r="J2889">
        <v>-2.7764883036212602</v>
      </c>
      <c r="K2889">
        <v>137.13826871929001</v>
      </c>
      <c r="L2889">
        <v>129.852213310102</v>
      </c>
      <c r="M2889">
        <v>43.489759622976401</v>
      </c>
      <c r="N2889">
        <v>0.79976635379559902</v>
      </c>
      <c r="O2889">
        <v>23.838674828952101</v>
      </c>
      <c r="P2889">
        <v>38.849999999999902</v>
      </c>
      <c r="Q2889">
        <v>-1.8631447669426E-2</v>
      </c>
    </row>
    <row r="2890" spans="1:17" hidden="1" x14ac:dyDescent="0.3">
      <c r="A2890" t="s">
        <v>5943</v>
      </c>
      <c r="B2890" t="s">
        <v>5944</v>
      </c>
      <c r="C2890" t="str">
        <f>IFERROR(VLOOKUP(Table1[[#This Row],[Ticker]],[1]!Table1[[Symbol]:[Industry]],2,FALSE),"-")</f>
        <v>-</v>
      </c>
      <c r="D2890" t="s">
        <v>378</v>
      </c>
      <c r="E2890">
        <v>94.517924129999997</v>
      </c>
      <c r="F2890">
        <v>46.82</v>
      </c>
      <c r="G2890">
        <v>7.76268147229709</v>
      </c>
      <c r="H2890">
        <v>-0.62955561820641803</v>
      </c>
      <c r="I2890">
        <v>-16.5571933796924</v>
      </c>
      <c r="J2890">
        <v>-6.0647097564935804</v>
      </c>
      <c r="K2890">
        <v>45.067146182817702</v>
      </c>
      <c r="L2890">
        <v>42.909211820017099</v>
      </c>
      <c r="M2890">
        <v>53.3944467418127</v>
      </c>
      <c r="N2890">
        <v>1.6035600016918301</v>
      </c>
      <c r="O2890">
        <v>40.431439555745399</v>
      </c>
      <c r="P2890">
        <v>42.3100303951367</v>
      </c>
      <c r="Q2890">
        <v>9.3551967580776996E-2</v>
      </c>
    </row>
    <row r="2891" spans="1:17" hidden="1" x14ac:dyDescent="0.3">
      <c r="A2891" t="s">
        <v>5945</v>
      </c>
      <c r="B2891" t="s">
        <v>5946</v>
      </c>
      <c r="C2891" t="str">
        <f>IFERROR(VLOOKUP(Table1[[#This Row],[Ticker]],[1]!Table1[[Symbol]:[Industry]],2,FALSE),"-")</f>
        <v>-</v>
      </c>
      <c r="D2891" t="s">
        <v>49</v>
      </c>
      <c r="E2891">
        <v>94.5</v>
      </c>
      <c r="F2891">
        <v>57.75</v>
      </c>
      <c r="G2891">
        <v>57.213727264806302</v>
      </c>
      <c r="H2891">
        <v>-9.8391301130062503E-2</v>
      </c>
      <c r="I2891">
        <v>10.6010025179453</v>
      </c>
      <c r="J2891">
        <v>-10.6991936176309</v>
      </c>
      <c r="K2891">
        <v>56.129087026397897</v>
      </c>
      <c r="L2891">
        <v>53.458902233942403</v>
      </c>
      <c r="M2891">
        <v>84.278181043154405</v>
      </c>
      <c r="N2891">
        <v>2.9334860569022698</v>
      </c>
      <c r="O2891">
        <v>79.653679653679603</v>
      </c>
      <c r="P2891">
        <v>99.137931034482705</v>
      </c>
      <c r="Q2891">
        <v>4.6517478921412003E-2</v>
      </c>
    </row>
    <row r="2892" spans="1:17" hidden="1" x14ac:dyDescent="0.3">
      <c r="A2892" t="s">
        <v>5947</v>
      </c>
      <c r="B2892" t="s">
        <v>5948</v>
      </c>
      <c r="C2892" t="str">
        <f>IFERROR(VLOOKUP(Table1[[#This Row],[Ticker]],[1]!Table1[[Symbol]:[Industry]],2,FALSE),"-")</f>
        <v>-</v>
      </c>
      <c r="D2892" t="s">
        <v>218</v>
      </c>
      <c r="E2892">
        <v>94.317801337999995</v>
      </c>
      <c r="F2892">
        <v>21.93</v>
      </c>
      <c r="G2892">
        <v>-12.027254414061799</v>
      </c>
      <c r="H2892">
        <v>-10.9157473750692</v>
      </c>
      <c r="I2892">
        <v>-28.909705960699601</v>
      </c>
      <c r="J2892">
        <v>-16.487415397758902</v>
      </c>
      <c r="K2892">
        <v>22.614568599004901</v>
      </c>
      <c r="L2892">
        <v>22.272326979528302</v>
      </c>
      <c r="M2892">
        <v>44.1627013246408</v>
      </c>
      <c r="N2892">
        <v>1.82375910942539</v>
      </c>
      <c r="O2892">
        <v>38.166894664842602</v>
      </c>
      <c r="P2892">
        <v>27.6484284051222</v>
      </c>
      <c r="Q2892">
        <v>8.8749156164700999E-2</v>
      </c>
    </row>
    <row r="2893" spans="1:17" hidden="1" x14ac:dyDescent="0.3">
      <c r="A2893" t="s">
        <v>5949</v>
      </c>
      <c r="B2893" t="s">
        <v>5950</v>
      </c>
      <c r="C2893" t="str">
        <f>IFERROR(VLOOKUP(Table1[[#This Row],[Ticker]],[1]!Table1[[Symbol]:[Industry]],2,FALSE),"-")</f>
        <v>-</v>
      </c>
      <c r="D2893" t="s">
        <v>286</v>
      </c>
      <c r="E2893">
        <v>94.254999999999995</v>
      </c>
      <c r="F2893">
        <v>127.95</v>
      </c>
      <c r="G2893">
        <v>183.49424454073699</v>
      </c>
      <c r="H2893">
        <v>25.266240551562301</v>
      </c>
      <c r="I2893">
        <v>137.92918588629601</v>
      </c>
      <c r="J2893">
        <v>18.983822339433399</v>
      </c>
      <c r="K2893">
        <v>103.893378048431</v>
      </c>
      <c r="L2893">
        <v>77.495113264473105</v>
      </c>
      <c r="M2893">
        <v>92.328045245571204</v>
      </c>
      <c r="N2893">
        <v>0.44015609044819898</v>
      </c>
      <c r="O2893">
        <v>10.980851895271501</v>
      </c>
      <c r="P2893">
        <v>219.95498874718601</v>
      </c>
      <c r="Q2893">
        <v>0.11130248024440401</v>
      </c>
    </row>
    <row r="2894" spans="1:17" hidden="1" x14ac:dyDescent="0.3">
      <c r="A2894" t="s">
        <v>5951</v>
      </c>
      <c r="B2894" t="s">
        <v>5952</v>
      </c>
      <c r="C2894" t="str">
        <f>IFERROR(VLOOKUP(Table1[[#This Row],[Ticker]],[1]!Table1[[Symbol]:[Industry]],2,FALSE),"-")</f>
        <v>-</v>
      </c>
      <c r="D2894" t="s">
        <v>480</v>
      </c>
      <c r="E2894">
        <v>94.224800000000002</v>
      </c>
      <c r="F2894">
        <v>306.45</v>
      </c>
      <c r="G2894">
        <v>57.351414125545801</v>
      </c>
      <c r="H2894">
        <v>-8.3577206997874303</v>
      </c>
      <c r="I2894">
        <v>5.9909767552854598</v>
      </c>
      <c r="J2894">
        <v>-9.9642451714559996</v>
      </c>
      <c r="K2894">
        <v>295.12400971952098</v>
      </c>
      <c r="L2894">
        <v>261.87405010292099</v>
      </c>
      <c r="M2894">
        <v>41.848764678227901</v>
      </c>
      <c r="N2894">
        <v>0.370807865673901</v>
      </c>
      <c r="O2894">
        <v>20.558002936857498</v>
      </c>
      <c r="P2894">
        <v>86.802804023163603</v>
      </c>
      <c r="Q2894">
        <v>7.9748390895007001E-2</v>
      </c>
    </row>
    <row r="2895" spans="1:17" hidden="1" x14ac:dyDescent="0.3">
      <c r="A2895" t="s">
        <v>5953</v>
      </c>
      <c r="B2895" t="s">
        <v>5954</v>
      </c>
      <c r="C2895" t="str">
        <f>IFERROR(VLOOKUP(Table1[[#This Row],[Ticker]],[1]!Table1[[Symbol]:[Industry]],2,FALSE),"-")</f>
        <v>-</v>
      </c>
      <c r="D2895" t="s">
        <v>140</v>
      </c>
      <c r="E2895">
        <v>93.8</v>
      </c>
      <c r="F2895">
        <v>33.85</v>
      </c>
      <c r="G2895">
        <v>-28.498857316524798</v>
      </c>
      <c r="H2895">
        <v>-14.7814104051795</v>
      </c>
      <c r="I2895">
        <v>-32.686458716257803</v>
      </c>
      <c r="J2895">
        <v>-6.2222654150655199</v>
      </c>
      <c r="K2895">
        <v>34.875601046606199</v>
      </c>
      <c r="L2895">
        <v>36.682634779608399</v>
      </c>
      <c r="M2895">
        <v>49.422685234039299</v>
      </c>
      <c r="N2895">
        <v>2.41464542743193</v>
      </c>
      <c r="O2895">
        <v>84.106351550960099</v>
      </c>
      <c r="P2895">
        <v>20.634354953670702</v>
      </c>
      <c r="Q2895">
        <v>6.1444123240402E-2</v>
      </c>
    </row>
    <row r="2896" spans="1:17" hidden="1" x14ac:dyDescent="0.3">
      <c r="A2896" t="s">
        <v>5955</v>
      </c>
      <c r="B2896" t="s">
        <v>5956</v>
      </c>
      <c r="C2896" t="str">
        <f>IFERROR(VLOOKUP(Table1[[#This Row],[Ticker]],[1]!Table1[[Symbol]:[Industry]],2,FALSE),"-")</f>
        <v>-</v>
      </c>
      <c r="D2896" t="s">
        <v>391</v>
      </c>
      <c r="E2896">
        <v>93.7952765</v>
      </c>
      <c r="F2896">
        <v>8.01</v>
      </c>
      <c r="G2896">
        <v>227.15033411986099</v>
      </c>
      <c r="H2896">
        <v>2.8917113668043699</v>
      </c>
      <c r="I2896">
        <v>222.79764532998399</v>
      </c>
      <c r="J2896">
        <v>-10.5856208577041</v>
      </c>
      <c r="K2896">
        <v>7.1627939712488997</v>
      </c>
      <c r="L2896">
        <v>4.6595711870969998</v>
      </c>
      <c r="M2896">
        <v>34.257523211084496</v>
      </c>
      <c r="N2896">
        <v>0.83135284465736203</v>
      </c>
      <c r="O2896">
        <v>16.604244694132301</v>
      </c>
      <c r="P2896">
        <v>321.57894736842098</v>
      </c>
      <c r="Q2896">
        <v>0.10679408793843199</v>
      </c>
    </row>
    <row r="2897" spans="1:17" hidden="1" x14ac:dyDescent="0.3">
      <c r="A2897" t="s">
        <v>5957</v>
      </c>
      <c r="B2897" t="s">
        <v>5958</v>
      </c>
      <c r="C2897" t="str">
        <f>IFERROR(VLOOKUP(Table1[[#This Row],[Ticker]],[1]!Table1[[Symbol]:[Industry]],2,FALSE),"-")</f>
        <v>-</v>
      </c>
      <c r="D2897" t="s">
        <v>391</v>
      </c>
      <c r="E2897">
        <v>93.581222400000001</v>
      </c>
      <c r="F2897">
        <v>62.99</v>
      </c>
      <c r="G2897">
        <v>54.258326567942198</v>
      </c>
      <c r="H2897">
        <v>19.463536691083402</v>
      </c>
      <c r="I2897">
        <v>41.455097543873102</v>
      </c>
      <c r="J2897">
        <v>5.7313446906928602</v>
      </c>
      <c r="K2897">
        <v>51.711780968333997</v>
      </c>
      <c r="L2897">
        <v>46.023141374544501</v>
      </c>
      <c r="M2897">
        <v>92.296010675801597</v>
      </c>
      <c r="N2897">
        <v>0.93170301805343703</v>
      </c>
      <c r="O2897">
        <v>1.6034291157326499</v>
      </c>
      <c r="P2897">
        <v>108.231404958677</v>
      </c>
      <c r="Q2897">
        <v>4.9866778383427998E-2</v>
      </c>
    </row>
    <row r="2898" spans="1:17" hidden="1" x14ac:dyDescent="0.3">
      <c r="A2898" t="s">
        <v>5959</v>
      </c>
      <c r="B2898" t="s">
        <v>5960</v>
      </c>
      <c r="C2898" t="str">
        <f>IFERROR(VLOOKUP(Table1[[#This Row],[Ticker]],[1]!Table1[[Symbol]:[Industry]],2,FALSE),"-")</f>
        <v>-</v>
      </c>
      <c r="D2898" t="s">
        <v>132</v>
      </c>
      <c r="E2898">
        <v>93.536273074999997</v>
      </c>
      <c r="F2898">
        <v>168.85</v>
      </c>
      <c r="G2898">
        <v>136.11043652961899</v>
      </c>
      <c r="H2898">
        <v>-0.674931525617251</v>
      </c>
      <c r="I2898">
        <v>64.203246989735902</v>
      </c>
      <c r="J2898">
        <v>0.32984163256147297</v>
      </c>
      <c r="K2898">
        <v>154.61761713387699</v>
      </c>
      <c r="L2898">
        <v>123.18298988055599</v>
      </c>
      <c r="M2898">
        <v>69.542335097819702</v>
      </c>
      <c r="N2898">
        <v>0.44325290437890902</v>
      </c>
      <c r="O2898">
        <v>7.7583654130885398</v>
      </c>
      <c r="P2898">
        <v>182.121971595655</v>
      </c>
      <c r="Q2898">
        <v>6.9077589594903996E-2</v>
      </c>
    </row>
    <row r="2899" spans="1:17" hidden="1" x14ac:dyDescent="0.3">
      <c r="A2899" t="s">
        <v>5961</v>
      </c>
      <c r="B2899" t="s">
        <v>5962</v>
      </c>
      <c r="C2899" t="str">
        <f>IFERROR(VLOOKUP(Table1[[#This Row],[Ticker]],[1]!Table1[[Symbol]:[Industry]],2,FALSE),"-")</f>
        <v>-</v>
      </c>
      <c r="D2899" t="s">
        <v>140</v>
      </c>
      <c r="E2899">
        <v>93.323999999999998</v>
      </c>
      <c r="F2899">
        <v>84.84</v>
      </c>
      <c r="G2899">
        <v>55.568949278564901</v>
      </c>
      <c r="H2899">
        <v>-21.8015801242985</v>
      </c>
      <c r="I2899">
        <v>49.1231170280981</v>
      </c>
      <c r="J2899">
        <v>-12.231314082221299</v>
      </c>
      <c r="K2899">
        <v>89.538774420227597</v>
      </c>
      <c r="L2899">
        <v>70.4857402691825</v>
      </c>
      <c r="M2899">
        <v>22.478954345516101</v>
      </c>
      <c r="N2899">
        <v>0.37012987012986998</v>
      </c>
      <c r="O2899">
        <v>20.851013672795801</v>
      </c>
      <c r="P2899">
        <v>81.282051282051299</v>
      </c>
    </row>
    <row r="2900" spans="1:17" hidden="1" x14ac:dyDescent="0.3">
      <c r="A2900" t="s">
        <v>5963</v>
      </c>
      <c r="B2900" t="s">
        <v>5964</v>
      </c>
      <c r="C2900" t="str">
        <f>IFERROR(VLOOKUP(Table1[[#This Row],[Ticker]],[1]!Table1[[Symbol]:[Industry]],2,FALSE),"-")</f>
        <v>-</v>
      </c>
      <c r="D2900" t="s">
        <v>230</v>
      </c>
      <c r="E2900">
        <v>93.304674000000006</v>
      </c>
      <c r="F2900">
        <v>6.57</v>
      </c>
      <c r="G2900">
        <v>107.265621400768</v>
      </c>
      <c r="H2900">
        <v>1.00768959198046</v>
      </c>
      <c r="I2900">
        <v>113.279727241247</v>
      </c>
      <c r="J2900">
        <v>-14.759994458493599</v>
      </c>
      <c r="K2900">
        <v>5.9662728285598199</v>
      </c>
      <c r="L2900">
        <v>4.3984975254235197</v>
      </c>
      <c r="M2900">
        <v>29.4173434923919</v>
      </c>
      <c r="N2900">
        <v>0.60282546920129398</v>
      </c>
      <c r="O2900">
        <v>24.200913242009101</v>
      </c>
      <c r="P2900">
        <v>170.37037037037001</v>
      </c>
      <c r="Q2900">
        <v>0.112146821144099</v>
      </c>
    </row>
    <row r="2901" spans="1:17" hidden="1" x14ac:dyDescent="0.3">
      <c r="A2901" t="s">
        <v>5965</v>
      </c>
      <c r="B2901" t="s">
        <v>5966</v>
      </c>
      <c r="C2901" t="str">
        <f>IFERROR(VLOOKUP(Table1[[#This Row],[Ticker]],[1]!Table1[[Symbol]:[Industry]],2,FALSE),"-")</f>
        <v>-</v>
      </c>
      <c r="D2901" t="s">
        <v>46</v>
      </c>
      <c r="E2901">
        <v>92.8626</v>
      </c>
      <c r="F2901">
        <v>43.4</v>
      </c>
      <c r="G2901">
        <v>73.643811179793303</v>
      </c>
      <c r="H2901">
        <v>-12.0849378892869</v>
      </c>
      <c r="I2901">
        <v>-36.394718525022697</v>
      </c>
      <c r="J2901">
        <v>-7.3957241402483902</v>
      </c>
      <c r="K2901">
        <v>45.793869214151997</v>
      </c>
      <c r="L2901">
        <v>41.516713357228497</v>
      </c>
      <c r="M2901">
        <v>36.061131488415299</v>
      </c>
      <c r="N2901">
        <v>0.92941438668732601</v>
      </c>
      <c r="O2901">
        <v>45.115207373271801</v>
      </c>
      <c r="P2901">
        <v>107.159904534606</v>
      </c>
      <c r="Q2901">
        <v>-2.8849234610073E-2</v>
      </c>
    </row>
    <row r="2902" spans="1:17" hidden="1" x14ac:dyDescent="0.3">
      <c r="A2902" t="s">
        <v>5967</v>
      </c>
      <c r="B2902" t="s">
        <v>5968</v>
      </c>
      <c r="C2902" t="str">
        <f>IFERROR(VLOOKUP(Table1[[#This Row],[Ticker]],[1]!Table1[[Symbol]:[Industry]],2,FALSE),"-")</f>
        <v>-</v>
      </c>
      <c r="D2902" t="s">
        <v>1489</v>
      </c>
      <c r="E2902">
        <v>92.726327639999994</v>
      </c>
      <c r="F2902">
        <v>29.76</v>
      </c>
      <c r="G2902">
        <v>-19.8056286938778</v>
      </c>
      <c r="H2902">
        <v>-11.346834128073301</v>
      </c>
      <c r="I2902">
        <v>-53.556019086601303</v>
      </c>
      <c r="J2902">
        <v>-4.4346851792094402</v>
      </c>
      <c r="K2902">
        <v>33.1805883278126</v>
      </c>
      <c r="L2902">
        <v>37.5448977761598</v>
      </c>
      <c r="M2902">
        <v>36.468468427907197</v>
      </c>
      <c r="N2902">
        <v>0.30541168245245898</v>
      </c>
      <c r="O2902">
        <v>89.852150537634401</v>
      </c>
      <c r="P2902">
        <v>23.2298136645962</v>
      </c>
      <c r="Q2902">
        <v>3.0987084992406998E-2</v>
      </c>
    </row>
    <row r="2903" spans="1:17" hidden="1" x14ac:dyDescent="0.3">
      <c r="A2903" t="s">
        <v>5969</v>
      </c>
      <c r="B2903" t="s">
        <v>5970</v>
      </c>
      <c r="C2903" t="str">
        <f>IFERROR(VLOOKUP(Table1[[#This Row],[Ticker]],[1]!Table1[[Symbol]:[Industry]],2,FALSE),"-")</f>
        <v>-</v>
      </c>
      <c r="D2903" t="s">
        <v>21</v>
      </c>
      <c r="E2903">
        <v>92.567376089999996</v>
      </c>
      <c r="F2903">
        <v>5.3</v>
      </c>
      <c r="G2903">
        <v>153.234266417566</v>
      </c>
      <c r="H2903">
        <v>-3.7345784492566501</v>
      </c>
      <c r="I2903">
        <v>89.047645329984903</v>
      </c>
      <c r="J2903">
        <v>7.7900466107397497</v>
      </c>
      <c r="K2903">
        <v>4.4695989700445402</v>
      </c>
      <c r="L2903">
        <v>3.6243354653050002</v>
      </c>
      <c r="M2903">
        <v>77.099066768075801</v>
      </c>
      <c r="N2903">
        <v>1.05983566013367</v>
      </c>
      <c r="O2903">
        <v>35.849056603773597</v>
      </c>
      <c r="P2903">
        <v>221.21212121212099</v>
      </c>
      <c r="Q2903">
        <v>-3.8510360740389001E-2</v>
      </c>
    </row>
    <row r="2904" spans="1:17" hidden="1" x14ac:dyDescent="0.3">
      <c r="A2904" t="s">
        <v>5971</v>
      </c>
      <c r="B2904" t="s">
        <v>5972</v>
      </c>
      <c r="C2904" t="str">
        <f>IFERROR(VLOOKUP(Table1[[#This Row],[Ticker]],[1]!Table1[[Symbol]:[Industry]],2,FALSE),"-")</f>
        <v>-</v>
      </c>
      <c r="E2904">
        <v>92.428799999999995</v>
      </c>
      <c r="F2904">
        <v>208.6</v>
      </c>
      <c r="G2904">
        <v>187.829660659973</v>
      </c>
      <c r="H2904">
        <v>5.8252590873448398</v>
      </c>
      <c r="I2904">
        <v>51.130007412346998</v>
      </c>
      <c r="J2904">
        <v>1.42572983613515</v>
      </c>
      <c r="K2904">
        <v>191.475355491638</v>
      </c>
      <c r="L2904">
        <v>178.72457412898899</v>
      </c>
      <c r="M2904">
        <v>56.748730968708301</v>
      </c>
      <c r="N2904">
        <v>1.4695144159440301</v>
      </c>
      <c r="O2904">
        <v>31.495685522531101</v>
      </c>
      <c r="P2904">
        <v>246.45407739578101</v>
      </c>
      <c r="Q2904">
        <v>0.12944039818252601</v>
      </c>
    </row>
    <row r="2905" spans="1:17" hidden="1" x14ac:dyDescent="0.3">
      <c r="A2905" t="s">
        <v>5973</v>
      </c>
      <c r="B2905" t="s">
        <v>5974</v>
      </c>
      <c r="C2905" t="str">
        <f>IFERROR(VLOOKUP(Table1[[#This Row],[Ticker]],[1]!Table1[[Symbol]:[Industry]],2,FALSE),"-")</f>
        <v>-</v>
      </c>
      <c r="D2905" t="s">
        <v>154</v>
      </c>
      <c r="E2905">
        <v>91.872848364999996</v>
      </c>
      <c r="F2905">
        <v>1484.7</v>
      </c>
      <c r="G2905">
        <v>46.505898112509399</v>
      </c>
      <c r="H2905">
        <v>3.8127371165988801</v>
      </c>
      <c r="I2905">
        <v>-11.641317880717301</v>
      </c>
      <c r="J2905">
        <v>-6.0249396827703903</v>
      </c>
      <c r="K2905">
        <v>1413.3554153638299</v>
      </c>
      <c r="L2905">
        <v>1335.2049195775901</v>
      </c>
      <c r="M2905">
        <v>59.455024054478002</v>
      </c>
      <c r="N2905">
        <v>1.118114258161</v>
      </c>
      <c r="O2905">
        <v>25.4024382030039</v>
      </c>
      <c r="P2905">
        <v>98.092061374249496</v>
      </c>
      <c r="Q2905">
        <v>0.106363779288782</v>
      </c>
    </row>
    <row r="2906" spans="1:17" hidden="1" x14ac:dyDescent="0.3">
      <c r="A2906" t="s">
        <v>5975</v>
      </c>
      <c r="B2906" t="s">
        <v>5976</v>
      </c>
      <c r="C2906" t="str">
        <f>IFERROR(VLOOKUP(Table1[[#This Row],[Ticker]],[1]!Table1[[Symbol]:[Industry]],2,FALSE),"-")</f>
        <v>-</v>
      </c>
      <c r="D2906" t="s">
        <v>278</v>
      </c>
      <c r="E2906">
        <v>91.710639999999998</v>
      </c>
      <c r="F2906">
        <v>81.400000000000006</v>
      </c>
      <c r="G2906">
        <v>-19.155724954305999</v>
      </c>
      <c r="H2906">
        <v>-7.1854205957509603</v>
      </c>
      <c r="I2906">
        <v>-27.465175182835502</v>
      </c>
      <c r="J2906">
        <v>1.1719033542083599</v>
      </c>
      <c r="K2906">
        <v>86.286704937117193</v>
      </c>
      <c r="M2906">
        <v>53.753589678098002</v>
      </c>
      <c r="N2906">
        <v>0.87000715819613395</v>
      </c>
      <c r="O2906">
        <v>53.132678132678102</v>
      </c>
      <c r="P2906">
        <v>16.037063435495298</v>
      </c>
    </row>
    <row r="2907" spans="1:17" hidden="1" x14ac:dyDescent="0.3">
      <c r="A2907" t="s">
        <v>5977</v>
      </c>
      <c r="B2907" t="s">
        <v>5978</v>
      </c>
      <c r="C2907" t="str">
        <f>IFERROR(VLOOKUP(Table1[[#This Row],[Ticker]],[1]!Table1[[Symbol]:[Industry]],2,FALSE),"-")</f>
        <v>-</v>
      </c>
      <c r="D2907" t="s">
        <v>267</v>
      </c>
      <c r="E2907">
        <v>91.66</v>
      </c>
      <c r="F2907">
        <v>100</v>
      </c>
      <c r="G2907">
        <v>-46.000068922577597</v>
      </c>
      <c r="H2907">
        <v>-5.8533368838045501</v>
      </c>
      <c r="I2907">
        <v>12.504435453441699</v>
      </c>
      <c r="J2907">
        <v>1.84304856331304</v>
      </c>
      <c r="K2907">
        <v>119.63167466212801</v>
      </c>
      <c r="L2907">
        <v>132.412952230374</v>
      </c>
      <c r="M2907">
        <v>57.492634685707998</v>
      </c>
      <c r="N2907">
        <v>2.36013986013986</v>
      </c>
      <c r="O2907">
        <v>114.55</v>
      </c>
      <c r="P2907">
        <v>38.8888888888888</v>
      </c>
    </row>
    <row r="2908" spans="1:17" hidden="1" x14ac:dyDescent="0.3">
      <c r="A2908" t="s">
        <v>5979</v>
      </c>
      <c r="B2908" t="s">
        <v>5980</v>
      </c>
      <c r="C2908" t="str">
        <f>IFERROR(VLOOKUP(Table1[[#This Row],[Ticker]],[1]!Table1[[Symbol]:[Industry]],2,FALSE),"-")</f>
        <v>-</v>
      </c>
      <c r="D2908" t="s">
        <v>140</v>
      </c>
      <c r="E2908">
        <v>91.485814770000005</v>
      </c>
      <c r="F2908">
        <v>124.95</v>
      </c>
      <c r="G2908">
        <v>43.504124432049899</v>
      </c>
      <c r="H2908">
        <v>-5.4695511268522701</v>
      </c>
      <c r="I2908">
        <v>20.573961119458598</v>
      </c>
      <c r="J2908">
        <v>-2.5269558118026398</v>
      </c>
      <c r="K2908">
        <v>131.56523351708799</v>
      </c>
      <c r="L2908">
        <v>123.095953593134</v>
      </c>
      <c r="M2908">
        <v>50.292793349449397</v>
      </c>
      <c r="N2908">
        <v>0.53975718350259505</v>
      </c>
      <c r="O2908">
        <v>53.461384553821503</v>
      </c>
      <c r="P2908">
        <v>87.471867966991695</v>
      </c>
      <c r="Q2908">
        <v>5.5649191998309998E-2</v>
      </c>
    </row>
    <row r="2909" spans="1:17" hidden="1" x14ac:dyDescent="0.3">
      <c r="A2909" t="s">
        <v>5981</v>
      </c>
      <c r="B2909" t="s">
        <v>5982</v>
      </c>
      <c r="C2909" t="str">
        <f>IFERROR(VLOOKUP(Table1[[#This Row],[Ticker]],[1]!Table1[[Symbol]:[Industry]],2,FALSE),"-")</f>
        <v>-</v>
      </c>
      <c r="D2909" t="s">
        <v>613</v>
      </c>
      <c r="E2909">
        <v>91.474561919999999</v>
      </c>
      <c r="F2909">
        <v>85.89</v>
      </c>
      <c r="G2909">
        <v>-23.826981007044999</v>
      </c>
      <c r="H2909">
        <v>-8.0215260985777395</v>
      </c>
      <c r="I2909">
        <v>-17.512406889336098</v>
      </c>
      <c r="J2909">
        <v>-4.1464812732381402</v>
      </c>
      <c r="K2909">
        <v>85.002168995452394</v>
      </c>
      <c r="L2909">
        <v>85.776754212937604</v>
      </c>
      <c r="M2909">
        <v>52.1894633296208</v>
      </c>
      <c r="N2909">
        <v>1.4082179816247899</v>
      </c>
      <c r="O2909">
        <v>21.900104785190301</v>
      </c>
      <c r="P2909">
        <v>11.545454545454501</v>
      </c>
      <c r="Q2909">
        <v>-6.8662665486246E-2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Row],[Ticker]],[1]!Table1[[Symbol]:[Industry]],2,FALSE),"-")</f>
        <v>-</v>
      </c>
      <c r="D2910" t="s">
        <v>267</v>
      </c>
      <c r="E2910">
        <v>91.1845</v>
      </c>
      <c r="F2910">
        <v>13.96</v>
      </c>
      <c r="G2910">
        <v>8.2333194279410407</v>
      </c>
      <c r="H2910">
        <v>15.961860546656901</v>
      </c>
      <c r="I2910">
        <v>60.462183640397498</v>
      </c>
      <c r="J2910">
        <v>-1.4074965405099999</v>
      </c>
      <c r="K2910">
        <v>11.574241578997601</v>
      </c>
      <c r="L2910">
        <v>9.1268155819793702</v>
      </c>
      <c r="M2910">
        <v>76.809641160984697</v>
      </c>
      <c r="N2910">
        <v>1.1107236467241699</v>
      </c>
      <c r="O2910">
        <v>3.1518624641833699</v>
      </c>
      <c r="P2910">
        <v>129.64303339365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Row],[Ticker]],[1]!Table1[[Symbol]:[Industry]],2,FALSE),"-")</f>
        <v>-</v>
      </c>
      <c r="D2911" t="s">
        <v>46</v>
      </c>
      <c r="E2911">
        <v>91.140249999999995</v>
      </c>
      <c r="F2911">
        <v>295.2</v>
      </c>
      <c r="G2911">
        <v>28.882341829977801</v>
      </c>
      <c r="H2911">
        <v>0.204815490137292</v>
      </c>
      <c r="I2911">
        <v>33.611798121365901</v>
      </c>
      <c r="J2911">
        <v>-2.1464971767357199</v>
      </c>
      <c r="K2911">
        <v>264.19672238712599</v>
      </c>
      <c r="L2911">
        <v>208.36496934643699</v>
      </c>
      <c r="M2911">
        <v>51.417440304577397</v>
      </c>
      <c r="N2911">
        <v>0.479063360881542</v>
      </c>
      <c r="O2911">
        <v>9.2479674796748004</v>
      </c>
      <c r="P2911">
        <v>72.429906542056003</v>
      </c>
      <c r="Q2911">
        <v>0.13642229113493301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D2912" t="s">
        <v>705</v>
      </c>
      <c r="E2912">
        <v>90.884969691999999</v>
      </c>
      <c r="F2912">
        <v>43.53</v>
      </c>
      <c r="G2912">
        <v>10.2956425311794</v>
      </c>
      <c r="H2912">
        <v>-7.0218500598815599</v>
      </c>
      <c r="I2912">
        <v>11.944313878827399</v>
      </c>
      <c r="J2912">
        <v>-3.1952046597289199</v>
      </c>
      <c r="K2912">
        <v>42.947033789127502</v>
      </c>
      <c r="L2912">
        <v>38.495581739992197</v>
      </c>
      <c r="M2912">
        <v>59.271834326705303</v>
      </c>
      <c r="N2912">
        <v>0.53078584129709305</v>
      </c>
      <c r="O2912">
        <v>7.7417872731449604</v>
      </c>
      <c r="P2912">
        <v>41.5149544863459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E2913">
        <v>90.796779999999998</v>
      </c>
      <c r="F2913">
        <v>43.16</v>
      </c>
      <c r="G2913">
        <v>-31.146931977193599</v>
      </c>
      <c r="H2913">
        <v>6.0873301528938804</v>
      </c>
      <c r="I2913">
        <v>-7.2023546700150503</v>
      </c>
      <c r="J2913">
        <v>-7.7608948345330102</v>
      </c>
      <c r="K2913">
        <v>43.252821536456203</v>
      </c>
      <c r="L2913">
        <v>45.7012195035989</v>
      </c>
      <c r="M2913">
        <v>57.053225952821201</v>
      </c>
      <c r="N2913">
        <v>4.6164606041181502</v>
      </c>
      <c r="O2913">
        <v>58.688600556070398</v>
      </c>
      <c r="P2913">
        <v>23.314285714285699</v>
      </c>
      <c r="Q2913">
        <v>0.128244201195545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D2914" t="s">
        <v>230</v>
      </c>
      <c r="E2914">
        <v>90.674999999999997</v>
      </c>
      <c r="F2914">
        <v>119.75</v>
      </c>
      <c r="G2914">
        <v>181.33818004779499</v>
      </c>
      <c r="H2914">
        <v>25.899121184442901</v>
      </c>
      <c r="I2914">
        <v>122.478444550257</v>
      </c>
      <c r="J2914">
        <v>-7.0231223830312501</v>
      </c>
      <c r="K2914">
        <v>83.217507144252394</v>
      </c>
      <c r="L2914">
        <v>62.1942680951434</v>
      </c>
      <c r="M2914">
        <v>64.484216157441296</v>
      </c>
      <c r="N2914">
        <v>2.0871929665548801</v>
      </c>
      <c r="O2914">
        <v>16.6597077244258</v>
      </c>
      <c r="P2914">
        <v>223.64864864864799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D2915" t="s">
        <v>62</v>
      </c>
      <c r="E2915">
        <v>90.600132548000005</v>
      </c>
      <c r="F2915">
        <v>5.78</v>
      </c>
      <c r="G2915">
        <v>24.991978356766399</v>
      </c>
      <c r="H2915">
        <v>-20.838403585868601</v>
      </c>
      <c r="I2915">
        <v>-11.6240062507575</v>
      </c>
      <c r="J2915">
        <v>-0.35071090106041197</v>
      </c>
      <c r="K2915">
        <v>5.6083928634646201</v>
      </c>
      <c r="L2915">
        <v>5.3719194640811097</v>
      </c>
      <c r="M2915">
        <v>48.980060866711298</v>
      </c>
      <c r="N2915">
        <v>2.5528746038907202</v>
      </c>
      <c r="O2915">
        <v>19.377162629757699</v>
      </c>
      <c r="P2915">
        <v>70.277168718727097</v>
      </c>
      <c r="Q2915">
        <v>-5.4138223144511E-2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D2916" t="s">
        <v>414</v>
      </c>
      <c r="E2916">
        <v>90.589258591999993</v>
      </c>
      <c r="F2916">
        <v>70.88</v>
      </c>
      <c r="G2916">
        <v>-60.923339663449802</v>
      </c>
      <c r="H2916">
        <v>-18.880411782589899</v>
      </c>
      <c r="I2916">
        <v>-43.447592765253098</v>
      </c>
      <c r="J2916">
        <v>-4.9071034939514</v>
      </c>
      <c r="K2916">
        <v>77.118645855616904</v>
      </c>
      <c r="L2916">
        <v>92.563145959462503</v>
      </c>
      <c r="M2916">
        <v>41.171597533860101</v>
      </c>
      <c r="N2916">
        <v>2.37384016320182</v>
      </c>
      <c r="O2916">
        <v>108.52144469525901</v>
      </c>
      <c r="P2916">
        <v>4.0822320117474202</v>
      </c>
      <c r="Q2916">
        <v>0.225727692843775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E2917">
        <v>90.581668250000007</v>
      </c>
      <c r="F2917">
        <v>31.05</v>
      </c>
      <c r="G2917">
        <v>8.4436271276890906</v>
      </c>
      <c r="H2917">
        <v>-17.714970606119302</v>
      </c>
      <c r="I2917">
        <v>21.457026993097902</v>
      </c>
      <c r="J2917">
        <v>-8.4309056769779094</v>
      </c>
      <c r="K2917">
        <v>31.568205670867702</v>
      </c>
      <c r="L2917">
        <v>28.578994649564201</v>
      </c>
      <c r="M2917">
        <v>29.233730668634799</v>
      </c>
      <c r="N2917">
        <v>0.89632403830555196</v>
      </c>
      <c r="O2917">
        <v>27.085346215781001</v>
      </c>
      <c r="P2917">
        <v>72.022160664819907</v>
      </c>
      <c r="Q2917">
        <v>3.7592724183368002E-2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D2918" t="s">
        <v>46</v>
      </c>
      <c r="E2918">
        <v>90.463157735999999</v>
      </c>
      <c r="F2918">
        <v>55.02</v>
      </c>
      <c r="G2918">
        <v>49.181502987970902</v>
      </c>
      <c r="H2918">
        <v>-7.6641177446495901</v>
      </c>
      <c r="I2918">
        <v>39.609087887848197</v>
      </c>
      <c r="J2918">
        <v>-7.6245642656402399</v>
      </c>
      <c r="K2918">
        <v>53.879355631704897</v>
      </c>
      <c r="L2918">
        <v>43.551682211071203</v>
      </c>
      <c r="M2918">
        <v>42.398234135111302</v>
      </c>
      <c r="N2918">
        <v>0.544515109073477</v>
      </c>
      <c r="O2918">
        <v>50.345328971283102</v>
      </c>
      <c r="P2918">
        <v>116.432073676928</v>
      </c>
      <c r="Q2918">
        <v>0.174212772818267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D2919" t="s">
        <v>62</v>
      </c>
      <c r="E2919">
        <v>90.262309500000001</v>
      </c>
      <c r="F2919">
        <v>88.95</v>
      </c>
      <c r="G2919">
        <v>27.332321258729699</v>
      </c>
      <c r="H2919">
        <v>6.9949844892842297</v>
      </c>
      <c r="I2919">
        <v>24.2916775635261</v>
      </c>
      <c r="J2919">
        <v>8.5627494848918904</v>
      </c>
      <c r="K2919">
        <v>79.559243399311796</v>
      </c>
      <c r="L2919">
        <v>70.425516887298599</v>
      </c>
      <c r="M2919">
        <v>79.558387181489906</v>
      </c>
      <c r="N2919">
        <v>0.54191568092727505</v>
      </c>
      <c r="O2919">
        <v>13.4345137717819</v>
      </c>
      <c r="P2919">
        <v>94.852135815991204</v>
      </c>
      <c r="Q2919">
        <v>8.4302512416202E-2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D2920" t="s">
        <v>1549</v>
      </c>
      <c r="E2920">
        <v>90.226380000000006</v>
      </c>
      <c r="F2920">
        <v>26.03</v>
      </c>
      <c r="G2920">
        <v>-29.9802634135049</v>
      </c>
      <c r="H2920">
        <v>-2.5797228062120201</v>
      </c>
      <c r="I2920">
        <v>-21.502182848709101</v>
      </c>
      <c r="J2920">
        <v>-1.1502452968314101</v>
      </c>
      <c r="K2920">
        <v>27.5115300831947</v>
      </c>
      <c r="L2920">
        <v>28.445614797522499</v>
      </c>
      <c r="M2920">
        <v>55.294515664264701</v>
      </c>
      <c r="N2920">
        <v>2.18207157261272</v>
      </c>
      <c r="O2920">
        <v>63.273146369573503</v>
      </c>
      <c r="P2920">
        <v>18.318181818181799</v>
      </c>
      <c r="Q2920">
        <v>1.9644847345251001E-2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230</v>
      </c>
      <c r="E2921">
        <v>90.186479300000002</v>
      </c>
      <c r="F2921">
        <v>37.5</v>
      </c>
      <c r="G2921">
        <v>32.159238422045497</v>
      </c>
      <c r="H2921">
        <v>0.50434255267012795</v>
      </c>
      <c r="I2921">
        <v>-28.895461891021601</v>
      </c>
      <c r="J2921">
        <v>0.53025024517795605</v>
      </c>
      <c r="K2921">
        <v>35.161816128623798</v>
      </c>
      <c r="L2921">
        <v>33.487053516981597</v>
      </c>
      <c r="M2921">
        <v>70.413518804164099</v>
      </c>
      <c r="N2921">
        <v>1.77370837933596</v>
      </c>
      <c r="O2921">
        <v>36</v>
      </c>
      <c r="P2921">
        <v>85.643564356435604</v>
      </c>
      <c r="Q2921">
        <v>4.9888090182273997E-2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E2922">
        <v>90.041849999999997</v>
      </c>
      <c r="F2922">
        <v>109.5</v>
      </c>
      <c r="G2922">
        <v>179.64105304392001</v>
      </c>
      <c r="H2922">
        <v>4.6667820949610404</v>
      </c>
      <c r="I2922">
        <v>74.640865668968004</v>
      </c>
      <c r="J2922">
        <v>-7.6732294732563604</v>
      </c>
      <c r="K2922">
        <v>100.17797089533801</v>
      </c>
      <c r="L2922">
        <v>75.458451332718198</v>
      </c>
      <c r="M2922">
        <v>47.843654880977802</v>
      </c>
      <c r="N2922">
        <v>0.89404388714733496</v>
      </c>
      <c r="O2922">
        <v>17.808219178082101</v>
      </c>
      <c r="P2922">
        <v>205.35415504740601</v>
      </c>
      <c r="Q2922">
        <v>0.14349991799290801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E2923">
        <v>89.650595999999993</v>
      </c>
      <c r="F2923">
        <v>39.409999999999997</v>
      </c>
      <c r="G2923">
        <v>664.06645711474903</v>
      </c>
      <c r="H2923">
        <v>38.249876859756696</v>
      </c>
      <c r="I2923">
        <v>573.24903421887302</v>
      </c>
      <c r="J2923">
        <v>5.6880588181146301</v>
      </c>
      <c r="K2923">
        <v>26.435864113622799</v>
      </c>
      <c r="M2923">
        <v>99.994475125102696</v>
      </c>
      <c r="N2923">
        <v>2.3200686485075899</v>
      </c>
      <c r="O2923">
        <v>0</v>
      </c>
      <c r="P2923">
        <v>689.77955911823597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D2924" t="s">
        <v>1558</v>
      </c>
      <c r="E2924">
        <v>89.630983959999995</v>
      </c>
      <c r="F2924">
        <v>4.62</v>
      </c>
      <c r="G2924">
        <v>16.440744150359698</v>
      </c>
      <c r="H2924">
        <v>-19.404360380720799</v>
      </c>
      <c r="I2924">
        <v>7.5091837915234203</v>
      </c>
      <c r="J2924">
        <v>-8.3099264038482499</v>
      </c>
      <c r="K2924">
        <v>5.0083503171649104</v>
      </c>
      <c r="L2924">
        <v>4.6097627990779602</v>
      </c>
      <c r="M2924">
        <v>29.331589748919502</v>
      </c>
      <c r="N2924">
        <v>1.47446576653424</v>
      </c>
      <c r="O2924">
        <v>39.610389610389603</v>
      </c>
      <c r="P2924">
        <v>74.339622641509393</v>
      </c>
      <c r="Q2924">
        <v>2.1214946591466999E-2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E2925">
        <v>89.273531722000001</v>
      </c>
      <c r="F2925">
        <v>96</v>
      </c>
      <c r="G2925">
        <v>28.876269977189899</v>
      </c>
      <c r="H2925">
        <v>-1.8258065194320801</v>
      </c>
      <c r="I2925">
        <v>-6.43411841525183</v>
      </c>
      <c r="J2925">
        <v>-11.595724140248301</v>
      </c>
      <c r="K2925">
        <v>103.77830332261099</v>
      </c>
      <c r="L2925">
        <v>93.359918957875493</v>
      </c>
      <c r="M2925">
        <v>51.171582123596998</v>
      </c>
      <c r="N2925">
        <v>0.68186863081424598</v>
      </c>
      <c r="O2925">
        <v>42.593749999999901</v>
      </c>
      <c r="P2925">
        <v>74.545454545454504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E2926">
        <v>89.272278499999999</v>
      </c>
      <c r="F2926">
        <v>16.61</v>
      </c>
      <c r="G2926">
        <v>-35.012883185105601</v>
      </c>
      <c r="H2926">
        <v>-8.6882821529603493</v>
      </c>
      <c r="I2926">
        <v>-29.370822253511999</v>
      </c>
      <c r="J2926">
        <v>-4.1639033294802097</v>
      </c>
      <c r="K2926">
        <v>17.554890184783002</v>
      </c>
      <c r="L2926">
        <v>18.538578353757</v>
      </c>
      <c r="M2926">
        <v>46.584424675358299</v>
      </c>
      <c r="N2926">
        <v>0.84228327027154504</v>
      </c>
      <c r="O2926">
        <v>67.971101745936195</v>
      </c>
      <c r="P2926">
        <v>8.5620915032679594</v>
      </c>
      <c r="Q2926">
        <v>7.0011802457728006E-2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D2927" t="s">
        <v>197</v>
      </c>
      <c r="E2927">
        <v>89.204700000000003</v>
      </c>
      <c r="F2927">
        <v>117.75</v>
      </c>
      <c r="G2927">
        <v>-29.3568266998426</v>
      </c>
      <c r="H2927">
        <v>-3.5280887737404201</v>
      </c>
      <c r="I2927">
        <v>-10.3113290289893</v>
      </c>
      <c r="J2927">
        <v>1.6985849344702899</v>
      </c>
      <c r="K2927">
        <v>118.414715700971</v>
      </c>
      <c r="L2927">
        <v>122.40310436273499</v>
      </c>
      <c r="M2927">
        <v>51.734830315324302</v>
      </c>
      <c r="N2927">
        <v>1.07076923076923</v>
      </c>
      <c r="O2927">
        <v>41.571125265392702</v>
      </c>
      <c r="P2927">
        <v>16.989567809239901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230</v>
      </c>
      <c r="E2928">
        <v>89.176024575</v>
      </c>
      <c r="F2928">
        <v>16.61</v>
      </c>
      <c r="G2928">
        <v>-79.316453958793602</v>
      </c>
      <c r="H2928">
        <v>-7.5710564366780302</v>
      </c>
      <c r="I2928">
        <v>-61.810342835695501</v>
      </c>
      <c r="J2928">
        <v>7.6804976880625704</v>
      </c>
      <c r="K2928">
        <v>15.8308691620026</v>
      </c>
      <c r="L2928">
        <v>21.7836197628863</v>
      </c>
      <c r="M2928">
        <v>70.838449913860003</v>
      </c>
      <c r="N2928">
        <v>0.69342257618619396</v>
      </c>
      <c r="O2928">
        <v>173.93136664659801</v>
      </c>
      <c r="P2928">
        <v>27.769230769230699</v>
      </c>
      <c r="Q2928">
        <v>0.12604926871600799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E2929">
        <v>89.084800000000001</v>
      </c>
      <c r="F2929">
        <v>82.5</v>
      </c>
      <c r="G2929">
        <v>-74.021372680178104</v>
      </c>
      <c r="H2929">
        <v>-13.4606058465169</v>
      </c>
      <c r="I2929">
        <v>-33.632767041149002</v>
      </c>
      <c r="J2929">
        <v>-3.69145250826592</v>
      </c>
      <c r="K2929">
        <v>88.264293780251094</v>
      </c>
      <c r="M2929">
        <v>41.9844254596917</v>
      </c>
      <c r="N2929">
        <v>1.10804063360881</v>
      </c>
      <c r="O2929">
        <v>93.454545454545396</v>
      </c>
      <c r="P2929">
        <v>26.923076923076898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278</v>
      </c>
      <c r="E2930">
        <v>88.640780669999998</v>
      </c>
      <c r="F2930">
        <v>1174.0999999999999</v>
      </c>
      <c r="G2930">
        <v>160.338792258908</v>
      </c>
      <c r="H2930">
        <v>91.454710562746996</v>
      </c>
      <c r="I2930">
        <v>136.22659269840599</v>
      </c>
      <c r="J2930">
        <v>55.824712415280501</v>
      </c>
      <c r="K2930">
        <v>798.84669665152103</v>
      </c>
      <c r="L2930">
        <v>633.63766338087703</v>
      </c>
      <c r="M2930">
        <v>96.472324897043805</v>
      </c>
      <c r="N2930">
        <v>2.8899173553719</v>
      </c>
      <c r="O2930">
        <v>15.3862533004003</v>
      </c>
      <c r="P2930">
        <v>221.671232876712</v>
      </c>
      <c r="Q2930">
        <v>0.12394596803234301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E2931">
        <v>88.558092000000002</v>
      </c>
      <c r="F2931">
        <v>29.3</v>
      </c>
      <c r="G2931">
        <v>-95.982001039508702</v>
      </c>
      <c r="H2931">
        <v>-1.1876425654450899</v>
      </c>
      <c r="I2931">
        <v>-75.281548728938802</v>
      </c>
      <c r="J2931">
        <v>11.5538093480107</v>
      </c>
      <c r="K2931">
        <v>33.692653750687903</v>
      </c>
      <c r="L2931">
        <v>57.207097889304102</v>
      </c>
      <c r="M2931">
        <v>66.907836744750796</v>
      </c>
      <c r="N2931">
        <v>0.85259084985031597</v>
      </c>
      <c r="O2931">
        <v>272.01365187713299</v>
      </c>
      <c r="P2931">
        <v>30.106571936056799</v>
      </c>
      <c r="Q2931">
        <v>-3.4744225391114998E-2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278</v>
      </c>
      <c r="E2932">
        <v>88.488652400000007</v>
      </c>
      <c r="F2932">
        <v>39.9</v>
      </c>
      <c r="G2932">
        <v>-60.410319679427403</v>
      </c>
      <c r="H2932">
        <v>3.4657960825785499</v>
      </c>
      <c r="I2932">
        <v>-21.790343496830602</v>
      </c>
      <c r="J2932">
        <v>0.38918376230656698</v>
      </c>
      <c r="K2932">
        <v>38.9135409741573</v>
      </c>
      <c r="M2932">
        <v>39.5847964862675</v>
      </c>
      <c r="N2932">
        <v>1.2528815321951601</v>
      </c>
      <c r="O2932">
        <v>57.894736842105203</v>
      </c>
      <c r="P2932">
        <v>28.295819935691298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D2933" t="s">
        <v>705</v>
      </c>
      <c r="E2933">
        <v>88.390709483999998</v>
      </c>
      <c r="F2933">
        <v>94.63</v>
      </c>
      <c r="G2933">
        <v>25.074236949909501</v>
      </c>
      <c r="H2933">
        <v>-8.20250114451356</v>
      </c>
      <c r="I2933">
        <v>18.642276937763601</v>
      </c>
      <c r="J2933">
        <v>-2.5497645442888</v>
      </c>
      <c r="K2933">
        <v>93.634133140460307</v>
      </c>
      <c r="L2933">
        <v>81.318421384113194</v>
      </c>
      <c r="M2933">
        <v>50.698257281001702</v>
      </c>
      <c r="N2933">
        <v>0.96449525475458897</v>
      </c>
      <c r="O2933">
        <v>5.4528162316390203</v>
      </c>
      <c r="P2933">
        <v>60.389830508474503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E2934">
        <v>88.370999999999995</v>
      </c>
      <c r="F2934">
        <v>266.89999999999998</v>
      </c>
      <c r="G2934">
        <v>288.08534760891598</v>
      </c>
      <c r="H2934">
        <v>7.4001733237929903</v>
      </c>
      <c r="I2934">
        <v>142.393634888599</v>
      </c>
      <c r="J2934">
        <v>-2.1696464700163198</v>
      </c>
      <c r="K2934">
        <v>219.41701083949999</v>
      </c>
      <c r="L2934">
        <v>146.396022157749</v>
      </c>
      <c r="M2934">
        <v>83.374528296962794</v>
      </c>
      <c r="N2934">
        <v>0.81241963786613702</v>
      </c>
      <c r="O2934">
        <v>5.6575496440614597</v>
      </c>
      <c r="P2934">
        <v>358.591065292096</v>
      </c>
      <c r="Q2934">
        <v>0.131868788650568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E2935">
        <v>88.144430232000005</v>
      </c>
      <c r="F2935">
        <v>9.8800000000000008</v>
      </c>
      <c r="G2935">
        <v>-48.696264314274899</v>
      </c>
      <c r="H2935">
        <v>-22.240325575693401</v>
      </c>
      <c r="I2935">
        <v>-39.178749343081499</v>
      </c>
      <c r="J2935">
        <v>-6.7667888731808299</v>
      </c>
      <c r="K2935">
        <v>11.5179529208707</v>
      </c>
      <c r="L2935">
        <v>12.699030569405901</v>
      </c>
      <c r="M2935">
        <v>36.817149376411301</v>
      </c>
      <c r="N2935">
        <v>1.5707202875560999</v>
      </c>
      <c r="O2935">
        <v>90.545657198118207</v>
      </c>
      <c r="P2935">
        <v>6.69546436285097</v>
      </c>
      <c r="Q2935">
        <v>7.7747422466099003E-2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E2936">
        <v>88.090649999999997</v>
      </c>
      <c r="F2936">
        <v>102.75</v>
      </c>
      <c r="G2936">
        <v>61.207036253744803</v>
      </c>
      <c r="H2936">
        <v>16.655811941133699</v>
      </c>
      <c r="I2936">
        <v>34.277327308783498</v>
      </c>
      <c r="J2936">
        <v>-1.3376594513283599</v>
      </c>
      <c r="K2936">
        <v>92.439261060024293</v>
      </c>
      <c r="L2936">
        <v>76.379037390562203</v>
      </c>
      <c r="M2936">
        <v>53.235584099930499</v>
      </c>
      <c r="N2936">
        <v>0.51627035540519295</v>
      </c>
      <c r="O2936">
        <v>23.114355231143499</v>
      </c>
      <c r="P2936">
        <v>120.493562231759</v>
      </c>
      <c r="Q2936">
        <v>0.138483877346497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D2937" t="s">
        <v>275</v>
      </c>
      <c r="E2937">
        <v>88.087999999999994</v>
      </c>
      <c r="F2937">
        <v>136.5</v>
      </c>
      <c r="G2937">
        <v>-37.334986108374601</v>
      </c>
      <c r="H2937">
        <v>-12.6715091537418</v>
      </c>
      <c r="I2937">
        <v>-0.20184757062355799</v>
      </c>
      <c r="J2937">
        <v>4.1149292688425003</v>
      </c>
      <c r="K2937">
        <v>144.01784553351499</v>
      </c>
      <c r="M2937">
        <v>45.3504004179687</v>
      </c>
      <c r="N2937">
        <v>0.41960911348666402</v>
      </c>
      <c r="O2937">
        <v>68.095238095238102</v>
      </c>
      <c r="P2937">
        <v>19.8419666374012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D2938" t="s">
        <v>507</v>
      </c>
      <c r="E2938">
        <v>87.978795000000005</v>
      </c>
      <c r="F2938">
        <v>50.25</v>
      </c>
      <c r="G2938">
        <v>-1.94462909708244</v>
      </c>
      <c r="H2938">
        <v>-1.0994433141215101</v>
      </c>
      <c r="I2938">
        <v>-12.4229429053091</v>
      </c>
      <c r="J2938">
        <v>-10.2317312703731</v>
      </c>
      <c r="K2938">
        <v>47.070814447058403</v>
      </c>
      <c r="M2938">
        <v>48.892914494956003</v>
      </c>
      <c r="N2938">
        <v>2.3940149625935101</v>
      </c>
      <c r="O2938">
        <v>30.945273631840699</v>
      </c>
      <c r="P2938">
        <v>35.627530364372397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E2939">
        <v>87.703269259999999</v>
      </c>
      <c r="F2939">
        <v>9.02</v>
      </c>
      <c r="G2939">
        <v>102.583531760117</v>
      </c>
      <c r="H2939">
        <v>-7.06791178258998</v>
      </c>
      <c r="I2939">
        <v>-18.0584308801077</v>
      </c>
      <c r="J2939">
        <v>-2.4866332311574801</v>
      </c>
      <c r="K2939">
        <v>8.6718165370107094</v>
      </c>
      <c r="L2939">
        <v>8.1506074598561096</v>
      </c>
      <c r="M2939">
        <v>73.895273538794498</v>
      </c>
      <c r="N2939">
        <v>0.98409787196957299</v>
      </c>
      <c r="O2939">
        <v>44.124168514412403</v>
      </c>
      <c r="P2939">
        <v>194.867603792088</v>
      </c>
      <c r="Q2939">
        <v>0.19210576918015301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1258</v>
      </c>
      <c r="E2940">
        <v>87.240600000000001</v>
      </c>
      <c r="F2940">
        <v>60.09</v>
      </c>
      <c r="G2940">
        <v>14.3568280664437</v>
      </c>
      <c r="H2940">
        <v>2.48059926448015</v>
      </c>
      <c r="I2940">
        <v>6.4109265799849604</v>
      </c>
      <c r="J2940">
        <v>-4.9832132585172504</v>
      </c>
      <c r="K2940">
        <v>54.527656104020899</v>
      </c>
      <c r="L2940">
        <v>52.437201736950698</v>
      </c>
      <c r="M2940">
        <v>51.462124314828998</v>
      </c>
      <c r="N2940">
        <v>2.08023971874483</v>
      </c>
      <c r="O2940">
        <v>15.327009485771301</v>
      </c>
      <c r="P2940">
        <v>52.126582278481003</v>
      </c>
      <c r="Q2940">
        <v>-3.8214816445570003E-2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D2941" t="s">
        <v>620</v>
      </c>
      <c r="E2941">
        <v>87.134775554999905</v>
      </c>
      <c r="F2941">
        <v>72.38</v>
      </c>
      <c r="G2941">
        <v>96.992963315331593</v>
      </c>
      <c r="H2941">
        <v>24.695724581046299</v>
      </c>
      <c r="I2941">
        <v>43.014886342535398</v>
      </c>
      <c r="J2941">
        <v>-0.41621069594622201</v>
      </c>
      <c r="K2941">
        <v>58.751789848833702</v>
      </c>
      <c r="L2941">
        <v>49.9800301545135</v>
      </c>
      <c r="M2941">
        <v>77.700123075069598</v>
      </c>
      <c r="N2941">
        <v>1.57975974620543</v>
      </c>
      <c r="O2941">
        <v>6.93561757391545</v>
      </c>
      <c r="P2941">
        <v>167.97482413920699</v>
      </c>
      <c r="Q2941">
        <v>5.1258314673685003E-2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705</v>
      </c>
      <c r="E2942">
        <v>86.967899709999998</v>
      </c>
      <c r="F2942">
        <v>53.17</v>
      </c>
      <c r="G2942">
        <v>-8.5727627217062405</v>
      </c>
      <c r="H2942">
        <v>7.2064014102232399E-2</v>
      </c>
      <c r="I2942">
        <v>-1.8856880033483601</v>
      </c>
      <c r="J2942">
        <v>-0.52885971868148796</v>
      </c>
      <c r="K2942">
        <v>50.327737323801401</v>
      </c>
      <c r="L2942">
        <v>47.567130188796597</v>
      </c>
      <c r="M2942">
        <v>73.635405148885695</v>
      </c>
      <c r="N2942">
        <v>0.68053091952002698</v>
      </c>
      <c r="O2942">
        <v>3.53582847470377</v>
      </c>
      <c r="P2942">
        <v>32.958239559889897</v>
      </c>
      <c r="Q2942">
        <v>-4.1911912161719999E-3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80</v>
      </c>
      <c r="E2943">
        <v>86.641109177999994</v>
      </c>
      <c r="F2943">
        <v>9.27</v>
      </c>
      <c r="G2943">
        <v>85.298133951569795</v>
      </c>
      <c r="H2943">
        <v>52.614627899949703</v>
      </c>
      <c r="I2943">
        <v>33.891395329984903</v>
      </c>
      <c r="J2943">
        <v>50.168905463834903</v>
      </c>
      <c r="K2943">
        <v>6.698082776293</v>
      </c>
      <c r="L2943">
        <v>6.32105502616366</v>
      </c>
      <c r="M2943">
        <v>95.028245427201597</v>
      </c>
      <c r="N2943">
        <v>3.2397083907311899</v>
      </c>
      <c r="O2943">
        <v>16.396979503775601</v>
      </c>
      <c r="P2943">
        <v>123.373493975903</v>
      </c>
      <c r="Q2943">
        <v>9.7042546884246003E-2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46</v>
      </c>
      <c r="E2944">
        <v>86.635259559999994</v>
      </c>
      <c r="F2944">
        <v>12.32</v>
      </c>
      <c r="G2944">
        <v>100.341943868073</v>
      </c>
      <c r="H2944">
        <v>21.943077228399002</v>
      </c>
      <c r="I2944">
        <v>62.5687720905483</v>
      </c>
      <c r="J2944">
        <v>12.049952134696101</v>
      </c>
      <c r="K2944">
        <v>10.008363169811</v>
      </c>
      <c r="L2944">
        <v>8.5412565209836906</v>
      </c>
      <c r="M2944">
        <v>72.089722100809993</v>
      </c>
      <c r="N2944">
        <v>1.8469493464917801</v>
      </c>
      <c r="O2944">
        <v>2.5162337662337699</v>
      </c>
      <c r="Q2944">
        <v>5.6708904113448998E-2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D2945" t="s">
        <v>218</v>
      </c>
      <c r="E2945">
        <v>86.558999999999997</v>
      </c>
      <c r="F2945">
        <v>60.98</v>
      </c>
      <c r="G2945">
        <v>82.4097648907115</v>
      </c>
      <c r="H2945">
        <v>-5.0367922940857499E-2</v>
      </c>
      <c r="I2945">
        <v>-39.880093597753898</v>
      </c>
      <c r="J2945">
        <v>-0.81996656449082095</v>
      </c>
      <c r="K2945">
        <v>59.451802298647799</v>
      </c>
      <c r="L2945">
        <v>56.717982769325403</v>
      </c>
      <c r="M2945">
        <v>51.953544367417599</v>
      </c>
      <c r="N2945">
        <v>0.231744194932369</v>
      </c>
      <c r="O2945">
        <v>72.023614299770401</v>
      </c>
      <c r="P2945">
        <v>140.552268244575</v>
      </c>
      <c r="Q2945">
        <v>0.129477429192771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E2946">
        <v>86.511659499999993</v>
      </c>
      <c r="F2946">
        <v>27.96</v>
      </c>
      <c r="G2946">
        <v>63.085818374381297</v>
      </c>
      <c r="H2946">
        <v>-9.7299082799630092</v>
      </c>
      <c r="I2946">
        <v>5.6934525890588104</v>
      </c>
      <c r="J2946">
        <v>-7.96282370734796</v>
      </c>
      <c r="K2946">
        <v>27.350455185170301</v>
      </c>
      <c r="L2946">
        <v>24.175815727518199</v>
      </c>
      <c r="M2946">
        <v>44.201443857392199</v>
      </c>
      <c r="N2946">
        <v>1.2416867918921499</v>
      </c>
      <c r="O2946">
        <v>17.668097281831098</v>
      </c>
      <c r="P2946">
        <v>104.087591240875</v>
      </c>
      <c r="Q2946">
        <v>0.11805473174539199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E2947">
        <v>86.435472000000004</v>
      </c>
      <c r="F2947">
        <v>96.6</v>
      </c>
      <c r="G2947">
        <v>268.572612282227</v>
      </c>
      <c r="H2947">
        <v>17.9830600809413</v>
      </c>
      <c r="I2947">
        <v>246.82542310776199</v>
      </c>
      <c r="J2947">
        <v>7.6930074874053798</v>
      </c>
      <c r="K2947">
        <v>65.766008973555202</v>
      </c>
      <c r="L2947">
        <v>42.309567735018703</v>
      </c>
      <c r="M2947">
        <v>80.876171132433001</v>
      </c>
      <c r="N2947">
        <v>0.37197729025022702</v>
      </c>
      <c r="O2947">
        <v>0</v>
      </c>
      <c r="P2947">
        <v>322.202797202797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D2948" t="s">
        <v>705</v>
      </c>
      <c r="E2948">
        <v>86.396236028999994</v>
      </c>
      <c r="F2948">
        <v>999.99</v>
      </c>
      <c r="G2948">
        <v>-25.712101983485901</v>
      </c>
      <c r="H2948">
        <v>-7.06791178258998</v>
      </c>
      <c r="I2948">
        <v>-10.952354670015</v>
      </c>
      <c r="J2948">
        <v>-2.48763322115758</v>
      </c>
      <c r="K2948">
        <v>999.98642456613402</v>
      </c>
      <c r="L2948">
        <v>999.98358034146202</v>
      </c>
      <c r="M2948">
        <v>51.871899376974604</v>
      </c>
      <c r="N2948">
        <v>1.20652043653884</v>
      </c>
      <c r="O2948">
        <v>3.10103101031009</v>
      </c>
      <c r="P2948">
        <v>3.09175257731959</v>
      </c>
      <c r="Q2948">
        <v>-0.10191571481775601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Row],[Ticker]],[1]!Table1[[Symbol]:[Industry]],2,FALSE),"-")</f>
        <v>-</v>
      </c>
      <c r="D2949" t="s">
        <v>414</v>
      </c>
      <c r="E2949">
        <v>86.393390134000001</v>
      </c>
      <c r="F2949">
        <v>27.97</v>
      </c>
      <c r="G2949">
        <v>11.702951478993601</v>
      </c>
      <c r="H2949">
        <v>-1.28310653769989</v>
      </c>
      <c r="I2949">
        <v>17.6525739643387</v>
      </c>
      <c r="J2949">
        <v>-0.55426608139903599</v>
      </c>
      <c r="K2949">
        <v>27.9117791957827</v>
      </c>
      <c r="L2949">
        <v>26.167102609191701</v>
      </c>
      <c r="M2949">
        <v>54.414388499759497</v>
      </c>
      <c r="N2949">
        <v>0.36933802463313598</v>
      </c>
      <c r="O2949">
        <v>51.769753307114698</v>
      </c>
      <c r="P2949">
        <v>61.337870127840802</v>
      </c>
      <c r="Q2949">
        <v>0.14200306906392601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Row],[Ticker]],[1]!Table1[[Symbol]:[Industry]],2,FALSE),"-")</f>
        <v>-</v>
      </c>
      <c r="E2950">
        <v>86.34</v>
      </c>
      <c r="F2950">
        <v>122.75</v>
      </c>
      <c r="G2950">
        <v>22.178464261573801</v>
      </c>
      <c r="H2950">
        <v>-18.767691032038101</v>
      </c>
      <c r="I2950">
        <v>-52.037067892957197</v>
      </c>
      <c r="J2950">
        <v>-7.2107300949923401</v>
      </c>
      <c r="K2950">
        <v>146.138779537007</v>
      </c>
      <c r="L2950">
        <v>158.661841234972</v>
      </c>
      <c r="M2950">
        <v>32.580487338786398</v>
      </c>
      <c r="N2950">
        <v>1.0126348228043101</v>
      </c>
      <c r="O2950">
        <v>112.586558044806</v>
      </c>
      <c r="P2950">
        <v>75.231977159172004</v>
      </c>
      <c r="Q2950">
        <v>0.10434910910850199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Row],[Ticker]],[1]!Table1[[Symbol]:[Industry]],2,FALSE),"-")</f>
        <v>-</v>
      </c>
      <c r="E2951">
        <v>86.065112041999996</v>
      </c>
      <c r="F2951">
        <v>73.55</v>
      </c>
      <c r="G2951">
        <v>8.01417072378635</v>
      </c>
      <c r="H2951">
        <v>-12.0666201266871</v>
      </c>
      <c r="I2951">
        <v>27.0401406395534</v>
      </c>
      <c r="J2951">
        <v>-2.4866332311574801</v>
      </c>
      <c r="K2951">
        <v>76.691994383191201</v>
      </c>
      <c r="L2951">
        <v>68.328695459133499</v>
      </c>
      <c r="M2951">
        <v>15.902738295976899</v>
      </c>
      <c r="N2951">
        <v>0</v>
      </c>
      <c r="O2951">
        <v>18.966689326988401</v>
      </c>
      <c r="P2951">
        <v>60.554464090809802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Row],[Ticker]],[1]!Table1[[Symbol]:[Industry]],2,FALSE),"-")</f>
        <v>-</v>
      </c>
      <c r="D2952" t="s">
        <v>998</v>
      </c>
      <c r="E2952">
        <v>86.040143810000004</v>
      </c>
      <c r="F2952">
        <v>53.95</v>
      </c>
      <c r="G2952">
        <v>-50.990110313735599</v>
      </c>
      <c r="H2952">
        <v>-10.679022893700999</v>
      </c>
      <c r="I2952">
        <v>-31.026428744089099</v>
      </c>
      <c r="J2952">
        <v>-4.3716473687635196</v>
      </c>
      <c r="K2952">
        <v>54.644717998926197</v>
      </c>
      <c r="M2952">
        <v>47.460328654708803</v>
      </c>
      <c r="N2952">
        <v>1.24406224406224</v>
      </c>
      <c r="O2952">
        <v>49.582947173308597</v>
      </c>
      <c r="P2952">
        <v>11.929460580912799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Row],[Ticker]],[1]!Table1[[Symbol]:[Industry]],2,FALSE),"-")</f>
        <v>-</v>
      </c>
      <c r="D2953" t="s">
        <v>391</v>
      </c>
      <c r="E2953">
        <v>85.804751999999993</v>
      </c>
      <c r="F2953">
        <v>33.44</v>
      </c>
      <c r="G2953">
        <v>-9.2380062180457703</v>
      </c>
      <c r="H2953">
        <v>-6.30571666063876</v>
      </c>
      <c r="I2953">
        <v>-21.084039700920702</v>
      </c>
      <c r="J2953">
        <v>-6.6061574551203597</v>
      </c>
      <c r="K2953">
        <v>35.796095885502602</v>
      </c>
      <c r="L2953">
        <v>36.553624655927997</v>
      </c>
      <c r="M2953">
        <v>42.881830322992101</v>
      </c>
      <c r="N2953">
        <v>1.4055236927638901</v>
      </c>
      <c r="O2953">
        <v>128.70813397129101</v>
      </c>
      <c r="P2953">
        <v>51.930940481599201</v>
      </c>
      <c r="Q2953">
        <v>6.9693080366369994E-2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Row],[Ticker]],[1]!Table1[[Symbol]:[Industry]],2,FALSE),"-")</f>
        <v>-</v>
      </c>
      <c r="D2954" t="s">
        <v>480</v>
      </c>
      <c r="E2954">
        <v>85.703410000000005</v>
      </c>
      <c r="F2954">
        <v>54.5</v>
      </c>
      <c r="G2954">
        <v>160.07609568922399</v>
      </c>
      <c r="H2954">
        <v>37.126532661854398</v>
      </c>
      <c r="I2954">
        <v>60.863534358988701</v>
      </c>
      <c r="J2954">
        <v>27.1263505391296</v>
      </c>
      <c r="K2954">
        <v>38.606920508313102</v>
      </c>
      <c r="L2954">
        <v>34.012045617217801</v>
      </c>
      <c r="M2954">
        <v>91.083331806266102</v>
      </c>
      <c r="N2954">
        <v>2.2530880521482399</v>
      </c>
      <c r="O2954">
        <v>0</v>
      </c>
      <c r="P2954">
        <v>233.946078431372</v>
      </c>
      <c r="Q2954">
        <v>0.26143792959922402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Row],[Ticker]],[1]!Table1[[Symbol]:[Industry]],2,FALSE),"-")</f>
        <v>-</v>
      </c>
      <c r="D2955" t="s">
        <v>140</v>
      </c>
      <c r="E2955">
        <v>85.541259600000004</v>
      </c>
      <c r="F2955">
        <v>17</v>
      </c>
      <c r="G2955">
        <v>53.234266417566197</v>
      </c>
      <c r="H2955">
        <v>0.21273538604722</v>
      </c>
      <c r="I2955">
        <v>-3.35741796115428</v>
      </c>
      <c r="J2955">
        <v>-2.1957664481441199</v>
      </c>
      <c r="K2955">
        <v>16.068277224172299</v>
      </c>
      <c r="L2955">
        <v>14.5231465481851</v>
      </c>
      <c r="M2955">
        <v>70.937952445373497</v>
      </c>
      <c r="N2955">
        <v>1.5709275839367201</v>
      </c>
      <c r="O2955">
        <v>15.588235294117601</v>
      </c>
      <c r="P2955">
        <v>88.8888888888888</v>
      </c>
      <c r="Q2955">
        <v>6.4210987942091999E-2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Row],[Ticker]],[1]!Table1[[Symbol]:[Industry]],2,FALSE),"-")</f>
        <v>-</v>
      </c>
      <c r="D2956" t="s">
        <v>21</v>
      </c>
      <c r="E2956">
        <v>85.481759999999994</v>
      </c>
      <c r="F2956">
        <v>162.65</v>
      </c>
      <c r="G2956">
        <v>14.200876491137199</v>
      </c>
      <c r="H2956">
        <v>26.9676107287689</v>
      </c>
      <c r="I2956">
        <v>-30.789712974598501</v>
      </c>
      <c r="J2956">
        <v>13.0760448315205</v>
      </c>
      <c r="K2956">
        <v>143.77607192309401</v>
      </c>
      <c r="L2956">
        <v>153.67811405633799</v>
      </c>
      <c r="M2956">
        <v>78.544959901088603</v>
      </c>
      <c r="N2956">
        <v>0.82149362477231302</v>
      </c>
      <c r="O2956">
        <v>47.4946203504457</v>
      </c>
      <c r="P2956">
        <v>57.912621359223301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Row],[Ticker]],[1]!Table1[[Symbol]:[Industry]],2,FALSE),"-")</f>
        <v>-</v>
      </c>
      <c r="D2957" t="s">
        <v>414</v>
      </c>
      <c r="E2957">
        <v>85.475392470000003</v>
      </c>
      <c r="F2957">
        <v>19.32</v>
      </c>
      <c r="G2957">
        <v>-5.0385236149791996</v>
      </c>
      <c r="H2957">
        <v>-5.4374769999812802</v>
      </c>
      <c r="I2957">
        <v>-21.879048999199</v>
      </c>
      <c r="J2957">
        <v>-5.0400464672179401</v>
      </c>
      <c r="K2957">
        <v>18.342864739834901</v>
      </c>
      <c r="L2957">
        <v>18.887021209506202</v>
      </c>
      <c r="M2957">
        <v>51.823316577269601</v>
      </c>
      <c r="N2957">
        <v>1.5557433346390399</v>
      </c>
      <c r="O2957">
        <v>30.952380952380899</v>
      </c>
      <c r="P2957">
        <v>24.886877828054299</v>
      </c>
      <c r="Q2957">
        <v>9.3034931553839004E-2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Row],[Ticker]],[1]!Table1[[Symbol]:[Industry]],2,FALSE),"-")</f>
        <v>-</v>
      </c>
      <c r="D2958" t="s">
        <v>866</v>
      </c>
      <c r="E2958">
        <v>85.437045795000003</v>
      </c>
      <c r="F2958">
        <v>165.9</v>
      </c>
      <c r="G2958">
        <v>21.622599595092598</v>
      </c>
      <c r="H2958">
        <v>63.6162987437258</v>
      </c>
      <c r="I2958">
        <v>36.383346928564002</v>
      </c>
      <c r="J2958">
        <v>36.1031103585861</v>
      </c>
      <c r="M2958">
        <v>82.609769159443502</v>
      </c>
      <c r="O2958">
        <v>6.6907775768535203</v>
      </c>
      <c r="P2958">
        <v>106.728971962616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Row],[Ticker]],[1]!Table1[[Symbol]:[Industry]],2,FALSE),"-")</f>
        <v>-</v>
      </c>
      <c r="D2959" t="s">
        <v>21</v>
      </c>
      <c r="E2959">
        <v>85.393600000000006</v>
      </c>
      <c r="F2959">
        <v>102</v>
      </c>
      <c r="G2959">
        <v>-80.600320048599102</v>
      </c>
      <c r="H2959">
        <v>-13.043635405372401</v>
      </c>
      <c r="I2959">
        <v>-34.633611684605299</v>
      </c>
      <c r="J2959">
        <v>0.53126958214174702</v>
      </c>
      <c r="K2959">
        <v>109.801342974471</v>
      </c>
      <c r="L2959">
        <v>126.366765651039</v>
      </c>
      <c r="M2959">
        <v>41.841475737799499</v>
      </c>
      <c r="N2959">
        <v>1.4788990825688</v>
      </c>
      <c r="O2959">
        <v>133.333333333333</v>
      </c>
      <c r="P2959">
        <v>5.1546391752577296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Row],[Ticker]],[1]!Table1[[Symbol]:[Industry]],2,FALSE),"-")</f>
        <v>-</v>
      </c>
      <c r="D2960" t="s">
        <v>129</v>
      </c>
      <c r="E2960">
        <v>85.361470655999995</v>
      </c>
      <c r="F2960">
        <v>23.35</v>
      </c>
      <c r="G2960">
        <v>38.049964198604201</v>
      </c>
      <c r="H2960">
        <v>-14.099161782589899</v>
      </c>
      <c r="I2960">
        <v>-7.8618469437457099</v>
      </c>
      <c r="J2960">
        <v>-2.9050432729984799</v>
      </c>
      <c r="K2960">
        <v>25.523399100650899</v>
      </c>
      <c r="L2960">
        <v>23.687452954489501</v>
      </c>
      <c r="M2960">
        <v>36.8563590548275</v>
      </c>
      <c r="N2960">
        <v>1.5809865666409899</v>
      </c>
      <c r="O2960">
        <v>69.9785867237687</v>
      </c>
      <c r="P2960">
        <v>63.286713286713201</v>
      </c>
      <c r="Q2960">
        <v>-7.1611318921000004E-5</v>
      </c>
    </row>
    <row r="2961" spans="1:17" hidden="1" x14ac:dyDescent="0.3">
      <c r="A2961" t="s">
        <v>6085</v>
      </c>
      <c r="B2961" t="s">
        <v>6086</v>
      </c>
      <c r="C2961" t="str">
        <f>IFERROR(VLOOKUP(Table1[[#This Row],[Ticker]],[1]!Table1[[Symbol]:[Industry]],2,FALSE),"-")</f>
        <v>-</v>
      </c>
      <c r="D2961" t="s">
        <v>46</v>
      </c>
      <c r="E2961">
        <v>85.329057000000006</v>
      </c>
      <c r="F2961">
        <v>114</v>
      </c>
      <c r="G2961">
        <v>45.844460073263001</v>
      </c>
      <c r="H2961">
        <v>15.4947623121175</v>
      </c>
      <c r="I2961">
        <v>100.158756441096</v>
      </c>
      <c r="J2961">
        <v>3.1809940503026501</v>
      </c>
      <c r="K2961">
        <v>91.769704146369406</v>
      </c>
      <c r="M2961">
        <v>77.416788956224494</v>
      </c>
      <c r="N2961">
        <v>1.7031302031302</v>
      </c>
      <c r="O2961">
        <v>0</v>
      </c>
      <c r="P2961">
        <v>153.333333333333</v>
      </c>
    </row>
    <row r="2962" spans="1:17" hidden="1" x14ac:dyDescent="0.3">
      <c r="A2962" t="s">
        <v>6087</v>
      </c>
      <c r="B2962" t="s">
        <v>6088</v>
      </c>
      <c r="C2962" t="str">
        <f>IFERROR(VLOOKUP(Table1[[#This Row],[Ticker]],[1]!Table1[[Symbol]:[Industry]],2,FALSE),"-")</f>
        <v>-</v>
      </c>
      <c r="D2962" t="s">
        <v>67</v>
      </c>
      <c r="E2962">
        <v>85.290125676000002</v>
      </c>
      <c r="F2962">
        <v>17.41</v>
      </c>
      <c r="G2962">
        <v>15.9467840827626</v>
      </c>
      <c r="H2962">
        <v>5.1024736129475396</v>
      </c>
      <c r="I2962">
        <v>15.850267325614899</v>
      </c>
      <c r="J2962">
        <v>-10.268734398472599</v>
      </c>
      <c r="K2962">
        <v>15.243014645759899</v>
      </c>
      <c r="L2962">
        <v>14.400201880751901</v>
      </c>
      <c r="M2962">
        <v>59.675333668761503</v>
      </c>
      <c r="N2962">
        <v>4.5684426523634603</v>
      </c>
      <c r="O2962">
        <v>12.1769098219414</v>
      </c>
      <c r="P2962">
        <v>74.099999999999994</v>
      </c>
      <c r="Q2962">
        <v>8.3395803677194999E-2</v>
      </c>
    </row>
    <row r="2963" spans="1:17" hidden="1" x14ac:dyDescent="0.3">
      <c r="A2963" t="s">
        <v>6089</v>
      </c>
      <c r="B2963" t="s">
        <v>6090</v>
      </c>
      <c r="C2963" t="str">
        <f>IFERROR(VLOOKUP(Table1[[#This Row],[Ticker]],[1]!Table1[[Symbol]:[Industry]],2,FALSE),"-")</f>
        <v>-</v>
      </c>
      <c r="E2963">
        <v>85.15</v>
      </c>
      <c r="F2963">
        <v>175.35</v>
      </c>
      <c r="G2963">
        <v>124.78689799651301</v>
      </c>
      <c r="H2963">
        <v>-6.8914411943546696</v>
      </c>
      <c r="I2963">
        <v>44.914311996651598</v>
      </c>
      <c r="J2963">
        <v>-9.2992187304734806</v>
      </c>
      <c r="K2963">
        <v>159.24574697315401</v>
      </c>
      <c r="L2963">
        <v>123.47301423483</v>
      </c>
      <c r="M2963">
        <v>41.104385686904401</v>
      </c>
      <c r="N2963">
        <v>0.59734938738253396</v>
      </c>
      <c r="O2963">
        <v>17.336755061305901</v>
      </c>
      <c r="P2963">
        <v>176.31578947368399</v>
      </c>
      <c r="Q2963">
        <v>0.15963853059862601</v>
      </c>
    </row>
    <row r="2964" spans="1:17" hidden="1" x14ac:dyDescent="0.3">
      <c r="A2964" t="s">
        <v>6091</v>
      </c>
      <c r="B2964" t="s">
        <v>6092</v>
      </c>
      <c r="C2964" t="str">
        <f>IFERROR(VLOOKUP(Table1[[#This Row],[Ticker]],[1]!Table1[[Symbol]:[Industry]],2,FALSE),"-")</f>
        <v>-</v>
      </c>
      <c r="D2964" t="s">
        <v>137</v>
      </c>
      <c r="E2964">
        <v>85.044217500000002</v>
      </c>
      <c r="F2964">
        <v>384.95</v>
      </c>
      <c r="G2964">
        <v>194.09009602849301</v>
      </c>
      <c r="H2964">
        <v>25.7968807207567</v>
      </c>
      <c r="I2964">
        <v>72.139202999426104</v>
      </c>
      <c r="J2964">
        <v>6.5793008347765696</v>
      </c>
      <c r="K2964">
        <v>333.18880548316599</v>
      </c>
      <c r="L2964">
        <v>269.19240611421299</v>
      </c>
      <c r="M2964">
        <v>70.714882379094703</v>
      </c>
      <c r="N2964">
        <v>1.67868111163447</v>
      </c>
      <c r="O2964">
        <v>13.625146122873</v>
      </c>
      <c r="P2964">
        <v>233.00173010380601</v>
      </c>
      <c r="Q2964">
        <v>0.132896773340932</v>
      </c>
    </row>
    <row r="2965" spans="1:17" hidden="1" x14ac:dyDescent="0.3">
      <c r="A2965" t="s">
        <v>6093</v>
      </c>
      <c r="B2965" t="s">
        <v>6094</v>
      </c>
      <c r="C2965" t="str">
        <f>IFERROR(VLOOKUP(Table1[[#This Row],[Ticker]],[1]!Table1[[Symbol]:[Industry]],2,FALSE),"-")</f>
        <v>-</v>
      </c>
      <c r="D2965" t="s">
        <v>613</v>
      </c>
      <c r="E2965">
        <v>84.887338779999993</v>
      </c>
      <c r="F2965">
        <v>87.82</v>
      </c>
      <c r="G2965">
        <v>39.085104274540498</v>
      </c>
      <c r="H2965">
        <v>10.8017827294402</v>
      </c>
      <c r="I2965">
        <v>-3.6847352734106802</v>
      </c>
      <c r="J2965">
        <v>14.044169922657799</v>
      </c>
      <c r="K2965">
        <v>77.622662328913705</v>
      </c>
      <c r="L2965">
        <v>71.967009387985797</v>
      </c>
      <c r="M2965">
        <v>79.397387725746</v>
      </c>
      <c r="N2965">
        <v>1.31969941765758</v>
      </c>
      <c r="O2965">
        <v>8.0619448872694299</v>
      </c>
      <c r="P2965">
        <v>87.649572649572605</v>
      </c>
      <c r="Q2965">
        <v>2.7565743220047002E-2</v>
      </c>
    </row>
    <row r="2966" spans="1:17" hidden="1" x14ac:dyDescent="0.3">
      <c r="A2966" t="s">
        <v>6095</v>
      </c>
      <c r="B2966" t="s">
        <v>6096</v>
      </c>
      <c r="C2966" t="str">
        <f>IFERROR(VLOOKUP(Table1[[#This Row],[Ticker]],[1]!Table1[[Symbol]:[Industry]],2,FALSE),"-")</f>
        <v>-</v>
      </c>
      <c r="D2966" t="s">
        <v>278</v>
      </c>
      <c r="E2966">
        <v>84.635501500000004</v>
      </c>
      <c r="F2966">
        <v>148</v>
      </c>
      <c r="G2966">
        <v>-34.242150211150097</v>
      </c>
      <c r="H2966">
        <v>-7.7345784492566398</v>
      </c>
      <c r="I2966">
        <v>-14.8484585661189</v>
      </c>
      <c r="J2966">
        <v>-3.1532998978241502</v>
      </c>
      <c r="K2966">
        <v>152.38101205676699</v>
      </c>
      <c r="L2966">
        <v>158.52718365814599</v>
      </c>
      <c r="M2966">
        <v>45.780962348553302</v>
      </c>
      <c r="N2966">
        <v>0.73177978075448302</v>
      </c>
      <c r="O2966">
        <v>35</v>
      </c>
      <c r="P2966">
        <v>10.6542056074766</v>
      </c>
      <c r="Q2966">
        <v>-3.2682641500536E-2</v>
      </c>
    </row>
    <row r="2967" spans="1:17" hidden="1" x14ac:dyDescent="0.3">
      <c r="A2967" t="s">
        <v>6097</v>
      </c>
      <c r="B2967" t="s">
        <v>6098</v>
      </c>
      <c r="C2967" t="str">
        <f>IFERROR(VLOOKUP(Table1[[#This Row],[Ticker]],[1]!Table1[[Symbol]:[Industry]],2,FALSE),"-")</f>
        <v>-</v>
      </c>
      <c r="D2967" t="s">
        <v>716</v>
      </c>
      <c r="E2967">
        <v>84.619324284000001</v>
      </c>
      <c r="F2967">
        <v>42.75</v>
      </c>
      <c r="G2967">
        <v>-43.1841444745288</v>
      </c>
      <c r="H2967">
        <v>-6.92454260696275</v>
      </c>
      <c r="I2967">
        <v>-15.5282475271578</v>
      </c>
      <c r="J2967">
        <v>3.0535329738286499</v>
      </c>
      <c r="K2967">
        <v>41.345481630436403</v>
      </c>
      <c r="L2967">
        <v>42.807390489710201</v>
      </c>
      <c r="M2967">
        <v>51.3337985920449</v>
      </c>
      <c r="N2967">
        <v>1.4471563098177</v>
      </c>
      <c r="O2967">
        <v>38.947368421052602</v>
      </c>
      <c r="P2967">
        <v>35.499207606973002</v>
      </c>
      <c r="Q2967">
        <v>0.10180252930016</v>
      </c>
    </row>
    <row r="2968" spans="1:17" hidden="1" x14ac:dyDescent="0.3">
      <c r="A2968" t="s">
        <v>6099</v>
      </c>
      <c r="B2968" t="s">
        <v>6100</v>
      </c>
      <c r="C2968" t="str">
        <f>IFERROR(VLOOKUP(Table1[[#This Row],[Ticker]],[1]!Table1[[Symbol]:[Industry]],2,FALSE),"-")</f>
        <v>-</v>
      </c>
      <c r="D2968" t="s">
        <v>2844</v>
      </c>
      <c r="E2968">
        <v>84.614073179999906</v>
      </c>
      <c r="F2968">
        <v>122</v>
      </c>
      <c r="G2968">
        <v>-29.002836446609599</v>
      </c>
      <c r="H2968">
        <v>2.5812110244275601</v>
      </c>
      <c r="I2968">
        <v>-14.242089113138301</v>
      </c>
      <c r="J2968">
        <v>-2.4866332311574801</v>
      </c>
      <c r="K2968">
        <v>121.151847564001</v>
      </c>
      <c r="M2968">
        <v>46.787989069289097</v>
      </c>
      <c r="O2968">
        <v>20.2049180327869</v>
      </c>
      <c r="P2968">
        <v>16.1904761904762</v>
      </c>
    </row>
    <row r="2969" spans="1:17" hidden="1" x14ac:dyDescent="0.3">
      <c r="A2969" t="s">
        <v>6101</v>
      </c>
      <c r="B2969" t="s">
        <v>6102</v>
      </c>
      <c r="C2969" t="str">
        <f>IFERROR(VLOOKUP(Table1[[#This Row],[Ticker]],[1]!Table1[[Symbol]:[Industry]],2,FALSE),"-")</f>
        <v>-</v>
      </c>
      <c r="D2969" t="s">
        <v>286</v>
      </c>
      <c r="E2969">
        <v>84.485172000000006</v>
      </c>
      <c r="F2969">
        <v>42.55</v>
      </c>
      <c r="G2969">
        <v>-16.330068584463199</v>
      </c>
      <c r="H2969">
        <v>-5.0564175297164002</v>
      </c>
      <c r="I2969">
        <v>31.4029481068333</v>
      </c>
      <c r="J2969">
        <v>1.4158057932327499</v>
      </c>
      <c r="K2969">
        <v>41.9240232390936</v>
      </c>
      <c r="L2969">
        <v>38.515366651719098</v>
      </c>
      <c r="M2969">
        <v>69.336793243654995</v>
      </c>
      <c r="N2969">
        <v>0.68545662251071604</v>
      </c>
      <c r="O2969">
        <v>19.858989424206801</v>
      </c>
      <c r="P2969">
        <v>51.964285714285701</v>
      </c>
      <c r="Q2969">
        <v>4.3065429748249E-2</v>
      </c>
    </row>
    <row r="2970" spans="1:17" hidden="1" x14ac:dyDescent="0.3">
      <c r="A2970" t="s">
        <v>6103</v>
      </c>
      <c r="B2970" t="s">
        <v>6104</v>
      </c>
      <c r="C2970" t="str">
        <f>IFERROR(VLOOKUP(Table1[[#This Row],[Ticker]],[1]!Table1[[Symbol]:[Industry]],2,FALSE),"-")</f>
        <v>-</v>
      </c>
      <c r="D2970" t="s">
        <v>278</v>
      </c>
      <c r="E2970">
        <v>83.965040000000002</v>
      </c>
      <c r="F2970">
        <v>37.1</v>
      </c>
      <c r="G2970">
        <v>1248.3609720705799</v>
      </c>
      <c r="H2970">
        <v>36.216845996063</v>
      </c>
      <c r="I2970">
        <v>837.89675018931996</v>
      </c>
      <c r="J2970">
        <v>5.6905894866539803</v>
      </c>
      <c r="K2970">
        <v>25.2732928193115</v>
      </c>
      <c r="L2970">
        <v>13.4269426692048</v>
      </c>
      <c r="M2970">
        <v>99.999850625931202</v>
      </c>
      <c r="N2970">
        <v>0.32152256999698098</v>
      </c>
      <c r="O2970">
        <v>0</v>
      </c>
      <c r="P2970">
        <v>1414.2857142857099</v>
      </c>
      <c r="Q2970">
        <v>0.20352246221244599</v>
      </c>
    </row>
    <row r="2971" spans="1:17" hidden="1" x14ac:dyDescent="0.3">
      <c r="A2971" t="s">
        <v>6105</v>
      </c>
      <c r="B2971" t="s">
        <v>6106</v>
      </c>
      <c r="C2971" t="str">
        <f>IFERROR(VLOOKUP(Table1[[#This Row],[Ticker]],[1]!Table1[[Symbol]:[Industry]],2,FALSE),"-")</f>
        <v>-</v>
      </c>
      <c r="E2971">
        <v>83.898792999999998</v>
      </c>
      <c r="F2971">
        <v>48.15</v>
      </c>
      <c r="G2971">
        <v>-24.130823522473701</v>
      </c>
      <c r="H2971">
        <v>-7.2901340048121996</v>
      </c>
      <c r="I2971">
        <v>-9.3700761890023792</v>
      </c>
      <c r="J2971">
        <v>-5.4341671277973003</v>
      </c>
      <c r="M2971">
        <v>48.203309874054902</v>
      </c>
      <c r="O2971">
        <v>24.340602284527499</v>
      </c>
      <c r="P2971">
        <v>6.7627494456762696</v>
      </c>
    </row>
    <row r="2972" spans="1:17" hidden="1" x14ac:dyDescent="0.3">
      <c r="A2972" t="s">
        <v>6107</v>
      </c>
      <c r="B2972" t="s">
        <v>6108</v>
      </c>
      <c r="C2972" t="str">
        <f>IFERROR(VLOOKUP(Table1[[#This Row],[Ticker]],[1]!Table1[[Symbol]:[Industry]],2,FALSE),"-")</f>
        <v>-</v>
      </c>
      <c r="D2972" t="s">
        <v>140</v>
      </c>
      <c r="E2972">
        <v>83.884275549999998</v>
      </c>
      <c r="F2972">
        <v>77.45</v>
      </c>
      <c r="G2972">
        <v>23.573713725118001</v>
      </c>
      <c r="H2972">
        <v>-15.7307024802644</v>
      </c>
      <c r="I2972">
        <v>-9.0712707447322103</v>
      </c>
      <c r="J2972">
        <v>0.55678799408190904</v>
      </c>
      <c r="K2972">
        <v>84.006199964966399</v>
      </c>
      <c r="L2972">
        <v>79.162769434850006</v>
      </c>
      <c r="M2972">
        <v>35.352324597730799</v>
      </c>
      <c r="N2972">
        <v>0.70912354192820104</v>
      </c>
      <c r="O2972">
        <v>63.137508069722301</v>
      </c>
      <c r="P2972">
        <v>70.219780219780205</v>
      </c>
      <c r="Q2972">
        <v>0.10704629016459299</v>
      </c>
    </row>
    <row r="2973" spans="1:17" hidden="1" x14ac:dyDescent="0.3">
      <c r="A2973" t="s">
        <v>6109</v>
      </c>
      <c r="B2973" t="s">
        <v>6110</v>
      </c>
      <c r="C2973" t="str">
        <f>IFERROR(VLOOKUP(Table1[[#This Row],[Ticker]],[1]!Table1[[Symbol]:[Industry]],2,FALSE),"-")</f>
        <v>-</v>
      </c>
      <c r="D2973" t="s">
        <v>148</v>
      </c>
      <c r="E2973">
        <v>83.755853685000005</v>
      </c>
      <c r="F2973">
        <v>93.36</v>
      </c>
      <c r="G2973">
        <v>127.43223422211</v>
      </c>
      <c r="H2973">
        <v>-1.2528828808558701</v>
      </c>
      <c r="I2973">
        <v>8.4338345882969694</v>
      </c>
      <c r="J2973">
        <v>-1.9704900288732801</v>
      </c>
      <c r="K2973">
        <v>95.353954580726096</v>
      </c>
      <c r="L2973">
        <v>83.759550189471796</v>
      </c>
      <c r="M2973">
        <v>47.040456904150403</v>
      </c>
      <c r="N2973">
        <v>0.647479639987522</v>
      </c>
      <c r="O2973">
        <v>35.3470437017994</v>
      </c>
      <c r="P2973">
        <v>181.20481927710799</v>
      </c>
      <c r="Q2973">
        <v>0.15592411331277001</v>
      </c>
    </row>
    <row r="2974" spans="1:17" hidden="1" x14ac:dyDescent="0.3">
      <c r="A2974" t="s">
        <v>6111</v>
      </c>
      <c r="B2974" t="s">
        <v>6112</v>
      </c>
      <c r="C2974" t="str">
        <f>IFERROR(VLOOKUP(Table1[[#This Row],[Ticker]],[1]!Table1[[Symbol]:[Industry]],2,FALSE),"-")</f>
        <v>-</v>
      </c>
      <c r="D2974" t="s">
        <v>129</v>
      </c>
      <c r="E2974">
        <v>83.372720000000001</v>
      </c>
      <c r="F2974">
        <v>102.2</v>
      </c>
      <c r="G2974">
        <v>-76.976812065479606</v>
      </c>
      <c r="H2974">
        <v>-5.06791178258998</v>
      </c>
      <c r="I2974">
        <v>-62.216064732008299</v>
      </c>
      <c r="J2974">
        <v>0.96164263091148205</v>
      </c>
      <c r="K2974">
        <v>104.068697883391</v>
      </c>
      <c r="M2974">
        <v>64.368002965809495</v>
      </c>
      <c r="N2974">
        <v>0.77684287543442399</v>
      </c>
      <c r="O2974">
        <v>105.479452054794</v>
      </c>
      <c r="P2974">
        <v>23.878787878787801</v>
      </c>
    </row>
    <row r="2975" spans="1:17" hidden="1" x14ac:dyDescent="0.3">
      <c r="A2975" t="s">
        <v>6113</v>
      </c>
      <c r="B2975" t="s">
        <v>6114</v>
      </c>
      <c r="C2975" t="str">
        <f>IFERROR(VLOOKUP(Table1[[#This Row],[Ticker]],[1]!Table1[[Symbol]:[Industry]],2,FALSE),"-")</f>
        <v>-</v>
      </c>
      <c r="D2975" t="s">
        <v>80</v>
      </c>
      <c r="E2975">
        <v>83.188115101999998</v>
      </c>
      <c r="F2975">
        <v>26.78</v>
      </c>
      <c r="G2975">
        <v>-62.433328846586498</v>
      </c>
      <c r="H2975">
        <v>-2.06381005986642</v>
      </c>
      <c r="I2975">
        <v>5.1794753386579897</v>
      </c>
      <c r="J2975">
        <v>6.9618490262174602</v>
      </c>
      <c r="K2975">
        <v>24.5920029670772</v>
      </c>
      <c r="L2975">
        <v>31.090696588946798</v>
      </c>
      <c r="M2975">
        <v>66.136082362479797</v>
      </c>
      <c r="N2975">
        <v>1.9088538647655999</v>
      </c>
      <c r="O2975">
        <v>61.463778939507002</v>
      </c>
      <c r="P2975">
        <v>27.523809523809501</v>
      </c>
      <c r="Q2975">
        <v>6.1330204581164997E-2</v>
      </c>
    </row>
    <row r="2976" spans="1:17" hidden="1" x14ac:dyDescent="0.3">
      <c r="A2976" t="s">
        <v>6115</v>
      </c>
      <c r="B2976" t="s">
        <v>6116</v>
      </c>
      <c r="C2976" t="str">
        <f>IFERROR(VLOOKUP(Table1[[#This Row],[Ticker]],[1]!Table1[[Symbol]:[Industry]],2,FALSE),"-")</f>
        <v>-</v>
      </c>
      <c r="E2976">
        <v>83.166940920000002</v>
      </c>
      <c r="F2976">
        <v>5.22</v>
      </c>
      <c r="G2976">
        <v>-93.607515754253697</v>
      </c>
      <c r="H2976">
        <v>-16.824009343565599</v>
      </c>
      <c r="I2976">
        <v>-87.496951389853294</v>
      </c>
      <c r="J2976">
        <v>-4.7507841745537096</v>
      </c>
      <c r="K2976">
        <v>6.2200509777574498</v>
      </c>
      <c r="L2976">
        <v>11.116286465539799</v>
      </c>
      <c r="M2976">
        <v>29.688278840364301</v>
      </c>
      <c r="N2976">
        <v>0.87687494806089195</v>
      </c>
      <c r="O2976">
        <v>352.10727969348602</v>
      </c>
      <c r="P2976">
        <v>4.4000000000000004</v>
      </c>
      <c r="Q2976">
        <v>0.14567763201280901</v>
      </c>
    </row>
    <row r="2977" spans="1:17" hidden="1" x14ac:dyDescent="0.3">
      <c r="A2977" t="s">
        <v>6117</v>
      </c>
      <c r="B2977" t="s">
        <v>6118</v>
      </c>
      <c r="C2977" t="str">
        <f>IFERROR(VLOOKUP(Table1[[#This Row],[Ticker]],[1]!Table1[[Symbol]:[Industry]],2,FALSE),"-")</f>
        <v>-</v>
      </c>
      <c r="E2977">
        <v>83.139689184999995</v>
      </c>
      <c r="F2977">
        <v>30.45</v>
      </c>
      <c r="G2977">
        <v>29.644040853656399</v>
      </c>
      <c r="H2977">
        <v>-11.6832963979745</v>
      </c>
      <c r="I2977">
        <v>9.59396361977117</v>
      </c>
      <c r="J2977">
        <v>-3.44509968483161</v>
      </c>
      <c r="K2977">
        <v>30.375227677879799</v>
      </c>
      <c r="L2977">
        <v>27.501990333930799</v>
      </c>
      <c r="M2977">
        <v>48.264471030909398</v>
      </c>
      <c r="N2977">
        <v>1.13302751343571</v>
      </c>
      <c r="O2977">
        <v>19.868637110016401</v>
      </c>
      <c r="P2977">
        <v>79.012345679012299</v>
      </c>
      <c r="Q2977">
        <v>4.0046211649009998E-3</v>
      </c>
    </row>
    <row r="2978" spans="1:17" hidden="1" x14ac:dyDescent="0.3">
      <c r="A2978" t="s">
        <v>6119</v>
      </c>
      <c r="B2978" t="s">
        <v>6120</v>
      </c>
      <c r="C2978" t="str">
        <f>IFERROR(VLOOKUP(Table1[[#This Row],[Ticker]],[1]!Table1[[Symbol]:[Industry]],2,FALSE),"-")</f>
        <v>-</v>
      </c>
      <c r="D2978" t="s">
        <v>998</v>
      </c>
      <c r="E2978">
        <v>82.915000000000006</v>
      </c>
      <c r="F2978">
        <v>144.1</v>
      </c>
      <c r="G2978">
        <v>-62.092792952713701</v>
      </c>
      <c r="H2978">
        <v>-7.61963592052102</v>
      </c>
      <c r="I2978">
        <v>-31.339095001506699</v>
      </c>
      <c r="J2978">
        <v>-3.7871123550452399</v>
      </c>
      <c r="K2978">
        <v>150.84969096162001</v>
      </c>
      <c r="L2978">
        <v>175.730452926487</v>
      </c>
      <c r="M2978">
        <v>45.726513137752498</v>
      </c>
      <c r="N2978">
        <v>1.24</v>
      </c>
      <c r="O2978">
        <v>58.223455933379597</v>
      </c>
      <c r="P2978">
        <v>5.1824817518247999</v>
      </c>
      <c r="Q2978">
        <v>0.20911211307809899</v>
      </c>
    </row>
    <row r="2979" spans="1:17" hidden="1" x14ac:dyDescent="0.3">
      <c r="A2979" t="s">
        <v>6121</v>
      </c>
      <c r="B2979" t="s">
        <v>6122</v>
      </c>
      <c r="C2979" t="str">
        <f>IFERROR(VLOOKUP(Table1[[#This Row],[Ticker]],[1]!Table1[[Symbol]:[Industry]],2,FALSE),"-")</f>
        <v>-</v>
      </c>
      <c r="D2979" t="s">
        <v>480</v>
      </c>
      <c r="E2979">
        <v>82.662878599999999</v>
      </c>
      <c r="F2979">
        <v>164.1</v>
      </c>
      <c r="G2979">
        <v>-51.291333296003302</v>
      </c>
      <c r="H2979">
        <v>4.1241411975424702</v>
      </c>
      <c r="I2979">
        <v>-25.282816690375199</v>
      </c>
      <c r="J2979">
        <v>-3.7219273488045399</v>
      </c>
      <c r="K2979">
        <v>158.141216757249</v>
      </c>
      <c r="L2979">
        <v>173.451782318379</v>
      </c>
      <c r="M2979">
        <v>54.649222731422398</v>
      </c>
      <c r="N2979">
        <v>0.51090509463691103</v>
      </c>
      <c r="O2979">
        <v>48.933577087141899</v>
      </c>
      <c r="P2979">
        <v>26.230769230769202</v>
      </c>
      <c r="Q2979">
        <v>0.118199916776287</v>
      </c>
    </row>
    <row r="2980" spans="1:17" hidden="1" x14ac:dyDescent="0.3">
      <c r="A2980" t="s">
        <v>6123</v>
      </c>
      <c r="B2980" t="s">
        <v>6124</v>
      </c>
      <c r="C2980" t="str">
        <f>IFERROR(VLOOKUP(Table1[[#This Row],[Ticker]],[1]!Table1[[Symbol]:[Industry]],2,FALSE),"-")</f>
        <v>-</v>
      </c>
      <c r="D2980" t="s">
        <v>218</v>
      </c>
      <c r="E2980">
        <v>82.593800000000002</v>
      </c>
      <c r="F2980">
        <v>28.35</v>
      </c>
      <c r="G2980">
        <v>42.836244013160403</v>
      </c>
      <c r="H2980">
        <v>-4.1430691317199297</v>
      </c>
      <c r="I2980">
        <v>-25.043263760924098</v>
      </c>
      <c r="J2980">
        <v>-2.1256224008325701</v>
      </c>
      <c r="K2980">
        <v>27.840952793523702</v>
      </c>
      <c r="L2980">
        <v>25.732785855633502</v>
      </c>
      <c r="M2980">
        <v>45.827483523417399</v>
      </c>
      <c r="N2980">
        <v>0.27694262958590399</v>
      </c>
      <c r="O2980">
        <v>28.2539682539682</v>
      </c>
      <c r="P2980">
        <v>96.738376127689094</v>
      </c>
      <c r="Q2980">
        <v>-2.1189554768989E-2</v>
      </c>
    </row>
    <row r="2981" spans="1:17" hidden="1" x14ac:dyDescent="0.3">
      <c r="A2981" t="s">
        <v>6125</v>
      </c>
      <c r="B2981" t="s">
        <v>6126</v>
      </c>
      <c r="C2981" t="str">
        <f>IFERROR(VLOOKUP(Table1[[#This Row],[Ticker]],[1]!Table1[[Symbol]:[Industry]],2,FALSE),"-")</f>
        <v>-</v>
      </c>
      <c r="D2981" t="s">
        <v>230</v>
      </c>
      <c r="E2981">
        <v>82.575980000000001</v>
      </c>
      <c r="F2981">
        <v>115.15</v>
      </c>
      <c r="G2981">
        <v>31.1456365879861</v>
      </c>
      <c r="H2981">
        <v>-15.386093600771799</v>
      </c>
      <c r="I2981">
        <v>38.3991368993753</v>
      </c>
      <c r="J2981">
        <v>0.26425826145584602</v>
      </c>
      <c r="K2981">
        <v>107.08508869530699</v>
      </c>
      <c r="L2981">
        <v>94.166195143783199</v>
      </c>
      <c r="M2981">
        <v>37.310279622042202</v>
      </c>
      <c r="N2981">
        <v>0.77949045679664797</v>
      </c>
      <c r="O2981">
        <v>17.151541467650901</v>
      </c>
      <c r="P2981">
        <v>98.534482758620598</v>
      </c>
      <c r="Q2981">
        <v>0.131950825188829</v>
      </c>
    </row>
    <row r="2982" spans="1:17" hidden="1" x14ac:dyDescent="0.3">
      <c r="A2982" t="s">
        <v>6127</v>
      </c>
      <c r="B2982" t="s">
        <v>6128</v>
      </c>
      <c r="C2982" t="str">
        <f>IFERROR(VLOOKUP(Table1[[#This Row],[Ticker]],[1]!Table1[[Symbol]:[Industry]],2,FALSE),"-")</f>
        <v>-</v>
      </c>
      <c r="D2982" t="s">
        <v>49</v>
      </c>
      <c r="E2982">
        <v>82.426689359999997</v>
      </c>
      <c r="F2982">
        <v>97.49</v>
      </c>
      <c r="G2982">
        <v>225.222823122503</v>
      </c>
      <c r="H2982">
        <v>-24.981916930840502</v>
      </c>
      <c r="I2982">
        <v>-22.204061543023599</v>
      </c>
      <c r="J2982">
        <v>-12.7991332311574</v>
      </c>
      <c r="K2982">
        <v>99.050266517480694</v>
      </c>
      <c r="L2982">
        <v>87.446110097136099</v>
      </c>
      <c r="M2982">
        <v>42.310269050075398</v>
      </c>
      <c r="N2982">
        <v>0.34357846564998201</v>
      </c>
      <c r="O2982">
        <v>21.909939480972401</v>
      </c>
      <c r="P2982">
        <v>250.935925125989</v>
      </c>
    </row>
    <row r="2983" spans="1:17" hidden="1" x14ac:dyDescent="0.3">
      <c r="A2983" t="s">
        <v>6129</v>
      </c>
      <c r="B2983" t="s">
        <v>6130</v>
      </c>
      <c r="C2983" t="str">
        <f>IFERROR(VLOOKUP(Table1[[#This Row],[Ticker]],[1]!Table1[[Symbol]:[Industry]],2,FALSE),"-")</f>
        <v>-</v>
      </c>
      <c r="D2983" t="s">
        <v>662</v>
      </c>
      <c r="E2983">
        <v>82.045599999999993</v>
      </c>
      <c r="F2983">
        <v>310</v>
      </c>
      <c r="G2983">
        <v>190.581153684708</v>
      </c>
      <c r="H2983">
        <v>-9.6579101536601808</v>
      </c>
      <c r="I2983">
        <v>62.911919026002799</v>
      </c>
      <c r="J2983">
        <v>-7.5659983105225601</v>
      </c>
      <c r="K2983">
        <v>294.12003255852801</v>
      </c>
      <c r="L2983">
        <v>228.47466369549301</v>
      </c>
      <c r="M2983">
        <v>43.9641521481323</v>
      </c>
      <c r="N2983">
        <v>0.78315868970074498</v>
      </c>
      <c r="O2983">
        <v>29.387096774193498</v>
      </c>
      <c r="P2983">
        <v>219.653536811713</v>
      </c>
      <c r="Q2983">
        <v>0.13113030132758099</v>
      </c>
    </row>
    <row r="2984" spans="1:17" hidden="1" x14ac:dyDescent="0.3">
      <c r="A2984" t="s">
        <v>6131</v>
      </c>
      <c r="B2984" t="s">
        <v>6132</v>
      </c>
      <c r="C2984" t="str">
        <f>IFERROR(VLOOKUP(Table1[[#This Row],[Ticker]],[1]!Table1[[Symbol]:[Industry]],2,FALSE),"-")</f>
        <v>-</v>
      </c>
      <c r="D2984" t="s">
        <v>542</v>
      </c>
      <c r="E2984">
        <v>82.033816000000002</v>
      </c>
      <c r="F2984">
        <v>96.5</v>
      </c>
      <c r="G2984">
        <v>-10.6952235767879</v>
      </c>
      <c r="H2984">
        <v>-16.117889270208099</v>
      </c>
      <c r="I2984">
        <v>-14.452354670015</v>
      </c>
      <c r="J2984">
        <v>-6.2961570406812903</v>
      </c>
      <c r="K2984">
        <v>119.177523955542</v>
      </c>
      <c r="L2984">
        <v>109.351049552951</v>
      </c>
      <c r="M2984">
        <v>4.0697579622526803</v>
      </c>
      <c r="N2984">
        <v>1.4039408866995</v>
      </c>
      <c r="O2984">
        <v>65.129533678756403</v>
      </c>
      <c r="P2984">
        <v>21.8434343434343</v>
      </c>
      <c r="Q2984">
        <v>-1.9170430003738002E-2</v>
      </c>
    </row>
    <row r="2985" spans="1:17" hidden="1" x14ac:dyDescent="0.3">
      <c r="A2985" t="s">
        <v>6133</v>
      </c>
      <c r="B2985" t="s">
        <v>6134</v>
      </c>
      <c r="C2985" t="str">
        <f>IFERROR(VLOOKUP(Table1[[#This Row],[Ticker]],[1]!Table1[[Symbol]:[Industry]],2,FALSE),"-")</f>
        <v>-</v>
      </c>
      <c r="D2985" t="s">
        <v>278</v>
      </c>
      <c r="E2985">
        <v>81.881600000000006</v>
      </c>
      <c r="F2985">
        <v>203</v>
      </c>
      <c r="G2985">
        <v>-40.185400297145499</v>
      </c>
      <c r="H2985">
        <v>-1.93970665438485</v>
      </c>
      <c r="I2985">
        <v>-23.263369788805502</v>
      </c>
      <c r="J2985">
        <v>-4.8675856121098597</v>
      </c>
      <c r="K2985">
        <v>211.366778962544</v>
      </c>
      <c r="L2985">
        <v>221.466575062771</v>
      </c>
      <c r="M2985">
        <v>44.0274647837591</v>
      </c>
      <c r="N2985">
        <v>0.96022727272727204</v>
      </c>
      <c r="O2985">
        <v>66.2807881773399</v>
      </c>
      <c r="P2985">
        <v>8.5561497326203106</v>
      </c>
      <c r="Q2985">
        <v>0.11410104258222099</v>
      </c>
    </row>
    <row r="2986" spans="1:17" hidden="1" x14ac:dyDescent="0.3">
      <c r="A2986" t="s">
        <v>6135</v>
      </c>
      <c r="B2986" t="s">
        <v>6136</v>
      </c>
      <c r="C2986" t="str">
        <f>IFERROR(VLOOKUP(Table1[[#This Row],[Ticker]],[1]!Table1[[Symbol]:[Industry]],2,FALSE),"-")</f>
        <v>-</v>
      </c>
      <c r="E2986">
        <v>81.743097974999998</v>
      </c>
      <c r="F2986">
        <v>11934.3</v>
      </c>
      <c r="G2986">
        <v>199.779855742992</v>
      </c>
      <c r="H2986">
        <v>10.275056254397599</v>
      </c>
      <c r="I2986">
        <v>170.95913386743101</v>
      </c>
      <c r="J2986">
        <v>2.79492383611385</v>
      </c>
      <c r="K2986">
        <v>9651.0249532448397</v>
      </c>
      <c r="L2986">
        <v>6770.84769218151</v>
      </c>
      <c r="M2986">
        <v>71.505055769550594</v>
      </c>
      <c r="N2986">
        <v>0.636577540106951</v>
      </c>
      <c r="O2986">
        <v>2.5615243457932202</v>
      </c>
      <c r="P2986">
        <v>240.979999999999</v>
      </c>
      <c r="Q2986">
        <v>0.18122458990870399</v>
      </c>
    </row>
    <row r="2987" spans="1:17" hidden="1" x14ac:dyDescent="0.3">
      <c r="A2987" t="s">
        <v>6137</v>
      </c>
      <c r="B2987" t="s">
        <v>6138</v>
      </c>
      <c r="C2987" t="str">
        <f>IFERROR(VLOOKUP(Table1[[#This Row],[Ticker]],[1]!Table1[[Symbol]:[Industry]],2,FALSE),"-")</f>
        <v>-</v>
      </c>
      <c r="E2987">
        <v>81.69</v>
      </c>
      <c r="F2987">
        <v>56</v>
      </c>
      <c r="G2987">
        <v>-59.946807229557997</v>
      </c>
      <c r="H2987">
        <v>-6.1688292137826304</v>
      </c>
      <c r="I2987">
        <v>-35.071595862426904</v>
      </c>
      <c r="J2987">
        <v>-7.6762884035712702</v>
      </c>
      <c r="K2987">
        <v>57.1929721353453</v>
      </c>
      <c r="L2987">
        <v>65.207623168145503</v>
      </c>
      <c r="M2987">
        <v>47.013348905254297</v>
      </c>
      <c r="N2987">
        <v>2.4555481283422398</v>
      </c>
      <c r="O2987">
        <v>70</v>
      </c>
      <c r="P2987">
        <v>19.1489361702127</v>
      </c>
      <c r="Q2987">
        <v>2.2368623190471001E-2</v>
      </c>
    </row>
    <row r="2988" spans="1:17" hidden="1" x14ac:dyDescent="0.3">
      <c r="A2988" t="s">
        <v>6139</v>
      </c>
      <c r="B2988" t="s">
        <v>6140</v>
      </c>
      <c r="C2988" t="str">
        <f>IFERROR(VLOOKUP(Table1[[#This Row],[Ticker]],[1]!Table1[[Symbol]:[Industry]],2,FALSE),"-")</f>
        <v>-</v>
      </c>
      <c r="D2988" t="s">
        <v>381</v>
      </c>
      <c r="E2988">
        <v>81.579719999999995</v>
      </c>
      <c r="F2988">
        <v>130.1</v>
      </c>
      <c r="G2988">
        <v>-62.078943827843403</v>
      </c>
      <c r="H2988">
        <v>-21.475525829193099</v>
      </c>
      <c r="I2988">
        <v>0.81740478015677198</v>
      </c>
      <c r="J2988">
        <v>-4.4415204492025904</v>
      </c>
      <c r="K2988">
        <v>135.33802043404199</v>
      </c>
      <c r="L2988">
        <v>142.10669146874901</v>
      </c>
      <c r="M2988">
        <v>43.551357499651303</v>
      </c>
      <c r="N2988">
        <v>0.80175147832136295</v>
      </c>
      <c r="O2988">
        <v>80.322828593389701</v>
      </c>
      <c r="P2988">
        <v>75.810810810810807</v>
      </c>
      <c r="Q2988">
        <v>0.12664800182435501</v>
      </c>
    </row>
    <row r="2989" spans="1:17" hidden="1" x14ac:dyDescent="0.3">
      <c r="A2989" t="s">
        <v>6141</v>
      </c>
      <c r="B2989" t="s">
        <v>6142</v>
      </c>
      <c r="C2989" t="str">
        <f>IFERROR(VLOOKUP(Table1[[#This Row],[Ticker]],[1]!Table1[[Symbol]:[Industry]],2,FALSE),"-")</f>
        <v>-</v>
      </c>
      <c r="E2989">
        <v>81.446399999999997</v>
      </c>
      <c r="F2989">
        <v>122.9</v>
      </c>
      <c r="G2989">
        <v>-8.6654829558673203</v>
      </c>
      <c r="H2989">
        <v>-0.40124511592331302</v>
      </c>
      <c r="I2989">
        <v>6.0952643776040096</v>
      </c>
      <c r="J2989">
        <v>-1.6992316563543299</v>
      </c>
      <c r="K2989">
        <v>123.467093117296</v>
      </c>
      <c r="M2989">
        <v>54.600042947937197</v>
      </c>
      <c r="N2989">
        <v>0.76619318181818097</v>
      </c>
      <c r="O2989">
        <v>23.840520748576001</v>
      </c>
      <c r="P2989">
        <v>27.357512953367799</v>
      </c>
    </row>
    <row r="2990" spans="1:17" hidden="1" x14ac:dyDescent="0.3">
      <c r="A2990" t="s">
        <v>6143</v>
      </c>
      <c r="B2990" t="s">
        <v>6144</v>
      </c>
      <c r="C2990" t="str">
        <f>IFERROR(VLOOKUP(Table1[[#This Row],[Ticker]],[1]!Table1[[Symbol]:[Industry]],2,FALSE),"-")</f>
        <v>-</v>
      </c>
      <c r="D2990" t="s">
        <v>613</v>
      </c>
      <c r="E2990">
        <v>81.435500000000005</v>
      </c>
      <c r="F2990">
        <v>30.56</v>
      </c>
      <c r="G2990">
        <v>50.526805724310599</v>
      </c>
      <c r="H2990">
        <v>-26.934578449256598</v>
      </c>
      <c r="I2990">
        <v>-5.5730443251874497</v>
      </c>
      <c r="J2990">
        <v>-12.838661870775599</v>
      </c>
      <c r="K2990">
        <v>32.393065199160198</v>
      </c>
      <c r="L2990">
        <v>29.5311749914774</v>
      </c>
      <c r="M2990">
        <v>33.664559659230697</v>
      </c>
      <c r="N2990">
        <v>0.80323856897244195</v>
      </c>
      <c r="O2990">
        <v>30.890052356020899</v>
      </c>
      <c r="P2990">
        <v>89.3432465923172</v>
      </c>
      <c r="Q2990">
        <v>4.4282515214432001E-2</v>
      </c>
    </row>
    <row r="2991" spans="1:17" hidden="1" x14ac:dyDescent="0.3">
      <c r="A2991" t="s">
        <v>6145</v>
      </c>
      <c r="B2991" t="s">
        <v>6146</v>
      </c>
      <c r="C2991" t="str">
        <f>IFERROR(VLOOKUP(Table1[[#This Row],[Ticker]],[1]!Table1[[Symbol]:[Industry]],2,FALSE),"-")</f>
        <v>-</v>
      </c>
      <c r="D2991" t="s">
        <v>998</v>
      </c>
      <c r="E2991">
        <v>81.325999999999993</v>
      </c>
      <c r="F2991">
        <v>221</v>
      </c>
      <c r="G2991">
        <v>-33.897563989360897</v>
      </c>
      <c r="H2991">
        <v>-6.6112907780237702</v>
      </c>
      <c r="I2991">
        <v>-25.177078132075899</v>
      </c>
      <c r="J2991">
        <v>-0.16105183580865101</v>
      </c>
      <c r="K2991">
        <v>221.38799778317201</v>
      </c>
      <c r="L2991">
        <v>234.59697701503401</v>
      </c>
      <c r="M2991">
        <v>50.083969218316803</v>
      </c>
      <c r="N2991">
        <v>2.2354810488124901</v>
      </c>
      <c r="O2991">
        <v>37.533936651583701</v>
      </c>
      <c r="P2991">
        <v>5.6910569105690998</v>
      </c>
      <c r="Q2991">
        <v>-2.1255087431865001E-2</v>
      </c>
    </row>
    <row r="2992" spans="1:17" hidden="1" x14ac:dyDescent="0.3">
      <c r="A2992" t="s">
        <v>6147</v>
      </c>
      <c r="B2992" t="s">
        <v>6148</v>
      </c>
      <c r="C2992" t="str">
        <f>IFERROR(VLOOKUP(Table1[[#This Row],[Ticker]],[1]!Table1[[Symbol]:[Industry]],2,FALSE),"-")</f>
        <v>-</v>
      </c>
      <c r="D2992" t="s">
        <v>154</v>
      </c>
      <c r="E2992">
        <v>81.257328000000001</v>
      </c>
      <c r="F2992">
        <v>68.75</v>
      </c>
      <c r="G2992">
        <v>-21.150364360900799</v>
      </c>
      <c r="H2992">
        <v>-12.901245115923301</v>
      </c>
      <c r="I2992">
        <v>-18.794177726315301</v>
      </c>
      <c r="J2992">
        <v>-3.65281398917497</v>
      </c>
      <c r="K2992">
        <v>74.451902542408206</v>
      </c>
      <c r="L2992">
        <v>75.910900349322503</v>
      </c>
      <c r="M2992">
        <v>34.0987208930826</v>
      </c>
      <c r="N2992">
        <v>0.94127501983952</v>
      </c>
      <c r="O2992">
        <v>71.636363636363598</v>
      </c>
      <c r="P2992">
        <v>24.660018132366201</v>
      </c>
    </row>
    <row r="2993" spans="1:17" hidden="1" x14ac:dyDescent="0.3">
      <c r="A2993" t="s">
        <v>6149</v>
      </c>
      <c r="B2993" t="s">
        <v>6150</v>
      </c>
      <c r="C2993" t="str">
        <f>IFERROR(VLOOKUP(Table1[[#This Row],[Ticker]],[1]!Table1[[Symbol]:[Industry]],2,FALSE),"-")</f>
        <v>-</v>
      </c>
      <c r="E2993">
        <v>81.208497750000006</v>
      </c>
      <c r="F2993">
        <v>555.04999999999995</v>
      </c>
      <c r="G2993">
        <v>54.089614684741299</v>
      </c>
      <c r="H2993">
        <v>15.273811246570601</v>
      </c>
      <c r="I2993">
        <v>-5.5997875256665601</v>
      </c>
      <c r="J2993">
        <v>1.6077063914840199</v>
      </c>
      <c r="K2993">
        <v>486.85364523792202</v>
      </c>
      <c r="L2993">
        <v>468.89184554269002</v>
      </c>
      <c r="M2993">
        <v>81.254696065231599</v>
      </c>
      <c r="N2993">
        <v>1.3752759573576601</v>
      </c>
      <c r="O2993">
        <v>17.989370326997498</v>
      </c>
      <c r="P2993">
        <v>100.162279120086</v>
      </c>
      <c r="Q2993">
        <v>8.1371751200487993E-2</v>
      </c>
    </row>
    <row r="2994" spans="1:17" hidden="1" x14ac:dyDescent="0.3">
      <c r="A2994" t="s">
        <v>6151</v>
      </c>
      <c r="B2994" t="s">
        <v>6152</v>
      </c>
      <c r="C2994" t="str">
        <f>IFERROR(VLOOKUP(Table1[[#This Row],[Ticker]],[1]!Table1[[Symbol]:[Industry]],2,FALSE),"-")</f>
        <v>-</v>
      </c>
      <c r="E2994">
        <v>81.129390000000001</v>
      </c>
      <c r="F2994">
        <v>159</v>
      </c>
      <c r="G2994">
        <v>-36.387259306857104</v>
      </c>
      <c r="H2994">
        <v>7.00616229148409</v>
      </c>
      <c r="I2994">
        <v>-9.6784693196965605</v>
      </c>
      <c r="J2994">
        <v>-0.83646821465583798</v>
      </c>
      <c r="K2994">
        <v>142.683965267199</v>
      </c>
      <c r="L2994">
        <v>146.57314315888101</v>
      </c>
      <c r="M2994">
        <v>80.702683203434006</v>
      </c>
      <c r="N2994">
        <v>0.89393939393939403</v>
      </c>
      <c r="O2994">
        <v>27.044025157232699</v>
      </c>
      <c r="P2994">
        <v>51.428571428571402</v>
      </c>
    </row>
    <row r="2995" spans="1:17" hidden="1" x14ac:dyDescent="0.3">
      <c r="A2995" t="s">
        <v>6153</v>
      </c>
      <c r="B2995" t="s">
        <v>6154</v>
      </c>
      <c r="C2995" t="str">
        <f>IFERROR(VLOOKUP(Table1[[#This Row],[Ticker]],[1]!Table1[[Symbol]:[Industry]],2,FALSE),"-")</f>
        <v>-</v>
      </c>
      <c r="D2995" t="s">
        <v>391</v>
      </c>
      <c r="E2995">
        <v>80.979302289999893</v>
      </c>
      <c r="F2995">
        <v>75.87</v>
      </c>
      <c r="G2995">
        <v>78.843382224068193</v>
      </c>
      <c r="H2995">
        <v>5.5175265532198203</v>
      </c>
      <c r="I2995">
        <v>-4.4232898005963204</v>
      </c>
      <c r="J2995">
        <v>-5.3456075901318503</v>
      </c>
      <c r="K2995">
        <v>71.637086604292406</v>
      </c>
      <c r="L2995">
        <v>66.441177461763999</v>
      </c>
      <c r="M2995">
        <v>58.671025035451997</v>
      </c>
      <c r="N2995">
        <v>1.9300141646422799</v>
      </c>
      <c r="O2995">
        <v>29.168314221694899</v>
      </c>
      <c r="P2995">
        <v>116.70951156812301</v>
      </c>
      <c r="Q2995">
        <v>7.3607528566502003E-2</v>
      </c>
    </row>
    <row r="2996" spans="1:17" hidden="1" x14ac:dyDescent="0.3">
      <c r="A2996" t="s">
        <v>6155</v>
      </c>
      <c r="B2996" t="s">
        <v>6156</v>
      </c>
      <c r="C2996" t="str">
        <f>IFERROR(VLOOKUP(Table1[[#This Row],[Ticker]],[1]!Table1[[Symbol]:[Industry]],2,FALSE),"-")</f>
        <v>-</v>
      </c>
      <c r="D2996" t="s">
        <v>6157</v>
      </c>
      <c r="E2996">
        <v>80.890002600000003</v>
      </c>
      <c r="F2996">
        <v>110.85</v>
      </c>
      <c r="G2996">
        <v>-50.304938738180198</v>
      </c>
      <c r="H2996">
        <v>-7.5892387968079804</v>
      </c>
      <c r="I2996">
        <v>-31.9149215149348</v>
      </c>
      <c r="J2996">
        <v>-2.6293544490451999</v>
      </c>
      <c r="K2996">
        <v>118.211085878303</v>
      </c>
      <c r="M2996">
        <v>41.2559937840809</v>
      </c>
      <c r="N2996">
        <v>0.55227321995152001</v>
      </c>
      <c r="O2996">
        <v>89.445196211096004</v>
      </c>
      <c r="P2996">
        <v>22.961730449251199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D2997" t="s">
        <v>109</v>
      </c>
      <c r="E2997">
        <v>80.837999999999994</v>
      </c>
      <c r="F2997">
        <v>1957.45</v>
      </c>
      <c r="G2997">
        <v>138.80716826678301</v>
      </c>
      <c r="H2997">
        <v>2.8858422979323199</v>
      </c>
      <c r="I2997">
        <v>42.452817743777999</v>
      </c>
      <c r="J2997">
        <v>-0.25839710388752302</v>
      </c>
      <c r="K2997">
        <v>1816.4868035376701</v>
      </c>
      <c r="L2997">
        <v>1484.10002087421</v>
      </c>
      <c r="M2997">
        <v>68.194446650403094</v>
      </c>
      <c r="N2997">
        <v>0.93857171275114304</v>
      </c>
      <c r="O2997">
        <v>26.388924365884101</v>
      </c>
      <c r="P2997">
        <v>212.91663336264</v>
      </c>
      <c r="Q2997">
        <v>8.6115317614624001E-2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207</v>
      </c>
      <c r="E2998">
        <v>80.744801440000003</v>
      </c>
      <c r="F2998">
        <v>51.58</v>
      </c>
      <c r="G2998">
        <v>-12.9206244176565</v>
      </c>
      <c r="H2998">
        <v>-3.8198802865269701</v>
      </c>
      <c r="I2998">
        <v>-26.657535255077899</v>
      </c>
      <c r="J2998">
        <v>-3.6735209478115798</v>
      </c>
      <c r="K2998">
        <v>51.610948577357703</v>
      </c>
      <c r="L2998">
        <v>54.316767567286703</v>
      </c>
      <c r="M2998">
        <v>48.350407499088398</v>
      </c>
      <c r="N2998">
        <v>0.98310378322049896</v>
      </c>
      <c r="O2998">
        <v>37.533927879022798</v>
      </c>
      <c r="P2998">
        <v>22.343453510436401</v>
      </c>
      <c r="Q2998">
        <v>-4.3278445252496002E-2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1258</v>
      </c>
      <c r="E2999">
        <v>80.590091760000007</v>
      </c>
      <c r="F2999">
        <v>76.7</v>
      </c>
      <c r="G2999">
        <v>-10.409433933732901</v>
      </c>
      <c r="H2999">
        <v>0.69458311050546795</v>
      </c>
      <c r="I2999">
        <v>-1.0197188666611501</v>
      </c>
      <c r="J2999">
        <v>-3.5741332311574898</v>
      </c>
      <c r="K2999">
        <v>75.774663836181801</v>
      </c>
      <c r="L2999">
        <v>75.558191354564201</v>
      </c>
      <c r="M2999">
        <v>58.289193325997097</v>
      </c>
      <c r="N2999">
        <v>3.6409466894462499</v>
      </c>
      <c r="O2999">
        <v>28.161668839634899</v>
      </c>
      <c r="P2999">
        <v>27.302904564315298</v>
      </c>
      <c r="Q2999">
        <v>1.2809425823421001E-2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E3000">
        <v>80.585273999999998</v>
      </c>
      <c r="F3000">
        <v>36.21</v>
      </c>
      <c r="G3000">
        <v>187.793391503007</v>
      </c>
      <c r="H3000">
        <v>25.493701361547402</v>
      </c>
      <c r="I3000">
        <v>103.94378776321901</v>
      </c>
      <c r="J3000">
        <v>-1.9770069570918001</v>
      </c>
      <c r="K3000">
        <v>30.5108192342603</v>
      </c>
      <c r="L3000">
        <v>23.173736052732</v>
      </c>
      <c r="M3000">
        <v>64.371144011985606</v>
      </c>
      <c r="N3000">
        <v>0.91093237719133502</v>
      </c>
      <c r="O3000">
        <v>5.1367025683512804</v>
      </c>
      <c r="P3000">
        <v>262.10000000000002</v>
      </c>
      <c r="Q3000">
        <v>0.130077558051436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169</v>
      </c>
      <c r="E3001">
        <v>80.482376700000003</v>
      </c>
      <c r="F3001">
        <v>49.95</v>
      </c>
      <c r="G3001">
        <v>4.8751332906312701</v>
      </c>
      <c r="H3001">
        <v>3.7968332284964901</v>
      </c>
      <c r="I3001">
        <v>29.3566340940299</v>
      </c>
      <c r="J3001">
        <v>-7.6099728896015097</v>
      </c>
      <c r="K3001">
        <v>48.194214167898402</v>
      </c>
      <c r="L3001">
        <v>45.725551785044999</v>
      </c>
      <c r="M3001">
        <v>51.263861028097601</v>
      </c>
      <c r="N3001">
        <v>1.9262572533849101</v>
      </c>
      <c r="O3001">
        <v>38.738738738738697</v>
      </c>
      <c r="P3001">
        <v>48.882265275707901</v>
      </c>
      <c r="Q3001">
        <v>-1.3588203857209E-2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80.431848000000002</v>
      </c>
      <c r="F3002">
        <v>38.36</v>
      </c>
      <c r="G3002">
        <v>459.93575295834501</v>
      </c>
      <c r="H3002">
        <v>84.843852923292303</v>
      </c>
      <c r="I3002">
        <v>781.14066858579895</v>
      </c>
      <c r="J3002">
        <v>7.2430964985722399</v>
      </c>
      <c r="K3002">
        <v>20.140491666304101</v>
      </c>
      <c r="L3002">
        <v>10.4309987768052</v>
      </c>
      <c r="M3002">
        <v>91.284139206155203</v>
      </c>
      <c r="N3002">
        <v>0.90576749982690496</v>
      </c>
      <c r="O3002">
        <v>0</v>
      </c>
      <c r="P3002">
        <v>1005.47550432276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E3003">
        <v>80.231814830999994</v>
      </c>
      <c r="F3003">
        <v>45.74</v>
      </c>
      <c r="G3003">
        <v>-29.532991034643</v>
      </c>
      <c r="H3003">
        <v>34.636124091849403</v>
      </c>
      <c r="I3003">
        <v>-18.098111876673499</v>
      </c>
      <c r="J3003">
        <v>10.6938825281548</v>
      </c>
      <c r="K3003">
        <v>40.662148125718801</v>
      </c>
      <c r="L3003">
        <v>41.656629918006701</v>
      </c>
      <c r="M3003">
        <v>76.679162365792706</v>
      </c>
      <c r="N3003">
        <v>1.94212668376861</v>
      </c>
      <c r="O3003">
        <v>34.018364669873101</v>
      </c>
      <c r="P3003">
        <v>47.215963952365598</v>
      </c>
      <c r="Q3003">
        <v>-1.410269147571E-2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866</v>
      </c>
      <c r="E3004">
        <v>80.225451083999999</v>
      </c>
      <c r="F3004">
        <v>6.68</v>
      </c>
      <c r="G3004">
        <v>-15.877036429715799</v>
      </c>
      <c r="H3004">
        <v>-13.1672025627318</v>
      </c>
      <c r="I3004">
        <v>-20.068000928518401</v>
      </c>
      <c r="J3004">
        <v>-6.5446042456502402</v>
      </c>
      <c r="K3004">
        <v>7.0510081066380002</v>
      </c>
      <c r="L3004">
        <v>8.2635154447514001</v>
      </c>
      <c r="M3004">
        <v>29.2816392745905</v>
      </c>
      <c r="N3004">
        <v>1.0909096483688501</v>
      </c>
      <c r="O3004">
        <v>84.880239520958</v>
      </c>
      <c r="P3004">
        <v>45.2173913043478</v>
      </c>
      <c r="Q3004">
        <v>-0.13490484015033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953</v>
      </c>
      <c r="E3005">
        <v>80.041047059999997</v>
      </c>
      <c r="F3005">
        <v>63</v>
      </c>
      <c r="G3005">
        <v>-3.5016568046502798</v>
      </c>
      <c r="H3005">
        <v>-4.4851837761331597</v>
      </c>
      <c r="I3005">
        <v>-28.1665465228402</v>
      </c>
      <c r="J3005">
        <v>-4.2488839654286199</v>
      </c>
      <c r="K3005">
        <v>63.716004682326201</v>
      </c>
      <c r="L3005">
        <v>62.032385214382003</v>
      </c>
      <c r="M3005">
        <v>43.966768152069797</v>
      </c>
      <c r="N3005">
        <v>0.36719504364435601</v>
      </c>
      <c r="O3005">
        <v>54.603174603174601</v>
      </c>
      <c r="P3005">
        <v>41.5730337078651</v>
      </c>
      <c r="Q3005">
        <v>1.8180128521260001E-2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E3006">
        <v>79.953609999999998</v>
      </c>
      <c r="F3006">
        <v>104</v>
      </c>
      <c r="G3006">
        <v>5.9324676167667896</v>
      </c>
      <c r="H3006">
        <v>-9.7774953432373692</v>
      </c>
      <c r="I3006">
        <v>8.6841344591693499</v>
      </c>
      <c r="J3006">
        <v>10.0265108277279</v>
      </c>
      <c r="K3006">
        <v>99.367924032225204</v>
      </c>
      <c r="L3006">
        <v>92.155233777077797</v>
      </c>
      <c r="M3006">
        <v>63.263938290778697</v>
      </c>
      <c r="N3006">
        <v>3.4509419736451599</v>
      </c>
      <c r="O3006">
        <v>38.461538461538403</v>
      </c>
      <c r="P3006">
        <v>49.640287769784102</v>
      </c>
      <c r="Q3006">
        <v>0.115397275434933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4597</v>
      </c>
      <c r="E3007">
        <v>79.951999999999998</v>
      </c>
      <c r="F3007">
        <v>199.5</v>
      </c>
      <c r="G3007">
        <v>36.680060389676001</v>
      </c>
      <c r="H3007">
        <v>12.5593800719336</v>
      </c>
      <c r="I3007">
        <v>33.351442798339299</v>
      </c>
      <c r="J3007">
        <v>21.888366768842499</v>
      </c>
      <c r="K3007">
        <v>155.21442822167401</v>
      </c>
      <c r="M3007">
        <v>64.003012015811805</v>
      </c>
      <c r="N3007">
        <v>1.15621890547263</v>
      </c>
      <c r="O3007">
        <v>8.7719298245614006</v>
      </c>
      <c r="P3007">
        <v>101.515151515151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613</v>
      </c>
      <c r="E3008">
        <v>79.712036991999994</v>
      </c>
      <c r="F3008">
        <v>93.2</v>
      </c>
      <c r="G3008">
        <v>0.91733277912233202</v>
      </c>
      <c r="H3008">
        <v>-8.1927109256001494</v>
      </c>
      <c r="I3008">
        <v>-11.697828578428201</v>
      </c>
      <c r="J3008">
        <v>-3.82281709005647</v>
      </c>
      <c r="K3008">
        <v>93.391565723670297</v>
      </c>
      <c r="L3008">
        <v>90.8552951780472</v>
      </c>
      <c r="M3008">
        <v>48.296311104868302</v>
      </c>
      <c r="N3008">
        <v>0.41554259781041702</v>
      </c>
      <c r="O3008">
        <v>28.057939914163001</v>
      </c>
      <c r="P3008">
        <v>36.656891495601101</v>
      </c>
      <c r="Q3008">
        <v>6.252639737917E-3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D3009" t="s">
        <v>230</v>
      </c>
      <c r="E3009">
        <v>79.572063999999997</v>
      </c>
      <c r="F3009">
        <v>228</v>
      </c>
      <c r="G3009">
        <v>-10.5034001338552</v>
      </c>
      <c r="H3009">
        <v>-5.7463258795062799</v>
      </c>
      <c r="I3009">
        <v>3.3047237564444898</v>
      </c>
      <c r="J3009">
        <v>4.3410490726046902</v>
      </c>
      <c r="K3009">
        <v>211.97065670359299</v>
      </c>
      <c r="L3009">
        <v>195.00657389403099</v>
      </c>
      <c r="M3009">
        <v>66.508282828391799</v>
      </c>
      <c r="N3009">
        <v>1.4588027446725</v>
      </c>
      <c r="O3009">
        <v>17.456140350877099</v>
      </c>
      <c r="P3009">
        <v>55.472212751449</v>
      </c>
      <c r="Q3009">
        <v>9.1601213280789004E-2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E3010">
        <v>79.530259200000003</v>
      </c>
      <c r="F3010">
        <v>96.05</v>
      </c>
      <c r="G3010">
        <v>8.9993804649568201</v>
      </c>
      <c r="H3010">
        <v>4.5599951941542001</v>
      </c>
      <c r="I3010">
        <v>10.7223349676844</v>
      </c>
      <c r="J3010">
        <v>-2.4762154793083302</v>
      </c>
      <c r="K3010">
        <v>91.950938774051707</v>
      </c>
      <c r="L3010">
        <v>87.182209889673601</v>
      </c>
      <c r="M3010">
        <v>62.35030210451</v>
      </c>
      <c r="N3010">
        <v>0.79523642480009304</v>
      </c>
      <c r="O3010">
        <v>14.419573138990099</v>
      </c>
      <c r="P3010">
        <v>42.4228944246737</v>
      </c>
      <c r="Q3010">
        <v>1.1185891130707001E-2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1152</v>
      </c>
      <c r="E3011">
        <v>79.418328000000002</v>
      </c>
      <c r="F3011">
        <v>70.45</v>
      </c>
      <c r="G3011">
        <v>72.041283961425904</v>
      </c>
      <c r="H3011">
        <v>5.43208821741002</v>
      </c>
      <c r="I3011">
        <v>-5.5671639445101597</v>
      </c>
      <c r="J3011">
        <v>10.0133667688425</v>
      </c>
      <c r="K3011">
        <v>69.543622367000495</v>
      </c>
      <c r="L3011">
        <v>66.497713215383101</v>
      </c>
      <c r="M3011">
        <v>55.517328017428802</v>
      </c>
      <c r="N3011">
        <v>0.30166435506241301</v>
      </c>
      <c r="O3011">
        <v>40.099361249112803</v>
      </c>
      <c r="P3011">
        <v>126.953020134228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414</v>
      </c>
      <c r="E3012">
        <v>79.38</v>
      </c>
      <c r="F3012">
        <v>189</v>
      </c>
      <c r="G3012">
        <v>15.5953092114668</v>
      </c>
      <c r="H3012">
        <v>-16.158820873499</v>
      </c>
      <c r="I3012">
        <v>0.22411591822025401</v>
      </c>
      <c r="J3012">
        <v>-2.7504854739015498</v>
      </c>
      <c r="K3012">
        <v>180.71205973151001</v>
      </c>
      <c r="L3012">
        <v>168.481863002572</v>
      </c>
      <c r="M3012">
        <v>59.107533464420797</v>
      </c>
      <c r="N3012">
        <v>0.54036345654592599</v>
      </c>
      <c r="O3012">
        <v>10.4761904761904</v>
      </c>
      <c r="P3012">
        <v>56.133828996282503</v>
      </c>
      <c r="Q3012">
        <v>4.1351214409091001E-2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278</v>
      </c>
      <c r="E3013">
        <v>79.371223999999998</v>
      </c>
      <c r="F3013">
        <v>225</v>
      </c>
      <c r="G3013">
        <v>165.02213510725099</v>
      </c>
      <c r="H3013">
        <v>12.733855078000399</v>
      </c>
      <c r="I3013">
        <v>184.94454170031599</v>
      </c>
      <c r="J3013">
        <v>-6.4589993796894296</v>
      </c>
      <c r="K3013">
        <v>174.199792295279</v>
      </c>
      <c r="L3013">
        <v>108.976222892583</v>
      </c>
      <c r="M3013">
        <v>47.947411647792897</v>
      </c>
      <c r="N3013">
        <v>1.8226242495929501</v>
      </c>
      <c r="O3013">
        <v>11.5555555555555</v>
      </c>
      <c r="P3013">
        <v>396.46954986760801</v>
      </c>
      <c r="Q3013">
        <v>0.17681071416371899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92</v>
      </c>
      <c r="E3014">
        <v>79.363221344999999</v>
      </c>
      <c r="F3014">
        <v>15.83</v>
      </c>
      <c r="G3014">
        <v>16.8995106091262</v>
      </c>
      <c r="H3014">
        <v>-6.19834656519867</v>
      </c>
      <c r="I3014">
        <v>1.31714887608425</v>
      </c>
      <c r="J3014">
        <v>5.2276524831282201</v>
      </c>
      <c r="K3014">
        <v>15.624068994423601</v>
      </c>
      <c r="L3014">
        <v>16.1159297053904</v>
      </c>
      <c r="M3014">
        <v>61.051633326079099</v>
      </c>
      <c r="N3014">
        <v>0.77437335650457595</v>
      </c>
      <c r="O3014">
        <v>86.039166140239999</v>
      </c>
      <c r="P3014">
        <v>49.339622641509401</v>
      </c>
      <c r="Q3014">
        <v>-1.1427216201533001E-2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E3015">
        <v>79.274384999999995</v>
      </c>
      <c r="F3015">
        <v>65.55</v>
      </c>
      <c r="G3015">
        <v>-19.041010872485501</v>
      </c>
      <c r="H3015">
        <v>-0.70557680565343295</v>
      </c>
      <c r="I3015">
        <v>-16.390900544221601</v>
      </c>
      <c r="J3015">
        <v>-3.9890636332785601</v>
      </c>
      <c r="K3015">
        <v>64.903252783496598</v>
      </c>
      <c r="L3015">
        <v>66.113822915882807</v>
      </c>
      <c r="M3015">
        <v>61.797512188124003</v>
      </c>
      <c r="N3015">
        <v>1.96498778963619</v>
      </c>
      <c r="O3015">
        <v>76.933638443935905</v>
      </c>
      <c r="P3015">
        <v>18.513831133610498</v>
      </c>
      <c r="Q3015">
        <v>0.15418757987061699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568</v>
      </c>
      <c r="E3016">
        <v>78.927721559999995</v>
      </c>
      <c r="F3016">
        <v>49.17</v>
      </c>
      <c r="G3016">
        <v>74.572030379405604</v>
      </c>
      <c r="H3016">
        <v>0.44032092871628098</v>
      </c>
      <c r="I3016">
        <v>16.596283462280599</v>
      </c>
      <c r="J3016">
        <v>13.6936751911438</v>
      </c>
      <c r="K3016">
        <v>43.576511844176501</v>
      </c>
      <c r="L3016">
        <v>37.4620884179188</v>
      </c>
      <c r="M3016">
        <v>64.605868719095099</v>
      </c>
      <c r="N3016">
        <v>0.63917262657307805</v>
      </c>
      <c r="O3016">
        <v>9.2129347162904303</v>
      </c>
      <c r="P3016">
        <v>102.67930750206</v>
      </c>
      <c r="Q3016">
        <v>7.7081086036905999E-2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1489</v>
      </c>
      <c r="E3017">
        <v>78.923894390000001</v>
      </c>
      <c r="F3017">
        <v>18.489999999999998</v>
      </c>
      <c r="G3017">
        <v>325.26250775261099</v>
      </c>
      <c r="H3017">
        <v>-9.2935846604367693</v>
      </c>
      <c r="I3017">
        <v>340.02325508608197</v>
      </c>
      <c r="J3017">
        <v>0.73741048468950499</v>
      </c>
      <c r="K3017">
        <v>17.822694444269299</v>
      </c>
      <c r="M3017">
        <v>42.546489413777401</v>
      </c>
      <c r="N3017">
        <v>0.176093868747462</v>
      </c>
      <c r="O3017">
        <v>16.170903190914</v>
      </c>
      <c r="P3017">
        <v>350.97560975609701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197</v>
      </c>
      <c r="E3018">
        <v>78.8800952</v>
      </c>
      <c r="F3018">
        <v>68.44</v>
      </c>
      <c r="G3018">
        <v>-56.385030762846803</v>
      </c>
      <c r="H3018">
        <v>-15.1659405519027</v>
      </c>
      <c r="I3018">
        <v>-36.471997721489601</v>
      </c>
      <c r="J3018">
        <v>-4.4752695947938603</v>
      </c>
      <c r="K3018">
        <v>73.074428732847807</v>
      </c>
      <c r="L3018">
        <v>79.931994673791394</v>
      </c>
      <c r="M3018">
        <v>35.656195263784603</v>
      </c>
      <c r="N3018">
        <v>0.80949933175696498</v>
      </c>
      <c r="O3018">
        <v>64.815897136177597</v>
      </c>
      <c r="P3018">
        <v>4.9693251533742204</v>
      </c>
      <c r="Q3018">
        <v>8.5749079790961996E-2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E3019">
        <v>78.8450512</v>
      </c>
      <c r="F3019">
        <v>52.54</v>
      </c>
      <c r="G3019">
        <v>-57.523614657606998</v>
      </c>
      <c r="H3019">
        <v>-8.9197636344418303</v>
      </c>
      <c r="I3019">
        <v>-18.8899751361093</v>
      </c>
      <c r="J3019">
        <v>-4.3384850830093402</v>
      </c>
      <c r="K3019">
        <v>54.060688145743498</v>
      </c>
      <c r="L3019">
        <v>57.701056936343697</v>
      </c>
      <c r="M3019">
        <v>46.953504835027701</v>
      </c>
      <c r="N3019">
        <v>3.25382696696414</v>
      </c>
      <c r="O3019">
        <v>63.627712219261497</v>
      </c>
      <c r="P3019">
        <v>26.419634263715</v>
      </c>
      <c r="Q3019">
        <v>4.1213169038562002E-2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92</v>
      </c>
      <c r="E3020">
        <v>78.489001849999994</v>
      </c>
      <c r="F3020">
        <v>4.17</v>
      </c>
      <c r="G3020">
        <v>133.29310917663699</v>
      </c>
      <c r="H3020">
        <v>-13.688916348799999</v>
      </c>
      <c r="I3020">
        <v>-12.834707611191501</v>
      </c>
      <c r="J3020">
        <v>-7.5910415838256897</v>
      </c>
      <c r="K3020">
        <v>4.5517520844264601</v>
      </c>
      <c r="L3020">
        <v>4.4357601168886402</v>
      </c>
      <c r="M3020">
        <v>26.992290890543099</v>
      </c>
      <c r="N3020">
        <v>1.5665103304212999</v>
      </c>
      <c r="O3020">
        <v>56.594724220623498</v>
      </c>
      <c r="P3020">
        <v>159.00621118012401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815</v>
      </c>
      <c r="E3021">
        <v>78.376935000000003</v>
      </c>
      <c r="F3021">
        <v>212.8</v>
      </c>
      <c r="G3021">
        <v>-23.943613720368202</v>
      </c>
      <c r="H3021">
        <v>-9.7030167401603205</v>
      </c>
      <c r="I3021">
        <v>-11.906508730987801</v>
      </c>
      <c r="J3021">
        <v>-0.61747435265281503</v>
      </c>
      <c r="K3021">
        <v>212.460801205721</v>
      </c>
      <c r="L3021">
        <v>208.78166714048001</v>
      </c>
      <c r="M3021">
        <v>48.720778429482799</v>
      </c>
      <c r="N3021">
        <v>0.91057030424589003</v>
      </c>
      <c r="O3021">
        <v>84.163533834586403</v>
      </c>
      <c r="P3021">
        <v>54.202898550724598</v>
      </c>
      <c r="Q3021">
        <v>0.19577629017953099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129</v>
      </c>
      <c r="E3022">
        <v>78.312947796000003</v>
      </c>
      <c r="F3022">
        <v>28.4</v>
      </c>
      <c r="G3022">
        <v>-5.4513882001938603</v>
      </c>
      <c r="H3022">
        <v>-12.623467338145501</v>
      </c>
      <c r="I3022">
        <v>-19.575263292923601</v>
      </c>
      <c r="J3022">
        <v>-6.1929269374512002</v>
      </c>
      <c r="K3022">
        <v>30.089520605087898</v>
      </c>
      <c r="L3022">
        <v>30.3579901618061</v>
      </c>
      <c r="M3022">
        <v>31.969566132842299</v>
      </c>
      <c r="N3022">
        <v>1.2561608473919701</v>
      </c>
      <c r="O3022">
        <v>53.838028169014002</v>
      </c>
      <c r="P3022">
        <v>27.9279279279279</v>
      </c>
      <c r="Q3022">
        <v>2.9866858425795E-2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613</v>
      </c>
      <c r="E3023">
        <v>78.296868000000003</v>
      </c>
      <c r="F3023">
        <v>2.62</v>
      </c>
      <c r="G3023">
        <v>-76.974640465024805</v>
      </c>
      <c r="H3023">
        <v>-12.158820873499</v>
      </c>
      <c r="I3023">
        <v>-36.095211812872101</v>
      </c>
      <c r="J3023">
        <v>-2.4866332311574801</v>
      </c>
      <c r="K3023">
        <v>2.6369074540711099</v>
      </c>
      <c r="L3023">
        <v>3.6886547210936298</v>
      </c>
      <c r="M3023">
        <v>54.487490715448203</v>
      </c>
      <c r="N3023">
        <v>0.98894807021173003</v>
      </c>
      <c r="O3023">
        <v>170.35623409669199</v>
      </c>
      <c r="P3023">
        <v>21.860465116278998</v>
      </c>
      <c r="Q3023">
        <v>-6.8117959254850993E-2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E3024">
        <v>78.224999999999994</v>
      </c>
      <c r="F3024">
        <v>14.19</v>
      </c>
      <c r="G3024">
        <v>-22.590371429775399</v>
      </c>
      <c r="H3024">
        <v>-23.875582397367101</v>
      </c>
      <c r="I3024">
        <v>-14.814143287901199</v>
      </c>
      <c r="J3024">
        <v>-7.3866977056900396</v>
      </c>
      <c r="K3024">
        <v>16.2756854458578</v>
      </c>
      <c r="L3024">
        <v>15.3834617744285</v>
      </c>
      <c r="M3024">
        <v>32.5437617026992</v>
      </c>
      <c r="N3024">
        <v>1.70574718902865</v>
      </c>
      <c r="O3024">
        <v>43.058491895701202</v>
      </c>
      <c r="P3024">
        <v>29</v>
      </c>
      <c r="Q3024">
        <v>-7.0881478778759999E-2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659</v>
      </c>
      <c r="E3025">
        <v>78.156806504000002</v>
      </c>
      <c r="F3025">
        <v>24.05</v>
      </c>
      <c r="G3025">
        <v>-4.9317877823601703</v>
      </c>
      <c r="H3025">
        <v>-15.151403243690501</v>
      </c>
      <c r="I3025">
        <v>-16.556103664087299</v>
      </c>
      <c r="J3025">
        <v>-10.2902114572709</v>
      </c>
      <c r="K3025">
        <v>25.323197403537101</v>
      </c>
      <c r="L3025">
        <v>24.566343116631401</v>
      </c>
      <c r="M3025">
        <v>31.959349415371999</v>
      </c>
      <c r="N3025">
        <v>0.947168896163747</v>
      </c>
      <c r="O3025">
        <v>62.713726908100199</v>
      </c>
      <c r="P3025">
        <v>39.140073982737398</v>
      </c>
      <c r="Q3025">
        <v>7.2009289783936004E-2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806</v>
      </c>
      <c r="E3026">
        <v>77.949272500000006</v>
      </c>
      <c r="F3026">
        <v>43.5</v>
      </c>
      <c r="G3026">
        <v>-84.655999596690705</v>
      </c>
      <c r="H3026">
        <v>-7.06791178258998</v>
      </c>
      <c r="I3026">
        <v>-49.684749036212203</v>
      </c>
      <c r="J3026">
        <v>-2.94959619412045</v>
      </c>
      <c r="K3026">
        <v>46.346310408190298</v>
      </c>
      <c r="M3026">
        <v>36.618888697421703</v>
      </c>
      <c r="N3026">
        <v>0.96166773367477498</v>
      </c>
      <c r="O3026">
        <v>157.47126436781599</v>
      </c>
      <c r="P3026">
        <v>15.6914893617021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414</v>
      </c>
      <c r="E3027">
        <v>77.941156800000002</v>
      </c>
      <c r="F3027">
        <v>52.3</v>
      </c>
      <c r="G3027">
        <v>1.0747767843924001</v>
      </c>
      <c r="H3027">
        <v>-12.6940460838604</v>
      </c>
      <c r="I3027">
        <v>-1.5381287285924401</v>
      </c>
      <c r="J3027">
        <v>-4.4843716405054002</v>
      </c>
      <c r="K3027">
        <v>54.010102619192601</v>
      </c>
      <c r="L3027">
        <v>50.528553217185703</v>
      </c>
      <c r="M3027">
        <v>34.333013266256998</v>
      </c>
      <c r="N3027">
        <v>0.26136843576456298</v>
      </c>
      <c r="O3027">
        <v>59.082217973231302</v>
      </c>
      <c r="P3027">
        <v>33.588761174967999</v>
      </c>
      <c r="Q3027">
        <v>-2.1189067675207E-2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D3028" t="s">
        <v>535</v>
      </c>
      <c r="E3028">
        <v>77.939400000000006</v>
      </c>
      <c r="F3028">
        <v>5.29</v>
      </c>
      <c r="G3028">
        <v>575.77298582044102</v>
      </c>
      <c r="H3028">
        <v>-37.876640922512898</v>
      </c>
      <c r="I3028">
        <v>91.522038860982207</v>
      </c>
      <c r="J3028">
        <v>-9.8749493823602403</v>
      </c>
      <c r="K3028">
        <v>5.6875883200791</v>
      </c>
      <c r="L3028">
        <v>3.84608443836157</v>
      </c>
      <c r="M3028">
        <v>10.0841068322931</v>
      </c>
      <c r="N3028">
        <v>1.16963046275168</v>
      </c>
      <c r="O3028">
        <v>56.143667296786298</v>
      </c>
      <c r="P3028">
        <v>654.34998436612</v>
      </c>
      <c r="Q3028">
        <v>0.15088112061398801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1113</v>
      </c>
      <c r="E3029">
        <v>77.743365804999996</v>
      </c>
      <c r="F3029">
        <v>0.84</v>
      </c>
      <c r="G3029">
        <v>49.286897996513602</v>
      </c>
      <c r="H3029">
        <v>14.3606596459814</v>
      </c>
      <c r="I3029">
        <v>24.5315162977268</v>
      </c>
      <c r="J3029">
        <v>2.4516383737807699</v>
      </c>
      <c r="K3029">
        <v>0.78545880083006903</v>
      </c>
      <c r="L3029">
        <v>0.73101055634002299</v>
      </c>
      <c r="M3029">
        <v>57.027336880151999</v>
      </c>
      <c r="N3029">
        <v>3.4975269353198</v>
      </c>
      <c r="O3029">
        <v>42.857142857142797</v>
      </c>
      <c r="P3029">
        <v>109.99999999999901</v>
      </c>
      <c r="Q3029">
        <v>1.6910492637764001E-2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286</v>
      </c>
      <c r="E3030">
        <v>77.738745374999993</v>
      </c>
      <c r="F3030">
        <v>212.05</v>
      </c>
      <c r="G3030">
        <v>10.9428465495682</v>
      </c>
      <c r="H3030">
        <v>-6.6067467340462898</v>
      </c>
      <c r="I3030">
        <v>19.499813893503799</v>
      </c>
      <c r="J3030">
        <v>0.96250448441360703</v>
      </c>
      <c r="K3030">
        <v>198.78311966439301</v>
      </c>
      <c r="L3030">
        <v>181.56615959916499</v>
      </c>
      <c r="M3030">
        <v>58.7592050083258</v>
      </c>
      <c r="N3030">
        <v>1.0476566082954599</v>
      </c>
      <c r="O3030">
        <v>12.662107993397701</v>
      </c>
      <c r="P3030">
        <v>45.140314852840497</v>
      </c>
      <c r="Q3030">
        <v>-3.0960805295286001E-2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119</v>
      </c>
      <c r="E3031">
        <v>77.715000000000003</v>
      </c>
      <c r="F3031">
        <v>100.1</v>
      </c>
      <c r="G3031">
        <v>-21.1154008540611</v>
      </c>
      <c r="H3031">
        <v>3.7029435500393699</v>
      </c>
      <c r="I3031">
        <v>-27.535688003348302</v>
      </c>
      <c r="J3031">
        <v>3.4729627284384699</v>
      </c>
      <c r="K3031">
        <v>97.2499932014519</v>
      </c>
      <c r="L3031">
        <v>99.1513808718326</v>
      </c>
      <c r="M3031">
        <v>58.724439157742999</v>
      </c>
      <c r="N3031">
        <v>1.39376218323586</v>
      </c>
      <c r="O3031">
        <v>42.907092907092903</v>
      </c>
      <c r="P3031">
        <v>34.092431346282602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D3032" t="s">
        <v>535</v>
      </c>
      <c r="E3032">
        <v>77.565005554999999</v>
      </c>
      <c r="F3032">
        <v>111.76</v>
      </c>
      <c r="G3032">
        <v>111.066559013462</v>
      </c>
      <c r="H3032">
        <v>4.3884984738202704</v>
      </c>
      <c r="I3032">
        <v>40.381430028698503</v>
      </c>
      <c r="J3032">
        <v>-1.3041378866509701</v>
      </c>
      <c r="K3032">
        <v>98.700276638057602</v>
      </c>
      <c r="L3032">
        <v>82.876983635871397</v>
      </c>
      <c r="M3032">
        <v>61.241492291533298</v>
      </c>
      <c r="N3032">
        <v>1.2780898842864199</v>
      </c>
      <c r="O3032">
        <v>7.2834645669291396</v>
      </c>
      <c r="P3032">
        <v>142.95652173913001</v>
      </c>
      <c r="Q3032">
        <v>0.116943745856862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953</v>
      </c>
      <c r="E3033">
        <v>77.223600000000005</v>
      </c>
      <c r="F3033">
        <v>76</v>
      </c>
      <c r="G3033">
        <v>47.0141707237863</v>
      </c>
      <c r="H3033">
        <v>-3.9471519454122301</v>
      </c>
      <c r="I3033">
        <v>-23.946058161715001</v>
      </c>
      <c r="J3033">
        <v>-4.3461373633888902</v>
      </c>
      <c r="K3033">
        <v>77.058524023776897</v>
      </c>
      <c r="L3033">
        <v>73.230910990930198</v>
      </c>
      <c r="M3033">
        <v>45.368197422328201</v>
      </c>
      <c r="N3033">
        <v>4.45569251382208E-2</v>
      </c>
      <c r="O3033">
        <v>50.921052631578902</v>
      </c>
      <c r="P3033">
        <v>84.466019417475707</v>
      </c>
      <c r="Q3033">
        <v>0.12723346653791301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43</v>
      </c>
      <c r="E3034">
        <v>77.126552759999996</v>
      </c>
      <c r="F3034">
        <v>42</v>
      </c>
      <c r="G3034">
        <v>-23.3988510899662</v>
      </c>
      <c r="H3034">
        <v>3.1884984738202702</v>
      </c>
      <c r="I3034">
        <v>-27.784037838331798</v>
      </c>
      <c r="J3034">
        <v>-7.3538898683256297</v>
      </c>
      <c r="K3034">
        <v>45.614499675655999</v>
      </c>
      <c r="L3034">
        <v>50.426708663673899</v>
      </c>
      <c r="M3034">
        <v>44.551787433208801</v>
      </c>
      <c r="N3034">
        <v>0.66565141125817195</v>
      </c>
      <c r="O3034">
        <v>51.190476190476097</v>
      </c>
      <c r="P3034">
        <v>13.821138211382101</v>
      </c>
      <c r="Q3034">
        <v>2.341127723659E-3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414</v>
      </c>
      <c r="E3035">
        <v>77.068546548</v>
      </c>
      <c r="F3035">
        <v>43.2</v>
      </c>
      <c r="G3035">
        <v>-36.661451742075499</v>
      </c>
      <c r="H3035">
        <v>-20.5479117825899</v>
      </c>
      <c r="I3035">
        <v>-4.1904678066434702</v>
      </c>
      <c r="J3035">
        <v>-7.2002896188226799</v>
      </c>
      <c r="K3035">
        <v>45.522559579458601</v>
      </c>
      <c r="L3035">
        <v>45.874890321328401</v>
      </c>
      <c r="M3035">
        <v>38.823012018568598</v>
      </c>
      <c r="N3035">
        <v>0.42493798042602998</v>
      </c>
      <c r="O3035">
        <v>37.744683847345399</v>
      </c>
      <c r="P3035">
        <v>39.2292004026434</v>
      </c>
      <c r="Q3035">
        <v>1.1105710222439001E-2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705</v>
      </c>
      <c r="E3036">
        <v>77.053211959999999</v>
      </c>
      <c r="F3036">
        <v>60.15</v>
      </c>
      <c r="G3036">
        <v>32.3818861885891</v>
      </c>
      <c r="H3036">
        <v>-4.1130128712369398</v>
      </c>
      <c r="I3036">
        <v>10.5627968451364</v>
      </c>
      <c r="J3036">
        <v>-1.7255982235471401</v>
      </c>
      <c r="K3036">
        <v>56.309808442586302</v>
      </c>
      <c r="L3036">
        <v>50.270893403120297</v>
      </c>
      <c r="M3036">
        <v>51.880968766981397</v>
      </c>
      <c r="N3036">
        <v>0.87516703897256098</v>
      </c>
      <c r="O3036">
        <v>1.5793848711554499</v>
      </c>
      <c r="P3036">
        <v>62.787550744248897</v>
      </c>
      <c r="Q3036">
        <v>6.5320406444950005E-2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D3037" t="s">
        <v>1258</v>
      </c>
      <c r="E3037">
        <v>76.934295000000006</v>
      </c>
      <c r="F3037">
        <v>261.7</v>
      </c>
      <c r="G3037">
        <v>22.307259987463802</v>
      </c>
      <c r="H3037">
        <v>-12.8210878261471</v>
      </c>
      <c r="I3037">
        <v>-35.9988962710461</v>
      </c>
      <c r="J3037">
        <v>-8.0684514129756693</v>
      </c>
      <c r="K3037">
        <v>267.70828413513698</v>
      </c>
      <c r="L3037">
        <v>249.60032442116099</v>
      </c>
      <c r="M3037">
        <v>39.335673354847998</v>
      </c>
      <c r="N3037">
        <v>0.51540132564595198</v>
      </c>
      <c r="O3037">
        <v>39.090561711883801</v>
      </c>
      <c r="P3037">
        <v>81.169955001730699</v>
      </c>
      <c r="Q3037">
        <v>5.0481115992874998E-2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E3038">
        <v>76.816408499999994</v>
      </c>
      <c r="F3038">
        <v>197.35</v>
      </c>
      <c r="G3038">
        <v>94.814331229277002</v>
      </c>
      <c r="H3038">
        <v>4.8354973083191002</v>
      </c>
      <c r="I3038">
        <v>31.333153621261101</v>
      </c>
      <c r="J3038">
        <v>3.1165839270194402</v>
      </c>
      <c r="K3038">
        <v>180.34634426166599</v>
      </c>
      <c r="L3038">
        <v>157.16774312250999</v>
      </c>
      <c r="M3038">
        <v>73.634716610527903</v>
      </c>
      <c r="N3038">
        <v>1.0802603435139</v>
      </c>
      <c r="O3038">
        <v>15.429440081074199</v>
      </c>
      <c r="P3038">
        <v>140.52407068860401</v>
      </c>
      <c r="Q3038">
        <v>0.121126632934909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129</v>
      </c>
      <c r="E3039">
        <v>76.638365401000001</v>
      </c>
      <c r="F3039">
        <v>47.2</v>
      </c>
      <c r="G3039">
        <v>69.328220310563196</v>
      </c>
      <c r="H3039">
        <v>15.1052101305891</v>
      </c>
      <c r="I3039">
        <v>36.1339650557562</v>
      </c>
      <c r="J3039">
        <v>-8.4866332311574801</v>
      </c>
      <c r="K3039">
        <v>43.3473200175344</v>
      </c>
      <c r="L3039">
        <v>37.129644544063197</v>
      </c>
      <c r="M3039">
        <v>48.628897811457698</v>
      </c>
      <c r="N3039">
        <v>2.6080094517868</v>
      </c>
      <c r="O3039">
        <v>19.533898305084701</v>
      </c>
      <c r="P3039">
        <v>113.574660633484</v>
      </c>
      <c r="Q3039">
        <v>4.5914046167186001E-2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21</v>
      </c>
      <c r="E3040">
        <v>76.617519999999999</v>
      </c>
      <c r="F3040">
        <v>33</v>
      </c>
      <c r="G3040">
        <v>-50.883170030697201</v>
      </c>
      <c r="H3040">
        <v>-0.54990149099477403</v>
      </c>
      <c r="I3040">
        <v>-12.5916989323101</v>
      </c>
      <c r="J3040">
        <v>-2.32534290857684</v>
      </c>
      <c r="K3040">
        <v>30.773810795667998</v>
      </c>
      <c r="L3040">
        <v>34.784054212161898</v>
      </c>
      <c r="M3040">
        <v>64.618929231071206</v>
      </c>
      <c r="N3040">
        <v>0.58870168483647101</v>
      </c>
      <c r="O3040">
        <v>66.6666666666666</v>
      </c>
      <c r="P3040">
        <v>29.158512720156502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E3041">
        <v>76.467095999999998</v>
      </c>
      <c r="F3041">
        <v>70.040000000000006</v>
      </c>
      <c r="G3041">
        <v>-52.449503677126501</v>
      </c>
      <c r="H3041">
        <v>-13.7793211785631</v>
      </c>
      <c r="I3041">
        <v>-15.659837663212301</v>
      </c>
      <c r="J3041">
        <v>-1.56797861565888</v>
      </c>
      <c r="K3041">
        <v>70.580292817663107</v>
      </c>
      <c r="L3041">
        <v>72.082126480229903</v>
      </c>
      <c r="M3041">
        <v>49.0841169144798</v>
      </c>
      <c r="N3041">
        <v>1.0781300549983801</v>
      </c>
      <c r="O3041">
        <v>49.914334665905102</v>
      </c>
      <c r="P3041">
        <v>16.6361365528726</v>
      </c>
      <c r="Q3041">
        <v>0.18655442456636601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62</v>
      </c>
      <c r="E3042">
        <v>76.336678500000005</v>
      </c>
      <c r="F3042">
        <v>104</v>
      </c>
      <c r="G3042">
        <v>-19.232094529338699</v>
      </c>
      <c r="H3042">
        <v>7.4945360267163197E-2</v>
      </c>
      <c r="I3042">
        <v>4.0155869616453703</v>
      </c>
      <c r="J3042">
        <v>-1.2366332311574799</v>
      </c>
      <c r="K3042">
        <v>98.107175540431498</v>
      </c>
      <c r="L3042">
        <v>96.427227025904202</v>
      </c>
      <c r="M3042">
        <v>66.143228619368799</v>
      </c>
      <c r="N3042">
        <v>1.7985293007665999</v>
      </c>
      <c r="O3042">
        <v>9.6153846153846203</v>
      </c>
      <c r="P3042">
        <v>26.674786845310599</v>
      </c>
      <c r="Q3042">
        <v>2.6523393305982999E-2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184</v>
      </c>
      <c r="E3043">
        <v>76.32917028</v>
      </c>
      <c r="F3043">
        <v>37.49</v>
      </c>
      <c r="G3043">
        <v>8.3713042912203406</v>
      </c>
      <c r="H3043">
        <v>47.227334255775297</v>
      </c>
      <c r="I3043">
        <v>6.8296120280685404</v>
      </c>
      <c r="J3043">
        <v>7.2730819868786902</v>
      </c>
      <c r="K3043">
        <v>28.9888833647023</v>
      </c>
      <c r="L3043">
        <v>29.134958688140902</v>
      </c>
      <c r="M3043">
        <v>77.660390069049299</v>
      </c>
      <c r="N3043">
        <v>1.5406584643504999</v>
      </c>
      <c r="O3043">
        <v>12.029874633235501</v>
      </c>
      <c r="P3043">
        <v>82.878048780487802</v>
      </c>
      <c r="Q3043">
        <v>1.8171911784338E-2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62</v>
      </c>
      <c r="E3044">
        <v>76.114850399999995</v>
      </c>
      <c r="F3044">
        <v>135.44999999999999</v>
      </c>
      <c r="G3044">
        <v>-4.4507922452052702</v>
      </c>
      <c r="H3044">
        <v>-7.06791178258998</v>
      </c>
      <c r="I3044">
        <v>-16.857182735315401</v>
      </c>
      <c r="J3044">
        <v>-7.1077053198820703</v>
      </c>
      <c r="K3044">
        <v>131.78391515107799</v>
      </c>
      <c r="L3044">
        <v>127.447444089797</v>
      </c>
      <c r="M3044">
        <v>42.650711777455001</v>
      </c>
      <c r="N3044">
        <v>1.9222423285616701</v>
      </c>
      <c r="O3044">
        <v>15.909929863418199</v>
      </c>
      <c r="P3044">
        <v>38.143804181539998</v>
      </c>
      <c r="Q3044">
        <v>-7.2966333585639004E-2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542</v>
      </c>
      <c r="E3045">
        <v>75.9553808</v>
      </c>
      <c r="F3045">
        <v>10.54</v>
      </c>
      <c r="G3045">
        <v>-21.356666359921999</v>
      </c>
      <c r="H3045">
        <v>-6.2650571884775799</v>
      </c>
      <c r="I3045">
        <v>-8.8205717242786097</v>
      </c>
      <c r="J3045">
        <v>-6.2345037592665102</v>
      </c>
      <c r="K3045">
        <v>11.0418446052183</v>
      </c>
      <c r="L3045">
        <v>10.9683585039555</v>
      </c>
      <c r="M3045">
        <v>41.467968730773499</v>
      </c>
      <c r="N3045">
        <v>1.4894253522437599</v>
      </c>
      <c r="O3045">
        <v>35.294117647058798</v>
      </c>
      <c r="P3045">
        <v>35.824742268041199</v>
      </c>
      <c r="Q3045">
        <v>6.3300809775784006E-2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D3046" t="s">
        <v>855</v>
      </c>
      <c r="E3046">
        <v>75.797700000000006</v>
      </c>
      <c r="F3046">
        <v>46.75</v>
      </c>
      <c r="G3046">
        <v>59.435412847998698</v>
      </c>
      <c r="H3046">
        <v>40.859119726530999</v>
      </c>
      <c r="I3046">
        <v>44.363259947925101</v>
      </c>
      <c r="J3046">
        <v>7.7729464969018398</v>
      </c>
      <c r="K3046">
        <v>36.492815811766199</v>
      </c>
      <c r="L3046">
        <v>31.686502112325702</v>
      </c>
      <c r="M3046">
        <v>96.771885983147399</v>
      </c>
      <c r="N3046">
        <v>1.5969924812030001</v>
      </c>
      <c r="O3046">
        <v>3.4224598930481198</v>
      </c>
      <c r="P3046">
        <v>112.018140589569</v>
      </c>
      <c r="Q3046">
        <v>0.12973858240459701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E3047">
        <v>75.599999999999994</v>
      </c>
      <c r="F3047">
        <v>270</v>
      </c>
      <c r="G3047">
        <v>51.918476943881998</v>
      </c>
      <c r="H3047">
        <v>42.932088217409998</v>
      </c>
      <c r="I3047">
        <v>110.904670802458</v>
      </c>
      <c r="J3047">
        <v>1.82088077309206</v>
      </c>
      <c r="K3047">
        <v>186.866064995936</v>
      </c>
      <c r="M3047">
        <v>87.377331276593395</v>
      </c>
      <c r="N3047">
        <v>0.94624819624819601</v>
      </c>
      <c r="O3047">
        <v>3.8888888888888902</v>
      </c>
      <c r="P3047">
        <v>163.414634146341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230</v>
      </c>
      <c r="E3048">
        <v>75.469898375</v>
      </c>
      <c r="F3048">
        <v>58</v>
      </c>
      <c r="G3048">
        <v>23.771434078987799</v>
      </c>
      <c r="H3048">
        <v>6.9945882174100102</v>
      </c>
      <c r="I3048">
        <v>-21.7215854392458</v>
      </c>
      <c r="J3048">
        <v>-7.52728363766155</v>
      </c>
      <c r="K3048">
        <v>57.175047476813504</v>
      </c>
      <c r="L3048">
        <v>60.749141996437402</v>
      </c>
      <c r="M3048">
        <v>57.9157835443919</v>
      </c>
      <c r="N3048">
        <v>1.46136760272885</v>
      </c>
      <c r="O3048">
        <v>65.517241379310306</v>
      </c>
      <c r="P3048">
        <v>61.1111111111111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119</v>
      </c>
      <c r="E3049">
        <v>75.326915999999997</v>
      </c>
      <c r="F3049">
        <v>187.6</v>
      </c>
      <c r="G3049">
        <v>8.6227375955111096</v>
      </c>
      <c r="H3049">
        <v>26.755617629174701</v>
      </c>
      <c r="I3049">
        <v>23.383484928982401</v>
      </c>
      <c r="J3049">
        <v>-9.67684230815901</v>
      </c>
      <c r="M3049">
        <v>62.699490991114899</v>
      </c>
      <c r="O3049">
        <v>13.965884861407201</v>
      </c>
      <c r="P3049">
        <v>49.601275917065301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E3050">
        <v>75.323340000000002</v>
      </c>
      <c r="F3050">
        <v>263.5</v>
      </c>
      <c r="G3050">
        <v>49.486366081619998</v>
      </c>
      <c r="H3050">
        <v>-9.1218536913036594</v>
      </c>
      <c r="I3050">
        <v>25.012557610686699</v>
      </c>
      <c r="J3050">
        <v>-9.91800578017709</v>
      </c>
      <c r="K3050">
        <v>223.27289512143699</v>
      </c>
      <c r="L3050">
        <v>204.99697390162601</v>
      </c>
      <c r="M3050">
        <v>49.784900130686502</v>
      </c>
      <c r="N3050">
        <v>1.34373827162163</v>
      </c>
      <c r="O3050">
        <v>8.1593927893738094</v>
      </c>
      <c r="P3050">
        <v>99.772554965883202</v>
      </c>
      <c r="Q3050">
        <v>5.9621325983307001E-2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983</v>
      </c>
      <c r="E3051">
        <v>75.308419999999998</v>
      </c>
      <c r="F3051">
        <v>22.96</v>
      </c>
      <c r="G3051">
        <v>-52.4754624500573</v>
      </c>
      <c r="H3051">
        <v>-8.43154814622633</v>
      </c>
      <c r="I3051">
        <v>-50.531302038436003</v>
      </c>
      <c r="J3051">
        <v>-7.0066332311574797</v>
      </c>
      <c r="K3051">
        <v>24.391687701227099</v>
      </c>
      <c r="M3051">
        <v>41.9911479318381</v>
      </c>
      <c r="N3051">
        <v>1.2678300203378601</v>
      </c>
      <c r="O3051">
        <v>73.780487804878007</v>
      </c>
      <c r="P3051">
        <v>18.963730569948101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E3052">
        <v>75.081999999999994</v>
      </c>
      <c r="F3052">
        <v>216</v>
      </c>
      <c r="G3052">
        <v>-22.855959146343501</v>
      </c>
      <c r="H3052">
        <v>-13.4930950512402</v>
      </c>
      <c r="I3052">
        <v>-8.0952118128721793</v>
      </c>
      <c r="J3052">
        <v>-15.8598867241714</v>
      </c>
      <c r="K3052">
        <v>251.03895651869999</v>
      </c>
      <c r="M3052">
        <v>35.419823614433298</v>
      </c>
      <c r="N3052">
        <v>1.5343721356553599</v>
      </c>
      <c r="O3052">
        <v>110.62499999999901</v>
      </c>
      <c r="P3052">
        <v>14.528101802757099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302</v>
      </c>
      <c r="E3053">
        <v>75.0715</v>
      </c>
      <c r="F3053">
        <v>130.94999999999999</v>
      </c>
      <c r="G3053">
        <v>-26.093330140368501</v>
      </c>
      <c r="H3053">
        <v>-4.0891883783346596</v>
      </c>
      <c r="I3053">
        <v>-50.676175153329197</v>
      </c>
      <c r="J3053">
        <v>-8.4695392140634596</v>
      </c>
      <c r="K3053">
        <v>143.790494423973</v>
      </c>
      <c r="L3053">
        <v>169.66756510423599</v>
      </c>
      <c r="M3053">
        <v>40.694285258070103</v>
      </c>
      <c r="N3053">
        <v>1.3376024394892301</v>
      </c>
      <c r="O3053">
        <v>109.24016800305399</v>
      </c>
      <c r="P3053">
        <v>24.714285714285701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705</v>
      </c>
      <c r="E3054">
        <v>74.910257103000006</v>
      </c>
      <c r="F3054">
        <v>734.27</v>
      </c>
      <c r="G3054">
        <v>47.4009723498095</v>
      </c>
      <c r="H3054">
        <v>-12.957834065683301</v>
      </c>
      <c r="I3054">
        <v>17.2238140273979</v>
      </c>
      <c r="J3054">
        <v>-1.18100338818965</v>
      </c>
      <c r="K3054">
        <v>725.191097750057</v>
      </c>
      <c r="L3054">
        <v>634.69024203609695</v>
      </c>
      <c r="M3054">
        <v>87.496234820458398</v>
      </c>
      <c r="N3054">
        <v>0.98150603888993804</v>
      </c>
      <c r="O3054">
        <v>22.160785542103</v>
      </c>
      <c r="P3054">
        <v>80.796789205426805</v>
      </c>
      <c r="Q3054">
        <v>2.3985275242898001E-2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49</v>
      </c>
      <c r="E3055">
        <v>74.830500000000001</v>
      </c>
      <c r="F3055">
        <v>214.85</v>
      </c>
      <c r="G3055">
        <v>33.4940117423454</v>
      </c>
      <c r="H3055">
        <v>-1.2630337338094799</v>
      </c>
      <c r="I3055">
        <v>5.62387973041902</v>
      </c>
      <c r="J3055">
        <v>0.79908105455679901</v>
      </c>
      <c r="K3055">
        <v>202.92605771648701</v>
      </c>
      <c r="L3055">
        <v>184.589047928746</v>
      </c>
      <c r="M3055">
        <v>59.2517918878385</v>
      </c>
      <c r="N3055">
        <v>0.43555878063200199</v>
      </c>
      <c r="O3055">
        <v>14.289038864323899</v>
      </c>
      <c r="P3055">
        <v>77.561983471074299</v>
      </c>
      <c r="Q3055">
        <v>8.3999576682173005E-2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E3056">
        <v>74.723322240000002</v>
      </c>
      <c r="F3056">
        <v>310.89999999999998</v>
      </c>
      <c r="G3056">
        <v>291.32244460952501</v>
      </c>
      <c r="H3056">
        <v>-30.864565579243699</v>
      </c>
      <c r="I3056">
        <v>306.083191942996</v>
      </c>
      <c r="J3056">
        <v>-16.737176315878699</v>
      </c>
      <c r="K3056">
        <v>247.50159498804601</v>
      </c>
      <c r="M3056">
        <v>37.538094591316103</v>
      </c>
      <c r="O3056">
        <v>24.959794146027601</v>
      </c>
      <c r="P3056">
        <v>337.88732394366099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998</v>
      </c>
      <c r="E3057">
        <v>74.558999999999997</v>
      </c>
      <c r="F3057">
        <v>45</v>
      </c>
      <c r="G3057">
        <v>-41.047062492667898</v>
      </c>
      <c r="H3057">
        <v>-5.3135258176776903</v>
      </c>
      <c r="I3057">
        <v>-19.488940035868701</v>
      </c>
      <c r="J3057">
        <v>-11.672436988986201</v>
      </c>
      <c r="K3057">
        <v>42.6326649860248</v>
      </c>
      <c r="L3057">
        <v>43.360550967825702</v>
      </c>
      <c r="M3057">
        <v>46.994813419694502</v>
      </c>
      <c r="N3057">
        <v>2.1741883116883098</v>
      </c>
      <c r="O3057">
        <v>24.3333333333333</v>
      </c>
      <c r="P3057">
        <v>23.287671232876701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613</v>
      </c>
      <c r="E3058">
        <v>74.448691199999999</v>
      </c>
      <c r="F3058">
        <v>139.75</v>
      </c>
      <c r="G3058">
        <v>159.54919642476401</v>
      </c>
      <c r="H3058">
        <v>70.923798339084001</v>
      </c>
      <c r="I3058">
        <v>56.473067637400803</v>
      </c>
      <c r="J3058">
        <v>8.4004971311915302</v>
      </c>
      <c r="K3058">
        <v>95.626851850205298</v>
      </c>
      <c r="L3058">
        <v>76.8644316996985</v>
      </c>
      <c r="M3058">
        <v>80.916179080545206</v>
      </c>
      <c r="N3058">
        <v>2.5321974176346398</v>
      </c>
      <c r="O3058">
        <v>0</v>
      </c>
      <c r="P3058">
        <v>240.85365853658499</v>
      </c>
      <c r="Q3058">
        <v>6.9414604671700006E-2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D3059" t="s">
        <v>286</v>
      </c>
      <c r="E3059">
        <v>74.400000000000006</v>
      </c>
      <c r="F3059">
        <v>0.94</v>
      </c>
      <c r="G3059">
        <v>-2.0288914771705899</v>
      </c>
      <c r="H3059">
        <v>0.79725675673585605</v>
      </c>
      <c r="I3059">
        <v>-1.65002908861969</v>
      </c>
      <c r="J3059">
        <v>-8.36898617233396</v>
      </c>
      <c r="K3059">
        <v>0.90316886151463505</v>
      </c>
      <c r="L3059">
        <v>0.75710938660418403</v>
      </c>
      <c r="M3059">
        <v>1.77122996508707</v>
      </c>
      <c r="N3059">
        <v>1.34305334394904</v>
      </c>
      <c r="O3059">
        <v>26.595744680850999</v>
      </c>
      <c r="P3059">
        <v>42.424242424242401</v>
      </c>
      <c r="Q3059">
        <v>9.9329137342084997E-2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1617</v>
      </c>
      <c r="E3060">
        <v>74.215319454999999</v>
      </c>
      <c r="F3060">
        <v>6373.8</v>
      </c>
      <c r="G3060">
        <v>-2.1742841291417401</v>
      </c>
      <c r="H3060">
        <v>-6.3830018940061999</v>
      </c>
      <c r="I3060">
        <v>2.3596453299849598</v>
      </c>
      <c r="J3060">
        <v>-2.5171881555928</v>
      </c>
      <c r="K3060">
        <v>6312.0074914182796</v>
      </c>
      <c r="L3060">
        <v>5861.8463560673199</v>
      </c>
      <c r="M3060">
        <v>54.002539861815002</v>
      </c>
      <c r="N3060">
        <v>0.67784384442928103</v>
      </c>
      <c r="O3060">
        <v>4.1921616618030004</v>
      </c>
      <c r="P3060">
        <v>27.348651348651298</v>
      </c>
      <c r="Q3060">
        <v>-2.6802431944266999E-2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162</v>
      </c>
      <c r="E3061">
        <v>74.115919500000004</v>
      </c>
      <c r="F3061">
        <v>101</v>
      </c>
      <c r="G3061">
        <v>-42.138422648914499</v>
      </c>
      <c r="H3061">
        <v>-7.2636064988326403</v>
      </c>
      <c r="I3061">
        <v>-33.200237656928003</v>
      </c>
      <c r="K3061">
        <v>116.237692577123</v>
      </c>
      <c r="L3061">
        <v>114.336443592839</v>
      </c>
      <c r="M3061">
        <v>37.749343209157203</v>
      </c>
      <c r="N3061">
        <v>0.64400000000000002</v>
      </c>
      <c r="O3061">
        <v>61.386138613861398</v>
      </c>
      <c r="P3061">
        <v>2.0202020202020101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E3062">
        <v>73.420180259999995</v>
      </c>
      <c r="F3062">
        <v>61</v>
      </c>
      <c r="G3062">
        <v>701.20997491958997</v>
      </c>
      <c r="H3062">
        <v>-13.882273891069699</v>
      </c>
      <c r="I3062">
        <v>243.081307547048</v>
      </c>
      <c r="J3062">
        <v>-0.836633231157485</v>
      </c>
      <c r="K3062">
        <v>58.244576922381398</v>
      </c>
      <c r="L3062">
        <v>37.187907234793997</v>
      </c>
      <c r="M3062">
        <v>35.6496984389019</v>
      </c>
      <c r="N3062">
        <v>2.0643890498775201</v>
      </c>
      <c r="O3062">
        <v>16.262295081967199</v>
      </c>
      <c r="P3062">
        <v>817.29323308270602</v>
      </c>
      <c r="Q3062">
        <v>0.19107995553373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E3063">
        <v>73.354200149999997</v>
      </c>
      <c r="F3063">
        <v>225.8</v>
      </c>
      <c r="G3063">
        <v>580.57404219419902</v>
      </c>
      <c r="H3063">
        <v>-14.9496851816047</v>
      </c>
      <c r="I3063">
        <v>229.41544756091599</v>
      </c>
      <c r="J3063">
        <v>-13.8062208600234</v>
      </c>
      <c r="K3063">
        <v>228.75990391278</v>
      </c>
      <c r="L3063">
        <v>150.34457747697601</v>
      </c>
      <c r="M3063">
        <v>23.703499775831599</v>
      </c>
      <c r="N3063">
        <v>0.66508942300746099</v>
      </c>
      <c r="O3063">
        <v>17.7590788308237</v>
      </c>
      <c r="P3063">
        <v>606.28714419768505</v>
      </c>
      <c r="Q3063">
        <v>0.27685657312978001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391</v>
      </c>
      <c r="E3064">
        <v>73.307883000000004</v>
      </c>
      <c r="F3064">
        <v>33.94</v>
      </c>
      <c r="G3064">
        <v>22.302597952902602</v>
      </c>
      <c r="H3064">
        <v>-6.4956226259634802</v>
      </c>
      <c r="I3064">
        <v>-12.8031354681642</v>
      </c>
      <c r="J3064">
        <v>-3.5532998978241501</v>
      </c>
      <c r="K3064">
        <v>32.6139834604786</v>
      </c>
      <c r="L3064">
        <v>29.998708676689201</v>
      </c>
      <c r="M3064">
        <v>27.071967311283601</v>
      </c>
      <c r="N3064">
        <v>0.49587689219703901</v>
      </c>
      <c r="O3064">
        <v>15.4684737772539</v>
      </c>
      <c r="P3064">
        <v>89.927252378287605</v>
      </c>
      <c r="Q3064">
        <v>9.4669027237661005E-2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542</v>
      </c>
      <c r="E3065">
        <v>73.158000000000001</v>
      </c>
      <c r="F3065">
        <v>128</v>
      </c>
      <c r="G3065">
        <v>392.08625074732203</v>
      </c>
      <c r="H3065">
        <v>24.251420473737401</v>
      </c>
      <c r="I3065">
        <v>56.586912345691701</v>
      </c>
      <c r="J3065">
        <v>4.7988925057540799</v>
      </c>
      <c r="K3065">
        <v>103.548007826278</v>
      </c>
      <c r="L3065">
        <v>84.201960755104594</v>
      </c>
      <c r="M3065">
        <v>80.566129718784794</v>
      </c>
      <c r="N3065">
        <v>2.2768685058414002</v>
      </c>
      <c r="O3065">
        <v>0</v>
      </c>
      <c r="P3065">
        <v>502.06961429915299</v>
      </c>
      <c r="Q3065">
        <v>0.107824186123335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98</v>
      </c>
      <c r="E3066">
        <v>73.157745840000004</v>
      </c>
      <c r="F3066">
        <v>186.75</v>
      </c>
      <c r="G3066">
        <v>61.8810717785327</v>
      </c>
      <c r="H3066">
        <v>7.7337650958363202</v>
      </c>
      <c r="I3066">
        <v>-4.8142472531352301</v>
      </c>
      <c r="J3066">
        <v>2.2192491217836801</v>
      </c>
      <c r="K3066">
        <v>169.08786718245199</v>
      </c>
      <c r="L3066">
        <v>158.66060694088</v>
      </c>
      <c r="M3066">
        <v>54.411908747023197</v>
      </c>
      <c r="N3066">
        <v>2.4479585955308001</v>
      </c>
      <c r="O3066">
        <v>66.157965194109707</v>
      </c>
      <c r="P3066">
        <v>105.332600329851</v>
      </c>
      <c r="Q3066">
        <v>7.5687798153324007E-2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E3067">
        <v>73.091536000000005</v>
      </c>
      <c r="F3067">
        <v>1.1200000000000001</v>
      </c>
      <c r="G3067">
        <v>-11.571687862072199</v>
      </c>
      <c r="H3067">
        <v>-15.264633094065299</v>
      </c>
      <c r="I3067">
        <v>-33.174576892237198</v>
      </c>
      <c r="J3067">
        <v>-5.9349090932264303</v>
      </c>
      <c r="K3067">
        <v>1.1315076567561499</v>
      </c>
      <c r="L3067">
        <v>1.0889906164229299</v>
      </c>
      <c r="M3067">
        <v>50.172413810098597</v>
      </c>
      <c r="N3067">
        <v>1.16444996810063</v>
      </c>
      <c r="O3067">
        <v>65.178571428571402</v>
      </c>
      <c r="P3067">
        <v>64.705882352941103</v>
      </c>
      <c r="Q3067">
        <v>7.3301772690660003E-2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E3068">
        <v>73.048456000000002</v>
      </c>
      <c r="F3068">
        <v>340</v>
      </c>
      <c r="G3068">
        <v>170.01621868886801</v>
      </c>
      <c r="H3068">
        <v>4.3180646263222</v>
      </c>
      <c r="I3068">
        <v>87.067447310182899</v>
      </c>
      <c r="J3068">
        <v>12.7506549044357</v>
      </c>
      <c r="K3068">
        <v>309.21413480062802</v>
      </c>
      <c r="L3068">
        <v>255.779191181805</v>
      </c>
      <c r="M3068">
        <v>71.757602947118599</v>
      </c>
      <c r="N3068">
        <v>1.78107606679035</v>
      </c>
      <c r="O3068">
        <v>19.102941176470502</v>
      </c>
      <c r="P3068">
        <v>210.502283105022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249</v>
      </c>
      <c r="E3069">
        <v>73.0237695</v>
      </c>
      <c r="F3069">
        <v>107</v>
      </c>
      <c r="G3069">
        <v>22.980616729142799</v>
      </c>
      <c r="H3069">
        <v>10.8876437729655</v>
      </c>
      <c r="I3069">
        <v>19.662879704984899</v>
      </c>
      <c r="J3069">
        <v>1.5917981413915201</v>
      </c>
      <c r="K3069">
        <v>95.4275160855629</v>
      </c>
      <c r="L3069">
        <v>85.815400441358094</v>
      </c>
      <c r="M3069">
        <v>65.987128630191904</v>
      </c>
      <c r="N3069">
        <v>2.0721081078210699</v>
      </c>
      <c r="O3069">
        <v>11.616822429906501</v>
      </c>
      <c r="P3069">
        <v>65.123456790123399</v>
      </c>
      <c r="Q3069">
        <v>5.4069042962476999E-2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1489</v>
      </c>
      <c r="E3070">
        <v>73.021417499999998</v>
      </c>
      <c r="F3070">
        <v>115.1</v>
      </c>
      <c r="G3070">
        <v>11.310707520323099</v>
      </c>
      <c r="H3070">
        <v>-12.542049713624399</v>
      </c>
      <c r="I3070">
        <v>14.292476668396199</v>
      </c>
      <c r="J3070">
        <v>-14.7666332311574</v>
      </c>
      <c r="K3070">
        <v>116.020901464815</v>
      </c>
      <c r="L3070">
        <v>104.27583922983401</v>
      </c>
      <c r="M3070">
        <v>31.337315124165901</v>
      </c>
      <c r="N3070">
        <v>0.132286574352799</v>
      </c>
      <c r="O3070">
        <v>56.342311033883497</v>
      </c>
      <c r="P3070">
        <v>53.466666666666598</v>
      </c>
      <c r="Q3070">
        <v>0.121280505656401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388</v>
      </c>
      <c r="E3071">
        <v>72.770939999999996</v>
      </c>
      <c r="F3071">
        <v>59.9</v>
      </c>
      <c r="G3071">
        <v>0.79164984445448205</v>
      </c>
      <c r="H3071">
        <v>3.44869338346167</v>
      </c>
      <c r="I3071">
        <v>-14.727455071621399</v>
      </c>
      <c r="J3071">
        <v>-2.7364250712907001</v>
      </c>
      <c r="K3071">
        <v>55.851196377254702</v>
      </c>
      <c r="L3071">
        <v>53.263991976307501</v>
      </c>
      <c r="M3071">
        <v>50.442248845683103</v>
      </c>
      <c r="N3071">
        <v>1.97073170731707</v>
      </c>
      <c r="O3071">
        <v>21.702838063439</v>
      </c>
      <c r="P3071">
        <v>61.021505376344003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542</v>
      </c>
      <c r="E3072">
        <v>72.733847499999996</v>
      </c>
      <c r="F3072">
        <v>56.9</v>
      </c>
      <c r="G3072">
        <v>6.1524831645321596</v>
      </c>
      <c r="H3072">
        <v>17.987033272354999</v>
      </c>
      <c r="I3072">
        <v>31.654161620711701</v>
      </c>
      <c r="J3072">
        <v>7.3589266144023497</v>
      </c>
      <c r="K3072">
        <v>42.803299882968702</v>
      </c>
      <c r="L3072">
        <v>38.216253630358402</v>
      </c>
      <c r="M3072">
        <v>74.194621783041498</v>
      </c>
      <c r="N3072">
        <v>1.93333333333333</v>
      </c>
      <c r="O3072">
        <v>10.4569420035149</v>
      </c>
      <c r="P3072">
        <v>107.664233576642</v>
      </c>
      <c r="Q3072">
        <v>0.14213661357559601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1514</v>
      </c>
      <c r="E3073">
        <v>72.662400000000005</v>
      </c>
      <c r="F3073">
        <v>125</v>
      </c>
      <c r="G3073">
        <v>-2.74212315449474</v>
      </c>
      <c r="H3073">
        <v>-10.144834859513001</v>
      </c>
      <c r="I3073">
        <v>-40.4901224264975</v>
      </c>
      <c r="J3073">
        <v>-5.9349090932264499</v>
      </c>
      <c r="K3073">
        <v>136.26353028585299</v>
      </c>
      <c r="L3073">
        <v>138.90766488550699</v>
      </c>
      <c r="M3073">
        <v>18.756521180850399</v>
      </c>
      <c r="N3073">
        <v>1.9746465138956599</v>
      </c>
      <c r="O3073">
        <v>60</v>
      </c>
      <c r="P3073">
        <v>36.986301369863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272</v>
      </c>
      <c r="E3074">
        <v>72.623999999999995</v>
      </c>
      <c r="F3074">
        <v>30.53</v>
      </c>
      <c r="G3074">
        <v>136.79772050733601</v>
      </c>
      <c r="H3074">
        <v>23.363122700168599</v>
      </c>
      <c r="I3074">
        <v>32.380978663318203</v>
      </c>
      <c r="J3074">
        <v>-11.0114216229349</v>
      </c>
      <c r="K3074">
        <v>25.659271616501499</v>
      </c>
      <c r="L3074">
        <v>22.688111973517302</v>
      </c>
      <c r="M3074">
        <v>68.891008002830802</v>
      </c>
      <c r="N3074">
        <v>2.33586516538394</v>
      </c>
      <c r="O3074">
        <v>8.3524402227317296</v>
      </c>
      <c r="P3074">
        <v>188.018867924528</v>
      </c>
      <c r="Q3074">
        <v>7.2078131299860002E-2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278</v>
      </c>
      <c r="E3075">
        <v>72.610343999999998</v>
      </c>
      <c r="F3075">
        <v>144.15</v>
      </c>
      <c r="G3075">
        <v>35.420365468009201</v>
      </c>
      <c r="H3075">
        <v>-6.3686110832892799</v>
      </c>
      <c r="I3075">
        <v>-4.1745768922372504</v>
      </c>
      <c r="J3075">
        <v>0.223780463564345</v>
      </c>
      <c r="K3075">
        <v>139.87808555233099</v>
      </c>
      <c r="L3075">
        <v>126.36731324668099</v>
      </c>
      <c r="M3075">
        <v>60.3256807852745</v>
      </c>
      <c r="N3075">
        <v>0.34123714873426603</v>
      </c>
      <c r="O3075">
        <v>28.2691640652098</v>
      </c>
      <c r="P3075">
        <v>74.727272727272705</v>
      </c>
      <c r="Q3075">
        <v>8.7389028103696004E-2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E3076">
        <v>72.499099200000003</v>
      </c>
      <c r="F3076">
        <v>90.09</v>
      </c>
      <c r="G3076">
        <v>65.967749060343394</v>
      </c>
      <c r="H3076">
        <v>-3.2518981539698699</v>
      </c>
      <c r="I3076">
        <v>-2.9825560122969099</v>
      </c>
      <c r="J3076">
        <v>-1.1788641964683599</v>
      </c>
      <c r="K3076">
        <v>94.099253371155598</v>
      </c>
      <c r="L3076">
        <v>82.632064669870402</v>
      </c>
      <c r="M3076">
        <v>39.875827626354798</v>
      </c>
      <c r="N3076">
        <v>1.57084451294435</v>
      </c>
      <c r="O3076">
        <v>29.082029082028999</v>
      </c>
      <c r="P3076">
        <v>114.5</v>
      </c>
      <c r="Q3076">
        <v>6.0427770885256998E-2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866</v>
      </c>
      <c r="E3077">
        <v>72.307199999999995</v>
      </c>
      <c r="F3077">
        <v>13.19</v>
      </c>
      <c r="G3077">
        <v>-74.864990978042997</v>
      </c>
      <c r="H3077">
        <v>-38.5154143310099</v>
      </c>
      <c r="I3077">
        <v>-60.104243644571703</v>
      </c>
      <c r="J3077">
        <v>-10.110259604783799</v>
      </c>
      <c r="M3077">
        <v>1.93517646440334</v>
      </c>
      <c r="O3077">
        <v>117.285822592873</v>
      </c>
      <c r="P3077">
        <v>0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1489</v>
      </c>
      <c r="E3078">
        <v>72.224975000000001</v>
      </c>
      <c r="F3078">
        <v>30.6</v>
      </c>
      <c r="G3078">
        <v>51.165510713276603</v>
      </c>
      <c r="H3078">
        <v>25.019187642225099</v>
      </c>
      <c r="I3078">
        <v>-20.366209021702399</v>
      </c>
      <c r="J3078">
        <v>-0.74612690204357301</v>
      </c>
      <c r="K3078">
        <v>28.6698361217227</v>
      </c>
      <c r="L3078">
        <v>27.058375758761599</v>
      </c>
      <c r="M3078">
        <v>62.560428047195302</v>
      </c>
      <c r="N3078">
        <v>3.8991888461181201</v>
      </c>
      <c r="O3078">
        <v>28.7254901960784</v>
      </c>
      <c r="P3078">
        <v>101.31578947368401</v>
      </c>
      <c r="Q3078">
        <v>4.0665335895028E-2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230</v>
      </c>
      <c r="E3079">
        <v>72.109971689000005</v>
      </c>
      <c r="F3079">
        <v>31.38</v>
      </c>
      <c r="G3079">
        <v>-71.857216536335301</v>
      </c>
      <c r="H3079">
        <v>-5.67857414123295</v>
      </c>
      <c r="I3079">
        <v>-45.916085239963202</v>
      </c>
      <c r="J3079">
        <v>9.7451264254948597</v>
      </c>
      <c r="K3079">
        <v>29.286580816442498</v>
      </c>
      <c r="L3079">
        <v>36.578733920997102</v>
      </c>
      <c r="M3079">
        <v>64.971437642164005</v>
      </c>
      <c r="N3079">
        <v>0.76887520068972204</v>
      </c>
      <c r="O3079">
        <v>95.131543094542707</v>
      </c>
      <c r="P3079">
        <v>40.717488789237599</v>
      </c>
      <c r="Q3079">
        <v>4.1810639486913999E-2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1657</v>
      </c>
      <c r="E3080">
        <v>72.099999999999994</v>
      </c>
      <c r="F3080">
        <v>73.150000000000006</v>
      </c>
      <c r="G3080">
        <v>-38.213102003486298</v>
      </c>
      <c r="H3080">
        <v>-10.9345784492566</v>
      </c>
      <c r="I3080">
        <v>-23.452354670015001</v>
      </c>
      <c r="J3080">
        <v>-4.9223571824430197</v>
      </c>
      <c r="K3080">
        <v>80.802237800252399</v>
      </c>
      <c r="M3080">
        <v>36.0581717107899</v>
      </c>
      <c r="N3080">
        <v>0.35343325200418202</v>
      </c>
      <c r="O3080">
        <v>32.194121667805803</v>
      </c>
      <c r="P3080">
        <v>4.5000000000000098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67</v>
      </c>
      <c r="E3081">
        <v>71.973944639999999</v>
      </c>
      <c r="F3081">
        <v>22.04</v>
      </c>
      <c r="G3081">
        <v>-47.896200595035602</v>
      </c>
      <c r="H3081">
        <v>-3.6432542483433998</v>
      </c>
      <c r="I3081">
        <v>-22.26020175251</v>
      </c>
      <c r="J3081">
        <v>-2.8385909962256801</v>
      </c>
      <c r="K3081">
        <v>21.7295219914438</v>
      </c>
      <c r="L3081">
        <v>23.102616271832701</v>
      </c>
      <c r="M3081">
        <v>53.187344466291798</v>
      </c>
      <c r="N3081">
        <v>0.90271362416517398</v>
      </c>
      <c r="O3081">
        <v>47.912885662431897</v>
      </c>
      <c r="P3081">
        <v>25.227272727272702</v>
      </c>
      <c r="Q3081">
        <v>5.5194549993720997E-2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E3082">
        <v>71.742829141000001</v>
      </c>
      <c r="F3082">
        <v>98.87</v>
      </c>
      <c r="G3082">
        <v>13.2273139605383</v>
      </c>
      <c r="H3082">
        <v>0.2038273478448</v>
      </c>
      <c r="I3082">
        <v>14.996689915972199</v>
      </c>
      <c r="J3082">
        <v>-4.5701732648910003</v>
      </c>
      <c r="K3082">
        <v>98.294953457861993</v>
      </c>
      <c r="L3082">
        <v>92.827537137656705</v>
      </c>
      <c r="M3082">
        <v>54.116368808058098</v>
      </c>
      <c r="N3082">
        <v>0.73051421640983005</v>
      </c>
      <c r="O3082">
        <v>54.738545564883097</v>
      </c>
      <c r="P3082">
        <v>66.616110549376401</v>
      </c>
      <c r="Q3082">
        <v>5.4358013154753998E-2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1549</v>
      </c>
      <c r="E3083">
        <v>71.380998559999995</v>
      </c>
      <c r="F3083">
        <v>39.950000000000003</v>
      </c>
      <c r="G3083">
        <v>5.4855843676138001</v>
      </c>
      <c r="H3083">
        <v>-10.692911782589899</v>
      </c>
      <c r="I3083">
        <v>-32.1555104885554</v>
      </c>
      <c r="J3083">
        <v>-1.03926481010486</v>
      </c>
      <c r="K3083">
        <v>43.826288585081002</v>
      </c>
      <c r="M3083">
        <v>56.547736532268701</v>
      </c>
      <c r="N3083">
        <v>0.81543274244004105</v>
      </c>
      <c r="O3083">
        <v>87.734668335419201</v>
      </c>
      <c r="P3083">
        <v>42.170818505337998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67</v>
      </c>
      <c r="E3084">
        <v>71.163337179999999</v>
      </c>
      <c r="F3084">
        <v>118.1</v>
      </c>
      <c r="G3084">
        <v>14.919271757721701</v>
      </c>
      <c r="H3084">
        <v>-2.1588208734990602</v>
      </c>
      <c r="I3084">
        <v>-6.1608728598996896</v>
      </c>
      <c r="J3084">
        <v>-8.4361034838062192</v>
      </c>
      <c r="K3084">
        <v>113.66698163754501</v>
      </c>
      <c r="L3084">
        <v>105.812837310288</v>
      </c>
      <c r="M3084">
        <v>45.266656387606702</v>
      </c>
      <c r="N3084">
        <v>1.8126689840241801</v>
      </c>
      <c r="O3084">
        <v>23.624047417442799</v>
      </c>
      <c r="P3084">
        <v>57.466666666666598</v>
      </c>
      <c r="Q3084">
        <v>1.410503859818E-3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391</v>
      </c>
      <c r="E3085">
        <v>71.142527450000003</v>
      </c>
      <c r="F3085">
        <v>58.85</v>
      </c>
      <c r="G3085">
        <v>204.904875524603</v>
      </c>
      <c r="H3085">
        <v>7.4366847444784403</v>
      </c>
      <c r="I3085">
        <v>81.367906767893402</v>
      </c>
      <c r="J3085">
        <v>1.3096630651387999</v>
      </c>
      <c r="K3085">
        <v>49.042538746224103</v>
      </c>
      <c r="L3085">
        <v>40.478004786679698</v>
      </c>
      <c r="M3085">
        <v>73.807021495822099</v>
      </c>
      <c r="N3085">
        <v>1.3026048369515499</v>
      </c>
      <c r="O3085">
        <v>8.4961767204760896E-2</v>
      </c>
      <c r="P3085">
        <v>282.142857142857</v>
      </c>
      <c r="Q3085">
        <v>0.14372633127696299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E3086">
        <v>70.772897439999994</v>
      </c>
      <c r="F3086">
        <v>5.6</v>
      </c>
      <c r="G3086">
        <v>-84.231620522004903</v>
      </c>
      <c r="H3086">
        <v>-11.9998845717056</v>
      </c>
      <c r="I3086">
        <v>-41.6454239769457</v>
      </c>
      <c r="J3086">
        <v>-12.3253429085768</v>
      </c>
      <c r="K3086">
        <v>6.00915921617253</v>
      </c>
      <c r="L3086">
        <v>6.7553015507268102</v>
      </c>
      <c r="M3086">
        <v>27.105555660326502</v>
      </c>
      <c r="N3086">
        <v>0.53324165296170201</v>
      </c>
      <c r="O3086">
        <v>141.07142857142799</v>
      </c>
      <c r="P3086">
        <v>17.647058823529399</v>
      </c>
      <c r="Q3086">
        <v>8.4242935408224001E-2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535</v>
      </c>
      <c r="E3087">
        <v>70.772599999999997</v>
      </c>
      <c r="F3087">
        <v>225.1</v>
      </c>
      <c r="G3087">
        <v>61.870231329846902</v>
      </c>
      <c r="H3087">
        <v>-16.683296397974502</v>
      </c>
      <c r="I3087">
        <v>-22.277940645985002</v>
      </c>
      <c r="J3087">
        <v>-2.9525375090058499</v>
      </c>
      <c r="K3087">
        <v>239.569404339654</v>
      </c>
      <c r="L3087">
        <v>220.26696102777001</v>
      </c>
      <c r="M3087">
        <v>48.649533329875801</v>
      </c>
      <c r="N3087">
        <v>2.5372402182746998</v>
      </c>
      <c r="O3087">
        <v>20.812972012438902</v>
      </c>
      <c r="P3087">
        <v>100.35603026257201</v>
      </c>
      <c r="Q3087">
        <v>0.14839738432521599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705</v>
      </c>
      <c r="E3088">
        <v>70.753706170000001</v>
      </c>
      <c r="F3088">
        <v>24.14</v>
      </c>
      <c r="G3088">
        <v>-7.8594434669010003</v>
      </c>
      <c r="H3088">
        <v>-2.1226163777759801</v>
      </c>
      <c r="I3088">
        <v>-0.31990737395637497</v>
      </c>
      <c r="J3088">
        <v>3.5812258367948699E-2</v>
      </c>
      <c r="K3088">
        <v>22.590563453785801</v>
      </c>
      <c r="L3088">
        <v>21.349934920808099</v>
      </c>
      <c r="M3088">
        <v>67.469215611950702</v>
      </c>
      <c r="N3088">
        <v>1.0814239456788299</v>
      </c>
      <c r="O3088">
        <v>0.62137531068764396</v>
      </c>
      <c r="P3088">
        <v>27.052631578947299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46</v>
      </c>
      <c r="E3089">
        <v>70.655023505999907</v>
      </c>
      <c r="F3089">
        <v>10.72</v>
      </c>
      <c r="G3089">
        <v>-8.0402150660549694</v>
      </c>
      <c r="H3089">
        <v>-6.1785837193488504</v>
      </c>
      <c r="I3089">
        <v>-34.161523724456202</v>
      </c>
      <c r="J3089">
        <v>-7.0660724834939197</v>
      </c>
      <c r="K3089">
        <v>10.459979401985899</v>
      </c>
      <c r="L3089">
        <v>11.2016173627815</v>
      </c>
      <c r="M3089">
        <v>52.4978351749903</v>
      </c>
      <c r="N3089">
        <v>1.5078205377451801</v>
      </c>
      <c r="O3089">
        <v>58.022388059701498</v>
      </c>
      <c r="P3089">
        <v>38.860103626943001</v>
      </c>
      <c r="Q3089">
        <v>-4.9902897703618998E-2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613</v>
      </c>
      <c r="E3090">
        <v>70.579130000000006</v>
      </c>
      <c r="F3090">
        <v>167.1</v>
      </c>
      <c r="G3090">
        <v>-10.9860165245986</v>
      </c>
      <c r="H3090">
        <v>7.07001925189277</v>
      </c>
      <c r="I3090">
        <v>-16.545575008998</v>
      </c>
      <c r="J3090">
        <v>2.2602022118804799</v>
      </c>
      <c r="K3090">
        <v>155.75789276319</v>
      </c>
      <c r="L3090">
        <v>160.63418375502201</v>
      </c>
      <c r="M3090">
        <v>74.220810846127407</v>
      </c>
      <c r="N3090">
        <v>1.1841243199364799</v>
      </c>
      <c r="O3090">
        <v>24.386594853381201</v>
      </c>
      <c r="P3090">
        <v>20.999275887038301</v>
      </c>
      <c r="Q3090">
        <v>-3.2683791790999998E-2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535</v>
      </c>
      <c r="E3091">
        <v>70.565945999999997</v>
      </c>
      <c r="F3091">
        <v>52.02</v>
      </c>
      <c r="G3091">
        <v>29.154418091779998</v>
      </c>
      <c r="H3091">
        <v>12.1188140879405</v>
      </c>
      <c r="I3091">
        <v>-8.1866494151750402</v>
      </c>
      <c r="J3091">
        <v>-6.9452319572721404</v>
      </c>
      <c r="K3091">
        <v>48.619209420714398</v>
      </c>
      <c r="L3091">
        <v>46.0240512852831</v>
      </c>
      <c r="M3091">
        <v>51.243232444507697</v>
      </c>
      <c r="N3091">
        <v>2.22448047561755</v>
      </c>
      <c r="O3091">
        <v>37.254901960784302</v>
      </c>
      <c r="P3091">
        <v>77.846153846153797</v>
      </c>
      <c r="Q3091">
        <v>5.1559003916281002E-2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375</v>
      </c>
      <c r="E3092">
        <v>70.046581515</v>
      </c>
      <c r="F3092">
        <v>35.869999999999997</v>
      </c>
      <c r="G3092">
        <v>103.63472408347</v>
      </c>
      <c r="H3092">
        <v>-20.213566617351301</v>
      </c>
      <c r="I3092">
        <v>41.103601243507597</v>
      </c>
      <c r="J3092">
        <v>-13.764452686021199</v>
      </c>
      <c r="K3092">
        <v>36.294572946723797</v>
      </c>
      <c r="L3092">
        <v>29.750876048064399</v>
      </c>
      <c r="M3092">
        <v>33.232134563202202</v>
      </c>
      <c r="N3092">
        <v>1.2988343595766401</v>
      </c>
      <c r="O3092">
        <v>36.325620295511499</v>
      </c>
      <c r="P3092">
        <v>145.68493150684901</v>
      </c>
      <c r="Q3092">
        <v>5.9888592280250001E-2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391</v>
      </c>
      <c r="E3093">
        <v>69.950992499999998</v>
      </c>
      <c r="F3093">
        <v>69</v>
      </c>
      <c r="G3093">
        <v>-49.2588083746775</v>
      </c>
      <c r="H3093">
        <v>-0.88139285368878595</v>
      </c>
      <c r="I3093">
        <v>-7.0523396120418296</v>
      </c>
      <c r="J3093">
        <v>-8.8638381158250592</v>
      </c>
      <c r="K3093">
        <v>66.363540157958695</v>
      </c>
      <c r="L3093">
        <v>70.085167851973694</v>
      </c>
      <c r="M3093">
        <v>61.905416333067201</v>
      </c>
      <c r="N3093">
        <v>0.255766617536415</v>
      </c>
      <c r="O3093">
        <v>44.405797101449203</v>
      </c>
      <c r="P3093">
        <v>22.994652406417099</v>
      </c>
      <c r="Q3093">
        <v>-2.3640821919291E-2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535</v>
      </c>
      <c r="E3094">
        <v>69.909000000000006</v>
      </c>
      <c r="F3094">
        <v>67.91</v>
      </c>
      <c r="G3094">
        <v>171.48602272298999</v>
      </c>
      <c r="H3094">
        <v>25.6938030728437</v>
      </c>
      <c r="I3094">
        <v>99.2953233485608</v>
      </c>
      <c r="J3094">
        <v>5.7383342590895703</v>
      </c>
      <c r="K3094">
        <v>53.273046137144298</v>
      </c>
      <c r="L3094">
        <v>41.099631955921602</v>
      </c>
      <c r="M3094">
        <v>96.795649534026396</v>
      </c>
      <c r="N3094">
        <v>0.61096220449632499</v>
      </c>
      <c r="O3094">
        <v>0</v>
      </c>
      <c r="P3094">
        <v>283.67231638418002</v>
      </c>
      <c r="Q3094">
        <v>9.4022472868005996E-2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613</v>
      </c>
      <c r="E3095">
        <v>69.507775668999997</v>
      </c>
      <c r="F3095">
        <v>91.54</v>
      </c>
      <c r="G3095">
        <v>-6.6908682237438004</v>
      </c>
      <c r="H3095">
        <v>-11.317911782589899</v>
      </c>
      <c r="I3095">
        <v>16.345656733127701</v>
      </c>
      <c r="J3095">
        <v>-0.64848294214014301</v>
      </c>
      <c r="K3095">
        <v>87.928468887266504</v>
      </c>
      <c r="L3095">
        <v>81.008156021979303</v>
      </c>
      <c r="M3095">
        <v>50.219059779141098</v>
      </c>
      <c r="N3095">
        <v>1.9166580207477599</v>
      </c>
      <c r="O3095">
        <v>11.8636661568713</v>
      </c>
      <c r="P3095">
        <v>64.936936936936902</v>
      </c>
      <c r="Q3095">
        <v>7.812064510519E-3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613</v>
      </c>
      <c r="E3096">
        <v>69.325000000000003</v>
      </c>
      <c r="F3096">
        <v>48.32</v>
      </c>
      <c r="G3096">
        <v>41.882716811844602</v>
      </c>
      <c r="H3096">
        <v>2.2598388570936598</v>
      </c>
      <c r="I3096">
        <v>36.996206260787098</v>
      </c>
      <c r="J3096">
        <v>14.1386769425397</v>
      </c>
      <c r="K3096">
        <v>42.0196402462146</v>
      </c>
      <c r="L3096">
        <v>38.652676832141999</v>
      </c>
      <c r="M3096">
        <v>78.768295213026207</v>
      </c>
      <c r="N3096">
        <v>2.9657570348770999</v>
      </c>
      <c r="O3096">
        <v>10.6167218543046</v>
      </c>
      <c r="P3096">
        <v>78.962962962962905</v>
      </c>
      <c r="Q3096">
        <v>4.7060154630724001E-2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E3097">
        <v>69.264914000000005</v>
      </c>
      <c r="F3097">
        <v>96</v>
      </c>
      <c r="G3097">
        <v>-29.075292460502599</v>
      </c>
      <c r="H3097">
        <v>-11.731124217823099</v>
      </c>
      <c r="I3097">
        <v>-38.826133783463497</v>
      </c>
      <c r="J3097">
        <v>-8.0792448268475798</v>
      </c>
      <c r="K3097">
        <v>97.188741683160202</v>
      </c>
      <c r="L3097">
        <v>114.554327729607</v>
      </c>
      <c r="M3097">
        <v>43.733635437989598</v>
      </c>
      <c r="N3097">
        <v>1.4749765698219299</v>
      </c>
      <c r="O3097">
        <v>82.1875</v>
      </c>
      <c r="P3097">
        <v>42.2222222222222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140</v>
      </c>
      <c r="E3098">
        <v>69.102000000000004</v>
      </c>
      <c r="F3098">
        <v>37.619999999999997</v>
      </c>
      <c r="G3098">
        <v>66.716565515695095</v>
      </c>
      <c r="H3098">
        <v>13.6553586576615</v>
      </c>
      <c r="I3098">
        <v>27.611181241587101</v>
      </c>
      <c r="J3098">
        <v>14.5560496956717</v>
      </c>
      <c r="K3098">
        <v>31.733896490399001</v>
      </c>
      <c r="L3098">
        <v>29.4956131036556</v>
      </c>
      <c r="M3098">
        <v>88.423090114615604</v>
      </c>
      <c r="N3098">
        <v>3.3883487034241599</v>
      </c>
      <c r="O3098">
        <v>10.366826156299799</v>
      </c>
      <c r="P3098">
        <v>105.013623978201</v>
      </c>
      <c r="Q3098">
        <v>8.8806282807157993E-2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1514</v>
      </c>
      <c r="E3099">
        <v>69.092273538000001</v>
      </c>
      <c r="F3099">
        <v>70.349999999999994</v>
      </c>
      <c r="G3099">
        <v>-40.902975421207898</v>
      </c>
      <c r="H3099">
        <v>-13.234131621732001</v>
      </c>
      <c r="I3099">
        <v>-50.0168847696252</v>
      </c>
      <c r="J3099">
        <v>0.68212137459049305</v>
      </c>
      <c r="K3099">
        <v>73.422689614727204</v>
      </c>
      <c r="L3099">
        <v>75.926340595786399</v>
      </c>
      <c r="M3099">
        <v>43.938153079631299</v>
      </c>
      <c r="N3099">
        <v>1.0984944129983401</v>
      </c>
      <c r="O3099">
        <v>99.928926794598397</v>
      </c>
      <c r="P3099">
        <v>23.964757709251</v>
      </c>
      <c r="Q3099">
        <v>9.3957895583068995E-2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230</v>
      </c>
      <c r="E3100">
        <v>69.042188469999999</v>
      </c>
      <c r="F3100">
        <v>22</v>
      </c>
      <c r="G3100">
        <v>5.2392789488945599</v>
      </c>
      <c r="H3100">
        <v>-1.9753191899973901</v>
      </c>
      <c r="I3100">
        <v>-17.335333393419202</v>
      </c>
      <c r="J3100">
        <v>-5.0199093153137699</v>
      </c>
      <c r="K3100">
        <v>22.2591485243458</v>
      </c>
      <c r="L3100">
        <v>22.424922421753902</v>
      </c>
      <c r="M3100">
        <v>56.938109654314999</v>
      </c>
      <c r="N3100">
        <v>1.89507967452339</v>
      </c>
      <c r="O3100">
        <v>60</v>
      </c>
      <c r="Q3100">
        <v>4.3394790343881003E-2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E3101">
        <v>69.000555000000006</v>
      </c>
      <c r="F3101">
        <v>146.05000000000001</v>
      </c>
      <c r="G3101">
        <v>89.0663097612195</v>
      </c>
      <c r="H3101">
        <v>6.4941797206779901</v>
      </c>
      <c r="I3101">
        <v>132.46431199665099</v>
      </c>
      <c r="J3101">
        <v>17.340952975739</v>
      </c>
      <c r="K3101">
        <v>118.51457180759201</v>
      </c>
      <c r="L3101">
        <v>93.762145466604593</v>
      </c>
      <c r="M3101">
        <v>88.072036452713704</v>
      </c>
      <c r="N3101">
        <v>1.0546569994422701</v>
      </c>
      <c r="O3101">
        <v>0</v>
      </c>
      <c r="P3101">
        <v>180.86538461538399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E3102">
        <v>68.987424799999999</v>
      </c>
      <c r="F3102">
        <v>43.45</v>
      </c>
      <c r="G3102">
        <v>-26.0114039768686</v>
      </c>
      <c r="H3102">
        <v>-12.2299766085203</v>
      </c>
      <c r="I3102">
        <v>-7.4999737176340702</v>
      </c>
      <c r="J3102">
        <v>-12.7139059584302</v>
      </c>
      <c r="K3102">
        <v>41.315930238634799</v>
      </c>
      <c r="L3102">
        <v>41.879871474004098</v>
      </c>
      <c r="M3102">
        <v>59.476642555180199</v>
      </c>
      <c r="N3102">
        <v>1.2869231711114799</v>
      </c>
      <c r="O3102">
        <v>24.741081703107</v>
      </c>
      <c r="P3102">
        <v>35.147744945567602</v>
      </c>
      <c r="Q3102">
        <v>6.7077360602981001E-2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E3103">
        <v>68.963999999999999</v>
      </c>
      <c r="F3103">
        <v>111.95</v>
      </c>
      <c r="G3103">
        <v>234.95055779032799</v>
      </c>
      <c r="H3103">
        <v>12.0836789847212</v>
      </c>
      <c r="I3103">
        <v>98.691840086539202</v>
      </c>
      <c r="J3103">
        <v>-2.5563925614679199</v>
      </c>
      <c r="K3103">
        <v>96.291672827833693</v>
      </c>
      <c r="L3103">
        <v>69.827139045860704</v>
      </c>
      <c r="M3103">
        <v>68.126927875155502</v>
      </c>
      <c r="N3103">
        <v>0.83788584019050805</v>
      </c>
      <c r="O3103">
        <v>13.1755247878517</v>
      </c>
      <c r="P3103">
        <v>347.79999999999899</v>
      </c>
      <c r="Q3103">
        <v>0.14490196025559099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D3104" t="s">
        <v>1113</v>
      </c>
      <c r="E3104">
        <v>68.902981909999994</v>
      </c>
      <c r="F3104">
        <v>0.71</v>
      </c>
      <c r="G3104">
        <v>16.286897996513598</v>
      </c>
      <c r="H3104">
        <v>5.8353140238616197</v>
      </c>
      <c r="I3104">
        <v>9.3866283808324198</v>
      </c>
      <c r="J3104">
        <v>3.57397282944856</v>
      </c>
      <c r="K3104">
        <v>0.59098150303693098</v>
      </c>
      <c r="L3104">
        <v>0.54864451470408104</v>
      </c>
      <c r="M3104">
        <v>91.478009169319193</v>
      </c>
      <c r="N3104">
        <v>1.1430817754307201</v>
      </c>
      <c r="O3104">
        <v>0</v>
      </c>
      <c r="P3104">
        <v>44.8979591836734</v>
      </c>
      <c r="Q3104">
        <v>8.4536175910599996E-3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1113</v>
      </c>
      <c r="E3105">
        <v>68.88</v>
      </c>
      <c r="F3105">
        <v>13.17</v>
      </c>
      <c r="G3105">
        <v>-23.620078747672402</v>
      </c>
      <c r="H3105">
        <v>-8.8643189682187202</v>
      </c>
      <c r="I3105">
        <v>-7.4959524704863698</v>
      </c>
      <c r="J3105">
        <v>1.3366768842499399E-2</v>
      </c>
      <c r="K3105">
        <v>13.5783646139956</v>
      </c>
      <c r="L3105">
        <v>13.873355024759199</v>
      </c>
      <c r="M3105">
        <v>38.1036412673242</v>
      </c>
      <c r="N3105">
        <v>1.09546918727059</v>
      </c>
      <c r="O3105">
        <v>55.2012148823082</v>
      </c>
      <c r="P3105">
        <v>29.117647058823501</v>
      </c>
      <c r="Q3105">
        <v>-5.1691971983095997E-2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21</v>
      </c>
      <c r="E3106">
        <v>68.863872000000001</v>
      </c>
      <c r="F3106">
        <v>1.89</v>
      </c>
      <c r="G3106">
        <v>-67.559255849640195</v>
      </c>
      <c r="H3106">
        <v>-14.7602194748976</v>
      </c>
      <c r="I3106">
        <v>-63.345301773289599</v>
      </c>
      <c r="J3106">
        <v>-9.2827497360118603</v>
      </c>
      <c r="K3106">
        <v>2.3819026898571298</v>
      </c>
      <c r="L3106">
        <v>3.1096607775430098</v>
      </c>
      <c r="M3106">
        <v>23.411004965969699</v>
      </c>
      <c r="N3106">
        <v>0.19743215847387399</v>
      </c>
      <c r="O3106">
        <v>180.42328042328</v>
      </c>
      <c r="P3106">
        <v>2.1621621621621601</v>
      </c>
      <c r="Q3106">
        <v>0.16315794244934201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613</v>
      </c>
      <c r="E3107">
        <v>68.839808274000006</v>
      </c>
      <c r="F3107">
        <v>45.56</v>
      </c>
      <c r="G3107">
        <v>-3.2728977573159801</v>
      </c>
      <c r="H3107">
        <v>3.3368776199302397E-2</v>
      </c>
      <c r="I3107">
        <v>4.5356047723170203</v>
      </c>
      <c r="J3107">
        <v>-5.1321358766601302</v>
      </c>
      <c r="K3107">
        <v>42.385217309818302</v>
      </c>
      <c r="L3107">
        <v>42.122396854302998</v>
      </c>
      <c r="M3107">
        <v>62.2953747689156</v>
      </c>
      <c r="N3107">
        <v>1.77352438209576</v>
      </c>
      <c r="O3107">
        <v>42.647058823529299</v>
      </c>
      <c r="P3107">
        <v>37.935210414774403</v>
      </c>
      <c r="Q3107">
        <v>3.4643883565858999E-2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613</v>
      </c>
      <c r="E3108">
        <v>68.709371000000004</v>
      </c>
      <c r="F3108">
        <v>26.48</v>
      </c>
      <c r="G3108">
        <v>-30.151932750509101</v>
      </c>
      <c r="H3108">
        <v>-16.527371242049401</v>
      </c>
      <c r="I3108">
        <v>-33.092901567986203</v>
      </c>
      <c r="J3108">
        <v>-8.5833396081721993</v>
      </c>
      <c r="K3108">
        <v>27.318755037755299</v>
      </c>
      <c r="L3108">
        <v>29.528306227623599</v>
      </c>
      <c r="M3108">
        <v>42.925404308306298</v>
      </c>
      <c r="N3108">
        <v>1.0294932559057199</v>
      </c>
      <c r="O3108">
        <v>58.232628398791498</v>
      </c>
      <c r="P3108">
        <v>17.1681415929203</v>
      </c>
      <c r="Q3108">
        <v>-4.6555686672959999E-2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542</v>
      </c>
      <c r="E3109">
        <v>68.481300000000005</v>
      </c>
      <c r="F3109">
        <v>55.95</v>
      </c>
      <c r="G3109">
        <v>-30.3979401636226</v>
      </c>
      <c r="H3109">
        <v>1.0054827128228601</v>
      </c>
      <c r="I3109">
        <v>-15.637192830151299</v>
      </c>
      <c r="J3109">
        <v>-18.343776088300299</v>
      </c>
      <c r="M3109">
        <v>48.021841106196398</v>
      </c>
      <c r="O3109">
        <v>33.869526362823898</v>
      </c>
      <c r="P3109">
        <v>21.366594360086701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E3110">
        <v>68.440960860000004</v>
      </c>
      <c r="F3110">
        <v>142.9</v>
      </c>
      <c r="G3110">
        <v>231.53689799651301</v>
      </c>
      <c r="H3110">
        <v>151.13736235893899</v>
      </c>
      <c r="I3110">
        <v>203.94407547542301</v>
      </c>
      <c r="J3110">
        <v>14.578565461427999</v>
      </c>
      <c r="K3110">
        <v>78.377427797988403</v>
      </c>
      <c r="L3110">
        <v>58.482207640688301</v>
      </c>
      <c r="M3110">
        <v>97.640175309790493</v>
      </c>
      <c r="N3110">
        <v>2.1014354066985601</v>
      </c>
      <c r="O3110">
        <v>0</v>
      </c>
      <c r="P3110">
        <v>285.17520215633402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E3111">
        <v>68.401296075000005</v>
      </c>
      <c r="F3111">
        <v>49.17</v>
      </c>
      <c r="G3111">
        <v>-43.365930286961103</v>
      </c>
      <c r="H3111">
        <v>-17.340639055317201</v>
      </c>
      <c r="I3111">
        <v>-31.926318025849099</v>
      </c>
      <c r="J3111">
        <v>-7.4914455506955004</v>
      </c>
      <c r="K3111">
        <v>51.674174400701403</v>
      </c>
      <c r="L3111">
        <v>56.561344819046603</v>
      </c>
      <c r="M3111">
        <v>43.881840030725499</v>
      </c>
      <c r="N3111">
        <v>0.70341701135020496</v>
      </c>
      <c r="O3111">
        <v>65.385397600162605</v>
      </c>
      <c r="P3111">
        <v>9.0243902439024399</v>
      </c>
      <c r="Q3111">
        <v>-3.345794505431E-3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D3112" t="s">
        <v>414</v>
      </c>
      <c r="E3112">
        <v>68.373428340000004</v>
      </c>
      <c r="F3112">
        <v>20.41</v>
      </c>
      <c r="G3112">
        <v>-77.914507155711206</v>
      </c>
      <c r="H3112">
        <v>-26.618473580342702</v>
      </c>
      <c r="I3112">
        <v>-50.585599272203702</v>
      </c>
      <c r="J3112">
        <v>-35.340650111432502</v>
      </c>
      <c r="K3112">
        <v>27.3462242543782</v>
      </c>
      <c r="L3112">
        <v>31.844767640880299</v>
      </c>
      <c r="M3112">
        <v>28.604436015767799</v>
      </c>
      <c r="N3112">
        <v>3.8089829755169</v>
      </c>
      <c r="O3112">
        <v>122.146006859382</v>
      </c>
      <c r="P3112">
        <v>0</v>
      </c>
      <c r="Q3112">
        <v>0.139111998552506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E3113">
        <v>68.370720840000004</v>
      </c>
      <c r="F3113">
        <v>49.42</v>
      </c>
      <c r="G3113">
        <v>-9.4033820693842305</v>
      </c>
      <c r="H3113">
        <v>-6.8874063674275101</v>
      </c>
      <c r="I3113">
        <v>-12.013415731076099</v>
      </c>
      <c r="J3113">
        <v>-0.52704964267003995</v>
      </c>
      <c r="K3113">
        <v>49.3735119341219</v>
      </c>
      <c r="L3113">
        <v>47.832890981470499</v>
      </c>
      <c r="M3113">
        <v>51.561132719393797</v>
      </c>
      <c r="N3113">
        <v>2.5949547834364499</v>
      </c>
      <c r="O3113">
        <v>29.502225819506201</v>
      </c>
      <c r="P3113">
        <v>39.2112676056338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D3114" t="s">
        <v>391</v>
      </c>
      <c r="E3114">
        <v>68.226815264999999</v>
      </c>
      <c r="F3114">
        <v>234.6</v>
      </c>
      <c r="G3114">
        <v>-20.085006550987501</v>
      </c>
      <c r="H3114">
        <v>-1.4865164337527701</v>
      </c>
      <c r="I3114">
        <v>5.7640632404327201</v>
      </c>
      <c r="J3114">
        <v>2.1216616997180799</v>
      </c>
      <c r="K3114">
        <v>211.07628822451599</v>
      </c>
      <c r="L3114">
        <v>207.91690959751901</v>
      </c>
      <c r="M3114">
        <v>62.5468664782452</v>
      </c>
      <c r="N3114">
        <v>0.82133307868601901</v>
      </c>
      <c r="O3114">
        <v>0</v>
      </c>
      <c r="P3114">
        <v>68.776978417266093</v>
      </c>
      <c r="Q3114">
        <v>6.4347496673800006E-2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197</v>
      </c>
      <c r="E3115">
        <v>68.186700000000002</v>
      </c>
      <c r="F3115">
        <v>118.35</v>
      </c>
      <c r="G3115">
        <v>30.359692405059</v>
      </c>
      <c r="H3115">
        <v>14.2540498378791</v>
      </c>
      <c r="I3115">
        <v>-12.7773235625907</v>
      </c>
      <c r="J3115">
        <v>-2.1338995450904701</v>
      </c>
      <c r="K3115">
        <v>102.042021640247</v>
      </c>
      <c r="L3115">
        <v>98.179953459722199</v>
      </c>
      <c r="M3115">
        <v>55.783507513400401</v>
      </c>
      <c r="N3115">
        <v>2.2845364779086799</v>
      </c>
      <c r="O3115">
        <v>31.685678073510701</v>
      </c>
      <c r="P3115">
        <v>90.579710144927503</v>
      </c>
      <c r="Q3115">
        <v>4.1417071386515E-2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D3116" t="s">
        <v>613</v>
      </c>
      <c r="E3116">
        <v>67.888649999999998</v>
      </c>
      <c r="F3116">
        <v>40.25</v>
      </c>
      <c r="G3116">
        <v>-44.399970690354998</v>
      </c>
      <c r="H3116">
        <v>-19.427462344387699</v>
      </c>
      <c r="I3116">
        <v>-29.639223356883701</v>
      </c>
      <c r="J3116">
        <v>-1.1879319324561799</v>
      </c>
      <c r="K3116">
        <v>43.714198427382399</v>
      </c>
      <c r="M3116">
        <v>44.054024190841702</v>
      </c>
      <c r="N3116">
        <v>0.25639204545454503</v>
      </c>
      <c r="O3116">
        <v>45.093167701863301</v>
      </c>
      <c r="P3116">
        <v>13.3802816901408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1489</v>
      </c>
      <c r="E3117">
        <v>67.864999999999995</v>
      </c>
      <c r="F3117">
        <v>50</v>
      </c>
      <c r="G3117">
        <v>-58.145534435918798</v>
      </c>
      <c r="H3117">
        <v>-12.473317187995301</v>
      </c>
      <c r="I3117">
        <v>-8.9323587508148705</v>
      </c>
      <c r="J3117">
        <v>-1.5597537254932099</v>
      </c>
      <c r="K3117">
        <v>48.339194267225899</v>
      </c>
      <c r="L3117">
        <v>50.825031046515598</v>
      </c>
      <c r="M3117">
        <v>51.634976127876598</v>
      </c>
      <c r="N3117">
        <v>0.98425530316938403</v>
      </c>
      <c r="O3117">
        <v>62</v>
      </c>
      <c r="P3117">
        <v>18.455342335939299</v>
      </c>
      <c r="Q3117">
        <v>9.6476014275124006E-2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535</v>
      </c>
      <c r="E3118">
        <v>67.8</v>
      </c>
      <c r="F3118">
        <v>27.39</v>
      </c>
      <c r="G3118">
        <v>-15.269553616389601</v>
      </c>
      <c r="H3118">
        <v>-6.9616041993157003</v>
      </c>
      <c r="I3118">
        <v>-11.3885596863727</v>
      </c>
      <c r="J3118">
        <v>-7.20838702542392</v>
      </c>
      <c r="K3118">
        <v>29.867064028865201</v>
      </c>
      <c r="L3118">
        <v>28.972517449770098</v>
      </c>
      <c r="M3118">
        <v>16.800050590858799</v>
      </c>
      <c r="N3118">
        <v>0.77610249640753803</v>
      </c>
      <c r="O3118">
        <v>34.720700985761198</v>
      </c>
      <c r="P3118">
        <v>16.8017057569296</v>
      </c>
      <c r="Q3118">
        <v>8.0406325676600998E-2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542</v>
      </c>
      <c r="E3119">
        <v>67.735717649999998</v>
      </c>
      <c r="F3119">
        <v>28.04</v>
      </c>
      <c r="G3119">
        <v>5.9919238302383704</v>
      </c>
      <c r="H3119">
        <v>-19.743968120618099</v>
      </c>
      <c r="I3119">
        <v>13.1733646748278</v>
      </c>
      <c r="J3119">
        <v>-4.4543071594779402</v>
      </c>
      <c r="K3119">
        <v>28.207491065158401</v>
      </c>
      <c r="L3119">
        <v>26.500504808098601</v>
      </c>
      <c r="M3119">
        <v>46.3204704044674</v>
      </c>
      <c r="N3119">
        <v>0.81169496077619496</v>
      </c>
      <c r="O3119">
        <v>28.4236804564907</v>
      </c>
      <c r="P3119">
        <v>46.806282722512996</v>
      </c>
      <c r="Q3119">
        <v>8.5224992884803993E-2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E3120">
        <v>67.689073500000006</v>
      </c>
      <c r="F3120">
        <v>153.44999999999999</v>
      </c>
      <c r="G3120">
        <v>1.73706410947041</v>
      </c>
      <c r="H3120">
        <v>-12.147276861955</v>
      </c>
      <c r="I3120">
        <v>1.8785276829261299</v>
      </c>
      <c r="J3120">
        <v>-3.0189020268993398</v>
      </c>
      <c r="K3120">
        <v>149.701021362001</v>
      </c>
      <c r="L3120">
        <v>143.18364331734901</v>
      </c>
      <c r="M3120">
        <v>48.967252378089</v>
      </c>
      <c r="N3120">
        <v>1.37112278605662</v>
      </c>
      <c r="O3120">
        <v>21.863799283154101</v>
      </c>
      <c r="P3120">
        <v>30.042372881355899</v>
      </c>
      <c r="Q3120">
        <v>8.5725440074380002E-2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E3121">
        <v>67.645597019999997</v>
      </c>
      <c r="F3121">
        <v>29.97</v>
      </c>
      <c r="G3121">
        <v>23.763207223446202</v>
      </c>
      <c r="H3121">
        <v>-2.0783067929849799</v>
      </c>
      <c r="I3121">
        <v>-3.0301364489131299</v>
      </c>
      <c r="J3121">
        <v>-8.9103515758146798</v>
      </c>
      <c r="K3121">
        <v>26.433160657180998</v>
      </c>
      <c r="L3121">
        <v>24.567800630056698</v>
      </c>
      <c r="M3121">
        <v>54.305055595053901</v>
      </c>
      <c r="N3121">
        <v>1.5520421607378101</v>
      </c>
      <c r="O3121">
        <v>19.386052719386001</v>
      </c>
      <c r="P3121">
        <v>89.683544303797404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D3122" t="s">
        <v>1514</v>
      </c>
      <c r="E3122">
        <v>67.617078649999996</v>
      </c>
      <c r="F3122">
        <v>231.75</v>
      </c>
      <c r="G3122">
        <v>61.1820592868362</v>
      </c>
      <c r="H3122">
        <v>1.85227601083725</v>
      </c>
      <c r="I3122">
        <v>4.7779824086366398</v>
      </c>
      <c r="J3122">
        <v>2.9679122233879598</v>
      </c>
      <c r="K3122">
        <v>217.43746329918699</v>
      </c>
      <c r="L3122">
        <v>198.47878069946199</v>
      </c>
      <c r="M3122">
        <v>67.586950456519702</v>
      </c>
      <c r="N3122">
        <v>1.3606443806853801</v>
      </c>
      <c r="O3122">
        <v>21.165048543689299</v>
      </c>
      <c r="P3122">
        <v>101.171875</v>
      </c>
      <c r="Q3122">
        <v>8.7321054736809997E-2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613</v>
      </c>
      <c r="E3123">
        <v>67.537066328999998</v>
      </c>
      <c r="F3123">
        <v>43</v>
      </c>
      <c r="G3123">
        <v>22.4534032987739</v>
      </c>
      <c r="H3123">
        <v>-7.8868167896091599</v>
      </c>
      <c r="I3123">
        <v>-12.806035062474701</v>
      </c>
      <c r="J3123">
        <v>-6.5382402931765</v>
      </c>
      <c r="K3123">
        <v>45.789053832863402</v>
      </c>
      <c r="L3123">
        <v>43.683459018120601</v>
      </c>
      <c r="M3123">
        <v>43.074043367672999</v>
      </c>
      <c r="N3123">
        <v>0.43279247292172301</v>
      </c>
      <c r="O3123">
        <v>62.488372093023202</v>
      </c>
      <c r="P3123">
        <v>55.772962844675703</v>
      </c>
      <c r="Q3123">
        <v>6.3635262998967004E-2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998</v>
      </c>
      <c r="E3124">
        <v>67.458950000000002</v>
      </c>
      <c r="F3124">
        <v>43</v>
      </c>
      <c r="G3124">
        <v>-73.874645101738295</v>
      </c>
      <c r="H3124">
        <v>-7.4111612105076103</v>
      </c>
      <c r="I3124">
        <v>-59.113897768267002</v>
      </c>
      <c r="J3124">
        <v>-5.4933147456341</v>
      </c>
      <c r="K3124">
        <v>46.1119207259581</v>
      </c>
      <c r="M3124">
        <v>53.350271514089499</v>
      </c>
      <c r="N3124">
        <v>0.86376862710519298</v>
      </c>
      <c r="O3124">
        <v>102.325581395348</v>
      </c>
      <c r="P3124">
        <v>19.4444444444444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62</v>
      </c>
      <c r="E3125">
        <v>67.419935780999893</v>
      </c>
      <c r="F3125">
        <v>52.09</v>
      </c>
      <c r="G3125">
        <v>-49.5522028612207</v>
      </c>
      <c r="H3125">
        <v>-7.2413890377943</v>
      </c>
      <c r="I3125">
        <v>-34.652369317737303</v>
      </c>
      <c r="J3125">
        <v>-3.2910768243388699</v>
      </c>
      <c r="K3125">
        <v>53.984125476550602</v>
      </c>
      <c r="L3125">
        <v>64.034908255272299</v>
      </c>
      <c r="M3125">
        <v>39.6067839900942</v>
      </c>
      <c r="N3125">
        <v>0.60650264359559103</v>
      </c>
      <c r="O3125">
        <v>65.214052601266999</v>
      </c>
      <c r="P3125">
        <v>17.082490447291502</v>
      </c>
      <c r="Q3125">
        <v>3.4929252198688997E-2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21</v>
      </c>
      <c r="E3126">
        <v>67.373999999999995</v>
      </c>
      <c r="F3126">
        <v>40.49</v>
      </c>
      <c r="G3126">
        <v>-21.724615722048199</v>
      </c>
      <c r="H3126">
        <v>-17.660292315512201</v>
      </c>
      <c r="I3126">
        <v>-20.710402344910101</v>
      </c>
      <c r="J3126">
        <v>-8.0460656573030995</v>
      </c>
      <c r="K3126">
        <v>42.980767511319399</v>
      </c>
      <c r="L3126">
        <v>41.700200956092402</v>
      </c>
      <c r="M3126">
        <v>38.868832718404299</v>
      </c>
      <c r="N3126">
        <v>1.1669756235664399</v>
      </c>
      <c r="O3126">
        <v>48.332921709063903</v>
      </c>
      <c r="P3126">
        <v>51.371066117501996</v>
      </c>
      <c r="Q3126">
        <v>0.221425524012277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67</v>
      </c>
      <c r="E3127">
        <v>67.265600000000006</v>
      </c>
      <c r="F3127">
        <v>160</v>
      </c>
      <c r="G3127">
        <v>180.09729555003</v>
      </c>
      <c r="H3127">
        <v>-5.1246177399012103</v>
      </c>
      <c r="I3127">
        <v>29.706985989325599</v>
      </c>
      <c r="J3127">
        <v>-6.1010910624827899</v>
      </c>
      <c r="K3127">
        <v>165.353036175011</v>
      </c>
      <c r="L3127">
        <v>124.961571889311</v>
      </c>
      <c r="M3127">
        <v>36.967286102715597</v>
      </c>
      <c r="N3127">
        <v>0.49319551805731898</v>
      </c>
      <c r="O3127">
        <v>19.781249999999901</v>
      </c>
      <c r="P3127">
        <v>205.810397553516</v>
      </c>
      <c r="Q3127">
        <v>0.26543511714222001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92</v>
      </c>
      <c r="E3128">
        <v>67.169076575999995</v>
      </c>
      <c r="F3128">
        <v>8.9600000000000009</v>
      </c>
      <c r="G3128">
        <v>-23.3158417295137</v>
      </c>
      <c r="H3128">
        <v>-10.0819053240323</v>
      </c>
      <c r="I3128">
        <v>-8.7858780451575509</v>
      </c>
      <c r="J3128">
        <v>-2.70811717357165</v>
      </c>
      <c r="K3128">
        <v>9.0646557939084396</v>
      </c>
      <c r="L3128">
        <v>9.4340985402104192</v>
      </c>
      <c r="M3128">
        <v>40.405898483340202</v>
      </c>
      <c r="N3128">
        <v>0.51934974157686997</v>
      </c>
      <c r="O3128">
        <v>30.022321428571399</v>
      </c>
      <c r="P3128">
        <v>23.4159779614325</v>
      </c>
      <c r="Q3128">
        <v>2.9848571870708999E-2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21</v>
      </c>
      <c r="E3129">
        <v>67.075937499999995</v>
      </c>
      <c r="F3129">
        <v>63.8</v>
      </c>
      <c r="G3129">
        <v>-90.542208949462093</v>
      </c>
      <c r="H3129">
        <v>-3.2863991775479602</v>
      </c>
      <c r="I3129">
        <v>-66.9067902930733</v>
      </c>
      <c r="J3129">
        <v>-12.993879607968999</v>
      </c>
      <c r="K3129">
        <v>73.540897800090605</v>
      </c>
      <c r="L3129">
        <v>123.394622421832</v>
      </c>
      <c r="M3129">
        <v>41.535161720755802</v>
      </c>
      <c r="N3129">
        <v>0.68134893324156898</v>
      </c>
      <c r="O3129">
        <v>235.10971786833801</v>
      </c>
      <c r="P3129">
        <v>26.713008937437898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542</v>
      </c>
      <c r="E3130">
        <v>66.612343779999904</v>
      </c>
      <c r="F3130">
        <v>25.15</v>
      </c>
      <c r="G3130">
        <v>-19.1453053933168</v>
      </c>
      <c r="H3130">
        <v>6.8840354162164205E-2</v>
      </c>
      <c r="I3130">
        <v>9.9611068684464801</v>
      </c>
      <c r="J3130">
        <v>2.8495012226240202</v>
      </c>
      <c r="K3130">
        <v>23.599819031582701</v>
      </c>
      <c r="L3130">
        <v>24.100475590303599</v>
      </c>
      <c r="M3130">
        <v>58.929392178798999</v>
      </c>
      <c r="N3130">
        <v>1.46683108366871</v>
      </c>
      <c r="O3130">
        <v>27.236580516898599</v>
      </c>
      <c r="Q3130">
        <v>-6.8652759155638995E-2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480</v>
      </c>
      <c r="E3131">
        <v>66.607760213999995</v>
      </c>
      <c r="F3131">
        <v>98.88</v>
      </c>
      <c r="G3131">
        <v>-8.4177283380059507</v>
      </c>
      <c r="H3131">
        <v>6.4281154591807299</v>
      </c>
      <c r="I3131">
        <v>-6.9775912630749701</v>
      </c>
      <c r="J3131">
        <v>1.0977446824444901</v>
      </c>
      <c r="K3131">
        <v>93.970612315121798</v>
      </c>
      <c r="L3131">
        <v>93.191613938553004</v>
      </c>
      <c r="M3131">
        <v>69.810270867907604</v>
      </c>
      <c r="N3131">
        <v>3.7552856531434902</v>
      </c>
      <c r="O3131">
        <v>21.3086569579288</v>
      </c>
      <c r="P3131">
        <v>21.028151774785702</v>
      </c>
      <c r="Q3131">
        <v>4.6168776167536001E-2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E3132">
        <v>66.571606422000002</v>
      </c>
      <c r="F3132">
        <v>3.72</v>
      </c>
      <c r="G3132">
        <v>-11.5119185715337</v>
      </c>
      <c r="H3132">
        <v>-1.2507372673545201</v>
      </c>
      <c r="I3132">
        <v>47.345517670410402</v>
      </c>
      <c r="J3132">
        <v>18.018098630041202</v>
      </c>
      <c r="K3132">
        <v>3.66312044870745</v>
      </c>
      <c r="L3132">
        <v>3.7039855236148602</v>
      </c>
      <c r="M3132">
        <v>77.731345775109503</v>
      </c>
      <c r="N3132">
        <v>2.0137991464251099</v>
      </c>
      <c r="O3132">
        <v>83.064516129032199</v>
      </c>
      <c r="P3132">
        <v>75.471698113207495</v>
      </c>
      <c r="Q3132">
        <v>3.3639706992945002E-2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662</v>
      </c>
      <c r="E3133">
        <v>66.558599999999998</v>
      </c>
      <c r="F3133">
        <v>103.05</v>
      </c>
      <c r="G3133">
        <v>-36.800246093218902</v>
      </c>
      <c r="H3133">
        <v>-1.49803040043423</v>
      </c>
      <c r="I3133">
        <v>24.997513403863501</v>
      </c>
      <c r="J3133">
        <v>-10.9392271488676</v>
      </c>
      <c r="K3133">
        <v>98.417513150695498</v>
      </c>
      <c r="M3133">
        <v>49.865556571934398</v>
      </c>
      <c r="N3133">
        <v>0.70502182064048102</v>
      </c>
      <c r="O3133">
        <v>19.359534206695699</v>
      </c>
      <c r="P3133">
        <v>72.757753562447604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542</v>
      </c>
      <c r="E3134">
        <v>66.530097900000001</v>
      </c>
      <c r="F3134">
        <v>68.42</v>
      </c>
      <c r="G3134">
        <v>118.99362188778601</v>
      </c>
      <c r="H3134">
        <v>17.834049001723699</v>
      </c>
      <c r="I3134">
        <v>72.380978663318203</v>
      </c>
      <c r="J3134">
        <v>-14.259486416753001</v>
      </c>
      <c r="K3134">
        <v>52.204621273232597</v>
      </c>
      <c r="L3134">
        <v>41.738793871716901</v>
      </c>
      <c r="M3134">
        <v>62.614350225642298</v>
      </c>
      <c r="N3134">
        <v>3.9026782639762398</v>
      </c>
      <c r="O3134">
        <v>15.244080678164201</v>
      </c>
      <c r="P3134">
        <v>158.286145715364</v>
      </c>
      <c r="Q3134">
        <v>6.3910197731688004E-2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1934</v>
      </c>
      <c r="E3135">
        <v>66.378056999999998</v>
      </c>
      <c r="F3135">
        <v>46.92</v>
      </c>
      <c r="G3135">
        <v>477.37173090139697</v>
      </c>
      <c r="H3135">
        <v>-26.5770026916808</v>
      </c>
      <c r="I3135">
        <v>45.447645329984901</v>
      </c>
      <c r="J3135">
        <v>-13.946633231157399</v>
      </c>
      <c r="K3135">
        <v>52.918699471372001</v>
      </c>
      <c r="L3135">
        <v>42.586301343515998</v>
      </c>
      <c r="M3135">
        <v>24.491590769513898</v>
      </c>
      <c r="N3135">
        <v>1.1971545816162299</v>
      </c>
      <c r="O3135">
        <v>49.914748508098803</v>
      </c>
      <c r="P3135">
        <v>680.17958097771805</v>
      </c>
      <c r="Q3135">
        <v>0.19731966883820401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E3136">
        <v>66.368499999999997</v>
      </c>
      <c r="F3136">
        <v>56.5</v>
      </c>
      <c r="G3136">
        <v>91.594590304205894</v>
      </c>
      <c r="H3136">
        <v>43.242647223621198</v>
      </c>
      <c r="I3136">
        <v>83.205720931359494</v>
      </c>
      <c r="J3136">
        <v>5.5490810545567903</v>
      </c>
      <c r="K3136">
        <v>44.432332263235097</v>
      </c>
      <c r="L3136">
        <v>34.766711454222502</v>
      </c>
      <c r="M3136">
        <v>68.469484489097397</v>
      </c>
      <c r="N3136">
        <v>2.24505928853754</v>
      </c>
      <c r="O3136">
        <v>22.0353982300885</v>
      </c>
      <c r="P3136">
        <v>146.61719773024799</v>
      </c>
      <c r="Q3136">
        <v>0.119408959203003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998</v>
      </c>
      <c r="E3137">
        <v>66.33023421</v>
      </c>
      <c r="F3137">
        <v>59.25</v>
      </c>
      <c r="G3137">
        <v>-47.132200146722397</v>
      </c>
      <c r="H3137">
        <v>-6.4811557054734603</v>
      </c>
      <c r="I3137">
        <v>-38.252968166947497</v>
      </c>
      <c r="J3137">
        <v>1.7705344491205299</v>
      </c>
      <c r="K3137">
        <v>62.099483563602902</v>
      </c>
      <c r="M3137">
        <v>36.171073458750499</v>
      </c>
      <c r="N3137">
        <v>0.72962636069432096</v>
      </c>
      <c r="O3137">
        <v>55.105485232067501</v>
      </c>
      <c r="P3137">
        <v>7.5317604355716803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D3138" t="s">
        <v>1142</v>
      </c>
      <c r="E3138">
        <v>66.3</v>
      </c>
      <c r="F3138">
        <v>228.55</v>
      </c>
      <c r="G3138">
        <v>105.568431800751</v>
      </c>
      <c r="H3138">
        <v>-3.2145283239433602</v>
      </c>
      <c r="I3138">
        <v>-4.0533836690795804</v>
      </c>
      <c r="J3138">
        <v>-6.8363410866000303</v>
      </c>
      <c r="K3138">
        <v>239.91387344432701</v>
      </c>
      <c r="L3138">
        <v>211.775953026069</v>
      </c>
      <c r="M3138">
        <v>35.936394058611</v>
      </c>
      <c r="N3138">
        <v>0.76438243814680695</v>
      </c>
      <c r="O3138">
        <v>33.865674907022502</v>
      </c>
      <c r="P3138">
        <v>176.66142113545499</v>
      </c>
      <c r="Q3138">
        <v>0.17620436179917701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495</v>
      </c>
      <c r="E3139">
        <v>66.298749999999998</v>
      </c>
      <c r="F3139">
        <v>8.93</v>
      </c>
      <c r="G3139">
        <v>81.479473402546105</v>
      </c>
      <c r="H3139">
        <v>33.833859553963897</v>
      </c>
      <c r="I3139">
        <v>-18.7002885543125</v>
      </c>
      <c r="J3139">
        <v>-5.80155035822931</v>
      </c>
      <c r="K3139">
        <v>7.7917388360371902</v>
      </c>
      <c r="L3139">
        <v>7.4714277271576197</v>
      </c>
      <c r="M3139">
        <v>67.018798104253094</v>
      </c>
      <c r="N3139">
        <v>1.79921005896022</v>
      </c>
      <c r="O3139">
        <v>39.529675251959603</v>
      </c>
      <c r="P3139">
        <v>146.68508287292801</v>
      </c>
      <c r="Q3139">
        <v>5.2697728811018002E-2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E3140">
        <v>66.16</v>
      </c>
      <c r="F3140">
        <v>34</v>
      </c>
      <c r="G3140">
        <v>-6.2471849268876403</v>
      </c>
      <c r="H3140">
        <v>-12.751034629891899</v>
      </c>
      <c r="I3140">
        <v>2.7980635300518699</v>
      </c>
      <c r="J3140">
        <v>-8.6009189454431993</v>
      </c>
      <c r="K3140">
        <v>33.67104246249</v>
      </c>
      <c r="L3140">
        <v>32.220386707156599</v>
      </c>
      <c r="M3140">
        <v>42.0248476300603</v>
      </c>
      <c r="N3140">
        <v>0.67316660140111395</v>
      </c>
      <c r="O3140">
        <v>29.088235294117599</v>
      </c>
      <c r="P3140">
        <v>71.717171717171695</v>
      </c>
      <c r="Q3140">
        <v>0.113885345472161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E3141">
        <v>66.151971000000003</v>
      </c>
      <c r="F3141">
        <v>161.94999999999999</v>
      </c>
      <c r="G3141">
        <v>6.2324740108528696</v>
      </c>
      <c r="H3141">
        <v>13.4678025031243</v>
      </c>
      <c r="I3141">
        <v>20.993221344324201</v>
      </c>
      <c r="J3141">
        <v>4.5712573318877103</v>
      </c>
      <c r="K3141">
        <v>128.169128546548</v>
      </c>
      <c r="M3141">
        <v>82.560502048593506</v>
      </c>
      <c r="N3141">
        <v>0.79326599326599301</v>
      </c>
      <c r="O3141">
        <v>3.08737264587799E-2</v>
      </c>
      <c r="P3141">
        <v>56.42808847677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49</v>
      </c>
      <c r="E3142">
        <v>66.150000000000006</v>
      </c>
      <c r="F3142">
        <v>66.239999999999995</v>
      </c>
      <c r="G3142">
        <v>87.003661002293896</v>
      </c>
      <c r="H3142">
        <v>21.217690414349999</v>
      </c>
      <c r="I3142">
        <v>64.471374143544196</v>
      </c>
      <c r="J3142">
        <v>18.9843920288722</v>
      </c>
      <c r="K3142">
        <v>51.544226651231</v>
      </c>
      <c r="L3142">
        <v>44.045027425353801</v>
      </c>
      <c r="M3142">
        <v>88.086240154924496</v>
      </c>
      <c r="N3142">
        <v>2.8895869348966099</v>
      </c>
      <c r="O3142">
        <v>7.41243961352657</v>
      </c>
      <c r="P3142">
        <v>134.06360424028199</v>
      </c>
      <c r="Q3142">
        <v>4.1323641231600997E-2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391</v>
      </c>
      <c r="E3143">
        <v>66.093457565999998</v>
      </c>
      <c r="F3143">
        <v>0.98</v>
      </c>
      <c r="G3143">
        <v>224.28689799651301</v>
      </c>
      <c r="H3143">
        <v>-14.9110490374919</v>
      </c>
      <c r="I3143">
        <v>19.714311996651599</v>
      </c>
      <c r="J3143">
        <v>-7.5371382816625401</v>
      </c>
      <c r="K3143">
        <v>0.89413819761494895</v>
      </c>
      <c r="L3143">
        <v>0.71675422516709897</v>
      </c>
      <c r="M3143">
        <v>45.298319531132002</v>
      </c>
      <c r="N3143">
        <v>2.1046080013912398</v>
      </c>
      <c r="O3143">
        <v>9.1836734693877506</v>
      </c>
      <c r="P3143">
        <v>415.78947368421001</v>
      </c>
      <c r="Q3143">
        <v>0.140740347877053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E3144">
        <v>65.963148000000004</v>
      </c>
      <c r="F3144">
        <v>176.85</v>
      </c>
      <c r="G3144">
        <v>-24.576738367122701</v>
      </c>
      <c r="H3144">
        <v>-7.0964832111614102</v>
      </c>
      <c r="I3144">
        <v>18.135236570860801</v>
      </c>
      <c r="J3144">
        <v>-0.77151695208772697</v>
      </c>
      <c r="K3144">
        <v>164.49160972992601</v>
      </c>
      <c r="L3144">
        <v>156.49804019446199</v>
      </c>
      <c r="M3144">
        <v>61.450642502729004</v>
      </c>
      <c r="N3144">
        <v>2.0580033463468999</v>
      </c>
      <c r="O3144">
        <v>26.3500141362736</v>
      </c>
      <c r="P3144">
        <v>40.916334661354497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46</v>
      </c>
      <c r="E3145">
        <v>65.928226420000001</v>
      </c>
      <c r="F3145">
        <v>0.7</v>
      </c>
      <c r="G3145">
        <v>1.5596252692408701</v>
      </c>
      <c r="K3145">
        <v>0.813046339516308</v>
      </c>
      <c r="L3145">
        <v>1.2524745064316301</v>
      </c>
      <c r="M3145">
        <v>70.989730741565694</v>
      </c>
      <c r="N3145">
        <v>1</v>
      </c>
      <c r="O3145">
        <v>7.1428571428571397</v>
      </c>
      <c r="P3145">
        <v>39.999999999999901</v>
      </c>
      <c r="Q3145">
        <v>3.7666979515126001E-2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E3146">
        <v>65.871359999999996</v>
      </c>
      <c r="F3146">
        <v>5.85</v>
      </c>
      <c r="G3146">
        <v>-81.495414928656402</v>
      </c>
      <c r="H3146">
        <v>-4.9402522081218896</v>
      </c>
      <c r="I3146">
        <v>-15.5200545068829</v>
      </c>
      <c r="J3146">
        <v>-5.0247042971473403</v>
      </c>
      <c r="K3146">
        <v>5.6661046528182597</v>
      </c>
      <c r="L3146">
        <v>6.6667264277226197</v>
      </c>
      <c r="M3146">
        <v>50.6190836414426</v>
      </c>
      <c r="N3146">
        <v>1.3433005178364801</v>
      </c>
      <c r="O3146">
        <v>160.51282051282001</v>
      </c>
      <c r="P3146">
        <v>45.522388059701498</v>
      </c>
      <c r="Q3146">
        <v>8.6419020412864006E-2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E3147">
        <v>65.843596079999998</v>
      </c>
      <c r="F3147">
        <v>79.62</v>
      </c>
      <c r="G3147">
        <v>75.246009556331899</v>
      </c>
      <c r="H3147">
        <v>6.6994908330758998</v>
      </c>
      <c r="I3147">
        <v>3.4770790753140801</v>
      </c>
      <c r="J3147">
        <v>17.099471720801098</v>
      </c>
      <c r="K3147">
        <v>74.700887829513803</v>
      </c>
      <c r="L3147">
        <v>65.530204583729002</v>
      </c>
      <c r="M3147">
        <v>72.430883780350698</v>
      </c>
      <c r="N3147">
        <v>3.46086823785555</v>
      </c>
      <c r="O3147">
        <v>18.600854056769599</v>
      </c>
      <c r="P3147">
        <v>175.692520775623</v>
      </c>
      <c r="Q3147">
        <v>0.186502417352854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80</v>
      </c>
      <c r="E3148">
        <v>65.599450000000004</v>
      </c>
      <c r="F3148">
        <v>96.36</v>
      </c>
      <c r="G3148">
        <v>76.341836138681799</v>
      </c>
      <c r="H3148">
        <v>-12.4577096651693</v>
      </c>
      <c r="I3148">
        <v>-14.6501360012163</v>
      </c>
      <c r="J3148">
        <v>-5.6393425907634001</v>
      </c>
      <c r="K3148">
        <v>102.28063060689099</v>
      </c>
      <c r="L3148">
        <v>88.253667739986298</v>
      </c>
      <c r="M3148">
        <v>44.211962920812702</v>
      </c>
      <c r="N3148">
        <v>0.908560068025969</v>
      </c>
      <c r="O3148">
        <v>63.5533416355334</v>
      </c>
      <c r="P3148">
        <v>160.996749729144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98</v>
      </c>
      <c r="E3149">
        <v>65.555155388000003</v>
      </c>
      <c r="F3149">
        <v>58.26</v>
      </c>
      <c r="G3149">
        <v>5.2061805077243797</v>
      </c>
      <c r="H3149">
        <v>-26.642077857820599</v>
      </c>
      <c r="I3149">
        <v>-35.142335151472402</v>
      </c>
      <c r="J3149">
        <v>-18.533454982527999</v>
      </c>
      <c r="K3149">
        <v>67.480992294407002</v>
      </c>
      <c r="L3149">
        <v>66.207095730502601</v>
      </c>
      <c r="M3149">
        <v>29.499573094847101</v>
      </c>
      <c r="N3149">
        <v>3.9434921390915698</v>
      </c>
      <c r="O3149">
        <v>80.398214898729805</v>
      </c>
      <c r="Q3149">
        <v>9.6547935223814996E-2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278</v>
      </c>
      <c r="E3150">
        <v>65.344266251999997</v>
      </c>
      <c r="F3150">
        <v>4.0999999999999996</v>
      </c>
      <c r="G3150">
        <v>28.422236342378199</v>
      </c>
      <c r="H3150">
        <v>-19.8610887548714</v>
      </c>
      <c r="I3150">
        <v>-3.0576178279097701</v>
      </c>
      <c r="J3150">
        <v>-10.9877517993901</v>
      </c>
      <c r="K3150">
        <v>4.0850923880249397</v>
      </c>
      <c r="L3150">
        <v>3.75771763864326</v>
      </c>
      <c r="M3150">
        <v>39.281631861765</v>
      </c>
      <c r="N3150">
        <v>0.873050037408723</v>
      </c>
      <c r="O3150">
        <v>29.024390243902399</v>
      </c>
      <c r="P3150">
        <v>69.421487603305707</v>
      </c>
      <c r="Q3150">
        <v>6.4799626487708997E-2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140</v>
      </c>
      <c r="E3151">
        <v>65.321597792999995</v>
      </c>
      <c r="F3151">
        <v>88.83</v>
      </c>
      <c r="G3151">
        <v>-40.052542697796802</v>
      </c>
      <c r="H3151">
        <v>-18.307660938402801</v>
      </c>
      <c r="I3151">
        <v>-44.462833711931196</v>
      </c>
      <c r="J3151">
        <v>-1.2876452210375799</v>
      </c>
      <c r="K3151">
        <v>96.491943668802904</v>
      </c>
      <c r="L3151">
        <v>108.37161836467099</v>
      </c>
      <c r="M3151">
        <v>37.6522587442755</v>
      </c>
      <c r="N3151">
        <v>2.15505452884865</v>
      </c>
      <c r="O3151">
        <v>81.245074862096104</v>
      </c>
      <c r="P3151">
        <v>7.6075105996365799</v>
      </c>
      <c r="Q3151">
        <v>-2.8359759854358998E-2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613</v>
      </c>
      <c r="E3152">
        <v>65.279250000000005</v>
      </c>
      <c r="F3152">
        <v>225.85</v>
      </c>
      <c r="G3152">
        <v>-25.889897583596799</v>
      </c>
      <c r="H3152">
        <v>-3.2418248260682301</v>
      </c>
      <c r="I3152">
        <v>-11.938764139545899</v>
      </c>
      <c r="J3152">
        <v>-1.3001925531913801</v>
      </c>
      <c r="K3152">
        <v>238.253004340833</v>
      </c>
      <c r="L3152">
        <v>243.38821931557001</v>
      </c>
      <c r="M3152">
        <v>41.735328113905801</v>
      </c>
      <c r="N3152">
        <v>1.2821575326654</v>
      </c>
      <c r="O3152">
        <v>32.344476422404199</v>
      </c>
      <c r="P3152">
        <v>8.4253480556889002</v>
      </c>
      <c r="Q3152">
        <v>0.181045456159211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1113</v>
      </c>
      <c r="E3153">
        <v>65.249939999999995</v>
      </c>
      <c r="F3153">
        <v>51</v>
      </c>
      <c r="G3153">
        <v>-72.028891477170504</v>
      </c>
      <c r="H3153">
        <v>-15.3536260683042</v>
      </c>
      <c r="I3153">
        <v>-55.517572061319299</v>
      </c>
      <c r="J3153">
        <v>-10.772347516871699</v>
      </c>
      <c r="K3153">
        <v>61.130611068898297</v>
      </c>
      <c r="L3153">
        <v>85.567308155240596</v>
      </c>
      <c r="M3153">
        <v>33.096235343631498</v>
      </c>
      <c r="N3153">
        <v>1.26388888888888</v>
      </c>
      <c r="O3153">
        <v>221.470588235294</v>
      </c>
      <c r="P3153">
        <v>5.9190031152648004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381</v>
      </c>
      <c r="E3154">
        <v>65.127840000000006</v>
      </c>
      <c r="F3154">
        <v>60.35</v>
      </c>
      <c r="G3154">
        <v>-55.620186788619897</v>
      </c>
      <c r="H3154">
        <v>3.3812174566400799</v>
      </c>
      <c r="I3154">
        <v>-8.5774606920676195</v>
      </c>
      <c r="J3154">
        <v>5.1026524831282201</v>
      </c>
      <c r="K3154">
        <v>57.867869727801001</v>
      </c>
      <c r="M3154">
        <v>63.743548573411303</v>
      </c>
      <c r="N3154">
        <v>2.4233766233766199</v>
      </c>
      <c r="O3154">
        <v>44.159072079536003</v>
      </c>
      <c r="P3154">
        <v>22.7873855544252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480</v>
      </c>
      <c r="E3155">
        <v>65.100944999999996</v>
      </c>
      <c r="F3155">
        <v>28.41</v>
      </c>
      <c r="G3155">
        <v>14.2376369127697</v>
      </c>
      <c r="H3155">
        <v>9.2842894752716401</v>
      </c>
      <c r="I3155">
        <v>-15.9356322619882</v>
      </c>
      <c r="J3155">
        <v>-4.8097588911363696</v>
      </c>
      <c r="K3155">
        <v>26.4722507425105</v>
      </c>
      <c r="L3155">
        <v>26.6751337549182</v>
      </c>
      <c r="M3155">
        <v>61.468473539500202</v>
      </c>
      <c r="N3155">
        <v>1.9241114239933499</v>
      </c>
      <c r="O3155">
        <v>50.299190425906303</v>
      </c>
      <c r="P3155">
        <v>43.1234256926952</v>
      </c>
      <c r="Q3155">
        <v>2.5241861779696E-2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E3156">
        <v>65.036730000000006</v>
      </c>
      <c r="F3156">
        <v>113.55</v>
      </c>
      <c r="G3156">
        <v>305.12590026408702</v>
      </c>
      <c r="H3156">
        <v>16.354548110458101</v>
      </c>
      <c r="I3156">
        <v>17.251326034512399</v>
      </c>
      <c r="J3156">
        <v>-15.062390806914999</v>
      </c>
      <c r="K3156">
        <v>106.673377223656</v>
      </c>
      <c r="L3156">
        <v>94.803709265152705</v>
      </c>
      <c r="M3156">
        <v>40.908194143450103</v>
      </c>
      <c r="N3156">
        <v>2.4473498616023699</v>
      </c>
      <c r="O3156">
        <v>40.889476001761302</v>
      </c>
      <c r="P3156">
        <v>350.59523809523802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659</v>
      </c>
      <c r="E3157">
        <v>64.872</v>
      </c>
      <c r="F3157">
        <v>1.1599999999999999</v>
      </c>
      <c r="G3157">
        <v>-9.7131020034863802</v>
      </c>
      <c r="H3157">
        <v>4.5110355858310802</v>
      </c>
      <c r="I3157">
        <v>-14.2856880033483</v>
      </c>
      <c r="J3157">
        <v>5.6766320749649601</v>
      </c>
      <c r="K3157">
        <v>0.97300575593169603</v>
      </c>
      <c r="L3157">
        <v>1.05530894752433</v>
      </c>
      <c r="M3157">
        <v>82.845245586293501</v>
      </c>
      <c r="N3157">
        <v>1.78324826423426</v>
      </c>
      <c r="O3157">
        <v>46.551724137930997</v>
      </c>
      <c r="P3157">
        <v>36.470588235294102</v>
      </c>
      <c r="Q3157">
        <v>-2.4553913812517002E-2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92</v>
      </c>
      <c r="E3158">
        <v>64.849787812000002</v>
      </c>
      <c r="F3158">
        <v>36.159999999999997</v>
      </c>
      <c r="G3158">
        <v>143.89159885121401</v>
      </c>
      <c r="H3158">
        <v>-11.5365766327262</v>
      </c>
      <c r="I3158">
        <v>92.847967391176496</v>
      </c>
      <c r="J3158">
        <v>-11.539810922467399</v>
      </c>
      <c r="K3158">
        <v>34.042763123372602</v>
      </c>
      <c r="L3158">
        <v>26.544750985248399</v>
      </c>
      <c r="M3158">
        <v>48.667153578289103</v>
      </c>
      <c r="N3158">
        <v>1.66162917681277</v>
      </c>
      <c r="O3158">
        <v>13.384955752212299</v>
      </c>
      <c r="P3158">
        <v>177.088122605363</v>
      </c>
      <c r="Q3158">
        <v>-2.0162821391460001E-2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E3159">
        <v>64.812693600000003</v>
      </c>
      <c r="F3159">
        <v>128.94999999999999</v>
      </c>
      <c r="G3159">
        <v>193.86558448969799</v>
      </c>
      <c r="H3159">
        <v>19.159702313308301</v>
      </c>
      <c r="I3159">
        <v>526.15238841298901</v>
      </c>
      <c r="J3159">
        <v>-2.6389561557576502</v>
      </c>
      <c r="K3159">
        <v>100.608740176381</v>
      </c>
      <c r="L3159">
        <v>58.797524620306703</v>
      </c>
      <c r="M3159">
        <v>69.249099849040903</v>
      </c>
      <c r="N3159">
        <v>1.6886543999906101</v>
      </c>
      <c r="O3159">
        <v>3.8774718883288002</v>
      </c>
      <c r="P3159">
        <v>570.56682267290603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E3160">
        <v>64.756599100000003</v>
      </c>
      <c r="F3160">
        <v>310.39999999999998</v>
      </c>
      <c r="G3160">
        <v>155.31903923689299</v>
      </c>
      <c r="H3160">
        <v>4.8402154258905803</v>
      </c>
      <c r="I3160">
        <v>-63.563041692915803</v>
      </c>
      <c r="J3160">
        <v>-10.2215203396789</v>
      </c>
      <c r="K3160">
        <v>385.43250229269302</v>
      </c>
      <c r="L3160">
        <v>461.53884127069398</v>
      </c>
      <c r="M3160">
        <v>42.283249401856203</v>
      </c>
      <c r="N3160">
        <v>0.75162841902465205</v>
      </c>
      <c r="O3160">
        <v>353.65657216494799</v>
      </c>
      <c r="P3160">
        <v>181.03214124038001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D3161" t="s">
        <v>67</v>
      </c>
      <c r="E3161">
        <v>64.715506199999993</v>
      </c>
      <c r="F3161">
        <v>63</v>
      </c>
      <c r="G3161">
        <v>52.605607308712898</v>
      </c>
      <c r="H3161">
        <v>-22.2435247713242</v>
      </c>
      <c r="I3161">
        <v>17.018394872946502</v>
      </c>
      <c r="J3161">
        <v>-16.844989982127601</v>
      </c>
      <c r="K3161">
        <v>75.766895247392895</v>
      </c>
      <c r="L3161">
        <v>67.762400461819198</v>
      </c>
      <c r="M3161">
        <v>26.134639650449301</v>
      </c>
      <c r="N3161">
        <v>5.4158207240721596</v>
      </c>
      <c r="O3161">
        <v>42.857142857142797</v>
      </c>
      <c r="P3161">
        <v>104.01554404145</v>
      </c>
      <c r="Q3161">
        <v>3.4115803170266003E-2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D3162" t="s">
        <v>535</v>
      </c>
      <c r="E3162">
        <v>64.703999999999994</v>
      </c>
      <c r="F3162">
        <v>120</v>
      </c>
      <c r="G3162">
        <v>95.240681830061703</v>
      </c>
      <c r="H3162">
        <v>6.4072655223745496</v>
      </c>
      <c r="I3162">
        <v>66.930835368526303</v>
      </c>
      <c r="J3162">
        <v>3.7080570343292298</v>
      </c>
      <c r="K3162">
        <v>118.78659735076501</v>
      </c>
      <c r="L3162">
        <v>97.812806525861703</v>
      </c>
      <c r="M3162">
        <v>75.295087983234694</v>
      </c>
      <c r="N3162">
        <v>0.48546066727884901</v>
      </c>
      <c r="O3162">
        <v>40.4166666666666</v>
      </c>
      <c r="P3162">
        <v>141.74053182917001</v>
      </c>
      <c r="Q3162">
        <v>0.11113858996848899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D3163" t="s">
        <v>1549</v>
      </c>
      <c r="E3163">
        <v>64.652175999999997</v>
      </c>
      <c r="F3163">
        <v>34.85</v>
      </c>
      <c r="G3163">
        <v>-85.071702586576706</v>
      </c>
      <c r="H3163">
        <v>-6.9244397596344598</v>
      </c>
      <c r="I3163">
        <v>-34.777491282036799</v>
      </c>
      <c r="J3163">
        <v>-2.7723475168717702</v>
      </c>
      <c r="K3163">
        <v>36.549172434673999</v>
      </c>
      <c r="L3163">
        <v>43.638362452428403</v>
      </c>
      <c r="M3163">
        <v>38.118414056028001</v>
      </c>
      <c r="N3163">
        <v>0.79358470198164799</v>
      </c>
      <c r="O3163">
        <v>146.05451936872299</v>
      </c>
      <c r="P3163">
        <v>15.780730897009899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D3164" t="s">
        <v>275</v>
      </c>
      <c r="E3164">
        <v>64.614083100000002</v>
      </c>
      <c r="F3164">
        <v>46.8</v>
      </c>
      <c r="G3164">
        <v>-13.885145014239001</v>
      </c>
      <c r="H3164">
        <v>2.9203373360939202</v>
      </c>
      <c r="I3164">
        <v>4.6032008855405104</v>
      </c>
      <c r="J3164">
        <v>-0.74750279637488604</v>
      </c>
      <c r="K3164">
        <v>44.893916374718302</v>
      </c>
      <c r="M3164">
        <v>65.403005304939697</v>
      </c>
      <c r="N3164">
        <v>1.375</v>
      </c>
      <c r="O3164">
        <v>6.0897435897435903</v>
      </c>
      <c r="P3164">
        <v>29.999999999999901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E3165">
        <v>64.510484919999996</v>
      </c>
      <c r="F3165">
        <v>74.349999999999994</v>
      </c>
      <c r="G3165">
        <v>-57.9497042637853</v>
      </c>
      <c r="H3165">
        <v>4.69768253850956</v>
      </c>
      <c r="I3165">
        <v>-43.1889569303139</v>
      </c>
      <c r="J3165">
        <v>-9.9866332311574801</v>
      </c>
      <c r="M3165">
        <v>44.125741378866302</v>
      </c>
      <c r="O3165">
        <v>62.689979825151298</v>
      </c>
      <c r="P3165">
        <v>29.079861111111001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169</v>
      </c>
      <c r="E3166">
        <v>64.506652715000001</v>
      </c>
      <c r="F3166">
        <v>52.85</v>
      </c>
      <c r="G3166">
        <v>31.578564663180199</v>
      </c>
      <c r="H3166">
        <v>31.939180415991501</v>
      </c>
      <c r="I3166">
        <v>46.339311996651602</v>
      </c>
      <c r="J3166">
        <v>-2.1795707951288299</v>
      </c>
      <c r="M3166">
        <v>54.106532965329897</v>
      </c>
      <c r="O3166">
        <v>23.557237464522199</v>
      </c>
      <c r="P3166">
        <v>73.278688524590095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D3167" t="s">
        <v>375</v>
      </c>
      <c r="E3167">
        <v>64.260000000000005</v>
      </c>
      <c r="F3167">
        <v>70.5</v>
      </c>
      <c r="G3167">
        <v>-6.5245981995979498</v>
      </c>
      <c r="H3167">
        <v>-13.2821974968756</v>
      </c>
      <c r="I3167">
        <v>-10.2380689557293</v>
      </c>
      <c r="J3167">
        <v>-14.894905412611701</v>
      </c>
      <c r="K3167">
        <v>70.334772335572197</v>
      </c>
      <c r="L3167">
        <v>67.059391683433205</v>
      </c>
      <c r="M3167">
        <v>36.0142367717486</v>
      </c>
      <c r="N3167">
        <v>0.70588235294117596</v>
      </c>
      <c r="O3167">
        <v>28.226950354609901</v>
      </c>
      <c r="P3167">
        <v>30.5555555555555</v>
      </c>
      <c r="Q3167">
        <v>8.1701190982589003E-2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E3168">
        <v>64.255381040000003</v>
      </c>
      <c r="F3168">
        <v>14.23</v>
      </c>
      <c r="G3168">
        <v>-48.960135444694501</v>
      </c>
      <c r="H3168">
        <v>-3.8070422173725902</v>
      </c>
      <c r="I3168">
        <v>-3.5561282549206901</v>
      </c>
      <c r="J3168">
        <v>2.2927785335483901</v>
      </c>
      <c r="K3168">
        <v>13.3261182057973</v>
      </c>
      <c r="L3168">
        <v>14.5787759376644</v>
      </c>
      <c r="M3168">
        <v>62.535341287905197</v>
      </c>
      <c r="N3168">
        <v>0.82689286319862598</v>
      </c>
      <c r="O3168">
        <v>82.361208713984496</v>
      </c>
      <c r="P3168">
        <v>37.487922705313999</v>
      </c>
      <c r="Q3168">
        <v>0.152701229661653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498</v>
      </c>
      <c r="E3169">
        <v>63.730761605999902</v>
      </c>
      <c r="F3169">
        <v>7.18</v>
      </c>
      <c r="G3169">
        <v>-20.668829962334399</v>
      </c>
      <c r="H3169">
        <v>12.8852863453351</v>
      </c>
      <c r="I3169">
        <v>4.9053303836557598</v>
      </c>
      <c r="J3169">
        <v>-1.47507253751586</v>
      </c>
      <c r="K3169">
        <v>5.9176859876776797</v>
      </c>
      <c r="L3169">
        <v>7.2561771652742602</v>
      </c>
      <c r="M3169">
        <v>58.454184166908597</v>
      </c>
      <c r="N3169">
        <v>3.5126070162448699</v>
      </c>
      <c r="O3169">
        <v>5.6365485334844498</v>
      </c>
      <c r="P3169">
        <v>74.437413451594196</v>
      </c>
      <c r="Q3169">
        <v>5.7484460228626001E-2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D3170" t="s">
        <v>381</v>
      </c>
      <c r="E3170">
        <v>63.573184079999997</v>
      </c>
      <c r="F3170">
        <v>13.85</v>
      </c>
      <c r="G3170">
        <v>-5.7996820900664696</v>
      </c>
      <c r="H3170">
        <v>-9.9047912152140896</v>
      </c>
      <c r="I3170">
        <v>-2.3249036896228801</v>
      </c>
      <c r="J3170">
        <v>1.22267789677588</v>
      </c>
      <c r="K3170">
        <v>13.638674570008201</v>
      </c>
      <c r="L3170">
        <v>13.454113752937801</v>
      </c>
      <c r="M3170">
        <v>52.439808433837101</v>
      </c>
      <c r="N3170">
        <v>1.02760963307437</v>
      </c>
      <c r="O3170">
        <v>22.021660649819399</v>
      </c>
      <c r="P3170">
        <v>50.543478260869499</v>
      </c>
      <c r="Q3170">
        <v>9.3266974164109995E-3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D3171" t="s">
        <v>98</v>
      </c>
      <c r="E3171">
        <v>63.444650000000003</v>
      </c>
      <c r="F3171">
        <v>1119.2</v>
      </c>
      <c r="G3171">
        <v>5.9574862318077404</v>
      </c>
      <c r="H3171">
        <v>-7.0589760306464404</v>
      </c>
      <c r="I3171">
        <v>34.398294680634301</v>
      </c>
      <c r="J3171">
        <v>-2.4776974792139499</v>
      </c>
      <c r="K3171">
        <v>973.01112924469805</v>
      </c>
      <c r="M3171">
        <v>4.4042243621263001E-2</v>
      </c>
      <c r="N3171">
        <v>0.90909090909090895</v>
      </c>
      <c r="O3171">
        <v>21.9621157969978</v>
      </c>
      <c r="P3171">
        <v>106.285135010598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278</v>
      </c>
      <c r="E3172">
        <v>63.437893500000001</v>
      </c>
      <c r="F3172">
        <v>29</v>
      </c>
      <c r="G3172">
        <v>13.709974919590501</v>
      </c>
      <c r="H3172">
        <v>-7.5071009717791704</v>
      </c>
      <c r="I3172">
        <v>-5.8036962218641897</v>
      </c>
      <c r="J3172">
        <v>-2.0777746280910501</v>
      </c>
      <c r="K3172">
        <v>28.360951244918802</v>
      </c>
      <c r="L3172">
        <v>27.782004710991501</v>
      </c>
      <c r="M3172">
        <v>49.728523215065202</v>
      </c>
      <c r="N3172">
        <v>1.1254043628562</v>
      </c>
      <c r="O3172">
        <v>38.965517241379303</v>
      </c>
      <c r="P3172">
        <v>58.038147138964497</v>
      </c>
      <c r="Q3172">
        <v>2.9072090439465001E-2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D3173" t="s">
        <v>391</v>
      </c>
      <c r="E3173">
        <v>63.312911999999997</v>
      </c>
      <c r="F3173">
        <v>106.95</v>
      </c>
      <c r="G3173">
        <v>121.45583721537101</v>
      </c>
      <c r="H3173">
        <v>-21.833536782589899</v>
      </c>
      <c r="I3173">
        <v>75.047645329984903</v>
      </c>
      <c r="J3173">
        <v>-6.4479008367912902</v>
      </c>
      <c r="K3173">
        <v>107.16018477077</v>
      </c>
      <c r="L3173">
        <v>80.388496056382493</v>
      </c>
      <c r="M3173">
        <v>31.079694650395702</v>
      </c>
      <c r="N3173">
        <v>0.19061704054786999</v>
      </c>
      <c r="O3173">
        <v>30.0140252454418</v>
      </c>
      <c r="P3173">
        <v>181.447368421052</v>
      </c>
      <c r="Q3173">
        <v>6.7626222431412003E-2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D3174" t="s">
        <v>1219</v>
      </c>
      <c r="E3174">
        <v>63.241750000000003</v>
      </c>
      <c r="F3174">
        <v>55</v>
      </c>
      <c r="G3174">
        <v>-44.291932499415303</v>
      </c>
      <c r="H3174">
        <v>-15.553768687748001</v>
      </c>
      <c r="I3174">
        <v>-11.3146735105947</v>
      </c>
      <c r="J3174">
        <v>-4.2723475168717702</v>
      </c>
      <c r="K3174">
        <v>58.451285208394701</v>
      </c>
      <c r="M3174">
        <v>39.886507012308599</v>
      </c>
      <c r="N3174">
        <v>1.36358024691358</v>
      </c>
      <c r="O3174">
        <v>34.545454545454497</v>
      </c>
      <c r="P3174">
        <v>11.6751269035533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E3175">
        <v>63.225250000000003</v>
      </c>
      <c r="F3175">
        <v>145</v>
      </c>
      <c r="G3175">
        <v>1219.3703859371401</v>
      </c>
      <c r="H3175">
        <v>-0.54233859035012</v>
      </c>
      <c r="I3175">
        <v>134.35300821274501</v>
      </c>
      <c r="J3175">
        <v>10.031995680913999</v>
      </c>
      <c r="K3175">
        <v>131.24879215987499</v>
      </c>
      <c r="L3175">
        <v>89.597984696065495</v>
      </c>
      <c r="M3175">
        <v>50.410293135489198</v>
      </c>
      <c r="N3175">
        <v>0.46015623346683798</v>
      </c>
      <c r="O3175">
        <v>5.6551724137930899</v>
      </c>
      <c r="P3175">
        <v>1470.9642470205799</v>
      </c>
      <c r="Q3175">
        <v>0.169236242649317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D3176" t="s">
        <v>414</v>
      </c>
      <c r="E3176">
        <v>63.154137900000002</v>
      </c>
      <c r="F3176">
        <v>13.73</v>
      </c>
      <c r="G3176">
        <v>62.885799095414697</v>
      </c>
      <c r="H3176">
        <v>-17.725218738556698</v>
      </c>
      <c r="I3176">
        <v>109.079696612036</v>
      </c>
      <c r="J3176">
        <v>-22.119239430927799</v>
      </c>
      <c r="K3176">
        <v>15.207633204123599</v>
      </c>
      <c r="L3176">
        <v>11.328152461538901</v>
      </c>
      <c r="M3176">
        <v>23.4124959834263</v>
      </c>
      <c r="N3176">
        <v>0.58011083519565199</v>
      </c>
      <c r="O3176">
        <v>32.192279679533797</v>
      </c>
      <c r="P3176">
        <v>174.6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D3177" t="s">
        <v>535</v>
      </c>
      <c r="E3177">
        <v>62.934702515999902</v>
      </c>
      <c r="F3177">
        <v>60.25</v>
      </c>
      <c r="G3177">
        <v>72.804196184322507</v>
      </c>
      <c r="H3177">
        <v>-2.4889644141689198</v>
      </c>
      <c r="I3177">
        <v>6.9306427864513998</v>
      </c>
      <c r="J3177">
        <v>-7.0648307659742002</v>
      </c>
      <c r="K3177">
        <v>60.4534311343862</v>
      </c>
      <c r="L3177">
        <v>53.866221797804698</v>
      </c>
      <c r="M3177">
        <v>49.553633437179499</v>
      </c>
      <c r="N3177">
        <v>0.89113749794279096</v>
      </c>
      <c r="O3177">
        <v>20.1659751037344</v>
      </c>
      <c r="P3177">
        <v>107.758620689655</v>
      </c>
      <c r="Q3177">
        <v>4.0791795728002997E-2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D3178" t="s">
        <v>480</v>
      </c>
      <c r="E3178">
        <v>62.82</v>
      </c>
      <c r="F3178">
        <v>7.64</v>
      </c>
      <c r="G3178">
        <v>-1.0801493118061201</v>
      </c>
      <c r="H3178">
        <v>-9.4455341602123504</v>
      </c>
      <c r="I3178">
        <v>-2.8901198751069801</v>
      </c>
      <c r="J3178">
        <v>-4.7275295897008904</v>
      </c>
      <c r="K3178">
        <v>7.24124464624522</v>
      </c>
      <c r="L3178">
        <v>7.2041034772699097</v>
      </c>
      <c r="M3178">
        <v>48.8315110675575</v>
      </c>
      <c r="N3178">
        <v>1.2179206645517999</v>
      </c>
      <c r="O3178">
        <v>38.7434554973822</v>
      </c>
      <c r="P3178">
        <v>52.8</v>
      </c>
      <c r="Q3178">
        <v>1.7413999388755999E-2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E3179">
        <v>62.813789999999997</v>
      </c>
      <c r="F3179">
        <v>147.6</v>
      </c>
      <c r="G3179">
        <v>107.65342342024201</v>
      </c>
      <c r="H3179">
        <v>-8.3604287893926994</v>
      </c>
      <c r="I3179">
        <v>3.4662499811477399</v>
      </c>
      <c r="J3179">
        <v>-1.7227443422686</v>
      </c>
      <c r="K3179">
        <v>149.036577579181</v>
      </c>
      <c r="L3179">
        <v>132.07816633099301</v>
      </c>
      <c r="M3179">
        <v>46.572337339337899</v>
      </c>
      <c r="N3179">
        <v>0.753504510756419</v>
      </c>
      <c r="O3179">
        <v>40.887533875338697</v>
      </c>
      <c r="P3179">
        <v>193.61290322580601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D3180" t="s">
        <v>391</v>
      </c>
      <c r="E3180">
        <v>62.795999999999999</v>
      </c>
      <c r="F3180">
        <v>212.82</v>
      </c>
      <c r="G3180">
        <v>25.116097146052901</v>
      </c>
      <c r="H3180">
        <v>-14.036800671478799</v>
      </c>
      <c r="I3180">
        <v>9.0814862775314804</v>
      </c>
      <c r="J3180">
        <v>-11.020607450078099</v>
      </c>
      <c r="K3180">
        <v>204.70460204264899</v>
      </c>
      <c r="L3180">
        <v>180.53213761518799</v>
      </c>
      <c r="M3180">
        <v>39.594963535616998</v>
      </c>
      <c r="N3180">
        <v>2.1118974972078099</v>
      </c>
      <c r="O3180">
        <v>16.812329668264201</v>
      </c>
      <c r="P3180">
        <v>76.907730673316706</v>
      </c>
      <c r="Q3180">
        <v>7.8862135165026007E-2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D3181" t="s">
        <v>613</v>
      </c>
      <c r="E3181">
        <v>62.737976199999999</v>
      </c>
      <c r="F3181">
        <v>2.14</v>
      </c>
      <c r="G3181">
        <v>25.8658453649346</v>
      </c>
      <c r="H3181">
        <v>4.5110355858310802</v>
      </c>
      <c r="I3181">
        <v>-9.0475927652531301</v>
      </c>
      <c r="J3181">
        <v>-3.8819820683667801</v>
      </c>
      <c r="K3181">
        <v>2.0009778724478302</v>
      </c>
      <c r="L3181">
        <v>1.8942336128288899</v>
      </c>
      <c r="M3181">
        <v>47.587237059225799</v>
      </c>
      <c r="N3181">
        <v>1.2166688165064401</v>
      </c>
      <c r="O3181">
        <v>51.869158878504599</v>
      </c>
      <c r="P3181">
        <v>1136.9942196531699</v>
      </c>
      <c r="Q3181">
        <v>6.0652559913916999E-2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480</v>
      </c>
      <c r="E3182">
        <v>62.734229999999997</v>
      </c>
      <c r="F3182">
        <v>129.25</v>
      </c>
      <c r="G3182">
        <v>-31.7472713964344</v>
      </c>
      <c r="H3182">
        <v>-8.2529270731098592</v>
      </c>
      <c r="I3182">
        <v>-16.986524062962999</v>
      </c>
      <c r="J3182">
        <v>-1.5100707311574799</v>
      </c>
      <c r="K3182">
        <v>144.09071531373601</v>
      </c>
      <c r="M3182">
        <v>50.204127467046703</v>
      </c>
      <c r="N3182">
        <v>1.39301972685887</v>
      </c>
      <c r="O3182">
        <v>53.191489361702097</v>
      </c>
      <c r="P3182">
        <v>13.4269416410706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E3183">
        <v>62.596049999999998</v>
      </c>
      <c r="F3183">
        <v>158</v>
      </c>
      <c r="G3183">
        <v>329.61831010025998</v>
      </c>
      <c r="H3183">
        <v>-0.68493305918572001</v>
      </c>
      <c r="I3183">
        <v>38.104249103569799</v>
      </c>
      <c r="J3183">
        <v>-5.5418623733431396</v>
      </c>
      <c r="K3183">
        <v>160.35018260549299</v>
      </c>
      <c r="L3183">
        <v>127.28724389646599</v>
      </c>
      <c r="M3183">
        <v>48.841071390777302</v>
      </c>
      <c r="N3183">
        <v>1.12295454545454</v>
      </c>
      <c r="O3183">
        <v>33.734177215189803</v>
      </c>
      <c r="P3183">
        <v>363.343108504398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613</v>
      </c>
      <c r="E3184">
        <v>62.562240000000003</v>
      </c>
      <c r="F3184">
        <v>62.4</v>
      </c>
      <c r="G3184">
        <v>737.35743741559997</v>
      </c>
      <c r="H3184">
        <v>3.1794380407315699</v>
      </c>
      <c r="I3184">
        <v>272.575610910808</v>
      </c>
      <c r="J3184">
        <v>-2.4866332311574801</v>
      </c>
      <c r="K3184">
        <v>56.375640003249501</v>
      </c>
      <c r="M3184">
        <v>100</v>
      </c>
      <c r="N3184">
        <v>1.7302052785923701</v>
      </c>
      <c r="O3184">
        <v>0</v>
      </c>
      <c r="P3184">
        <v>763.07053941908703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D3185" t="s">
        <v>480</v>
      </c>
      <c r="E3185">
        <v>62.443800000000003</v>
      </c>
      <c r="F3185">
        <v>47.44</v>
      </c>
      <c r="G3185">
        <v>-7.6933000232883497</v>
      </c>
      <c r="H3185">
        <v>-13.754841873775399</v>
      </c>
      <c r="I3185">
        <v>-17.104679101271199</v>
      </c>
      <c r="J3185">
        <v>-6.5291420871691601</v>
      </c>
      <c r="K3185">
        <v>48.053590688859998</v>
      </c>
      <c r="L3185">
        <v>49.589749910605001</v>
      </c>
      <c r="M3185">
        <v>39.943774980126598</v>
      </c>
      <c r="N3185">
        <v>0.90253745816025799</v>
      </c>
      <c r="O3185">
        <v>59.780775716694698</v>
      </c>
      <c r="P3185">
        <v>21.6410256410256</v>
      </c>
      <c r="Q3185">
        <v>2.2653807396093E-2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D3186" t="s">
        <v>21</v>
      </c>
      <c r="E3186">
        <v>62.3468226419999</v>
      </c>
      <c r="F3186">
        <v>17.79</v>
      </c>
      <c r="G3186">
        <v>-10.817124617132899</v>
      </c>
      <c r="H3186">
        <v>-8.0382621869026405</v>
      </c>
      <c r="I3186">
        <v>-6.6733394296867798</v>
      </c>
      <c r="J3186">
        <v>-7.45300674383207</v>
      </c>
      <c r="K3186">
        <v>19.056474407858499</v>
      </c>
      <c r="L3186">
        <v>19.666575056170799</v>
      </c>
      <c r="M3186">
        <v>39.601400271352198</v>
      </c>
      <c r="N3186">
        <v>1.0964810411222501</v>
      </c>
      <c r="O3186">
        <v>51.714446318156199</v>
      </c>
      <c r="P3186">
        <v>17.014371969414299</v>
      </c>
      <c r="Q3186">
        <v>-3.4252234435538001E-2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218</v>
      </c>
      <c r="E3187">
        <v>62.270853148</v>
      </c>
      <c r="F3187">
        <v>38.18</v>
      </c>
      <c r="G3187">
        <v>12.1208330145641</v>
      </c>
      <c r="H3187">
        <v>-19.8769005466349</v>
      </c>
      <c r="I3187">
        <v>-50.693516286176603</v>
      </c>
      <c r="J3187">
        <v>-2.9739376681926299</v>
      </c>
      <c r="K3187">
        <v>42.714515910732104</v>
      </c>
      <c r="L3187">
        <v>40.017015120603901</v>
      </c>
      <c r="M3187">
        <v>38.6515229420054</v>
      </c>
      <c r="N3187">
        <v>1.13344068463757</v>
      </c>
      <c r="O3187">
        <v>69.250916710319501</v>
      </c>
      <c r="P3187">
        <v>47.129094412331398</v>
      </c>
      <c r="Q3187">
        <v>9.3350657619478E-2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E3188">
        <v>62.189608081999999</v>
      </c>
      <c r="F3188">
        <v>21.18</v>
      </c>
      <c r="G3188">
        <v>46.949941474774398</v>
      </c>
      <c r="H3188">
        <v>-13.9548058579939</v>
      </c>
      <c r="I3188">
        <v>10.076216758556299</v>
      </c>
      <c r="J3188">
        <v>-9.3802135844534806</v>
      </c>
      <c r="K3188">
        <v>25.208237827331601</v>
      </c>
      <c r="L3188">
        <v>21.6463318801372</v>
      </c>
      <c r="M3188">
        <v>22.5307328161763</v>
      </c>
      <c r="N3188">
        <v>1.25253891742298</v>
      </c>
      <c r="O3188">
        <v>69.184765502045906</v>
      </c>
      <c r="P3188">
        <v>111.623646960865</v>
      </c>
      <c r="Q3188">
        <v>0.115812874197235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D3189" t="s">
        <v>613</v>
      </c>
      <c r="E3189">
        <v>62.164200000000001</v>
      </c>
      <c r="F3189">
        <v>4.0599999999999996</v>
      </c>
      <c r="G3189">
        <v>120.347504057119</v>
      </c>
      <c r="H3189">
        <v>-3.2704434281596102</v>
      </c>
      <c r="I3189">
        <v>15.134601851724</v>
      </c>
      <c r="J3189">
        <v>-6.0160449958633704</v>
      </c>
      <c r="K3189">
        <v>4.0780116909684603</v>
      </c>
      <c r="L3189">
        <v>3.75585298275585</v>
      </c>
      <c r="M3189">
        <v>49.4876309119255</v>
      </c>
      <c r="N3189">
        <v>1.56111852683505</v>
      </c>
      <c r="O3189">
        <v>88.423645320196997</v>
      </c>
      <c r="P3189">
        <v>168.87417218543001</v>
      </c>
      <c r="Q3189">
        <v>0.105680990045038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E3190">
        <v>62.137726950000001</v>
      </c>
      <c r="F3190">
        <v>6.26</v>
      </c>
      <c r="G3190">
        <v>0.24263240295225599</v>
      </c>
      <c r="H3190">
        <v>6.0707743487968697</v>
      </c>
      <c r="I3190">
        <v>13.0080413695889</v>
      </c>
      <c r="J3190">
        <v>-11.577542322066501</v>
      </c>
      <c r="K3190">
        <v>6.1137802462620501</v>
      </c>
      <c r="L3190">
        <v>5.9134833512636602</v>
      </c>
      <c r="M3190">
        <v>47.115172352869898</v>
      </c>
      <c r="N3190">
        <v>1.5667476849786399</v>
      </c>
      <c r="O3190">
        <v>47.284345047923303</v>
      </c>
      <c r="P3190">
        <v>65.608465608465593</v>
      </c>
      <c r="Q3190">
        <v>-3.2018337934736997E-2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129</v>
      </c>
      <c r="E3191">
        <v>62.057996000000003</v>
      </c>
      <c r="F3191">
        <v>82.78</v>
      </c>
      <c r="G3191">
        <v>-41.757726749936602</v>
      </c>
      <c r="H3191">
        <v>-12.557757799104101</v>
      </c>
      <c r="I3191">
        <v>-21.6342709410551</v>
      </c>
      <c r="J3191">
        <v>-1.53311714057346</v>
      </c>
      <c r="K3191">
        <v>85.236428079793001</v>
      </c>
      <c r="L3191">
        <v>87.671673093441498</v>
      </c>
      <c r="M3191">
        <v>54.253691937896299</v>
      </c>
      <c r="N3191">
        <v>0.191485757893266</v>
      </c>
      <c r="O3191">
        <v>32.882338729161603</v>
      </c>
      <c r="P3191">
        <v>14.9722222222222</v>
      </c>
      <c r="Q3191">
        <v>7.7088513741085996E-2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E3192">
        <v>62.012623640000001</v>
      </c>
      <c r="F3192">
        <v>132.85</v>
      </c>
      <c r="G3192">
        <v>13.178690991808899</v>
      </c>
      <c r="H3192">
        <v>19.931147483637599</v>
      </c>
      <c r="I3192">
        <v>-12.799417839575399</v>
      </c>
      <c r="J3192">
        <v>-11.8826063855199</v>
      </c>
      <c r="K3192">
        <v>122.646815887155</v>
      </c>
      <c r="L3192">
        <v>124.75823163795</v>
      </c>
      <c r="M3192">
        <v>53.528021190462901</v>
      </c>
      <c r="N3192">
        <v>1.26926991926991</v>
      </c>
      <c r="O3192">
        <v>62.890477982687202</v>
      </c>
      <c r="P3192">
        <v>56.294117647058798</v>
      </c>
      <c r="Q3192">
        <v>2.2208191555914001E-2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D3193" t="s">
        <v>659</v>
      </c>
      <c r="E3193">
        <v>61.9250775</v>
      </c>
      <c r="F3193">
        <v>35.4</v>
      </c>
      <c r="G3193">
        <v>-16.7900250804094</v>
      </c>
      <c r="H3193">
        <v>-6.6563891488451201</v>
      </c>
      <c r="I3193">
        <v>-29.666476369211299</v>
      </c>
      <c r="J3193">
        <v>-3.5677143122385599</v>
      </c>
      <c r="K3193">
        <v>37.611952588300397</v>
      </c>
      <c r="L3193">
        <v>39.817533008416603</v>
      </c>
      <c r="M3193">
        <v>47.487050103202598</v>
      </c>
      <c r="N3193">
        <v>0.96958594439126899</v>
      </c>
      <c r="O3193">
        <v>97.457627118644098</v>
      </c>
      <c r="P3193">
        <v>13.8263665594855</v>
      </c>
      <c r="Q3193">
        <v>-8.5987717145910008E-3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D3194" t="s">
        <v>381</v>
      </c>
      <c r="E3194">
        <v>61.78353096</v>
      </c>
      <c r="F3194">
        <v>112.75</v>
      </c>
      <c r="G3194">
        <v>-3.9791352576431498</v>
      </c>
      <c r="H3194">
        <v>-9.2901340048121899</v>
      </c>
      <c r="I3194">
        <v>-26.495425831063699</v>
      </c>
      <c r="J3194">
        <v>-6.9143692378408597</v>
      </c>
      <c r="K3194">
        <v>115.246227236588</v>
      </c>
      <c r="L3194">
        <v>112.138190396685</v>
      </c>
      <c r="M3194">
        <v>53.833834711871603</v>
      </c>
      <c r="N3194">
        <v>0.93398772122431395</v>
      </c>
      <c r="O3194">
        <v>42.501108647450003</v>
      </c>
      <c r="P3194">
        <v>39.197530864197503</v>
      </c>
      <c r="Q3194">
        <v>2.4642863434951E-2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D3195" t="s">
        <v>613</v>
      </c>
      <c r="E3195">
        <v>61.656752500000003</v>
      </c>
      <c r="F3195">
        <v>154.35</v>
      </c>
      <c r="G3195">
        <v>7.5195263953051601</v>
      </c>
      <c r="H3195">
        <v>0.94735539298254601</v>
      </c>
      <c r="I3195">
        <v>16.084682367021902</v>
      </c>
      <c r="J3195">
        <v>-1.3166624804262399</v>
      </c>
      <c r="K3195">
        <v>155.41857472035201</v>
      </c>
      <c r="L3195">
        <v>143.48623621704201</v>
      </c>
      <c r="M3195">
        <v>54.463131095331804</v>
      </c>
      <c r="N3195">
        <v>0.32012418766595302</v>
      </c>
      <c r="O3195">
        <v>58.082280531260103</v>
      </c>
      <c r="P3195">
        <v>54.272863568215897</v>
      </c>
      <c r="Q3195">
        <v>6.2918769621598994E-2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62</v>
      </c>
      <c r="E3196">
        <v>61.564172771999999</v>
      </c>
      <c r="F3196">
        <v>49.36</v>
      </c>
      <c r="G3196">
        <v>7.3503257967835296</v>
      </c>
      <c r="H3196">
        <v>-2.0700385371625099</v>
      </c>
      <c r="I3196">
        <v>-13.0935124812759</v>
      </c>
      <c r="J3196">
        <v>-7.45294699439137</v>
      </c>
      <c r="K3196">
        <v>49.345353610896503</v>
      </c>
      <c r="L3196">
        <v>47.809582476283502</v>
      </c>
      <c r="M3196">
        <v>49.207908233756797</v>
      </c>
      <c r="N3196">
        <v>0.99109269198191596</v>
      </c>
      <c r="O3196">
        <v>28.626418152349999</v>
      </c>
      <c r="P3196">
        <v>37.073035267981098</v>
      </c>
      <c r="Q3196">
        <v>-9.4895056770500003E-4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542</v>
      </c>
      <c r="E3197">
        <v>61.534775000000003</v>
      </c>
      <c r="F3197">
        <v>57.5</v>
      </c>
      <c r="G3197">
        <v>-37.251563541947903</v>
      </c>
      <c r="H3197">
        <v>-2.4273294350012602</v>
      </c>
      <c r="I3197">
        <v>-26.7032704209307</v>
      </c>
      <c r="J3197">
        <v>-3.00566437302599</v>
      </c>
      <c r="K3197">
        <v>57.943311647199003</v>
      </c>
      <c r="L3197">
        <v>61.816063757141798</v>
      </c>
      <c r="M3197">
        <v>77.598606057149098</v>
      </c>
      <c r="N3197">
        <v>1.3946360153256701</v>
      </c>
      <c r="O3197">
        <v>32.086956521739097</v>
      </c>
      <c r="P3197">
        <v>12.7450980392156</v>
      </c>
      <c r="Q3197">
        <v>-1.929164467392E-3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D3198" t="s">
        <v>378</v>
      </c>
      <c r="E3198">
        <v>61.508473000000002</v>
      </c>
      <c r="F3198">
        <v>89.5</v>
      </c>
      <c r="G3198">
        <v>20.528728061873</v>
      </c>
      <c r="H3198">
        <v>3.1117289359728901</v>
      </c>
      <c r="I3198">
        <v>26.317583980291701</v>
      </c>
      <c r="J3198">
        <v>12.5133667688425</v>
      </c>
      <c r="K3198">
        <v>80.438189941591801</v>
      </c>
      <c r="L3198">
        <v>75.422811233830302</v>
      </c>
      <c r="M3198">
        <v>73.594068209237093</v>
      </c>
      <c r="N3198">
        <v>1.2062593144560301</v>
      </c>
      <c r="O3198">
        <v>13.854748603351901</v>
      </c>
      <c r="P3198">
        <v>68.549905838041397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92</v>
      </c>
      <c r="E3199">
        <v>61.440422400000003</v>
      </c>
      <c r="F3199">
        <v>29.12</v>
      </c>
      <c r="G3199">
        <v>21.954240795702201</v>
      </c>
      <c r="H3199">
        <v>-2.2464832111613999</v>
      </c>
      <c r="I3199">
        <v>-22.629637047934299</v>
      </c>
      <c r="J3199">
        <v>-2.9613704302079999</v>
      </c>
      <c r="K3199">
        <v>29.3010788888927</v>
      </c>
      <c r="L3199">
        <v>30.233343637013402</v>
      </c>
      <c r="M3199">
        <v>62.250867674363597</v>
      </c>
      <c r="N3199">
        <v>0.74646137250770705</v>
      </c>
      <c r="O3199">
        <v>45.570054945054899</v>
      </c>
      <c r="P3199">
        <v>53.2631578947368</v>
      </c>
      <c r="Q3199">
        <v>5.1719021361176003E-2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D3200" t="s">
        <v>62</v>
      </c>
      <c r="E3200">
        <v>61.239621800000002</v>
      </c>
      <c r="F3200">
        <v>23.75</v>
      </c>
      <c r="G3200">
        <v>-35.648634805913296</v>
      </c>
      <c r="H3200">
        <v>-0.88454291265394702</v>
      </c>
      <c r="I3200">
        <v>25.150797192449101</v>
      </c>
      <c r="J3200">
        <v>2.4880716592303598</v>
      </c>
      <c r="K3200">
        <v>23.119987337006101</v>
      </c>
      <c r="L3200">
        <v>22.483954362268701</v>
      </c>
      <c r="M3200">
        <v>54.644199892674699</v>
      </c>
      <c r="N3200">
        <v>1.39240443652208</v>
      </c>
      <c r="O3200">
        <v>16.842105263157901</v>
      </c>
      <c r="P3200">
        <v>47.975077881619903</v>
      </c>
      <c r="Q3200">
        <v>7.4117466204115995E-2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613</v>
      </c>
      <c r="E3201">
        <v>61.140337500000001</v>
      </c>
      <c r="F3201">
        <v>71.650000000000006</v>
      </c>
      <c r="G3201">
        <v>58.004846714462303</v>
      </c>
      <c r="H3201">
        <v>-10.4692723268076</v>
      </c>
      <c r="I3201">
        <v>26.176831932855698</v>
      </c>
      <c r="J3201">
        <v>-6.3458072325115698</v>
      </c>
      <c r="K3201">
        <v>68.808824511370204</v>
      </c>
      <c r="L3201">
        <v>59.514924708085402</v>
      </c>
      <c r="M3201">
        <v>47.640070182542502</v>
      </c>
      <c r="N3201">
        <v>0.35851465273348698</v>
      </c>
      <c r="O3201">
        <v>11.6538729937194</v>
      </c>
      <c r="P3201">
        <v>99.0277777777778</v>
      </c>
      <c r="Q3201">
        <v>9.3656334634641E-2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D3202" t="s">
        <v>21</v>
      </c>
      <c r="E3202">
        <v>61.129935000000003</v>
      </c>
      <c r="F3202">
        <v>44.4</v>
      </c>
      <c r="G3202">
        <v>-67.292049371907396</v>
      </c>
      <c r="H3202">
        <v>-16.732204763261301</v>
      </c>
      <c r="I3202">
        <v>-30.444648414348599</v>
      </c>
      <c r="J3202">
        <v>-2.8233335678578202</v>
      </c>
      <c r="K3202">
        <v>45.768303942042003</v>
      </c>
      <c r="M3202">
        <v>36.470333347818801</v>
      </c>
      <c r="N3202">
        <v>0.82303338338916399</v>
      </c>
      <c r="O3202">
        <v>81.981981981981903</v>
      </c>
      <c r="P3202">
        <v>8.5574572127139206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388</v>
      </c>
      <c r="E3203">
        <v>60.993089500000004</v>
      </c>
      <c r="F3203">
        <v>42.33</v>
      </c>
      <c r="G3203">
        <v>87.966857612869006</v>
      </c>
      <c r="H3203">
        <v>-8.3289158273199302</v>
      </c>
      <c r="I3203">
        <v>2.4720826290203202</v>
      </c>
      <c r="J3203">
        <v>-5.9300953065413804</v>
      </c>
      <c r="K3203">
        <v>43.236626499104098</v>
      </c>
      <c r="L3203">
        <v>36.465819879605199</v>
      </c>
      <c r="M3203">
        <v>32.358183177066202</v>
      </c>
      <c r="N3203">
        <v>0.20433944046601599</v>
      </c>
      <c r="O3203">
        <v>22.111977321048901</v>
      </c>
      <c r="P3203">
        <v>115.96938775510201</v>
      </c>
      <c r="Q3203">
        <v>8.2992413302735005E-2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E3204">
        <v>60.96</v>
      </c>
      <c r="F3204">
        <v>192.55</v>
      </c>
      <c r="G3204">
        <v>-61.944266103502898</v>
      </c>
      <c r="H3204">
        <v>-19.6023470442979</v>
      </c>
      <c r="I3204">
        <v>-26.924425366065599</v>
      </c>
      <c r="J3204">
        <v>-4.7943255388497903</v>
      </c>
      <c r="K3204">
        <v>205.51110818872101</v>
      </c>
      <c r="L3204">
        <v>231.88604205669699</v>
      </c>
      <c r="M3204">
        <v>29.497250924448</v>
      </c>
      <c r="N3204">
        <v>1.34546970860147</v>
      </c>
      <c r="O3204">
        <v>65.151908595169999</v>
      </c>
      <c r="P3204">
        <v>2.4202127659574502</v>
      </c>
      <c r="Q3204">
        <v>7.0962216914772003E-2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E3205">
        <v>60.953823999999997</v>
      </c>
      <c r="F3205">
        <v>169.8</v>
      </c>
      <c r="G3205">
        <v>17.759648313370398</v>
      </c>
      <c r="H3205">
        <v>12.6075446068623</v>
      </c>
      <c r="I3205">
        <v>8.6251101187173607</v>
      </c>
      <c r="J3205">
        <v>-3.6039516669116698</v>
      </c>
      <c r="K3205">
        <v>170.93818018144799</v>
      </c>
      <c r="L3205">
        <v>148.58793239669299</v>
      </c>
      <c r="M3205">
        <v>58.2479320559789</v>
      </c>
      <c r="N3205">
        <v>0.41472729290164601</v>
      </c>
      <c r="O3205">
        <v>24.057714958775001</v>
      </c>
      <c r="P3205">
        <v>87.624309392265204</v>
      </c>
      <c r="Q3205">
        <v>0.132689199774565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D3206" t="s">
        <v>197</v>
      </c>
      <c r="E3206">
        <v>60.941885129999903</v>
      </c>
      <c r="F3206">
        <v>63</v>
      </c>
      <c r="G3206">
        <v>-29.309123426592699</v>
      </c>
      <c r="H3206">
        <v>1.2503522318765601</v>
      </c>
      <c r="I3206">
        <v>-14.5483760931213</v>
      </c>
      <c r="J3206">
        <v>-1.3895868176553801</v>
      </c>
      <c r="M3206">
        <v>53.066542240765401</v>
      </c>
      <c r="O3206">
        <v>6.5873015873015799</v>
      </c>
      <c r="P3206">
        <v>27.918781725888302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D3207" t="s">
        <v>67</v>
      </c>
      <c r="E3207">
        <v>60.940404999999998</v>
      </c>
      <c r="F3207">
        <v>151.9</v>
      </c>
      <c r="G3207">
        <v>162.74113270976801</v>
      </c>
      <c r="H3207">
        <v>-2.2508165272477201</v>
      </c>
      <c r="I3207">
        <v>16.534007058897998</v>
      </c>
      <c r="J3207">
        <v>-9.73022297474723</v>
      </c>
      <c r="K3207">
        <v>139.51666851052099</v>
      </c>
      <c r="L3207">
        <v>110.035290022637</v>
      </c>
      <c r="M3207">
        <v>34.228023547037601</v>
      </c>
      <c r="N3207">
        <v>0.59794424807040403</v>
      </c>
      <c r="O3207">
        <v>30.184331797235</v>
      </c>
      <c r="P3207">
        <v>188.45423471325401</v>
      </c>
      <c r="Q3207">
        <v>0.309412433361407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388</v>
      </c>
      <c r="E3208">
        <v>60.7909845</v>
      </c>
      <c r="F3208">
        <v>24.38</v>
      </c>
      <c r="G3208">
        <v>-69.238698482522693</v>
      </c>
      <c r="H3208">
        <v>-33.335329511614503</v>
      </c>
      <c r="I3208">
        <v>-59.365388948474603</v>
      </c>
      <c r="J3208">
        <v>-3.5999533106803399</v>
      </c>
      <c r="K3208">
        <v>39.827242025040299</v>
      </c>
      <c r="L3208">
        <v>50.921220371930502</v>
      </c>
      <c r="M3208">
        <v>39.883973732898603</v>
      </c>
      <c r="N3208">
        <v>1.68545244013184</v>
      </c>
      <c r="O3208">
        <v>285.02871205906399</v>
      </c>
      <c r="P3208">
        <v>23.882113821138201</v>
      </c>
      <c r="Q3208">
        <v>0.104653095507689</v>
      </c>
    </row>
    <row r="3209" spans="1:17" hidden="1" x14ac:dyDescent="0.3">
      <c r="A3209" t="s">
        <v>6582</v>
      </c>
      <c r="B3209" t="s">
        <v>6583</v>
      </c>
      <c r="C3209" t="str">
        <f>IFERROR(VLOOKUP(Table1[[#This Row],[Ticker]],[1]!Table1[[Symbol]:[Industry]],2,FALSE),"-")</f>
        <v>-</v>
      </c>
      <c r="D3209" t="s">
        <v>21</v>
      </c>
      <c r="E3209">
        <v>60.540232619999998</v>
      </c>
      <c r="F3209">
        <v>55.52</v>
      </c>
      <c r="G3209">
        <v>9.8999903267530094</v>
      </c>
      <c r="H3209">
        <v>-14.0427016985563</v>
      </c>
      <c r="I3209">
        <v>-26.932984209966602</v>
      </c>
      <c r="J3209">
        <v>-5.5514318301066998</v>
      </c>
      <c r="K3209">
        <v>57.721930356580003</v>
      </c>
      <c r="L3209">
        <v>55.5885976626952</v>
      </c>
      <c r="M3209">
        <v>37.120892918679502</v>
      </c>
      <c r="N3209">
        <v>0.868224186847531</v>
      </c>
      <c r="O3209">
        <v>38.688760806916399</v>
      </c>
      <c r="P3209">
        <v>45.530799475753597</v>
      </c>
      <c r="Q3209">
        <v>5.3516333425909002E-2</v>
      </c>
    </row>
    <row r="3210" spans="1:17" hidden="1" x14ac:dyDescent="0.3">
      <c r="A3210" t="s">
        <v>6584</v>
      </c>
      <c r="B3210" t="s">
        <v>6585</v>
      </c>
      <c r="C3210" t="str">
        <f>IFERROR(VLOOKUP(Table1[[#This Row],[Ticker]],[1]!Table1[[Symbol]:[Industry]],2,FALSE),"-")</f>
        <v>-</v>
      </c>
      <c r="D3210" t="s">
        <v>1113</v>
      </c>
      <c r="E3210">
        <v>60.484479999999998</v>
      </c>
      <c r="F3210">
        <v>40.200000000000003</v>
      </c>
      <c r="G3210">
        <v>-45.329178788129397</v>
      </c>
      <c r="H3210">
        <v>-2.1436693583475601</v>
      </c>
      <c r="I3210">
        <v>-12.711885461803799</v>
      </c>
      <c r="J3210">
        <v>-1.1451698165233399</v>
      </c>
      <c r="K3210">
        <v>40.679186922693603</v>
      </c>
      <c r="L3210">
        <v>39.5471737731188</v>
      </c>
      <c r="M3210">
        <v>46.588571489155598</v>
      </c>
      <c r="N3210">
        <v>2.0899656724437401</v>
      </c>
      <c r="O3210">
        <v>62.014925373134297</v>
      </c>
      <c r="P3210">
        <v>21.818181818181799</v>
      </c>
    </row>
    <row r="3211" spans="1:17" hidden="1" x14ac:dyDescent="0.3">
      <c r="A3211" t="s">
        <v>6586</v>
      </c>
      <c r="B3211" t="s">
        <v>6587</v>
      </c>
      <c r="C3211" t="str">
        <f>IFERROR(VLOOKUP(Table1[[#This Row],[Ticker]],[1]!Table1[[Symbol]:[Industry]],2,FALSE),"-")</f>
        <v>-</v>
      </c>
      <c r="D3211" t="s">
        <v>324</v>
      </c>
      <c r="E3211">
        <v>60.447081599999997</v>
      </c>
      <c r="F3211">
        <v>66.680000000000007</v>
      </c>
      <c r="G3211">
        <v>-9.1804211226754493</v>
      </c>
      <c r="H3211">
        <v>-3.5180745480527098</v>
      </c>
      <c r="I3211">
        <v>8.9110283966756008</v>
      </c>
      <c r="J3211">
        <v>-2.8743457274294899</v>
      </c>
      <c r="K3211">
        <v>68.497070430497601</v>
      </c>
      <c r="L3211">
        <v>64.973129106522705</v>
      </c>
      <c r="M3211">
        <v>43.071119147225602</v>
      </c>
      <c r="N3211">
        <v>0.644910079449733</v>
      </c>
      <c r="O3211">
        <v>32.438512297540399</v>
      </c>
      <c r="P3211">
        <v>33.36</v>
      </c>
      <c r="Q3211">
        <v>3.5775752682481003E-2</v>
      </c>
    </row>
    <row r="3212" spans="1:17" hidden="1" x14ac:dyDescent="0.3">
      <c r="A3212" t="s">
        <v>6588</v>
      </c>
      <c r="B3212" t="s">
        <v>6589</v>
      </c>
      <c r="C3212" t="str">
        <f>IFERROR(VLOOKUP(Table1[[#This Row],[Ticker]],[1]!Table1[[Symbol]:[Industry]],2,FALSE),"-")</f>
        <v>-</v>
      </c>
      <c r="D3212" t="s">
        <v>324</v>
      </c>
      <c r="E3212">
        <v>60.434373119999997</v>
      </c>
      <c r="F3212">
        <v>1.06</v>
      </c>
      <c r="G3212">
        <v>-55.046435336819698</v>
      </c>
      <c r="H3212">
        <v>17.6379705703512</v>
      </c>
      <c r="I3212">
        <v>-18.778441626536701</v>
      </c>
      <c r="K3212">
        <v>1.0740579266511801</v>
      </c>
      <c r="L3212">
        <v>1.7681056445472201</v>
      </c>
      <c r="M3212">
        <v>4.5782334131322697</v>
      </c>
      <c r="N3212">
        <v>1.2747124505527401</v>
      </c>
      <c r="O3212">
        <v>41.509433962264097</v>
      </c>
      <c r="P3212">
        <v>41.3333333333333</v>
      </c>
      <c r="Q3212">
        <v>-4.9493861384649E-2</v>
      </c>
    </row>
    <row r="3213" spans="1:17" hidden="1" x14ac:dyDescent="0.3">
      <c r="A3213" t="s">
        <v>6590</v>
      </c>
      <c r="B3213" t="s">
        <v>6591</v>
      </c>
      <c r="C3213" t="str">
        <f>IFERROR(VLOOKUP(Table1[[#This Row],[Ticker]],[1]!Table1[[Symbol]:[Industry]],2,FALSE),"-")</f>
        <v>-</v>
      </c>
      <c r="D3213" t="s">
        <v>391</v>
      </c>
      <c r="E3213">
        <v>60.16</v>
      </c>
      <c r="F3213">
        <v>20.72</v>
      </c>
      <c r="G3213">
        <v>15.269589485924</v>
      </c>
      <c r="H3213">
        <v>-2.1033727754977698</v>
      </c>
      <c r="I3213">
        <v>4.4278260026791996</v>
      </c>
      <c r="J3213">
        <v>-2.4866332311574801</v>
      </c>
      <c r="K3213">
        <v>16.425846993943299</v>
      </c>
      <c r="L3213">
        <v>11.700299498881799</v>
      </c>
      <c r="M3213">
        <v>99.787298978585</v>
      </c>
      <c r="N3213">
        <v>0.47258485950478202</v>
      </c>
      <c r="O3213">
        <v>0</v>
      </c>
      <c r="P3213">
        <v>40.9826914894103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D3214" t="s">
        <v>495</v>
      </c>
      <c r="E3214">
        <v>60.03137856</v>
      </c>
      <c r="F3214">
        <v>40.36</v>
      </c>
      <c r="G3214">
        <v>18.865639553570102</v>
      </c>
      <c r="H3214">
        <v>-10.465970035017101</v>
      </c>
      <c r="I3214">
        <v>7.5096353505308899</v>
      </c>
      <c r="J3214">
        <v>-1.47140480476155</v>
      </c>
      <c r="K3214">
        <v>41.351324147752401</v>
      </c>
      <c r="L3214">
        <v>39.332560831517398</v>
      </c>
      <c r="M3214">
        <v>49.032018693510899</v>
      </c>
      <c r="N3214">
        <v>0.75115545932666505</v>
      </c>
      <c r="O3214">
        <v>38.751238850346802</v>
      </c>
      <c r="P3214">
        <v>65.4098360655737</v>
      </c>
      <c r="Q3214">
        <v>-6.0593905916785998E-2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D3215" t="s">
        <v>613</v>
      </c>
      <c r="E3215">
        <v>60</v>
      </c>
      <c r="F3215">
        <v>24</v>
      </c>
      <c r="G3215">
        <v>0.60268747019783198</v>
      </c>
      <c r="H3215">
        <v>-18.179022893700999</v>
      </c>
      <c r="I3215">
        <v>-1.3633135741246201</v>
      </c>
      <c r="J3215">
        <v>-2.4866332311574801</v>
      </c>
      <c r="K3215">
        <v>24.002958406380699</v>
      </c>
      <c r="L3215">
        <v>23.7951173426721</v>
      </c>
      <c r="M3215">
        <v>48.041356806370203</v>
      </c>
      <c r="N3215">
        <v>0.705741626794258</v>
      </c>
      <c r="O3215">
        <v>33.3333333333333</v>
      </c>
      <c r="P3215">
        <v>29.589632829373599</v>
      </c>
    </row>
    <row r="3216" spans="1:17" hidden="1" x14ac:dyDescent="0.3">
      <c r="A3216" t="s">
        <v>5834</v>
      </c>
      <c r="B3216" t="s">
        <v>6596</v>
      </c>
      <c r="C3216" t="str">
        <f>IFERROR(VLOOKUP(Table1[[#This Row],[Ticker]],[1]!Table1[[Symbol]:[Industry]],2,FALSE),"-")</f>
        <v>-</v>
      </c>
      <c r="D3216" t="s">
        <v>109</v>
      </c>
      <c r="E3216">
        <v>59.660624184</v>
      </c>
      <c r="F3216">
        <v>0.79</v>
      </c>
      <c r="G3216">
        <v>-26.963102003486298</v>
      </c>
      <c r="H3216">
        <v>-9.5679117825899809</v>
      </c>
      <c r="I3216">
        <v>-18.011178199426698</v>
      </c>
      <c r="J3216">
        <v>-4.9866332311574899</v>
      </c>
      <c r="K3216">
        <v>0.76047895206768301</v>
      </c>
      <c r="L3216">
        <v>1.03915291284427</v>
      </c>
      <c r="M3216">
        <v>50.866510094050398</v>
      </c>
      <c r="N3216">
        <v>0.81119357377993295</v>
      </c>
      <c r="O3216">
        <v>39.240506329113899</v>
      </c>
      <c r="P3216">
        <v>31.6666666666666</v>
      </c>
      <c r="Q3216">
        <v>-0.16391094719617699</v>
      </c>
    </row>
    <row r="3217" spans="1:17" hidden="1" x14ac:dyDescent="0.3">
      <c r="A3217" t="s">
        <v>6597</v>
      </c>
      <c r="B3217" t="s">
        <v>6598</v>
      </c>
      <c r="C3217" t="str">
        <f>IFERROR(VLOOKUP(Table1[[#This Row],[Ticker]],[1]!Table1[[Symbol]:[Industry]],2,FALSE),"-")</f>
        <v>-</v>
      </c>
      <c r="D3217" t="s">
        <v>998</v>
      </c>
      <c r="E3217">
        <v>59.637</v>
      </c>
      <c r="F3217">
        <v>183.35</v>
      </c>
      <c r="G3217">
        <v>542.22861020052096</v>
      </c>
      <c r="H3217">
        <v>-9.4452511857260397</v>
      </c>
      <c r="I3217">
        <v>412.75515746937299</v>
      </c>
      <c r="J3217">
        <v>-10.208364046361799</v>
      </c>
      <c r="K3217">
        <v>176.48616481846801</v>
      </c>
      <c r="L3217">
        <v>99.007927851738202</v>
      </c>
      <c r="M3217">
        <v>25.6011422251194</v>
      </c>
      <c r="N3217">
        <v>1.1021442105769901</v>
      </c>
      <c r="O3217">
        <v>28.606490319061901</v>
      </c>
      <c r="P3217">
        <v>567.94171220400699</v>
      </c>
    </row>
    <row r="3218" spans="1:17" hidden="1" x14ac:dyDescent="0.3">
      <c r="A3218" t="s">
        <v>6599</v>
      </c>
      <c r="B3218" t="s">
        <v>6600</v>
      </c>
      <c r="C3218" t="str">
        <f>IFERROR(VLOOKUP(Table1[[#This Row],[Ticker]],[1]!Table1[[Symbol]:[Industry]],2,FALSE),"-")</f>
        <v>-</v>
      </c>
      <c r="D3218" t="s">
        <v>230</v>
      </c>
      <c r="E3218">
        <v>59.620819500000003</v>
      </c>
      <c r="F3218">
        <v>110.8</v>
      </c>
      <c r="G3218">
        <v>79.7384092147594</v>
      </c>
      <c r="H3218">
        <v>-7.06791178258998</v>
      </c>
      <c r="I3218">
        <v>35.414884431702198</v>
      </c>
      <c r="J3218">
        <v>2.32923079150539</v>
      </c>
      <c r="K3218">
        <v>107.87182548978799</v>
      </c>
      <c r="L3218">
        <v>95.793564387303107</v>
      </c>
      <c r="M3218">
        <v>56.6897669629654</v>
      </c>
      <c r="N3218">
        <v>1.3228338026359401</v>
      </c>
      <c r="O3218">
        <v>27.211191335740001</v>
      </c>
      <c r="P3218">
        <v>113.07692307692299</v>
      </c>
      <c r="Q3218">
        <v>0.10459073052647801</v>
      </c>
    </row>
    <row r="3219" spans="1:17" hidden="1" x14ac:dyDescent="0.3">
      <c r="A3219" t="s">
        <v>6601</v>
      </c>
      <c r="B3219" t="s">
        <v>6602</v>
      </c>
      <c r="C3219" t="str">
        <f>IFERROR(VLOOKUP(Table1[[#This Row],[Ticker]],[1]!Table1[[Symbol]:[Industry]],2,FALSE),"-")</f>
        <v>-</v>
      </c>
      <c r="E3219">
        <v>59.605942400000004</v>
      </c>
      <c r="F3219">
        <v>79</v>
      </c>
      <c r="G3219">
        <v>-64.943871234255596</v>
      </c>
      <c r="H3219">
        <v>-31.793971811174998</v>
      </c>
      <c r="I3219">
        <v>-39.297025871829099</v>
      </c>
      <c r="J3219">
        <v>-9.54545676056925</v>
      </c>
      <c r="K3219">
        <v>100.89797536596301</v>
      </c>
      <c r="L3219">
        <v>111.96214276575699</v>
      </c>
      <c r="M3219">
        <v>32.238984518848703</v>
      </c>
      <c r="N3219">
        <v>2.2971462194763101</v>
      </c>
      <c r="O3219">
        <v>102.53164556962</v>
      </c>
      <c r="P3219">
        <v>2.5974025974025898</v>
      </c>
      <c r="Q3219">
        <v>4.6691450080853E-2</v>
      </c>
    </row>
    <row r="3220" spans="1:17" hidden="1" x14ac:dyDescent="0.3">
      <c r="A3220" t="s">
        <v>6603</v>
      </c>
      <c r="B3220" t="s">
        <v>6604</v>
      </c>
      <c r="C3220" t="str">
        <f>IFERROR(VLOOKUP(Table1[[#This Row],[Ticker]],[1]!Table1[[Symbol]:[Industry]],2,FALSE),"-")</f>
        <v>-</v>
      </c>
      <c r="E3220">
        <v>59.605327500000001</v>
      </c>
      <c r="F3220">
        <v>103.16</v>
      </c>
      <c r="G3220">
        <v>2890.6611670023599</v>
      </c>
      <c r="H3220">
        <v>-29.184439725514999</v>
      </c>
      <c r="I3220">
        <v>65.449834112474704</v>
      </c>
      <c r="J3220">
        <v>-15.5397305762902</v>
      </c>
      <c r="K3220">
        <v>111.74814526272</v>
      </c>
      <c r="L3220">
        <v>84.153763202027505</v>
      </c>
      <c r="M3220">
        <v>32.631254700823</v>
      </c>
      <c r="N3220">
        <v>1.1783372793150899</v>
      </c>
      <c r="O3220">
        <v>43.272586273749504</v>
      </c>
      <c r="P3220">
        <v>2916.3742690058398</v>
      </c>
      <c r="Q3220">
        <v>0.24341671590649</v>
      </c>
    </row>
    <row r="3221" spans="1:17" hidden="1" x14ac:dyDescent="0.3">
      <c r="A3221" t="s">
        <v>6605</v>
      </c>
      <c r="B3221" t="s">
        <v>6606</v>
      </c>
      <c r="C3221" t="str">
        <f>IFERROR(VLOOKUP(Table1[[#This Row],[Ticker]],[1]!Table1[[Symbol]:[Industry]],2,FALSE),"-")</f>
        <v>-</v>
      </c>
      <c r="D3221" t="s">
        <v>140</v>
      </c>
      <c r="E3221">
        <v>59.589419999999997</v>
      </c>
      <c r="F3221">
        <v>15.75</v>
      </c>
      <c r="G3221">
        <v>-36.665754599036802</v>
      </c>
      <c r="H3221">
        <v>-9.8659653105705196</v>
      </c>
      <c r="I3221">
        <v>-16.9786076533086</v>
      </c>
      <c r="J3221">
        <v>0.676697950249872</v>
      </c>
      <c r="K3221">
        <v>15.3876595054651</v>
      </c>
      <c r="L3221">
        <v>16.516446131417499</v>
      </c>
      <c r="M3221">
        <v>57.478385009966203</v>
      </c>
      <c r="N3221">
        <v>1.29912112221591</v>
      </c>
      <c r="O3221">
        <v>63.809523809523803</v>
      </c>
      <c r="P3221">
        <v>26.506024096385499</v>
      </c>
      <c r="Q3221">
        <v>-1.7011804561079999E-3</v>
      </c>
    </row>
    <row r="3222" spans="1:17" hidden="1" x14ac:dyDescent="0.3">
      <c r="A3222" t="s">
        <v>6607</v>
      </c>
      <c r="B3222" t="s">
        <v>6608</v>
      </c>
      <c r="C3222" t="str">
        <f>IFERROR(VLOOKUP(Table1[[#This Row],[Ticker]],[1]!Table1[[Symbol]:[Industry]],2,FALSE),"-")</f>
        <v>-</v>
      </c>
      <c r="D3222" t="s">
        <v>324</v>
      </c>
      <c r="E3222">
        <v>59.505600000000001</v>
      </c>
      <c r="F3222">
        <v>62</v>
      </c>
      <c r="G3222">
        <v>-8.7319699280146708</v>
      </c>
      <c r="H3222">
        <v>-5.3259762987190102</v>
      </c>
      <c r="I3222">
        <v>7.8215916901382103</v>
      </c>
      <c r="J3222">
        <v>-6.4744566710357301</v>
      </c>
      <c r="K3222">
        <v>65.774979361023597</v>
      </c>
      <c r="L3222">
        <v>58.908084657755502</v>
      </c>
      <c r="M3222">
        <v>32.859021220979997</v>
      </c>
      <c r="N3222">
        <v>0.35983796055544498</v>
      </c>
      <c r="O3222">
        <v>30.2419354838709</v>
      </c>
      <c r="P3222">
        <v>97.767145135566096</v>
      </c>
      <c r="Q3222">
        <v>2.0495362707299999E-2</v>
      </c>
    </row>
    <row r="3223" spans="1:17" hidden="1" x14ac:dyDescent="0.3">
      <c r="A3223" t="s">
        <v>6609</v>
      </c>
      <c r="B3223" t="s">
        <v>6610</v>
      </c>
      <c r="C3223" t="str">
        <f>IFERROR(VLOOKUP(Table1[[#This Row],[Ticker]],[1]!Table1[[Symbol]:[Industry]],2,FALSE),"-")</f>
        <v>-</v>
      </c>
      <c r="D3223" t="s">
        <v>230</v>
      </c>
      <c r="E3223">
        <v>59.464704750000003</v>
      </c>
      <c r="F3223">
        <v>2.85</v>
      </c>
      <c r="G3223">
        <v>230.53689799651301</v>
      </c>
      <c r="H3223">
        <v>23.884469169790901</v>
      </c>
      <c r="I3223">
        <v>-10.5413153276779</v>
      </c>
      <c r="J3223">
        <v>14.534643364587099</v>
      </c>
      <c r="K3223">
        <v>2.3767742679792998</v>
      </c>
      <c r="L3223">
        <v>2.4372094720323201</v>
      </c>
      <c r="M3223">
        <v>89.984336533602104</v>
      </c>
      <c r="N3223">
        <v>1.02857142857142</v>
      </c>
      <c r="O3223">
        <v>114.03508771929801</v>
      </c>
      <c r="P3223">
        <v>266.16702355460302</v>
      </c>
    </row>
    <row r="3224" spans="1:17" hidden="1" x14ac:dyDescent="0.3">
      <c r="A3224" t="s">
        <v>6611</v>
      </c>
      <c r="B3224" t="s">
        <v>6612</v>
      </c>
      <c r="C3224" t="str">
        <f>IFERROR(VLOOKUP(Table1[[#This Row],[Ticker]],[1]!Table1[[Symbol]:[Industry]],2,FALSE),"-")</f>
        <v>-</v>
      </c>
      <c r="D3224" t="s">
        <v>62</v>
      </c>
      <c r="E3224">
        <v>59.326263479999902</v>
      </c>
      <c r="F3224">
        <v>12.76</v>
      </c>
      <c r="G3224">
        <v>-4.8797686701530401</v>
      </c>
      <c r="H3224">
        <v>-11.5241051360643</v>
      </c>
      <c r="I3224">
        <v>-28.095211812872101</v>
      </c>
      <c r="J3224">
        <v>-5.0290061125134198</v>
      </c>
      <c r="K3224">
        <v>13.356699617382899</v>
      </c>
      <c r="L3224">
        <v>13.772604135989001</v>
      </c>
      <c r="M3224">
        <v>39.409726626989404</v>
      </c>
      <c r="N3224">
        <v>0.70143614429559098</v>
      </c>
      <c r="O3224">
        <v>54.388714733542301</v>
      </c>
      <c r="P3224">
        <v>57.142857142857103</v>
      </c>
      <c r="Q3224">
        <v>2.0377579186616E-2</v>
      </c>
    </row>
    <row r="3225" spans="1:17" hidden="1" x14ac:dyDescent="0.3">
      <c r="A3225" t="s">
        <v>6613</v>
      </c>
      <c r="B3225" t="s">
        <v>6614</v>
      </c>
      <c r="C3225" t="str">
        <f>IFERROR(VLOOKUP(Table1[[#This Row],[Ticker]],[1]!Table1[[Symbol]:[Industry]],2,FALSE),"-")</f>
        <v>-</v>
      </c>
      <c r="D3225" t="s">
        <v>275</v>
      </c>
      <c r="E3225">
        <v>59.325000000000003</v>
      </c>
      <c r="F3225">
        <v>26.2</v>
      </c>
      <c r="G3225">
        <v>-78.801732263110296</v>
      </c>
      <c r="H3225">
        <v>-19.421834987932201</v>
      </c>
      <c r="I3225">
        <v>-48.645577024355099</v>
      </c>
      <c r="J3225">
        <v>-8.7366332311574801</v>
      </c>
      <c r="K3225">
        <v>31.131199505335001</v>
      </c>
      <c r="L3225">
        <v>39.232255963350397</v>
      </c>
      <c r="M3225">
        <v>33.020808610715498</v>
      </c>
      <c r="N3225">
        <v>0.83530596826995696</v>
      </c>
      <c r="O3225">
        <v>129.00763358778599</v>
      </c>
      <c r="P3225">
        <v>4.8</v>
      </c>
    </row>
    <row r="3226" spans="1:17" hidden="1" x14ac:dyDescent="0.3">
      <c r="A3226" t="s">
        <v>6615</v>
      </c>
      <c r="B3226" t="s">
        <v>6616</v>
      </c>
      <c r="C3226" t="str">
        <f>IFERROR(VLOOKUP(Table1[[#This Row],[Ticker]],[1]!Table1[[Symbol]:[Industry]],2,FALSE),"-")</f>
        <v>-</v>
      </c>
      <c r="D3226" t="s">
        <v>507</v>
      </c>
      <c r="E3226">
        <v>59.295360000000002</v>
      </c>
      <c r="F3226">
        <v>0.93</v>
      </c>
      <c r="G3226">
        <v>-48.213102003486298</v>
      </c>
      <c r="H3226">
        <v>-8.1790228937010898</v>
      </c>
      <c r="I3226">
        <v>32.124568406907997</v>
      </c>
      <c r="J3226">
        <v>-1.3502695947938499</v>
      </c>
      <c r="K3226">
        <v>0.81144553855465995</v>
      </c>
      <c r="L3226">
        <v>0.89028457918151405</v>
      </c>
      <c r="M3226">
        <v>59.050024535239203</v>
      </c>
      <c r="N3226">
        <v>1.89326252833413</v>
      </c>
      <c r="O3226">
        <v>34.408602150537597</v>
      </c>
      <c r="P3226">
        <v>106.666666666666</v>
      </c>
      <c r="Q3226">
        <v>-7.3321053682250002E-3</v>
      </c>
    </row>
    <row r="3227" spans="1:17" hidden="1" x14ac:dyDescent="0.3">
      <c r="A3227" t="s">
        <v>6617</v>
      </c>
      <c r="B3227" t="s">
        <v>6618</v>
      </c>
      <c r="C3227" t="str">
        <f>IFERROR(VLOOKUP(Table1[[#This Row],[Ticker]],[1]!Table1[[Symbol]:[Industry]],2,FALSE),"-")</f>
        <v>-</v>
      </c>
      <c r="D3227" t="s">
        <v>391</v>
      </c>
      <c r="E3227">
        <v>59.157498009999998</v>
      </c>
      <c r="F3227">
        <v>3.98</v>
      </c>
      <c r="G3227">
        <v>-79.380156718270996</v>
      </c>
      <c r="H3227">
        <v>-8.30860657167187</v>
      </c>
      <c r="I3227">
        <v>-21.110368214032999</v>
      </c>
      <c r="J3227">
        <v>-2.9866332311574801</v>
      </c>
      <c r="K3227">
        <v>4.1148803128063198</v>
      </c>
      <c r="L3227">
        <v>5.3385159730679304</v>
      </c>
      <c r="M3227">
        <v>47.129610252292899</v>
      </c>
      <c r="N3227">
        <v>0.85319028880822201</v>
      </c>
      <c r="O3227">
        <v>115.829145728643</v>
      </c>
      <c r="P3227">
        <v>22.4615384615384</v>
      </c>
      <c r="Q3227">
        <v>4.7784397890278003E-2</v>
      </c>
    </row>
    <row r="3228" spans="1:17" hidden="1" x14ac:dyDescent="0.3">
      <c r="A3228" t="s">
        <v>6619</v>
      </c>
      <c r="B3228" t="s">
        <v>6620</v>
      </c>
      <c r="C3228" t="str">
        <f>IFERROR(VLOOKUP(Table1[[#This Row],[Ticker]],[1]!Table1[[Symbol]:[Industry]],2,FALSE),"-")</f>
        <v>-</v>
      </c>
      <c r="D3228" t="s">
        <v>535</v>
      </c>
      <c r="E3228">
        <v>59.079149999999998</v>
      </c>
      <c r="F3228">
        <v>1.1599999999999999</v>
      </c>
      <c r="G3228">
        <v>61.588485298100899</v>
      </c>
      <c r="H3228">
        <v>11.1139063992281</v>
      </c>
      <c r="I3228">
        <v>11.1529084878796</v>
      </c>
      <c r="J3228">
        <v>-2.4866332311574801</v>
      </c>
      <c r="K3228">
        <v>1.03000101442282</v>
      </c>
      <c r="L3228">
        <v>0.92168863412131297</v>
      </c>
      <c r="M3228">
        <v>59.0158972893569</v>
      </c>
      <c r="N3228">
        <v>1.95224356850513</v>
      </c>
      <c r="O3228">
        <v>17.241379310344801</v>
      </c>
      <c r="P3228">
        <v>100</v>
      </c>
      <c r="Q3228">
        <v>8.4829247336716998E-2</v>
      </c>
    </row>
    <row r="3229" spans="1:17" hidden="1" x14ac:dyDescent="0.3">
      <c r="A3229" t="s">
        <v>6621</v>
      </c>
      <c r="B3229" t="s">
        <v>6622</v>
      </c>
      <c r="C3229" t="str">
        <f>IFERROR(VLOOKUP(Table1[[#This Row],[Ticker]],[1]!Table1[[Symbol]:[Industry]],2,FALSE),"-")</f>
        <v>-</v>
      </c>
      <c r="E3229">
        <v>59.062657639999998</v>
      </c>
      <c r="F3229">
        <v>50.33</v>
      </c>
      <c r="G3229">
        <v>143.43128302325101</v>
      </c>
      <c r="H3229">
        <v>-3.46560630708565</v>
      </c>
      <c r="I3229">
        <v>275.60678511493097</v>
      </c>
      <c r="J3229">
        <v>-9.1100098545341108</v>
      </c>
      <c r="K3229">
        <v>43.105937015588196</v>
      </c>
      <c r="L3229">
        <v>25.937284579534801</v>
      </c>
      <c r="M3229">
        <v>34.784761563599098</v>
      </c>
      <c r="N3229">
        <v>0.22474047642307299</v>
      </c>
      <c r="O3229">
        <v>9.27876018279356</v>
      </c>
      <c r="P3229">
        <v>306.87146321746098</v>
      </c>
    </row>
    <row r="3230" spans="1:17" hidden="1" x14ac:dyDescent="0.3">
      <c r="A3230" t="s">
        <v>6623</v>
      </c>
      <c r="B3230" t="s">
        <v>6624</v>
      </c>
      <c r="C3230" t="str">
        <f>IFERROR(VLOOKUP(Table1[[#This Row],[Ticker]],[1]!Table1[[Symbol]:[Industry]],2,FALSE),"-")</f>
        <v>-</v>
      </c>
      <c r="D3230" t="s">
        <v>347</v>
      </c>
      <c r="E3230">
        <v>58.929611399999999</v>
      </c>
      <c r="F3230">
        <v>109</v>
      </c>
      <c r="G3230">
        <v>-41.216977972478603</v>
      </c>
      <c r="H3230">
        <v>8.8603582596041193</v>
      </c>
      <c r="I3230">
        <v>-36.7522185229762</v>
      </c>
      <c r="J3230">
        <v>-2.62293491221154</v>
      </c>
      <c r="K3230">
        <v>107.225781035068</v>
      </c>
      <c r="L3230">
        <v>125.25454113653601</v>
      </c>
      <c r="M3230">
        <v>70.284883105205196</v>
      </c>
      <c r="N3230">
        <v>0.96746520168690997</v>
      </c>
      <c r="O3230">
        <v>91.743119266055004</v>
      </c>
      <c r="P3230">
        <v>25.532650005758299</v>
      </c>
      <c r="Q3230">
        <v>0.135845993290308</v>
      </c>
    </row>
    <row r="3231" spans="1:17" hidden="1" x14ac:dyDescent="0.3">
      <c r="A3231" t="s">
        <v>6625</v>
      </c>
      <c r="B3231" t="s">
        <v>6626</v>
      </c>
      <c r="C3231" t="str">
        <f>IFERROR(VLOOKUP(Table1[[#This Row],[Ticker]],[1]!Table1[[Symbol]:[Industry]],2,FALSE),"-")</f>
        <v>-</v>
      </c>
      <c r="E3231">
        <v>58.912500000000001</v>
      </c>
      <c r="F3231">
        <v>45.34</v>
      </c>
      <c r="G3231">
        <v>-0.46448321895598998</v>
      </c>
      <c r="H3231">
        <v>-11.7679117825899</v>
      </c>
      <c r="I3231">
        <v>-20.471412742256099</v>
      </c>
      <c r="J3231">
        <v>-3.9344098599062001</v>
      </c>
      <c r="K3231">
        <v>47.891370726020199</v>
      </c>
      <c r="L3231">
        <v>43.386170016288503</v>
      </c>
      <c r="M3231">
        <v>44.935973788412603</v>
      </c>
      <c r="N3231">
        <v>0.30682250710858</v>
      </c>
      <c r="O3231">
        <v>49.205999117776699</v>
      </c>
      <c r="P3231">
        <v>70.451127819548802</v>
      </c>
      <c r="Q3231">
        <v>8.9308989071874997E-2</v>
      </c>
    </row>
    <row r="3232" spans="1:17" hidden="1" x14ac:dyDescent="0.3">
      <c r="A3232" t="s">
        <v>6627</v>
      </c>
      <c r="B3232" t="s">
        <v>6628</v>
      </c>
      <c r="C3232" t="str">
        <f>IFERROR(VLOOKUP(Table1[[#This Row],[Ticker]],[1]!Table1[[Symbol]:[Industry]],2,FALSE),"-")</f>
        <v>-</v>
      </c>
      <c r="D3232" t="s">
        <v>1558</v>
      </c>
      <c r="E3232">
        <v>58.854008999999998</v>
      </c>
      <c r="F3232">
        <v>4.8899999999999997</v>
      </c>
      <c r="G3232">
        <v>37.286897996513602</v>
      </c>
      <c r="H3232">
        <v>1.6277403913230699</v>
      </c>
      <c r="I3232">
        <v>-13.152354670015001</v>
      </c>
      <c r="J3232">
        <v>-24.1167272750446</v>
      </c>
      <c r="K3232">
        <v>4.8705379765885199</v>
      </c>
      <c r="L3232">
        <v>4.54722581393571</v>
      </c>
      <c r="M3232">
        <v>39.643719935554302</v>
      </c>
      <c r="N3232">
        <v>2.8405557464841902</v>
      </c>
      <c r="O3232">
        <v>39.0593047034764</v>
      </c>
      <c r="P3232">
        <v>77.818181818181799</v>
      </c>
      <c r="Q3232">
        <v>4.8582139733836002E-2</v>
      </c>
    </row>
    <row r="3233" spans="1:17" hidden="1" x14ac:dyDescent="0.3">
      <c r="A3233" t="s">
        <v>6629</v>
      </c>
      <c r="B3233" t="s">
        <v>6630</v>
      </c>
      <c r="C3233" t="str">
        <f>IFERROR(VLOOKUP(Table1[[#This Row],[Ticker]],[1]!Table1[[Symbol]:[Industry]],2,FALSE),"-")</f>
        <v>-</v>
      </c>
      <c r="E3233">
        <v>58.716404124</v>
      </c>
      <c r="F3233">
        <v>42.29</v>
      </c>
      <c r="G3233">
        <v>-41.1331020034863</v>
      </c>
      <c r="H3233">
        <v>-14.718422541120701</v>
      </c>
      <c r="I3233">
        <v>-38.339030494190801</v>
      </c>
      <c r="J3233">
        <v>-2.7448491935988</v>
      </c>
      <c r="K3233">
        <v>48.539401549836903</v>
      </c>
      <c r="L3233">
        <v>54.553594689436601</v>
      </c>
      <c r="M3233">
        <v>39.400860585288001</v>
      </c>
      <c r="N3233">
        <v>1.01821771515749</v>
      </c>
      <c r="O3233">
        <v>94.939702057223897</v>
      </c>
      <c r="P3233">
        <v>17.4396001110802</v>
      </c>
      <c r="Q3233">
        <v>6.4362716146564997E-2</v>
      </c>
    </row>
    <row r="3234" spans="1:17" hidden="1" x14ac:dyDescent="0.3">
      <c r="A3234" t="s">
        <v>6631</v>
      </c>
      <c r="B3234" t="s">
        <v>6632</v>
      </c>
      <c r="C3234" t="str">
        <f>IFERROR(VLOOKUP(Table1[[#This Row],[Ticker]],[1]!Table1[[Symbol]:[Industry]],2,FALSE),"-")</f>
        <v>-</v>
      </c>
      <c r="D3234" t="s">
        <v>535</v>
      </c>
      <c r="E3234">
        <v>58.680844975999896</v>
      </c>
      <c r="F3234">
        <v>48.41</v>
      </c>
      <c r="G3234">
        <v>28.018241280095701</v>
      </c>
      <c r="H3234">
        <v>-11.7973785011575</v>
      </c>
      <c r="I3234">
        <v>26.108800482872802</v>
      </c>
      <c r="J3234">
        <v>-2.5886740474840102</v>
      </c>
      <c r="K3234">
        <v>48.928736745860903</v>
      </c>
      <c r="L3234">
        <v>43.084951931027199</v>
      </c>
      <c r="M3234">
        <v>36.768696928094499</v>
      </c>
      <c r="N3234">
        <v>0.501173192459341</v>
      </c>
      <c r="O3234">
        <v>15.4720099153067</v>
      </c>
      <c r="P3234">
        <v>73.574757977769806</v>
      </c>
      <c r="Q3234">
        <v>1.5017055817354999E-2</v>
      </c>
    </row>
    <row r="3235" spans="1:17" hidden="1" x14ac:dyDescent="0.3">
      <c r="A3235" t="s">
        <v>6633</v>
      </c>
      <c r="B3235" t="s">
        <v>6634</v>
      </c>
      <c r="C3235" t="str">
        <f>IFERROR(VLOOKUP(Table1[[#This Row],[Ticker]],[1]!Table1[[Symbol]:[Industry]],2,FALSE),"-")</f>
        <v>-</v>
      </c>
      <c r="D3235" t="s">
        <v>613</v>
      </c>
      <c r="E3235">
        <v>58.602402898000001</v>
      </c>
      <c r="F3235">
        <v>33.590000000000003</v>
      </c>
      <c r="G3235">
        <v>-19.951137267969902</v>
      </c>
      <c r="H3235">
        <v>-3.43887952452548</v>
      </c>
      <c r="I3235">
        <v>-43.597231349381303</v>
      </c>
      <c r="J3235">
        <v>0.88589152131774695</v>
      </c>
      <c r="K3235">
        <v>33.256900826170501</v>
      </c>
      <c r="L3235">
        <v>36.397687642559298</v>
      </c>
      <c r="M3235">
        <v>56.735135666098103</v>
      </c>
      <c r="N3235">
        <v>1.34636862069256</v>
      </c>
      <c r="O3235">
        <v>87.555820184578707</v>
      </c>
      <c r="P3235">
        <v>14.1352361535847</v>
      </c>
      <c r="Q3235">
        <v>5.3310164833283998E-2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D3236" t="s">
        <v>129</v>
      </c>
      <c r="E3236">
        <v>58.58</v>
      </c>
      <c r="F3236">
        <v>6.08</v>
      </c>
      <c r="G3236">
        <v>-98.513459305853502</v>
      </c>
      <c r="H3236">
        <v>-16.158820873499</v>
      </c>
      <c r="I3236">
        <v>-61.959606885969897</v>
      </c>
      <c r="J3236">
        <v>-2.4866332311574801</v>
      </c>
      <c r="K3236">
        <v>6.4772486550556696</v>
      </c>
      <c r="L3236">
        <v>10.0977534377131</v>
      </c>
      <c r="M3236">
        <v>25.494007805098001</v>
      </c>
      <c r="N3236">
        <v>1.27717682627096</v>
      </c>
      <c r="O3236">
        <v>318.58552631578902</v>
      </c>
      <c r="P3236">
        <v>6.1082024432809598</v>
      </c>
      <c r="Q3236">
        <v>0.16727101583797199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D3237" t="s">
        <v>998</v>
      </c>
      <c r="E3237">
        <v>58.379677539999904</v>
      </c>
      <c r="F3237">
        <v>48.75</v>
      </c>
      <c r="G3237">
        <v>-31.564782188886099</v>
      </c>
      <c r="H3237">
        <v>-6.3462622980538903</v>
      </c>
      <c r="I3237">
        <v>-12.3080810965629</v>
      </c>
      <c r="J3237">
        <v>-4.6888354333596904</v>
      </c>
      <c r="K3237">
        <v>47.314965760355797</v>
      </c>
      <c r="L3237">
        <v>48.7947339444286</v>
      </c>
      <c r="M3237">
        <v>55.640289603469803</v>
      </c>
      <c r="N3237">
        <v>1.4264891527396699</v>
      </c>
      <c r="O3237">
        <v>17.948717948717899</v>
      </c>
      <c r="P3237">
        <v>36.7077958496915</v>
      </c>
      <c r="Q3237">
        <v>-0.117785782448836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D3238" t="s">
        <v>535</v>
      </c>
      <c r="E3238">
        <v>58.325100239999998</v>
      </c>
      <c r="F3238">
        <v>51.55</v>
      </c>
      <c r="G3238">
        <v>13.4607640872263</v>
      </c>
      <c r="H3238">
        <v>-19.546832524579798</v>
      </c>
      <c r="I3238">
        <v>13.3244052142665</v>
      </c>
      <c r="J3238">
        <v>-4.3213220906240997</v>
      </c>
      <c r="K3238">
        <v>53.123487322230098</v>
      </c>
      <c r="L3238">
        <v>47.857424097551601</v>
      </c>
      <c r="M3238">
        <v>36.0257232403263</v>
      </c>
      <c r="N3238">
        <v>0.28290308870622199</v>
      </c>
      <c r="O3238">
        <v>60.581959262851598</v>
      </c>
      <c r="P3238">
        <v>47.243644672950502</v>
      </c>
      <c r="Q3238">
        <v>0.17320513709034999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535</v>
      </c>
      <c r="E3239">
        <v>58.316977659999999</v>
      </c>
      <c r="F3239">
        <v>87.18</v>
      </c>
      <c r="G3239">
        <v>239.20945973782801</v>
      </c>
      <c r="H3239">
        <v>-15.439655806601101</v>
      </c>
      <c r="I3239">
        <v>157.04641569580099</v>
      </c>
      <c r="J3239">
        <v>-2.6034829624031</v>
      </c>
      <c r="K3239">
        <v>77.905476685128704</v>
      </c>
      <c r="L3239">
        <v>55.330560382493097</v>
      </c>
      <c r="M3239">
        <v>43.434078938494103</v>
      </c>
      <c r="N3239">
        <v>0.55765673483440603</v>
      </c>
      <c r="O3239">
        <v>12.376691901812301</v>
      </c>
      <c r="P3239">
        <v>338.972809667673</v>
      </c>
      <c r="Q3239">
        <v>0.122460474236459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D3240" t="s">
        <v>140</v>
      </c>
      <c r="E3240">
        <v>58.243425000000002</v>
      </c>
      <c r="F3240">
        <v>87.65</v>
      </c>
      <c r="G3240">
        <v>-12.6927197488831</v>
      </c>
      <c r="H3240">
        <v>1.5519716245500199</v>
      </c>
      <c r="I3240">
        <v>-10.870979564353901</v>
      </c>
      <c r="J3240">
        <v>0.64134879291996105</v>
      </c>
      <c r="M3240">
        <v>100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E3241">
        <v>58.187007899999998</v>
      </c>
      <c r="F3241">
        <v>4.04</v>
      </c>
      <c r="G3241">
        <v>12.877502023359201</v>
      </c>
      <c r="H3241">
        <v>0.76992605524785795</v>
      </c>
      <c r="I3241">
        <v>9.6446602553580902</v>
      </c>
      <c r="J3241">
        <v>-2.7366332311574801</v>
      </c>
      <c r="K3241">
        <v>3.7852997818563301</v>
      </c>
      <c r="L3241">
        <v>3.4974586710620601</v>
      </c>
      <c r="M3241">
        <v>57.606402805099698</v>
      </c>
      <c r="N3241">
        <v>1.0812204948123301</v>
      </c>
      <c r="O3241">
        <v>41.5841584158415</v>
      </c>
      <c r="P3241">
        <v>64.227642276422699</v>
      </c>
      <c r="Q3241">
        <v>6.0653197420993003E-2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D3242" t="s">
        <v>414</v>
      </c>
      <c r="E3242">
        <v>57.956049999999998</v>
      </c>
      <c r="F3242">
        <v>138.94999999999999</v>
      </c>
      <c r="G3242">
        <v>-50.6049938953782</v>
      </c>
      <c r="H3242">
        <v>-9.1049488196270101</v>
      </c>
      <c r="I3242">
        <v>-36.248053594746203</v>
      </c>
      <c r="J3242">
        <v>-14.3199665644908</v>
      </c>
      <c r="K3242">
        <v>141.61491446565199</v>
      </c>
      <c r="L3242">
        <v>144.77103237610601</v>
      </c>
      <c r="M3242">
        <v>38.814398634537298</v>
      </c>
      <c r="N3242">
        <v>1.4802631578947301</v>
      </c>
      <c r="O3242">
        <v>51.133501259445801</v>
      </c>
      <c r="P3242">
        <v>19.732873761309701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278</v>
      </c>
      <c r="E3243">
        <v>57.811223839999997</v>
      </c>
      <c r="F3243">
        <v>68.900000000000006</v>
      </c>
      <c r="G3243">
        <v>24.134657892120401</v>
      </c>
      <c r="H3243">
        <v>-14.171736919202001</v>
      </c>
      <c r="I3243">
        <v>24.411103090299299</v>
      </c>
      <c r="J3243">
        <v>-3.5343631496673802</v>
      </c>
      <c r="K3243">
        <v>67.8053590663595</v>
      </c>
      <c r="L3243">
        <v>61.2487700832286</v>
      </c>
      <c r="M3243">
        <v>46.132899508634097</v>
      </c>
      <c r="N3243">
        <v>1.03285596845536</v>
      </c>
      <c r="O3243">
        <v>10.304789550072501</v>
      </c>
      <c r="P3243">
        <v>67.192429022081996</v>
      </c>
      <c r="Q3243">
        <v>0.12653164972318001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E3244">
        <v>57.512</v>
      </c>
      <c r="F3244">
        <v>71.89</v>
      </c>
      <c r="G3244">
        <v>309.19312909149198</v>
      </c>
      <c r="H3244">
        <v>20.5097279689628</v>
      </c>
      <c r="I3244">
        <v>156.69470415351401</v>
      </c>
      <c r="J3244">
        <v>7.7571944026410096</v>
      </c>
      <c r="K3244">
        <v>56.081704595018103</v>
      </c>
      <c r="M3244">
        <v>100</v>
      </c>
      <c r="N3244">
        <v>0.84924242424242402</v>
      </c>
      <c r="O3244">
        <v>0</v>
      </c>
      <c r="P3244">
        <v>334.90623109497801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E3245">
        <v>57.498624999999997</v>
      </c>
      <c r="F3245">
        <v>47</v>
      </c>
      <c r="G3245">
        <v>-24.637833186281998</v>
      </c>
      <c r="H3245">
        <v>-9.1716401725087398</v>
      </c>
      <c r="I3245">
        <v>-24.713822559923202</v>
      </c>
      <c r="J3245">
        <v>-4.5699665644908203</v>
      </c>
      <c r="K3245">
        <v>48.898523337435201</v>
      </c>
      <c r="L3245">
        <v>50.996116232084603</v>
      </c>
      <c r="M3245">
        <v>41.261105777161099</v>
      </c>
      <c r="N3245">
        <v>0.226923971169495</v>
      </c>
      <c r="O3245">
        <v>34.042553191489297</v>
      </c>
      <c r="P3245">
        <v>12.1718377088305</v>
      </c>
      <c r="Q3245">
        <v>1.1424368998611E-2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E3246">
        <v>57.474165599999999</v>
      </c>
      <c r="F3246">
        <v>64</v>
      </c>
      <c r="G3246">
        <v>117.324872680057</v>
      </c>
      <c r="H3246">
        <v>-16.812954275507799</v>
      </c>
      <c r="I3246">
        <v>86.985789659881803</v>
      </c>
      <c r="J3246">
        <v>-8.7807508782163097</v>
      </c>
      <c r="K3246">
        <v>74.4766326932548</v>
      </c>
      <c r="L3246">
        <v>61.6484995788662</v>
      </c>
      <c r="M3246">
        <v>21.990644591046198</v>
      </c>
      <c r="N3246">
        <v>0.49937304075235101</v>
      </c>
      <c r="O3246">
        <v>308.59375</v>
      </c>
      <c r="P3246">
        <v>160.12735401706999</v>
      </c>
      <c r="Q3246">
        <v>0.136542219344644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E3247">
        <v>57.472671255999899</v>
      </c>
      <c r="F3247">
        <v>104.85</v>
      </c>
      <c r="G3247">
        <v>48.891394249636001</v>
      </c>
      <c r="H3247">
        <v>93.331724911324599</v>
      </c>
      <c r="I3247">
        <v>86.840514599933996</v>
      </c>
      <c r="J3247">
        <v>44.6067001021758</v>
      </c>
      <c r="K3247">
        <v>67.863979590935301</v>
      </c>
      <c r="L3247">
        <v>60.1828670492255</v>
      </c>
      <c r="M3247">
        <v>84.139529819110507</v>
      </c>
      <c r="N3247">
        <v>4.8274228313730996</v>
      </c>
      <c r="O3247">
        <v>16.280400572245998</v>
      </c>
      <c r="P3247">
        <v>217.72727272727201</v>
      </c>
      <c r="Q3247">
        <v>8.6859342470700998E-2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80</v>
      </c>
      <c r="E3248">
        <v>57.353475000000003</v>
      </c>
      <c r="F3248">
        <v>304.5</v>
      </c>
      <c r="G3248">
        <v>242.262728812223</v>
      </c>
      <c r="H3248">
        <v>-18.032824063291699</v>
      </c>
      <c r="I3248">
        <v>201.355337637677</v>
      </c>
      <c r="J3248">
        <v>-16.711985343833501</v>
      </c>
      <c r="K3248">
        <v>274.65888422638602</v>
      </c>
      <c r="M3248">
        <v>23.9327583830344</v>
      </c>
      <c r="N3248">
        <v>2.0759493670886</v>
      </c>
      <c r="O3248">
        <v>24.7947454844006</v>
      </c>
      <c r="P3248">
        <v>280.625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535</v>
      </c>
      <c r="E3249">
        <v>57.346911499999997</v>
      </c>
      <c r="F3249">
        <v>201.4</v>
      </c>
      <c r="G3249">
        <v>201.873104893065</v>
      </c>
      <c r="H3249">
        <v>21.733458080423699</v>
      </c>
      <c r="I3249">
        <v>76.222366519575999</v>
      </c>
      <c r="J3249">
        <v>-6.0507357952600396</v>
      </c>
      <c r="K3249">
        <v>165.575888515325</v>
      </c>
      <c r="L3249">
        <v>131.10790460929101</v>
      </c>
      <c r="M3249">
        <v>56.5229691839453</v>
      </c>
      <c r="N3249">
        <v>1.8371612195097</v>
      </c>
      <c r="O3249">
        <v>6.3555114200595604</v>
      </c>
      <c r="P3249">
        <v>264.45892146217801</v>
      </c>
      <c r="Q3249">
        <v>0.131147183929267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119</v>
      </c>
      <c r="E3250">
        <v>57.346559999999997</v>
      </c>
      <c r="F3250">
        <v>9.1300000000000008</v>
      </c>
      <c r="G3250">
        <v>-36.639931271778998</v>
      </c>
      <c r="H3250">
        <v>-14.9887038617978</v>
      </c>
      <c r="I3250">
        <v>-27.952354670015001</v>
      </c>
      <c r="J3250">
        <v>-4.07393481845906</v>
      </c>
      <c r="K3250">
        <v>9.7672310705521603</v>
      </c>
      <c r="L3250">
        <v>10.206050327085199</v>
      </c>
      <c r="M3250">
        <v>28.099520200454499</v>
      </c>
      <c r="N3250">
        <v>1.46154177215852</v>
      </c>
      <c r="O3250">
        <v>67.579408543263895</v>
      </c>
      <c r="P3250">
        <v>32.318840579710098</v>
      </c>
      <c r="Q3250">
        <v>1.3355295918552E-2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D3251" t="s">
        <v>46</v>
      </c>
      <c r="E3251">
        <v>57.283740000000002</v>
      </c>
      <c r="F3251">
        <v>7.43</v>
      </c>
      <c r="G3251">
        <v>-94.389324600450905</v>
      </c>
      <c r="H3251">
        <v>-16.458155685028999</v>
      </c>
      <c r="I3251">
        <v>-50.050715325752698</v>
      </c>
      <c r="J3251">
        <v>-12.3167303185361</v>
      </c>
      <c r="K3251">
        <v>9.1426131411309992</v>
      </c>
      <c r="L3251">
        <v>12.9636242732967</v>
      </c>
      <c r="M3251">
        <v>36.271940556420503</v>
      </c>
      <c r="N3251">
        <v>0.20286506216535999</v>
      </c>
      <c r="O3251">
        <v>297.17362045760399</v>
      </c>
      <c r="P3251">
        <v>7.6811594202898403</v>
      </c>
      <c r="Q3251">
        <v>8.9243644253978002E-2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1258</v>
      </c>
      <c r="E3252">
        <v>57.232199999999999</v>
      </c>
      <c r="F3252">
        <v>31.46</v>
      </c>
      <c r="G3252">
        <v>34.3886791669971</v>
      </c>
      <c r="H3252">
        <v>21.640421550743302</v>
      </c>
      <c r="I3252">
        <v>37.794690247242599</v>
      </c>
      <c r="J3252">
        <v>-3.6386332311574798</v>
      </c>
      <c r="K3252">
        <v>27.061396236394099</v>
      </c>
      <c r="L3252">
        <v>23.761847253497798</v>
      </c>
      <c r="M3252">
        <v>59.084218851396301</v>
      </c>
      <c r="N3252">
        <v>1.2325368123073801</v>
      </c>
      <c r="O3252">
        <v>18.499682136045699</v>
      </c>
      <c r="P3252">
        <v>74.7777777777777</v>
      </c>
      <c r="Q3252">
        <v>4.3577287534088002E-2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E3253">
        <v>57.111054000000003</v>
      </c>
      <c r="F3253">
        <v>28.25</v>
      </c>
      <c r="G3253">
        <v>98.493247202862804</v>
      </c>
      <c r="H3253">
        <v>-6.05286103005235</v>
      </c>
      <c r="I3253">
        <v>7.7451243215815904</v>
      </c>
      <c r="J3253">
        <v>-2.9693918518471398</v>
      </c>
      <c r="K3253">
        <v>28.670842304948401</v>
      </c>
      <c r="L3253">
        <v>26.3504835575309</v>
      </c>
      <c r="M3253">
        <v>55.938601320215803</v>
      </c>
      <c r="N3253">
        <v>0.97622840441514602</v>
      </c>
      <c r="O3253">
        <v>20.353982300884901</v>
      </c>
      <c r="P3253">
        <v>135.416666666666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D3254" t="s">
        <v>1349</v>
      </c>
      <c r="E3254">
        <v>57.062399999999997</v>
      </c>
      <c r="F3254">
        <v>31.19</v>
      </c>
      <c r="G3254">
        <v>29.365793460024399</v>
      </c>
      <c r="H3254">
        <v>-3.17473288941108</v>
      </c>
      <c r="I3254">
        <v>6.3032844277293201</v>
      </c>
      <c r="J3254">
        <v>1.54042862451261</v>
      </c>
      <c r="K3254">
        <v>33.147991225016597</v>
      </c>
      <c r="L3254">
        <v>30.325387353785</v>
      </c>
      <c r="M3254">
        <v>46.717429730463003</v>
      </c>
      <c r="N3254">
        <v>0.52280815957188598</v>
      </c>
      <c r="O3254">
        <v>49.278614940686097</v>
      </c>
      <c r="P3254">
        <v>91.938461538461496</v>
      </c>
      <c r="Q3254">
        <v>0.12654541516444801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381</v>
      </c>
      <c r="E3255">
        <v>57.04766</v>
      </c>
      <c r="F3255">
        <v>49.35</v>
      </c>
      <c r="G3255">
        <v>-64.064132609357699</v>
      </c>
      <c r="H3255">
        <v>-13.067911782589899</v>
      </c>
      <c r="I3255">
        <v>-29.0436409770689</v>
      </c>
      <c r="J3255">
        <v>-4.8750029092467901</v>
      </c>
      <c r="K3255">
        <v>50.350814392946504</v>
      </c>
      <c r="M3255">
        <v>32.868574627271101</v>
      </c>
      <c r="N3255">
        <v>0.594174757281553</v>
      </c>
      <c r="O3255">
        <v>70.212765957446805</v>
      </c>
      <c r="P3255">
        <v>29.6977660972404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21</v>
      </c>
      <c r="E3256">
        <v>57.001027999999998</v>
      </c>
      <c r="F3256">
        <v>10.35</v>
      </c>
      <c r="G3256">
        <v>13.930245047268</v>
      </c>
      <c r="H3256">
        <v>-13.9895875567247</v>
      </c>
      <c r="I3256">
        <v>10.955772538465499</v>
      </c>
      <c r="J3256">
        <v>-4.7810882980790899</v>
      </c>
      <c r="K3256">
        <v>10.4238930652162</v>
      </c>
      <c r="L3256">
        <v>9.8708540343755402</v>
      </c>
      <c r="M3256">
        <v>44.207563324660597</v>
      </c>
      <c r="N3256">
        <v>1.1797237817960999</v>
      </c>
      <c r="O3256">
        <v>45.893719806763201</v>
      </c>
      <c r="P3256">
        <v>52.205882352941103</v>
      </c>
      <c r="Q3256">
        <v>7.3753043827203005E-2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535</v>
      </c>
      <c r="E3257">
        <v>56.903063250000002</v>
      </c>
      <c r="F3257">
        <v>1.1499999999999999</v>
      </c>
      <c r="G3257">
        <v>-3.1800580744984401</v>
      </c>
      <c r="H3257">
        <v>-7.8875839137375197</v>
      </c>
      <c r="I3257">
        <v>2.1550704952045701</v>
      </c>
      <c r="J3257">
        <v>-14.8054738108676</v>
      </c>
      <c r="K3257">
        <v>1.23609376198177</v>
      </c>
      <c r="L3257">
        <v>1.13442864740142</v>
      </c>
      <c r="M3257">
        <v>29.2508840811883</v>
      </c>
      <c r="N3257">
        <v>2.0553109307522499</v>
      </c>
      <c r="O3257">
        <v>42.138529397508499</v>
      </c>
      <c r="P3257">
        <v>56.425162462537699</v>
      </c>
      <c r="Q3257">
        <v>0.11483373098600599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613</v>
      </c>
      <c r="E3258">
        <v>56.882616379999902</v>
      </c>
      <c r="F3258">
        <v>86.02</v>
      </c>
      <c r="G3258">
        <v>-23.6701166468496</v>
      </c>
      <c r="H3258">
        <v>-7.3837907766368804</v>
      </c>
      <c r="I3258">
        <v>-23.551419900659202</v>
      </c>
      <c r="J3258">
        <v>-3.6312115444105002</v>
      </c>
      <c r="K3258">
        <v>85.683247798174904</v>
      </c>
      <c r="L3258">
        <v>90.799061509507695</v>
      </c>
      <c r="M3258">
        <v>38.646636048474697</v>
      </c>
      <c r="N3258">
        <v>1.4250967147633</v>
      </c>
      <c r="O3258">
        <v>32.934201348523601</v>
      </c>
      <c r="P3258">
        <v>19.972105997210502</v>
      </c>
      <c r="Q3258">
        <v>-3.2305502047518003E-2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126</v>
      </c>
      <c r="E3259">
        <v>56.782499999999999</v>
      </c>
      <c r="F3259">
        <v>75.819999999999993</v>
      </c>
      <c r="G3259">
        <v>29.560295498049499</v>
      </c>
      <c r="H3259">
        <v>-5.3071590944179503</v>
      </c>
      <c r="I3259">
        <v>53.516191967728901</v>
      </c>
      <c r="J3259">
        <v>5.7014204984795303</v>
      </c>
      <c r="K3259">
        <v>70.585314344658599</v>
      </c>
      <c r="L3259">
        <v>61.512663912445099</v>
      </c>
      <c r="M3259">
        <v>57.109138648198702</v>
      </c>
      <c r="N3259">
        <v>0.96139408100277102</v>
      </c>
      <c r="O3259">
        <v>28.594038512265801</v>
      </c>
      <c r="P3259">
        <v>89.313358302122296</v>
      </c>
      <c r="Q3259">
        <v>9.5507744989856994E-2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D3260" t="s">
        <v>275</v>
      </c>
      <c r="E3260">
        <v>56.656955000000004</v>
      </c>
      <c r="F3260">
        <v>173</v>
      </c>
      <c r="G3260">
        <v>17.617469661799401</v>
      </c>
      <c r="H3260">
        <v>-1.8735105384220201</v>
      </c>
      <c r="I3260">
        <v>-6.3258049270455698</v>
      </c>
      <c r="J3260">
        <v>-12.5398247205191</v>
      </c>
      <c r="K3260">
        <v>165.589910582106</v>
      </c>
      <c r="L3260">
        <v>156.376625548405</v>
      </c>
      <c r="M3260">
        <v>49.528450254276997</v>
      </c>
      <c r="N3260">
        <v>2.6503925658813499</v>
      </c>
      <c r="O3260">
        <v>32.9479768786127</v>
      </c>
      <c r="P3260">
        <v>71.287128712871194</v>
      </c>
      <c r="Q3260">
        <v>0.108847437332198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E3261">
        <v>56.645342220000003</v>
      </c>
      <c r="F3261">
        <v>1.29</v>
      </c>
      <c r="G3261">
        <v>-67.865568371199302</v>
      </c>
      <c r="H3261">
        <v>-7.83714255182075</v>
      </c>
      <c r="I3261">
        <v>-24.952354670015001</v>
      </c>
      <c r="J3261">
        <v>-3.2558640003882502</v>
      </c>
      <c r="K3261">
        <v>1.3181756012850601</v>
      </c>
      <c r="L3261">
        <v>1.60216747783541</v>
      </c>
      <c r="M3261">
        <v>50.349291931685002</v>
      </c>
      <c r="N3261">
        <v>1.1137918653687</v>
      </c>
      <c r="O3261">
        <v>77.519379844961193</v>
      </c>
      <c r="P3261">
        <v>12.173913043478199</v>
      </c>
      <c r="Q3261">
        <v>-8.3155805329258994E-2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E3262">
        <v>56.446464335999998</v>
      </c>
      <c r="F3262">
        <v>48.48</v>
      </c>
      <c r="G3262">
        <v>-10.1744938052023</v>
      </c>
      <c r="H3262">
        <v>-11.185558841413499</v>
      </c>
      <c r="I3262">
        <v>-27.0043027219631</v>
      </c>
      <c r="J3262">
        <v>-5.0762746654204403</v>
      </c>
      <c r="K3262">
        <v>53.458262710032898</v>
      </c>
      <c r="L3262">
        <v>53.778290501638203</v>
      </c>
      <c r="M3262">
        <v>30.872958501175798</v>
      </c>
      <c r="N3262">
        <v>0.863754427390791</v>
      </c>
      <c r="O3262">
        <v>66.872937293729393</v>
      </c>
      <c r="P3262">
        <v>29.279999999999902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140</v>
      </c>
      <c r="E3263">
        <v>56.433466000000003</v>
      </c>
      <c r="F3263">
        <v>49.47</v>
      </c>
      <c r="G3263">
        <v>26.5960112970062</v>
      </c>
      <c r="H3263">
        <v>30.030561097873399</v>
      </c>
      <c r="I3263">
        <v>13.344127742045201</v>
      </c>
      <c r="J3263">
        <v>23.9275449674344</v>
      </c>
      <c r="K3263">
        <v>41.7454939999392</v>
      </c>
      <c r="L3263">
        <v>38.009796704578903</v>
      </c>
      <c r="M3263">
        <v>71.154332446922993</v>
      </c>
      <c r="N3263">
        <v>2.6119060624347501</v>
      </c>
      <c r="O3263">
        <v>21.6696988073579</v>
      </c>
      <c r="P3263">
        <v>76.363636363636303</v>
      </c>
      <c r="Q3263">
        <v>4.1797168552696003E-2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D3264" t="s">
        <v>46</v>
      </c>
      <c r="E3264">
        <v>56.236550889999997</v>
      </c>
      <c r="F3264">
        <v>33.6</v>
      </c>
      <c r="G3264">
        <v>-5.4984329516080104</v>
      </c>
      <c r="H3264">
        <v>-20.892201188274701</v>
      </c>
      <c r="I3264">
        <v>-31.331501589446301</v>
      </c>
      <c r="J3264">
        <v>-1.42602717055142</v>
      </c>
      <c r="K3264">
        <v>35.325187749233997</v>
      </c>
      <c r="L3264">
        <v>35.447730876786501</v>
      </c>
      <c r="M3264">
        <v>34.579430711374002</v>
      </c>
      <c r="N3264">
        <v>0.71301494703614399</v>
      </c>
      <c r="O3264">
        <v>50.595238095238003</v>
      </c>
      <c r="P3264">
        <v>32.806324110671902</v>
      </c>
      <c r="Q3264">
        <v>-0.104512782797323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480</v>
      </c>
      <c r="E3265">
        <v>56.167161749999998</v>
      </c>
      <c r="F3265">
        <v>5.15</v>
      </c>
      <c r="G3265">
        <v>131.78689799651301</v>
      </c>
      <c r="H3265">
        <v>19.4381123137955</v>
      </c>
      <c r="I3265">
        <v>131.97217363187099</v>
      </c>
      <c r="J3265">
        <v>11.643801551451199</v>
      </c>
      <c r="K3265">
        <v>4.2774353681985797</v>
      </c>
      <c r="L3265">
        <v>3.2420387959766299</v>
      </c>
      <c r="M3265">
        <v>80.758088189356499</v>
      </c>
      <c r="N3265">
        <v>1.78780822148912</v>
      </c>
      <c r="O3265">
        <v>6.4077669902912602</v>
      </c>
      <c r="P3265">
        <v>189.325842696629</v>
      </c>
      <c r="Q3265">
        <v>0.13156392675551601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140</v>
      </c>
      <c r="E3266">
        <v>55.962331379999902</v>
      </c>
      <c r="F3266">
        <v>164.85</v>
      </c>
      <c r="G3266">
        <v>77.179205688821298</v>
      </c>
      <c r="H3266">
        <v>24.064900717410001</v>
      </c>
      <c r="I3266">
        <v>44.4199356221621</v>
      </c>
      <c r="J3266">
        <v>12.4791201935</v>
      </c>
      <c r="K3266">
        <v>132.90991964322799</v>
      </c>
      <c r="L3266">
        <v>110.936580106698</v>
      </c>
      <c r="M3266">
        <v>76.766284402162199</v>
      </c>
      <c r="N3266">
        <v>0.58376126519333604</v>
      </c>
      <c r="O3266">
        <v>9.1901728844403898</v>
      </c>
      <c r="P3266">
        <v>126.038667215137</v>
      </c>
      <c r="Q3266">
        <v>0.11515581716925501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414</v>
      </c>
      <c r="E3267">
        <v>55.958199999999998</v>
      </c>
      <c r="F3267">
        <v>93.46</v>
      </c>
      <c r="G3267">
        <v>152.85619754941899</v>
      </c>
      <c r="H3267">
        <v>-18.252122308905701</v>
      </c>
      <c r="I3267">
        <v>2.46997542707232</v>
      </c>
      <c r="J3267">
        <v>2.1645295595401799</v>
      </c>
      <c r="K3267">
        <v>97.546260957757397</v>
      </c>
      <c r="L3267">
        <v>90.460667418599797</v>
      </c>
      <c r="M3267">
        <v>64.060407603186803</v>
      </c>
      <c r="N3267">
        <v>0.97794763549622699</v>
      </c>
      <c r="O3267">
        <v>60.121977316498999</v>
      </c>
      <c r="P3267">
        <v>179.82035928143699</v>
      </c>
      <c r="Q3267">
        <v>0.14138817898248501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126</v>
      </c>
      <c r="E3268">
        <v>55.864100000000001</v>
      </c>
      <c r="F3268">
        <v>5.5</v>
      </c>
      <c r="G3268">
        <v>19.023740101776699</v>
      </c>
      <c r="H3268">
        <v>-0.97267368735187898</v>
      </c>
      <c r="I3268">
        <v>-20.043263760924098</v>
      </c>
      <c r="J3268">
        <v>-4.4232529494673303</v>
      </c>
      <c r="K3268">
        <v>5.3225085562241103</v>
      </c>
      <c r="L3268">
        <v>5.3764112276726204</v>
      </c>
      <c r="M3268">
        <v>62.053737810517099</v>
      </c>
      <c r="N3268">
        <v>1.03220799412715</v>
      </c>
      <c r="O3268">
        <v>73.818181818181799</v>
      </c>
      <c r="P3268">
        <v>69.230769230769198</v>
      </c>
      <c r="Q3268">
        <v>5.7569924263483001E-2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1793</v>
      </c>
      <c r="E3269">
        <v>55.811446271999998</v>
      </c>
      <c r="F3269">
        <v>0.65</v>
      </c>
      <c r="G3269">
        <v>-49.242513768192197</v>
      </c>
      <c r="H3269">
        <v>-15.639340354018501</v>
      </c>
      <c r="I3269">
        <v>-29.702354670015001</v>
      </c>
      <c r="J3269">
        <v>-4.0250947696190202</v>
      </c>
      <c r="K3269">
        <v>0.67316892775123405</v>
      </c>
      <c r="L3269">
        <v>0.83954537348011504</v>
      </c>
      <c r="M3269">
        <v>55.884862654508296</v>
      </c>
      <c r="N3269">
        <v>1.1529674899290301</v>
      </c>
      <c r="O3269">
        <v>76.923076923076806</v>
      </c>
      <c r="P3269">
        <v>30</v>
      </c>
      <c r="Q3269">
        <v>-1.2229584722672E-2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D3270" t="s">
        <v>1489</v>
      </c>
      <c r="E3270">
        <v>55.754286499999999</v>
      </c>
      <c r="F3270">
        <v>26.85</v>
      </c>
      <c r="G3270">
        <v>-34.541624923690101</v>
      </c>
      <c r="H3270">
        <v>-3.2943268769295999</v>
      </c>
      <c r="I3270">
        <v>-20.0894105075784</v>
      </c>
      <c r="J3270">
        <v>-3.2086548918073001</v>
      </c>
      <c r="K3270">
        <v>27.0425930428929</v>
      </c>
      <c r="L3270">
        <v>29.268202555765601</v>
      </c>
      <c r="M3270">
        <v>51.524680532468999</v>
      </c>
      <c r="N3270">
        <v>2.75333737864077</v>
      </c>
      <c r="O3270">
        <v>74.674115456238297</v>
      </c>
      <c r="P3270">
        <v>11.6424116424116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D3271" t="s">
        <v>230</v>
      </c>
      <c r="E3271">
        <v>55.668563548000002</v>
      </c>
      <c r="F3271">
        <v>50.91</v>
      </c>
      <c r="G3271">
        <v>-18.1459914560334</v>
      </c>
      <c r="H3271">
        <v>7.7558767636655297</v>
      </c>
      <c r="I3271">
        <v>21.109902139323399</v>
      </c>
      <c r="J3271">
        <v>13.1009499174012</v>
      </c>
      <c r="K3271">
        <v>46.415520313119103</v>
      </c>
      <c r="L3271">
        <v>45.763876473763702</v>
      </c>
      <c r="M3271">
        <v>70.631206048683396</v>
      </c>
      <c r="N3271">
        <v>2.2633973660263398</v>
      </c>
      <c r="O3271">
        <v>17.4621881752111</v>
      </c>
      <c r="P3271">
        <v>45.540308747855903</v>
      </c>
      <c r="Q3271">
        <v>-6.3614278277615996E-2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D3272" t="s">
        <v>1152</v>
      </c>
      <c r="E3272">
        <v>55.606166844000001</v>
      </c>
      <c r="F3272">
        <v>98.16</v>
      </c>
      <c r="G3272">
        <v>-34.145937824381903</v>
      </c>
      <c r="H3272">
        <v>-7.8809199126712803</v>
      </c>
      <c r="I3272">
        <v>-20.855980186306901</v>
      </c>
      <c r="J3272">
        <v>1.4906394961152301</v>
      </c>
      <c r="K3272">
        <v>94.968204143066103</v>
      </c>
      <c r="L3272">
        <v>104.736137077591</v>
      </c>
      <c r="M3272">
        <v>48.383165863166099</v>
      </c>
      <c r="N3272">
        <v>2.19083142001177</v>
      </c>
      <c r="O3272">
        <v>58.312958435207797</v>
      </c>
      <c r="P3272">
        <v>15.3466509988249</v>
      </c>
      <c r="Q3272">
        <v>3.2848969094671998E-2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D3273" t="s">
        <v>480</v>
      </c>
      <c r="E3273">
        <v>55.457065649999997</v>
      </c>
      <c r="F3273">
        <v>48.79</v>
      </c>
      <c r="G3273">
        <v>-72.967156057540393</v>
      </c>
      <c r="H3273">
        <v>-11.842501946524401</v>
      </c>
      <c r="I3273">
        <v>-42.904934865272999</v>
      </c>
      <c r="J3273">
        <v>-16.431077675601902</v>
      </c>
      <c r="K3273">
        <v>50.062441986298502</v>
      </c>
      <c r="L3273">
        <v>62.2895098926193</v>
      </c>
      <c r="M3273">
        <v>37.554798495790997</v>
      </c>
      <c r="N3273">
        <v>1.1321842933822599</v>
      </c>
      <c r="O3273">
        <v>96.761631481861002</v>
      </c>
      <c r="P3273">
        <v>16.722488038277501</v>
      </c>
      <c r="Q3273">
        <v>8.0590915402979999E-3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D3274" t="s">
        <v>129</v>
      </c>
      <c r="E3274">
        <v>55.456426499999999</v>
      </c>
      <c r="F3274">
        <v>3.92</v>
      </c>
      <c r="G3274">
        <v>0.73851089973942396</v>
      </c>
      <c r="H3274">
        <v>-10.0308747455529</v>
      </c>
      <c r="I3274">
        <v>-26.651279401197801</v>
      </c>
      <c r="J3274">
        <v>-4.9680228093212602</v>
      </c>
      <c r="K3274">
        <v>3.98641369103823</v>
      </c>
      <c r="L3274">
        <v>4.2952020521071903</v>
      </c>
      <c r="M3274">
        <v>48.453779280292402</v>
      </c>
      <c r="N3274">
        <v>0.89835075125967001</v>
      </c>
      <c r="O3274">
        <v>47.959183673469298</v>
      </c>
      <c r="Q3274">
        <v>7.8364770883496998E-2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D3275" t="s">
        <v>126</v>
      </c>
      <c r="E3275">
        <v>55.380197263999897</v>
      </c>
      <c r="F3275">
        <v>49.79</v>
      </c>
      <c r="G3275">
        <v>406.80026698046998</v>
      </c>
      <c r="H3275">
        <v>38.272963477904199</v>
      </c>
      <c r="I3275">
        <v>138.997444526772</v>
      </c>
      <c r="J3275">
        <v>5.7137213787715897</v>
      </c>
      <c r="K3275">
        <v>34.180002998731297</v>
      </c>
      <c r="L3275">
        <v>22.5762340502245</v>
      </c>
      <c r="M3275">
        <v>99.992550868955703</v>
      </c>
      <c r="N3275">
        <v>1.3347585334733201</v>
      </c>
      <c r="O3275">
        <v>0</v>
      </c>
      <c r="P3275">
        <v>492.73809523809501</v>
      </c>
      <c r="Q3275">
        <v>0.115303859920142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67</v>
      </c>
      <c r="E3276">
        <v>55.216163999999999</v>
      </c>
      <c r="F3276">
        <v>20.48</v>
      </c>
      <c r="G3276">
        <v>-8.7725920884721909</v>
      </c>
      <c r="H3276">
        <v>-28.130903908574201</v>
      </c>
      <c r="I3276">
        <v>-48.033767880460502</v>
      </c>
      <c r="J3276">
        <v>-2.28673318118248</v>
      </c>
      <c r="K3276">
        <v>20.7026816208441</v>
      </c>
      <c r="L3276">
        <v>21.103771492474301</v>
      </c>
      <c r="M3276">
        <v>66.913029405751701</v>
      </c>
      <c r="N3276">
        <v>0.87559224081221798</v>
      </c>
      <c r="O3276">
        <v>74.31640625</v>
      </c>
      <c r="P3276">
        <v>20.470588235294102</v>
      </c>
      <c r="Q3276">
        <v>0.13190347644206399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230</v>
      </c>
      <c r="E3277">
        <v>55.210577000000001</v>
      </c>
      <c r="F3277">
        <v>53</v>
      </c>
      <c r="G3277">
        <v>93.295162459323507</v>
      </c>
      <c r="H3277">
        <v>-7.2562356997274504</v>
      </c>
      <c r="I3277">
        <v>12.879421030919501</v>
      </c>
      <c r="K3277">
        <v>53.706138190125102</v>
      </c>
      <c r="L3277">
        <v>38.513103008389599</v>
      </c>
      <c r="M3277">
        <v>19.721633824694301</v>
      </c>
      <c r="N3277">
        <v>4.5592705167173203E-2</v>
      </c>
      <c r="O3277">
        <v>50.943396226415103</v>
      </c>
      <c r="P3277">
        <v>218.31831831831801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D3278" t="s">
        <v>184</v>
      </c>
      <c r="E3278">
        <v>55.193235870000002</v>
      </c>
      <c r="F3278">
        <v>57.86</v>
      </c>
      <c r="G3278">
        <v>-22.169794916872199</v>
      </c>
      <c r="H3278">
        <v>-12.9337875446595</v>
      </c>
      <c r="I3278">
        <v>-29.6654763334036</v>
      </c>
      <c r="J3278">
        <v>-4.2238193336686596</v>
      </c>
      <c r="K3278">
        <v>60.258008686618403</v>
      </c>
      <c r="L3278">
        <v>63.220980570026498</v>
      </c>
      <c r="M3278">
        <v>23.7786064700209</v>
      </c>
      <c r="N3278">
        <v>1.1284465669659201</v>
      </c>
      <c r="O3278">
        <v>46.906325613549903</v>
      </c>
      <c r="P3278">
        <v>18.081632653061199</v>
      </c>
      <c r="Q3278">
        <v>-2.5327669017688001E-2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705</v>
      </c>
      <c r="E3279">
        <v>54.986265107999998</v>
      </c>
      <c r="F3279">
        <v>390.48</v>
      </c>
      <c r="G3279">
        <v>1.4595326018455701</v>
      </c>
      <c r="H3279">
        <v>2.2123262309127001</v>
      </c>
      <c r="I3279">
        <v>-6.8104690852703902</v>
      </c>
      <c r="J3279">
        <v>0.55331497913031602</v>
      </c>
      <c r="K3279">
        <v>365.35521764054499</v>
      </c>
      <c r="L3279">
        <v>357.177426380535</v>
      </c>
      <c r="M3279">
        <v>51.557362812998498</v>
      </c>
      <c r="N3279">
        <v>0.49883088262826802</v>
      </c>
      <c r="O3279">
        <v>3.7876459741856099</v>
      </c>
      <c r="P3279">
        <v>30.16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E3280">
        <v>54.97594436</v>
      </c>
      <c r="F3280">
        <v>15.79</v>
      </c>
      <c r="G3280">
        <v>31.089281313296102</v>
      </c>
      <c r="H3280">
        <v>11.3201946336854</v>
      </c>
      <c r="I3280">
        <v>35.931366260217501</v>
      </c>
      <c r="J3280">
        <v>15.901473185117901</v>
      </c>
      <c r="K3280">
        <v>13.080719847762399</v>
      </c>
      <c r="L3280">
        <v>11.930371600932601</v>
      </c>
      <c r="M3280">
        <v>83.684846372557402</v>
      </c>
      <c r="N3280">
        <v>1.22620092421703</v>
      </c>
      <c r="O3280">
        <v>1.3299556681444</v>
      </c>
      <c r="P3280">
        <v>70.702702702702695</v>
      </c>
      <c r="Q3280">
        <v>6.9157059759828998E-2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E3281">
        <v>54.931130099999997</v>
      </c>
      <c r="F3281">
        <v>65.48</v>
      </c>
      <c r="G3281">
        <v>58.945668442086102</v>
      </c>
      <c r="H3281">
        <v>5.0478530924774203</v>
      </c>
      <c r="I3281">
        <v>-0.79084726759241497</v>
      </c>
      <c r="J3281">
        <v>5.0478495274631898</v>
      </c>
      <c r="K3281">
        <v>60.6571156441276</v>
      </c>
      <c r="L3281">
        <v>57.397043769599101</v>
      </c>
      <c r="M3281">
        <v>62.593530209266298</v>
      </c>
      <c r="N3281">
        <v>1.13729919889034</v>
      </c>
      <c r="O3281">
        <v>22.8619425778863</v>
      </c>
      <c r="P3281">
        <v>96.341829085457206</v>
      </c>
      <c r="Q3281">
        <v>3.1781182806765E-2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140</v>
      </c>
      <c r="E3282">
        <v>54.899446601999998</v>
      </c>
      <c r="F3282">
        <v>45.5</v>
      </c>
      <c r="G3282">
        <v>22.302512830605998</v>
      </c>
      <c r="H3282">
        <v>3.2639132551174002</v>
      </c>
      <c r="I3282">
        <v>16.498625722141799</v>
      </c>
      <c r="J3282">
        <v>-2.4866332311574801</v>
      </c>
      <c r="K3282">
        <v>42.567215108563097</v>
      </c>
      <c r="L3282">
        <v>39.730454348792897</v>
      </c>
      <c r="M3282">
        <v>69.721086429894299</v>
      </c>
      <c r="N3282">
        <v>0.71305951522546995</v>
      </c>
      <c r="O3282">
        <v>17.1428571428571</v>
      </c>
      <c r="P3282">
        <v>51.6666666666666</v>
      </c>
      <c r="Q3282">
        <v>3.5728563881605002E-2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143</v>
      </c>
      <c r="E3283">
        <v>54.6</v>
      </c>
      <c r="F3283">
        <v>264.95</v>
      </c>
      <c r="G3283">
        <v>-69.639027929412293</v>
      </c>
      <c r="H3283">
        <v>-12.3157251936686</v>
      </c>
      <c r="I3283">
        <v>-43.068675448903001</v>
      </c>
      <c r="J3283">
        <v>-1.10234779540002</v>
      </c>
      <c r="K3283">
        <v>311.07674975196699</v>
      </c>
      <c r="M3283">
        <v>37.912091059117202</v>
      </c>
      <c r="N3283">
        <v>0.57024793388429695</v>
      </c>
      <c r="O3283">
        <v>88.7148518588412</v>
      </c>
      <c r="P3283">
        <v>7.24549686298319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E3284">
        <v>54.554893800000002</v>
      </c>
      <c r="F3284">
        <v>88.9</v>
      </c>
      <c r="G3284">
        <v>616.97695647604496</v>
      </c>
      <c r="H3284">
        <v>-9.0074252605650003</v>
      </c>
      <c r="I3284">
        <v>73.832513340793497</v>
      </c>
      <c r="J3284">
        <v>5.2417885817713703</v>
      </c>
      <c r="K3284">
        <v>84.804132884658102</v>
      </c>
      <c r="L3284">
        <v>61.496227096619499</v>
      </c>
      <c r="M3284">
        <v>50.685210387817399</v>
      </c>
      <c r="N3284">
        <v>0.74950132636903899</v>
      </c>
      <c r="O3284">
        <v>11.698537682789601</v>
      </c>
      <c r="P3284">
        <v>681.19507908611604</v>
      </c>
      <c r="Q3284">
        <v>0.223190756086738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D3285" t="s">
        <v>659</v>
      </c>
      <c r="E3285">
        <v>54.438283679999998</v>
      </c>
      <c r="F3285">
        <v>40.26</v>
      </c>
      <c r="G3285">
        <v>40.650534360149898</v>
      </c>
      <c r="H3285">
        <v>-19.5461726521552</v>
      </c>
      <c r="I3285">
        <v>-5.4215551942614297</v>
      </c>
      <c r="J3285">
        <v>-8.5309739546113992</v>
      </c>
      <c r="K3285">
        <v>43.400875478631001</v>
      </c>
      <c r="L3285">
        <v>38.302224023253999</v>
      </c>
      <c r="M3285">
        <v>32.193155673664499</v>
      </c>
      <c r="N3285">
        <v>0.31347199483598198</v>
      </c>
      <c r="O3285">
        <v>50.372578241430702</v>
      </c>
      <c r="P3285">
        <v>101.299999999999</v>
      </c>
      <c r="Q3285">
        <v>8.7940670892055997E-2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D3286" t="s">
        <v>92</v>
      </c>
      <c r="E3286">
        <v>54.413699999999999</v>
      </c>
      <c r="F3286">
        <v>3</v>
      </c>
      <c r="G3286">
        <v>-47.271543561927899</v>
      </c>
      <c r="H3286">
        <v>-30.679022893700999</v>
      </c>
      <c r="I3286">
        <v>-34.029277746938099</v>
      </c>
      <c r="J3286">
        <v>-11.427030582150801</v>
      </c>
      <c r="K3286">
        <v>3.4610600403951901</v>
      </c>
      <c r="L3286">
        <v>3.9802961122076601</v>
      </c>
      <c r="M3286">
        <v>27.223626699870699</v>
      </c>
      <c r="N3286">
        <v>3.1804663308502801</v>
      </c>
      <c r="O3286">
        <v>151.666666666666</v>
      </c>
      <c r="P3286">
        <v>11.111111111111001</v>
      </c>
      <c r="Q3286">
        <v>-3.1179431028741E-2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D3287" t="s">
        <v>278</v>
      </c>
      <c r="E3287">
        <v>54.406855299999997</v>
      </c>
      <c r="F3287">
        <v>27.25</v>
      </c>
      <c r="G3287">
        <v>16.5845481270619</v>
      </c>
      <c r="H3287">
        <v>5.7685271408054701</v>
      </c>
      <c r="I3287">
        <v>21.974474598277599</v>
      </c>
      <c r="J3287">
        <v>-25.203592958894198</v>
      </c>
      <c r="K3287">
        <v>27.170306186516001</v>
      </c>
      <c r="L3287">
        <v>23.5059902105526</v>
      </c>
      <c r="M3287">
        <v>36.705905802654399</v>
      </c>
      <c r="N3287">
        <v>1.43753456803672</v>
      </c>
      <c r="O3287">
        <v>43.412844036697201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D3288" t="s">
        <v>347</v>
      </c>
      <c r="E3288">
        <v>54.177209609999998</v>
      </c>
      <c r="F3288">
        <v>34.049999999999997</v>
      </c>
      <c r="G3288">
        <v>40.442563599801503</v>
      </c>
      <c r="H3288">
        <v>3.1075268139012402</v>
      </c>
      <c r="I3288">
        <v>101.86014532998399</v>
      </c>
      <c r="J3288">
        <v>-15.143100546873701</v>
      </c>
      <c r="K3288">
        <v>35.674281910115297</v>
      </c>
      <c r="L3288">
        <v>32.615874404297898</v>
      </c>
      <c r="M3288">
        <v>39.751454255677999</v>
      </c>
      <c r="N3288">
        <v>1.2458379847595</v>
      </c>
      <c r="O3288">
        <v>80.1762114537445</v>
      </c>
      <c r="P3288">
        <v>126.245847176079</v>
      </c>
      <c r="Q3288">
        <v>0.141812874978096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D3289" t="s">
        <v>67</v>
      </c>
      <c r="E3289">
        <v>54.167629341999998</v>
      </c>
      <c r="F3289">
        <v>31.3</v>
      </c>
      <c r="G3289">
        <v>312.66224813656902</v>
      </c>
      <c r="H3289">
        <v>-6.3423597321167904</v>
      </c>
      <c r="I3289">
        <v>75.579230550485505</v>
      </c>
      <c r="J3289">
        <v>-10.203396236937801</v>
      </c>
      <c r="K3289">
        <v>30.024092727264399</v>
      </c>
      <c r="L3289">
        <v>20.866655789819902</v>
      </c>
      <c r="M3289">
        <v>25.121877553016301</v>
      </c>
      <c r="N3289">
        <v>3.1812578206334701</v>
      </c>
      <c r="O3289">
        <v>21.086261980830599</v>
      </c>
      <c r="P3289">
        <v>383.77125193199299</v>
      </c>
      <c r="Q3289">
        <v>6.4161628456231995E-2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E3290">
        <v>54.149819200000003</v>
      </c>
      <c r="F3290">
        <v>1.04</v>
      </c>
      <c r="G3290">
        <v>32.748436458051998</v>
      </c>
      <c r="H3290">
        <v>-10.7716154862936</v>
      </c>
      <c r="I3290">
        <v>-2.6190213366816901</v>
      </c>
      <c r="J3290">
        <v>-3.4390141835384398</v>
      </c>
      <c r="K3290">
        <v>0.99303396692826096</v>
      </c>
      <c r="L3290">
        <v>0.92936419534685499</v>
      </c>
      <c r="M3290">
        <v>50.341529085659403</v>
      </c>
      <c r="N3290">
        <v>1.67261934470636</v>
      </c>
      <c r="O3290">
        <v>48.076923076923002</v>
      </c>
      <c r="P3290">
        <v>73.3333333333333</v>
      </c>
      <c r="Q3290">
        <v>2.0560552857545E-2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D3291" t="s">
        <v>378</v>
      </c>
      <c r="E3291">
        <v>54.112200000000001</v>
      </c>
      <c r="F3291">
        <v>150</v>
      </c>
      <c r="G3291">
        <v>1.56733923537658</v>
      </c>
      <c r="H3291">
        <v>-0.72264414699977197</v>
      </c>
      <c r="I3291">
        <v>-34.810222690319598</v>
      </c>
      <c r="J3291">
        <v>-2.5532554829895902</v>
      </c>
      <c r="K3291">
        <v>151.547631765001</v>
      </c>
      <c r="L3291">
        <v>152.94622143603399</v>
      </c>
      <c r="M3291">
        <v>49.984736385640701</v>
      </c>
      <c r="N3291">
        <v>1.5050263218750399</v>
      </c>
      <c r="O3291">
        <v>68.6666666666666</v>
      </c>
      <c r="P3291">
        <v>36.487716105550398</v>
      </c>
      <c r="Q3291">
        <v>7.1962026004652999E-2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E3292">
        <v>54.058446017999998</v>
      </c>
      <c r="F3292">
        <v>49.85</v>
      </c>
      <c r="G3292">
        <v>25.806654835419401</v>
      </c>
      <c r="H3292">
        <v>-11.964333628164299</v>
      </c>
      <c r="I3292">
        <v>-13.015223039366701</v>
      </c>
      <c r="J3292">
        <v>-5.3712486157728696</v>
      </c>
      <c r="K3292">
        <v>52.965442135597897</v>
      </c>
      <c r="L3292">
        <v>50.966297027224499</v>
      </c>
      <c r="M3292">
        <v>38.777370087949798</v>
      </c>
      <c r="N3292">
        <v>0.77955270341214</v>
      </c>
      <c r="O3292">
        <v>41.785356068204599</v>
      </c>
      <c r="P3292">
        <v>65.285145888594101</v>
      </c>
      <c r="Q3292">
        <v>0.136380251342095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D3293" t="s">
        <v>542</v>
      </c>
      <c r="E3293">
        <v>54.014167872000002</v>
      </c>
      <c r="F3293">
        <v>57.86</v>
      </c>
      <c r="G3293">
        <v>-15.608439777035301</v>
      </c>
      <c r="H3293">
        <v>-4.8166028820664</v>
      </c>
      <c r="I3293">
        <v>-40.175596260229099</v>
      </c>
      <c r="J3293">
        <v>-8.8175684829560392</v>
      </c>
      <c r="K3293">
        <v>57.268415557734102</v>
      </c>
      <c r="L3293">
        <v>58.143180301108004</v>
      </c>
      <c r="M3293">
        <v>46.130495765034603</v>
      </c>
      <c r="N3293">
        <v>0.82708943003693802</v>
      </c>
      <c r="O3293">
        <v>53.646733494642199</v>
      </c>
      <c r="P3293">
        <v>24.1630901287553</v>
      </c>
      <c r="Q3293">
        <v>-1.8867970840266E-2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D3294" t="s">
        <v>67</v>
      </c>
      <c r="E3294">
        <v>53.890658924999997</v>
      </c>
      <c r="F3294">
        <v>53.22</v>
      </c>
      <c r="G3294">
        <v>-62.640389876864901</v>
      </c>
      <c r="H3294">
        <v>-4.2794502441284301</v>
      </c>
      <c r="I3294">
        <v>-27.9128789327705</v>
      </c>
      <c r="J3294">
        <v>-4.6107863166729501</v>
      </c>
      <c r="K3294">
        <v>56.533727922461502</v>
      </c>
      <c r="L3294">
        <v>63.099397060920303</v>
      </c>
      <c r="M3294">
        <v>38.3646611854574</v>
      </c>
      <c r="N3294">
        <v>0.94474881425121304</v>
      </c>
      <c r="O3294">
        <v>86.959789552799705</v>
      </c>
      <c r="P3294">
        <v>8.6122448979591706</v>
      </c>
      <c r="Q3294">
        <v>7.8554014916239999E-3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613</v>
      </c>
      <c r="E3295">
        <v>53.860831470000001</v>
      </c>
      <c r="F3295">
        <v>33.32</v>
      </c>
      <c r="G3295">
        <v>36.823483362367199</v>
      </c>
      <c r="H3295">
        <v>-3.9152024229840601</v>
      </c>
      <c r="I3295">
        <v>21.7966493140487</v>
      </c>
      <c r="J3295">
        <v>-2.3271944556472799</v>
      </c>
      <c r="K3295">
        <v>31.468766983666601</v>
      </c>
      <c r="L3295">
        <v>28.490098173893699</v>
      </c>
      <c r="M3295">
        <v>48.034290213708601</v>
      </c>
      <c r="N3295">
        <v>0.523414755897466</v>
      </c>
      <c r="O3295">
        <v>16.4465786314525</v>
      </c>
      <c r="P3295">
        <v>80.108108108108098</v>
      </c>
      <c r="Q3295">
        <v>5.5203247024426E-2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E3296">
        <v>53.819633250000003</v>
      </c>
      <c r="F3296">
        <v>54.75</v>
      </c>
      <c r="G3296">
        <v>63.7332647785205</v>
      </c>
      <c r="H3296">
        <v>20.4949959527315</v>
      </c>
      <c r="I3296">
        <v>36.661557435673799</v>
      </c>
      <c r="J3296">
        <v>19.018027221572201</v>
      </c>
      <c r="K3296">
        <v>36.766674018738001</v>
      </c>
      <c r="L3296">
        <v>24.195094436706299</v>
      </c>
      <c r="M3296">
        <v>99.9999999999973</v>
      </c>
      <c r="N3296">
        <v>1.1339407609663399</v>
      </c>
      <c r="O3296">
        <v>0</v>
      </c>
      <c r="P3296">
        <v>144.31057563587601</v>
      </c>
      <c r="Q3296">
        <v>0.237296795184047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E3297">
        <v>53.818495259999999</v>
      </c>
      <c r="F3297">
        <v>162.19999999999999</v>
      </c>
      <c r="G3297">
        <v>76.405278058818894</v>
      </c>
      <c r="H3297">
        <v>16.7488821105397</v>
      </c>
      <c r="I3297">
        <v>30.8308621132017</v>
      </c>
      <c r="J3297">
        <v>22.282597538073201</v>
      </c>
      <c r="K3297">
        <v>122.79147366263101</v>
      </c>
      <c r="L3297">
        <v>95.662876132461193</v>
      </c>
      <c r="M3297">
        <v>82.398367242207698</v>
      </c>
      <c r="N3297">
        <v>1.15243902439024</v>
      </c>
      <c r="O3297">
        <v>9.4327990135634998</v>
      </c>
      <c r="P3297">
        <v>141.01040118870699</v>
      </c>
      <c r="Q3297">
        <v>0.16631459369186499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D3298" t="s">
        <v>705</v>
      </c>
      <c r="E3298">
        <v>53.792091599999999</v>
      </c>
      <c r="F3298">
        <v>892.87</v>
      </c>
      <c r="G3298">
        <v>-2.6778641584001801</v>
      </c>
      <c r="H3298">
        <v>-2.3751151724204802</v>
      </c>
      <c r="I3298">
        <v>-0.37063241545426501</v>
      </c>
      <c r="J3298">
        <v>-1.31309270100201E-2</v>
      </c>
      <c r="K3298">
        <v>848.836818687098</v>
      </c>
      <c r="L3298">
        <v>799.53288061422597</v>
      </c>
      <c r="M3298">
        <v>58.819350865168801</v>
      </c>
      <c r="N3298">
        <v>0.51803998223977199</v>
      </c>
      <c r="O3298">
        <v>6.2864694748395502</v>
      </c>
      <c r="P3298">
        <v>26.810112199971499</v>
      </c>
      <c r="Q3298">
        <v>1.3226938830403E-2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381</v>
      </c>
      <c r="E3299">
        <v>53.780999999999999</v>
      </c>
      <c r="F3299">
        <v>31.02</v>
      </c>
      <c r="G3299">
        <v>141.24042639582501</v>
      </c>
      <c r="H3299">
        <v>-3.71009436391211</v>
      </c>
      <c r="I3299">
        <v>54.929998271161402</v>
      </c>
      <c r="J3299">
        <v>7.0389412684718602</v>
      </c>
      <c r="K3299">
        <v>28.629262790304601</v>
      </c>
      <c r="L3299">
        <v>24.4164458019672</v>
      </c>
      <c r="M3299">
        <v>69.089738521175306</v>
      </c>
      <c r="N3299">
        <v>0.49570189252622199</v>
      </c>
      <c r="O3299">
        <v>25.6931012250161</v>
      </c>
      <c r="P3299">
        <v>182.25659690627799</v>
      </c>
      <c r="Q3299">
        <v>8.1126290276751001E-2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D3300" t="s">
        <v>480</v>
      </c>
      <c r="E3300">
        <v>53.761074000000001</v>
      </c>
      <c r="F3300">
        <v>127.35</v>
      </c>
      <c r="G3300">
        <v>110.12023132984601</v>
      </c>
      <c r="H3300">
        <v>-2.2530969677751602</v>
      </c>
      <c r="I3300">
        <v>162.037999027734</v>
      </c>
      <c r="K3300">
        <v>72.929201290160904</v>
      </c>
      <c r="M3300">
        <v>99.999999999087606</v>
      </c>
      <c r="N3300">
        <v>2.0357142857142798</v>
      </c>
      <c r="O3300">
        <v>2.7483313702394798</v>
      </c>
      <c r="P3300">
        <v>240.96385542168599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E3301">
        <v>53.739269999999998</v>
      </c>
      <c r="F3301">
        <v>65.900000000000006</v>
      </c>
      <c r="G3301">
        <v>-40.284012037191303</v>
      </c>
      <c r="H3301">
        <v>0.80990172223317702</v>
      </c>
      <c r="I3301">
        <v>-27.850210912133502</v>
      </c>
      <c r="J3301">
        <v>-5.0834074247058698</v>
      </c>
      <c r="K3301">
        <v>62.103516674170699</v>
      </c>
      <c r="L3301">
        <v>70.546472736006294</v>
      </c>
      <c r="M3301">
        <v>50.704974002554799</v>
      </c>
      <c r="N3301">
        <v>1.0803734436888199</v>
      </c>
      <c r="O3301">
        <v>50.728376327769297</v>
      </c>
      <c r="P3301">
        <v>41.568206229860301</v>
      </c>
      <c r="Q3301">
        <v>0.105845084550427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324</v>
      </c>
      <c r="E3302">
        <v>53.737102944</v>
      </c>
      <c r="F3302">
        <v>32.82</v>
      </c>
      <c r="G3302">
        <v>18.868395793870398</v>
      </c>
      <c r="H3302">
        <v>-17.530744882169198</v>
      </c>
      <c r="I3302">
        <v>-6.2633594547040303</v>
      </c>
      <c r="J3302">
        <v>-4.8719543320749201</v>
      </c>
      <c r="K3302">
        <v>34.898622110779002</v>
      </c>
      <c r="L3302">
        <v>32.654876775576703</v>
      </c>
      <c r="M3302">
        <v>25.370526189249102</v>
      </c>
      <c r="N3302">
        <v>0.186470463393555</v>
      </c>
      <c r="O3302">
        <v>47.471054235222397</v>
      </c>
      <c r="P3302">
        <v>62.878411910669897</v>
      </c>
      <c r="Q3302">
        <v>5.5076511441121002E-2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D3303" t="s">
        <v>391</v>
      </c>
      <c r="E3303">
        <v>53.46</v>
      </c>
      <c r="F3303">
        <v>5.83</v>
      </c>
      <c r="G3303">
        <v>59.955687805430799</v>
      </c>
      <c r="H3303">
        <v>27.524233232515702</v>
      </c>
      <c r="I3303">
        <v>79.986509958805897</v>
      </c>
      <c r="J3303">
        <v>-6.3701283767885402</v>
      </c>
      <c r="K3303">
        <v>4.7541757954875798</v>
      </c>
      <c r="L3303">
        <v>3.7761813143306</v>
      </c>
      <c r="M3303">
        <v>64.880686997944096</v>
      </c>
      <c r="N3303">
        <v>3.5830360431521999</v>
      </c>
      <c r="O3303">
        <v>11.949685534591101</v>
      </c>
      <c r="P3303">
        <v>149.85714285714201</v>
      </c>
      <c r="Q3303">
        <v>9.2721944704708001E-2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197</v>
      </c>
      <c r="E3304">
        <v>53.442683559999999</v>
      </c>
      <c r="F3304">
        <v>36.51</v>
      </c>
      <c r="G3304">
        <v>38.894652730508199</v>
      </c>
      <c r="H3304">
        <v>-12.3851478473215</v>
      </c>
      <c r="I3304">
        <v>35.851022893314202</v>
      </c>
      <c r="J3304">
        <v>-0.85994450769458197</v>
      </c>
      <c r="K3304">
        <v>36.828499617073497</v>
      </c>
      <c r="L3304">
        <v>31.691436744147399</v>
      </c>
      <c r="M3304">
        <v>52.4991660640448</v>
      </c>
      <c r="N3304">
        <v>1.06797929974359</v>
      </c>
      <c r="O3304">
        <v>27.252807450013702</v>
      </c>
      <c r="P3304">
        <v>109.827586206896</v>
      </c>
      <c r="Q3304">
        <v>9.0062754898910996E-2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324</v>
      </c>
      <c r="E3305">
        <v>53.380235999999996</v>
      </c>
      <c r="F3305">
        <v>111.35</v>
      </c>
      <c r="G3305">
        <v>26.570814845528901</v>
      </c>
      <c r="H3305">
        <v>-13.1324279116222</v>
      </c>
      <c r="I3305">
        <v>-25.298508516168798</v>
      </c>
      <c r="J3305">
        <v>5.6857293245631597</v>
      </c>
      <c r="K3305">
        <v>111.274039086706</v>
      </c>
      <c r="L3305">
        <v>110.311318131221</v>
      </c>
      <c r="M3305">
        <v>62.149152386454602</v>
      </c>
      <c r="N3305">
        <v>0.63083477750625505</v>
      </c>
      <c r="O3305">
        <v>62.550516389762002</v>
      </c>
      <c r="P3305">
        <v>59.071428571428498</v>
      </c>
      <c r="Q3305">
        <v>5.6495283862892001E-2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391</v>
      </c>
      <c r="E3306">
        <v>53.136323695000002</v>
      </c>
      <c r="F3306">
        <v>0.89</v>
      </c>
      <c r="G3306">
        <v>-42.535531910028404</v>
      </c>
      <c r="H3306">
        <v>6.6820882174100102</v>
      </c>
      <c r="I3306">
        <v>-3.7234390073644299</v>
      </c>
      <c r="J3306">
        <v>11.2633667688425</v>
      </c>
      <c r="K3306">
        <v>0.81711335307901201</v>
      </c>
      <c r="L3306">
        <v>0.84719526359553399</v>
      </c>
      <c r="M3306">
        <v>84.494267180378699</v>
      </c>
      <c r="N3306">
        <v>1.7628890483311499</v>
      </c>
      <c r="O3306">
        <v>51.685393258426899</v>
      </c>
      <c r="P3306">
        <v>34.848484848484802</v>
      </c>
      <c r="Q3306">
        <v>0.11113293569259999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D3307" t="s">
        <v>119</v>
      </c>
      <c r="E3307">
        <v>53.097964040000001</v>
      </c>
      <c r="F3307">
        <v>2.2000000000000002</v>
      </c>
      <c r="G3307">
        <v>-5.5931859894901201</v>
      </c>
      <c r="H3307">
        <v>-1.87035303188851</v>
      </c>
      <c r="I3307">
        <v>-12.2495918825592</v>
      </c>
      <c r="J3307">
        <v>1.0670674632677399</v>
      </c>
      <c r="K3307">
        <v>2.80531640952095</v>
      </c>
      <c r="L3307">
        <v>2.8492677430408602</v>
      </c>
      <c r="M3307">
        <v>15.3874106226971</v>
      </c>
      <c r="N3307">
        <v>1</v>
      </c>
      <c r="Q3307">
        <v>-0.13535727796024799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480</v>
      </c>
      <c r="E3308">
        <v>52.996580000000002</v>
      </c>
      <c r="F3308">
        <v>120.25</v>
      </c>
      <c r="G3308">
        <v>64.4054750716124</v>
      </c>
      <c r="H3308">
        <v>-7.06791178258998</v>
      </c>
      <c r="I3308">
        <v>-24.1918929095532</v>
      </c>
      <c r="K3308">
        <v>101.614352436579</v>
      </c>
      <c r="L3308">
        <v>65.979273510552801</v>
      </c>
      <c r="M3308">
        <v>99.464893626018295</v>
      </c>
      <c r="N3308">
        <v>0.33333333333333298</v>
      </c>
      <c r="O3308">
        <v>15.2598752598752</v>
      </c>
      <c r="P3308">
        <v>90.118577075098798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197</v>
      </c>
      <c r="E3309">
        <v>52.894299214999997</v>
      </c>
      <c r="F3309">
        <v>88</v>
      </c>
      <c r="G3309">
        <v>-22.1836902387804</v>
      </c>
      <c r="H3309">
        <v>-7.06791178258998</v>
      </c>
      <c r="I3309">
        <v>-41.661016087337799</v>
      </c>
      <c r="K3309">
        <v>101.044616469929</v>
      </c>
      <c r="L3309">
        <v>65.477697596545994</v>
      </c>
      <c r="M3309">
        <v>35.154662891003902</v>
      </c>
      <c r="N3309">
        <v>0.65517241379310298</v>
      </c>
      <c r="O3309">
        <v>60.454545454545404</v>
      </c>
      <c r="P3309">
        <v>5.8965102286401896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1489</v>
      </c>
      <c r="E3310">
        <v>52.884125099999999</v>
      </c>
      <c r="F3310">
        <v>10.09</v>
      </c>
      <c r="G3310">
        <v>-88.623386467381295</v>
      </c>
      <c r="H3310">
        <v>-8.9161608098273195</v>
      </c>
      <c r="I3310">
        <v>-39.896016641846003</v>
      </c>
      <c r="J3310">
        <v>-7.9224345432474603</v>
      </c>
      <c r="K3310">
        <v>10.6047464332856</v>
      </c>
      <c r="L3310">
        <v>15.5211504308109</v>
      </c>
      <c r="M3310">
        <v>44.719947000776401</v>
      </c>
      <c r="N3310">
        <v>2.8750907512617698</v>
      </c>
      <c r="O3310">
        <v>187.41328047571801</v>
      </c>
      <c r="P3310">
        <v>12.737430167597701</v>
      </c>
      <c r="Q3310">
        <v>0.21520443789652299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46</v>
      </c>
      <c r="E3311">
        <v>52.874699999999997</v>
      </c>
      <c r="F3311">
        <v>73.489999999999995</v>
      </c>
      <c r="G3311">
        <v>3.03602203295369</v>
      </c>
      <c r="H3311">
        <v>-7.8887052162425002</v>
      </c>
      <c r="I3311">
        <v>-16.016299896729901</v>
      </c>
      <c r="J3311">
        <v>-7.5913452730423101</v>
      </c>
      <c r="K3311">
        <v>78.468571462845304</v>
      </c>
      <c r="L3311">
        <v>77.241585041609895</v>
      </c>
      <c r="M3311">
        <v>42.708382615024</v>
      </c>
      <c r="N3311">
        <v>0.64795766106777497</v>
      </c>
      <c r="O3311">
        <v>51.040957953463</v>
      </c>
      <c r="P3311">
        <v>61.162280701754298</v>
      </c>
      <c r="Q3311">
        <v>6.3853256631305005E-2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613</v>
      </c>
      <c r="E3312">
        <v>52.857298889999903</v>
      </c>
      <c r="F3312">
        <v>14.42</v>
      </c>
      <c r="G3312">
        <v>-45.378840165046199</v>
      </c>
      <c r="H3312">
        <v>-8.3007884949187396</v>
      </c>
      <c r="I3312">
        <v>-49.979838813778201</v>
      </c>
      <c r="J3312">
        <v>-7.4932208464407504</v>
      </c>
      <c r="K3312">
        <v>18.077868940527601</v>
      </c>
      <c r="L3312">
        <v>21.1468125560292</v>
      </c>
      <c r="M3312">
        <v>52.496343180995702</v>
      </c>
      <c r="N3312">
        <v>1.0843268074518799</v>
      </c>
      <c r="O3312">
        <v>127.461858529819</v>
      </c>
      <c r="P3312">
        <v>25.938864628820902</v>
      </c>
      <c r="Q3312">
        <v>-2.4677187634137999E-2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E3313">
        <v>52.8</v>
      </c>
      <c r="F3313">
        <v>1</v>
      </c>
      <c r="G3313">
        <v>66.594590304205894</v>
      </c>
      <c r="H3313">
        <v>-14.7602194748976</v>
      </c>
      <c r="I3313">
        <v>31.904788187127799</v>
      </c>
      <c r="J3313">
        <v>1.8611928557990201</v>
      </c>
      <c r="K3313">
        <v>0.94313964058844002</v>
      </c>
      <c r="L3313">
        <v>0.82246123916686797</v>
      </c>
      <c r="M3313">
        <v>62.094925296415603</v>
      </c>
      <c r="N3313">
        <v>1.2017067871570299</v>
      </c>
      <c r="O3313">
        <v>37.999999999999901</v>
      </c>
      <c r="P3313">
        <v>122.222222222222</v>
      </c>
      <c r="Q3313">
        <v>0.111847110248685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414</v>
      </c>
      <c r="E3314">
        <v>52.766604999999998</v>
      </c>
      <c r="F3314">
        <v>45.5</v>
      </c>
      <c r="G3314">
        <v>-31.665975091539199</v>
      </c>
      <c r="H3314">
        <v>-14.127975007036699</v>
      </c>
      <c r="I3314">
        <v>-7.21318458337573</v>
      </c>
      <c r="J3314">
        <v>-4.9202615497415598</v>
      </c>
      <c r="K3314">
        <v>43.763063313511999</v>
      </c>
      <c r="L3314">
        <v>42.380939412144201</v>
      </c>
      <c r="M3314">
        <v>45.754928658875102</v>
      </c>
      <c r="N3314">
        <v>0.99906718096218705</v>
      </c>
      <c r="O3314">
        <v>16.4615384615384</v>
      </c>
      <c r="P3314">
        <v>41.304347826086897</v>
      </c>
      <c r="Q3314">
        <v>0.12840343691561701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855</v>
      </c>
      <c r="E3315">
        <v>52.71795375</v>
      </c>
      <c r="F3315">
        <v>91.43</v>
      </c>
      <c r="G3315">
        <v>-4.77394856433291</v>
      </c>
      <c r="H3315">
        <v>-5.0962630047615101E-2</v>
      </c>
      <c r="I3315">
        <v>-11.355404778947401</v>
      </c>
      <c r="J3315">
        <v>-0.64792355373814003</v>
      </c>
      <c r="K3315">
        <v>88.790727979419103</v>
      </c>
      <c r="L3315">
        <v>85.264740598926096</v>
      </c>
      <c r="M3315">
        <v>59.812870310286101</v>
      </c>
      <c r="N3315">
        <v>0.76800434159065201</v>
      </c>
      <c r="O3315">
        <v>14.951328885486101</v>
      </c>
      <c r="P3315">
        <v>32.411296162201303</v>
      </c>
      <c r="Q3315">
        <v>7.7599149390286004E-2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218</v>
      </c>
      <c r="E3316">
        <v>52.669730049999998</v>
      </c>
      <c r="F3316">
        <v>72.2</v>
      </c>
      <c r="G3316">
        <v>112.964583946926</v>
      </c>
      <c r="H3316">
        <v>9.3969792585722391</v>
      </c>
      <c r="I3316">
        <v>-28.343659017841102</v>
      </c>
      <c r="J3316">
        <v>2.3063950912826101</v>
      </c>
      <c r="K3316">
        <v>65.751678298382899</v>
      </c>
      <c r="L3316">
        <v>64.035129341802005</v>
      </c>
      <c r="M3316">
        <v>79.138142609476503</v>
      </c>
      <c r="N3316">
        <v>1.3436416955478501</v>
      </c>
      <c r="O3316">
        <v>63.434903047091403</v>
      </c>
      <c r="P3316">
        <v>157.39750445632799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E3317">
        <v>52.66872</v>
      </c>
      <c r="F3317">
        <v>43.5</v>
      </c>
      <c r="G3317">
        <v>-42.059255849640202</v>
      </c>
      <c r="H3317">
        <v>-13.5244335217204</v>
      </c>
      <c r="I3317">
        <v>-23.073566791227101</v>
      </c>
      <c r="J3317">
        <v>-3.5670930012724198</v>
      </c>
      <c r="K3317">
        <v>45.777560085937502</v>
      </c>
      <c r="L3317">
        <v>50.025659949236598</v>
      </c>
      <c r="M3317">
        <v>41.8276820321014</v>
      </c>
      <c r="N3317">
        <v>0.4249390456287</v>
      </c>
      <c r="O3317">
        <v>76.896551724137893</v>
      </c>
      <c r="P3317">
        <v>6.74846625766871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126</v>
      </c>
      <c r="E3318">
        <v>52.496000000000002</v>
      </c>
      <c r="F3318">
        <v>50</v>
      </c>
      <c r="G3318">
        <v>51.090292621690402</v>
      </c>
      <c r="H3318">
        <v>17.448217249668001</v>
      </c>
      <c r="I3318">
        <v>-3.4254729495849299</v>
      </c>
      <c r="J3318">
        <v>-15.549696294220499</v>
      </c>
      <c r="K3318">
        <v>42.6412842581855</v>
      </c>
      <c r="L3318">
        <v>39.0925018207055</v>
      </c>
      <c r="M3318">
        <v>59.348783353974397</v>
      </c>
      <c r="N3318">
        <v>2.5105550257132299</v>
      </c>
      <c r="O3318">
        <v>17.999999999999901</v>
      </c>
      <c r="P3318">
        <v>92.307692307692307</v>
      </c>
      <c r="Q3318">
        <v>7.3699836436065994E-2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21</v>
      </c>
      <c r="E3319">
        <v>52.424206554000001</v>
      </c>
      <c r="F3319">
        <v>18.29</v>
      </c>
      <c r="G3319">
        <v>22.4074809746519</v>
      </c>
      <c r="H3319">
        <v>-16.467911782589901</v>
      </c>
      <c r="I3319">
        <v>1.7480889003075799</v>
      </c>
      <c r="J3319">
        <v>-6.3082892821128898</v>
      </c>
      <c r="K3319">
        <v>18.901090113805498</v>
      </c>
      <c r="L3319">
        <v>17.5363201269437</v>
      </c>
      <c r="M3319">
        <v>23.336317608160002</v>
      </c>
      <c r="N3319">
        <v>0.53678931317504797</v>
      </c>
      <c r="O3319">
        <v>36.375374670118497</v>
      </c>
      <c r="P3319">
        <v>55.6822944214667</v>
      </c>
      <c r="Q3319">
        <v>6.6358606477002993E-2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E3320">
        <v>52.393324451999902</v>
      </c>
      <c r="F3320">
        <v>36.56</v>
      </c>
      <c r="G3320">
        <v>-2.2413019359416202</v>
      </c>
      <c r="H3320">
        <v>-15.7679117825899</v>
      </c>
      <c r="I3320">
        <v>-33.065690843853901</v>
      </c>
      <c r="J3320">
        <v>-4.0499755492167804</v>
      </c>
      <c r="K3320">
        <v>37.894207770058699</v>
      </c>
      <c r="L3320">
        <v>40.008009753635399</v>
      </c>
      <c r="M3320">
        <v>47.279471997175001</v>
      </c>
      <c r="N3320">
        <v>1.31648191941718</v>
      </c>
      <c r="O3320">
        <v>53.118161925601697</v>
      </c>
      <c r="P3320">
        <v>38.642396662874397</v>
      </c>
      <c r="Q3320">
        <v>5.6576036446406998E-2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E3321">
        <v>52.230037760999998</v>
      </c>
      <c r="F3321">
        <v>25.99</v>
      </c>
      <c r="G3321">
        <v>37.029540451115899</v>
      </c>
      <c r="H3321">
        <v>-9.2418248260682407</v>
      </c>
      <c r="I3321">
        <v>13.939524234357799</v>
      </c>
      <c r="J3321">
        <v>-10.2391490716345</v>
      </c>
      <c r="K3321">
        <v>26.059458726824001</v>
      </c>
      <c r="L3321">
        <v>22.832507096250001</v>
      </c>
      <c r="M3321">
        <v>38.997563856600898</v>
      </c>
      <c r="N3321">
        <v>0.64466532394493903</v>
      </c>
      <c r="O3321">
        <v>43.478260869565197</v>
      </c>
      <c r="P3321">
        <v>102.25680933852099</v>
      </c>
      <c r="Q3321">
        <v>8.3627833453235004E-2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1462</v>
      </c>
      <c r="E3322">
        <v>52.125</v>
      </c>
      <c r="F3322">
        <v>20.9</v>
      </c>
      <c r="G3322">
        <v>-16.154278474074601</v>
      </c>
      <c r="H3322">
        <v>-3.9460089084571801</v>
      </c>
      <c r="I3322">
        <v>-8.8018170356064402</v>
      </c>
      <c r="J3322">
        <v>-3.8610408140958898</v>
      </c>
      <c r="K3322">
        <v>20.820741438771499</v>
      </c>
      <c r="L3322">
        <v>20.967782535516498</v>
      </c>
      <c r="M3322">
        <v>51.975741714122201</v>
      </c>
      <c r="N3322">
        <v>1.01256916470323</v>
      </c>
      <c r="O3322">
        <v>33.014354066985597</v>
      </c>
      <c r="P3322">
        <v>21.7948717948717</v>
      </c>
      <c r="Q3322">
        <v>1.3603663961894E-2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129</v>
      </c>
      <c r="E3323">
        <v>52.018227750000001</v>
      </c>
      <c r="F3323">
        <v>5.09</v>
      </c>
      <c r="G3323">
        <v>20.5512658126055</v>
      </c>
      <c r="H3323">
        <v>-12.301556642403</v>
      </c>
      <c r="I3323">
        <v>-11.7320817655316</v>
      </c>
      <c r="J3323">
        <v>-5.3601964495482797</v>
      </c>
      <c r="K3323">
        <v>5.13374566685036</v>
      </c>
      <c r="L3323">
        <v>4.8774613474711801</v>
      </c>
      <c r="M3323">
        <v>47.0935589206453</v>
      </c>
      <c r="N3323">
        <v>0.49074985696069801</v>
      </c>
      <c r="O3323">
        <v>30.255402750491101</v>
      </c>
      <c r="P3323">
        <v>54.2424242424242</v>
      </c>
      <c r="Q3323">
        <v>0.12762346850508499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E3324">
        <v>51.982349999999997</v>
      </c>
      <c r="F3324">
        <v>227.6</v>
      </c>
      <c r="G3324">
        <v>-35.395641686026003</v>
      </c>
      <c r="H3324">
        <v>-7.2554117825899702</v>
      </c>
      <c r="I3324">
        <v>-20.634894352554699</v>
      </c>
      <c r="J3324">
        <v>-2.6741332311574801</v>
      </c>
      <c r="M3324">
        <v>0</v>
      </c>
      <c r="O3324">
        <v>10.720562390158101</v>
      </c>
      <c r="P3324">
        <v>0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E3325">
        <v>51.832799999999999</v>
      </c>
      <c r="F3325">
        <v>71.52</v>
      </c>
      <c r="G3325">
        <v>-52.569309816945101</v>
      </c>
      <c r="H3325">
        <v>-11.780022967235899</v>
      </c>
      <c r="I3325">
        <v>-22.107634173120601</v>
      </c>
      <c r="J3325">
        <v>-6.49996656449082</v>
      </c>
      <c r="K3325">
        <v>72.939444908569797</v>
      </c>
      <c r="L3325">
        <v>79.736967021455897</v>
      </c>
      <c r="M3325">
        <v>45.685549386234001</v>
      </c>
      <c r="N3325">
        <v>1.0047933162743199</v>
      </c>
      <c r="O3325">
        <v>38.282997762863502</v>
      </c>
      <c r="P3325">
        <v>9.1908396946564803</v>
      </c>
      <c r="Q3325">
        <v>0.12966392075750799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E3326">
        <v>51.7</v>
      </c>
      <c r="F3326">
        <v>109.9</v>
      </c>
      <c r="G3326">
        <v>-15.537663406995099</v>
      </c>
      <c r="H3326">
        <v>-2.3060070206852101</v>
      </c>
      <c r="I3326">
        <v>-0.77691607352380498</v>
      </c>
      <c r="J3326">
        <v>-21.035318903130801</v>
      </c>
      <c r="M3326">
        <v>42.008336022162297</v>
      </c>
      <c r="O3326">
        <v>59.235668789808898</v>
      </c>
      <c r="P3326">
        <v>16.357861302276302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E3327">
        <v>51.662511700000003</v>
      </c>
      <c r="F3327">
        <v>37</v>
      </c>
      <c r="G3327">
        <v>115.93927778261801</v>
      </c>
      <c r="H3327">
        <v>22.9848122947386</v>
      </c>
      <c r="I3327">
        <v>-1.3227250403854001</v>
      </c>
      <c r="J3327">
        <v>6.4415610862749101E-3</v>
      </c>
      <c r="K3327">
        <v>36.8996237828052</v>
      </c>
      <c r="L3327">
        <v>31.551483965853699</v>
      </c>
      <c r="M3327">
        <v>54.746581712483199</v>
      </c>
      <c r="N3327">
        <v>1.01298701298701</v>
      </c>
      <c r="O3327">
        <v>51.351351351351298</v>
      </c>
      <c r="P3327">
        <v>141.65237978610401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275</v>
      </c>
      <c r="E3328">
        <v>51.638500000000001</v>
      </c>
      <c r="F3328">
        <v>36.85</v>
      </c>
      <c r="G3328">
        <v>-40.510789864758003</v>
      </c>
      <c r="H3328">
        <v>6.3737425748693903</v>
      </c>
      <c r="I3328">
        <v>-0.78793015581474302</v>
      </c>
      <c r="J3328">
        <v>21.384334510777901</v>
      </c>
      <c r="K3328">
        <v>33.276695109715902</v>
      </c>
      <c r="L3328">
        <v>34.614925747727298</v>
      </c>
      <c r="M3328">
        <v>77.683661577881196</v>
      </c>
      <c r="N3328">
        <v>1.9205387205387201</v>
      </c>
      <c r="O3328">
        <v>55.223880597014897</v>
      </c>
      <c r="P3328">
        <v>36.481481481481403</v>
      </c>
      <c r="Q3328">
        <v>-7.7009240135848006E-2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140</v>
      </c>
      <c r="E3329">
        <v>51.6</v>
      </c>
      <c r="F3329">
        <v>19.78</v>
      </c>
      <c r="G3329">
        <v>-37.251563541947903</v>
      </c>
      <c r="H3329">
        <v>-10.491926791970799</v>
      </c>
      <c r="I3329">
        <v>-22.013505749151701</v>
      </c>
      <c r="J3329">
        <v>-0.45491866227740801</v>
      </c>
      <c r="K3329">
        <v>21.437646532933901</v>
      </c>
      <c r="L3329">
        <v>22.966855649055798</v>
      </c>
      <c r="M3329">
        <v>49.594122200046897</v>
      </c>
      <c r="N3329">
        <v>1.2511845239427899</v>
      </c>
      <c r="O3329">
        <v>89.2821031344792</v>
      </c>
      <c r="P3329">
        <v>8.3835616438356197</v>
      </c>
      <c r="Q3329">
        <v>6.3792674405187003E-2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D3330" t="s">
        <v>1489</v>
      </c>
      <c r="E3330">
        <v>51.39226</v>
      </c>
      <c r="F3330">
        <v>72.5</v>
      </c>
      <c r="G3330">
        <v>-35.469199564461903</v>
      </c>
      <c r="H3330">
        <v>3.7013189866407901</v>
      </c>
      <c r="I3330">
        <v>-14.2856880033483</v>
      </c>
      <c r="J3330">
        <v>3.3957197100189802</v>
      </c>
      <c r="K3330">
        <v>66.054314472157799</v>
      </c>
      <c r="L3330">
        <v>68.699618890875996</v>
      </c>
      <c r="M3330">
        <v>60.480293599629903</v>
      </c>
      <c r="N3330">
        <v>2.10112359550561</v>
      </c>
      <c r="O3330">
        <v>44.413793103448199</v>
      </c>
      <c r="P3330">
        <v>34.508348794062996</v>
      </c>
      <c r="Q3330">
        <v>5.7096342703649001E-2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67</v>
      </c>
      <c r="E3331">
        <v>51.3842</v>
      </c>
      <c r="F3331">
        <v>35.57</v>
      </c>
      <c r="G3331">
        <v>-79.958020964124302</v>
      </c>
      <c r="H3331">
        <v>-16.512921965889301</v>
      </c>
      <c r="I3331">
        <v>-8.0001115441105402</v>
      </c>
      <c r="J3331">
        <v>-2.43037444072147</v>
      </c>
      <c r="K3331">
        <v>36.753570104468302</v>
      </c>
      <c r="L3331">
        <v>37.952925449969698</v>
      </c>
      <c r="M3331">
        <v>41.780331425683002</v>
      </c>
      <c r="N3331">
        <v>0.92632362703410598</v>
      </c>
      <c r="O3331">
        <v>118.583075625527</v>
      </c>
      <c r="P3331">
        <v>27.035714285714199</v>
      </c>
      <c r="Q3331">
        <v>-6.766358421759E-2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613</v>
      </c>
      <c r="E3332">
        <v>51.276401139999997</v>
      </c>
      <c r="F3332">
        <v>338.85</v>
      </c>
      <c r="G3332">
        <v>21.1023226065656</v>
      </c>
      <c r="H3332">
        <v>-1.57133644012422</v>
      </c>
      <c r="I3332">
        <v>0.71348813769629305</v>
      </c>
      <c r="J3332">
        <v>4.1050622705726099</v>
      </c>
      <c r="K3332">
        <v>281.29527891345202</v>
      </c>
      <c r="L3332">
        <v>270.59898676671497</v>
      </c>
      <c r="M3332">
        <v>72.880073044737301</v>
      </c>
      <c r="N3332">
        <v>1.3212036248264301</v>
      </c>
      <c r="O3332">
        <v>21.292607348384202</v>
      </c>
      <c r="P3332">
        <v>62.908653846153797</v>
      </c>
      <c r="Q3332">
        <v>-2.4724778241148E-2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302</v>
      </c>
      <c r="E3333">
        <v>51.044400000000003</v>
      </c>
      <c r="F3333">
        <v>128.9</v>
      </c>
      <c r="G3333">
        <v>58.429755139370698</v>
      </c>
      <c r="H3333">
        <v>1.2514159485024601</v>
      </c>
      <c r="I3333">
        <v>1.1346018517240899</v>
      </c>
      <c r="J3333">
        <v>13.222522962738299</v>
      </c>
      <c r="K3333">
        <v>114.702684668845</v>
      </c>
      <c r="L3333">
        <v>99.396182300837907</v>
      </c>
      <c r="M3333">
        <v>73.433036811806105</v>
      </c>
      <c r="N3333">
        <v>2.5728092063610202</v>
      </c>
      <c r="O3333">
        <v>3.10318076027928</v>
      </c>
      <c r="P3333">
        <v>96.344249809596306</v>
      </c>
      <c r="Q3333">
        <v>0.113344752409794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815</v>
      </c>
      <c r="E3334">
        <v>51.025791339999998</v>
      </c>
      <c r="F3334">
        <v>101.35</v>
      </c>
      <c r="G3334">
        <v>-11.399995754896199</v>
      </c>
      <c r="H3334">
        <v>0.91075488407669103</v>
      </c>
      <c r="I3334">
        <v>-11.198417662141001</v>
      </c>
      <c r="J3334">
        <v>-0.285724599153443</v>
      </c>
      <c r="K3334">
        <v>98.277081474929901</v>
      </c>
      <c r="L3334">
        <v>97.885876530491004</v>
      </c>
      <c r="M3334">
        <v>60.714966663878201</v>
      </c>
      <c r="N3334">
        <v>0.447377003772645</v>
      </c>
      <c r="O3334">
        <v>34.583127775036999</v>
      </c>
      <c r="P3334">
        <v>36.774628879891999</v>
      </c>
      <c r="Q3334">
        <v>-2.0238410987810001E-3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E3335">
        <v>50.998856799999999</v>
      </c>
      <c r="F3335">
        <v>61.08</v>
      </c>
      <c r="G3335">
        <v>-23.913102003486301</v>
      </c>
      <c r="H3335">
        <v>-1.8164198814817101</v>
      </c>
      <c r="I3335">
        <v>-43.273684309904198</v>
      </c>
      <c r="J3335">
        <v>7.9427048725992098</v>
      </c>
      <c r="K3335">
        <v>58.924525874992398</v>
      </c>
      <c r="L3335">
        <v>63.605318327155402</v>
      </c>
      <c r="M3335">
        <v>67.775139308520806</v>
      </c>
      <c r="N3335">
        <v>1.96982807987293</v>
      </c>
      <c r="O3335">
        <v>51.293385723641101</v>
      </c>
      <c r="P3335">
        <v>24.6530612244898</v>
      </c>
      <c r="Q3335">
        <v>4.286223451217E-2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D3336" t="s">
        <v>46</v>
      </c>
      <c r="E3336">
        <v>50.789499999999997</v>
      </c>
      <c r="F3336">
        <v>67.900000000000006</v>
      </c>
      <c r="G3336">
        <v>41.941218984167897</v>
      </c>
      <c r="H3336">
        <v>11.756697951110599</v>
      </c>
      <c r="I3336">
        <v>-2.3123546700150199</v>
      </c>
      <c r="J3336">
        <v>0.21177946725521399</v>
      </c>
      <c r="K3336">
        <v>56.497210249974302</v>
      </c>
      <c r="L3336">
        <v>53.9182706540373</v>
      </c>
      <c r="M3336">
        <v>81.461968656685002</v>
      </c>
      <c r="N3336">
        <v>1.7307692307692299</v>
      </c>
      <c r="O3336">
        <v>15.4639175257731</v>
      </c>
      <c r="P3336">
        <v>94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E3337">
        <v>50.758488270000001</v>
      </c>
      <c r="F3337">
        <v>105.45</v>
      </c>
      <c r="G3337">
        <v>120.091093800709</v>
      </c>
      <c r="H3337">
        <v>4.3052707699140598</v>
      </c>
      <c r="I3337">
        <v>56.428597710937296</v>
      </c>
      <c r="J3337">
        <v>-10.949056883454499</v>
      </c>
      <c r="K3337">
        <v>94.328533070006898</v>
      </c>
      <c r="L3337">
        <v>72.637663097559695</v>
      </c>
      <c r="M3337">
        <v>40.990541101337101</v>
      </c>
      <c r="N3337">
        <v>0.39643881107001</v>
      </c>
      <c r="O3337">
        <v>7.1597913703176799</v>
      </c>
      <c r="P3337">
        <v>182.70777479892701</v>
      </c>
      <c r="Q3337">
        <v>8.9168995205706994E-2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140</v>
      </c>
      <c r="E3338">
        <v>50.648014375000002</v>
      </c>
      <c r="F3338">
        <v>45.25</v>
      </c>
      <c r="G3338">
        <v>-7.22658720903756</v>
      </c>
      <c r="H3338">
        <v>0.95677957543471104</v>
      </c>
      <c r="I3338">
        <v>-6.9293661642679103</v>
      </c>
      <c r="J3338">
        <v>-0.74244718464586001</v>
      </c>
      <c r="K3338">
        <v>42.002153958413203</v>
      </c>
      <c r="L3338">
        <v>40.842713391694403</v>
      </c>
      <c r="M3338">
        <v>52.228624882719799</v>
      </c>
      <c r="N3338">
        <v>1.1100281978918201</v>
      </c>
      <c r="O3338">
        <v>10.497237569060699</v>
      </c>
      <c r="P3338">
        <v>32.309941520467802</v>
      </c>
      <c r="Q3338">
        <v>5.6736838892118002E-2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1462</v>
      </c>
      <c r="E3339">
        <v>50.402065999999998</v>
      </c>
      <c r="F3339">
        <v>31.77</v>
      </c>
      <c r="G3339">
        <v>11.285604335452801</v>
      </c>
      <c r="H3339">
        <v>0.98879637785261398</v>
      </c>
      <c r="I3339">
        <v>29.997068577544798</v>
      </c>
      <c r="J3339">
        <v>-14.433660562800201</v>
      </c>
      <c r="K3339">
        <v>27.025738424146699</v>
      </c>
      <c r="L3339">
        <v>24.059566176568801</v>
      </c>
      <c r="M3339">
        <v>51.7437347421534</v>
      </c>
      <c r="N3339">
        <v>1.2545256268595699</v>
      </c>
      <c r="O3339">
        <v>15.8325464274472</v>
      </c>
      <c r="P3339">
        <v>65.46875</v>
      </c>
      <c r="Q3339">
        <v>0.12702849774205599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E3340">
        <v>50.321273651999903</v>
      </c>
      <c r="F3340">
        <v>22.11</v>
      </c>
      <c r="G3340">
        <v>226.91847694388201</v>
      </c>
      <c r="H3340">
        <v>-19.500344215022398</v>
      </c>
      <c r="I3340">
        <v>179.96869796156301</v>
      </c>
      <c r="J3340">
        <v>4.0923141372635499</v>
      </c>
      <c r="K3340">
        <v>20.629586856761598</v>
      </c>
      <c r="L3340">
        <v>12.476071445431201</v>
      </c>
      <c r="M3340">
        <v>45.336873597650403</v>
      </c>
      <c r="N3340">
        <v>0.54581854310439404</v>
      </c>
      <c r="O3340">
        <v>22.795115332428701</v>
      </c>
      <c r="P3340">
        <v>252.63157894736801</v>
      </c>
      <c r="Q3340">
        <v>0.152992255339928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E3341">
        <v>50.260429999999999</v>
      </c>
      <c r="F3341">
        <v>130.55000000000001</v>
      </c>
      <c r="G3341">
        <v>10.6315455160958</v>
      </c>
      <c r="H3341">
        <v>-18.0138577285359</v>
      </c>
      <c r="I3341">
        <v>-22.383833638807399</v>
      </c>
      <c r="J3341">
        <v>1.70309008900062</v>
      </c>
      <c r="K3341">
        <v>128.855841561826</v>
      </c>
      <c r="L3341">
        <v>129.392315260131</v>
      </c>
      <c r="M3341">
        <v>55.4472749962328</v>
      </c>
      <c r="N3341">
        <v>1.5024365343471799</v>
      </c>
      <c r="O3341">
        <v>30.218307162006798</v>
      </c>
      <c r="P3341">
        <v>52.600818234950303</v>
      </c>
      <c r="Q3341">
        <v>5.2042468067422999E-2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D3342" t="s">
        <v>140</v>
      </c>
      <c r="E3342">
        <v>50.2537728</v>
      </c>
      <c r="F3342">
        <v>6115.5</v>
      </c>
      <c r="G3342">
        <v>94.576726979411902</v>
      </c>
      <c r="H3342">
        <v>14.33208821741</v>
      </c>
      <c r="I3342">
        <v>30.626531775175302</v>
      </c>
      <c r="J3342">
        <v>20.343459997143398</v>
      </c>
      <c r="K3342">
        <v>4325.9943537210802</v>
      </c>
      <c r="L3342">
        <v>4085.0623389427701</v>
      </c>
      <c r="M3342">
        <v>77.829468470351898</v>
      </c>
      <c r="N3342">
        <v>4.3630805236597601</v>
      </c>
      <c r="O3342">
        <v>4.9873272831324401E-2</v>
      </c>
      <c r="P3342">
        <v>126.416142169566</v>
      </c>
      <c r="Q3342">
        <v>5.1536712568781E-2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381</v>
      </c>
      <c r="E3343">
        <v>50.241819999999997</v>
      </c>
      <c r="F3343">
        <v>31.2</v>
      </c>
      <c r="G3343">
        <v>46.662588604248398</v>
      </c>
      <c r="H3343">
        <v>-11.1295364324499</v>
      </c>
      <c r="I3343">
        <v>-25.472902615220502</v>
      </c>
      <c r="J3343">
        <v>13.0277006642893</v>
      </c>
      <c r="K3343">
        <v>34.014991758411099</v>
      </c>
      <c r="L3343">
        <v>31.602505360389401</v>
      </c>
      <c r="M3343">
        <v>52.3545575727019</v>
      </c>
      <c r="N3343">
        <v>0.706806282722513</v>
      </c>
      <c r="O3343">
        <v>80.608974358974294</v>
      </c>
      <c r="P3343">
        <v>85.714285714285694</v>
      </c>
      <c r="Q3343">
        <v>0.13237783456493099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62</v>
      </c>
      <c r="E3344">
        <v>50.22</v>
      </c>
      <c r="F3344">
        <v>50.7</v>
      </c>
      <c r="G3344">
        <v>-54.344858760243099</v>
      </c>
      <c r="H3344">
        <v>8.9973605685936597</v>
      </c>
      <c r="I3344">
        <v>-56.383416988387602</v>
      </c>
      <c r="J3344">
        <v>8.5023777578535</v>
      </c>
      <c r="K3344">
        <v>48.186212044311901</v>
      </c>
      <c r="L3344">
        <v>64.551840045921693</v>
      </c>
      <c r="M3344">
        <v>65.823366943373898</v>
      </c>
      <c r="N3344">
        <v>0.73215507126025703</v>
      </c>
      <c r="O3344">
        <v>140.63116370808601</v>
      </c>
      <c r="P3344">
        <v>30</v>
      </c>
      <c r="Q3344">
        <v>2.7297243731620999E-2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E3345">
        <v>50.139319999999998</v>
      </c>
      <c r="F3345">
        <v>80.5</v>
      </c>
      <c r="G3345">
        <v>-10.7131020034863</v>
      </c>
      <c r="H3345">
        <v>-9.5572864031121298</v>
      </c>
      <c r="I3345">
        <v>-34.285688003348298</v>
      </c>
      <c r="J3345">
        <v>-3.63153043662345</v>
      </c>
      <c r="K3345">
        <v>89.023916357624699</v>
      </c>
      <c r="L3345">
        <v>89.7942728243289</v>
      </c>
      <c r="M3345">
        <v>40.785914694933503</v>
      </c>
      <c r="N3345">
        <v>0.50595723845274998</v>
      </c>
      <c r="O3345">
        <v>66.844720496894396</v>
      </c>
      <c r="P3345">
        <v>31.9023431099459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535</v>
      </c>
      <c r="E3346">
        <v>50.1122874</v>
      </c>
      <c r="F3346">
        <v>38.99</v>
      </c>
      <c r="G3346">
        <v>73.826304342470607</v>
      </c>
      <c r="H3346">
        <v>-5.1071274688644897</v>
      </c>
      <c r="I3346">
        <v>27.4573009920367</v>
      </c>
      <c r="J3346">
        <v>-8.2609748595701493</v>
      </c>
      <c r="K3346">
        <v>35.092465043353798</v>
      </c>
      <c r="L3346">
        <v>30.258346390113299</v>
      </c>
      <c r="M3346">
        <v>56.304560996450199</v>
      </c>
      <c r="N3346">
        <v>0.34425567152177999</v>
      </c>
      <c r="O3346">
        <v>15.4142087714798</v>
      </c>
      <c r="P3346">
        <v>116.490838423098</v>
      </c>
      <c r="Q3346">
        <v>8.2778218780357002E-2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62</v>
      </c>
      <c r="E3347">
        <v>50</v>
      </c>
      <c r="F3347">
        <v>4</v>
      </c>
      <c r="G3347">
        <v>-50.184401097141901</v>
      </c>
      <c r="H3347">
        <v>-11.6025179878405</v>
      </c>
      <c r="I3347">
        <v>-30.469457285709101</v>
      </c>
      <c r="J3347">
        <v>-3.23105010460662</v>
      </c>
      <c r="K3347">
        <v>4.12501027650592</v>
      </c>
      <c r="L3347">
        <v>4.1965473637154496</v>
      </c>
      <c r="M3347">
        <v>42.412761696266998</v>
      </c>
      <c r="N3347">
        <v>0.89972613620089703</v>
      </c>
      <c r="O3347">
        <v>57.749999999999901</v>
      </c>
      <c r="P3347">
        <v>16.279069767441801</v>
      </c>
      <c r="Q3347">
        <v>0.12053627798656601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E3348">
        <v>49.960768000000002</v>
      </c>
      <c r="F3348">
        <v>33.9</v>
      </c>
      <c r="G3348">
        <v>1.5391502487658599</v>
      </c>
      <c r="H3348">
        <v>-11.1069089970746</v>
      </c>
      <c r="I3348">
        <v>-1.5975159603376199</v>
      </c>
      <c r="J3348">
        <v>-4.3105146788633801</v>
      </c>
      <c r="K3348">
        <v>35.029080665679899</v>
      </c>
      <c r="L3348">
        <v>32.771425965734899</v>
      </c>
      <c r="M3348">
        <v>52.317686797092698</v>
      </c>
      <c r="N3348">
        <v>0.53740818463733198</v>
      </c>
      <c r="O3348">
        <v>34.867256637168097</v>
      </c>
      <c r="P3348">
        <v>27.252252252252202</v>
      </c>
      <c r="Q3348">
        <v>0.128011607206787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D3349" t="s">
        <v>391</v>
      </c>
      <c r="E3349">
        <v>49.861723499999997</v>
      </c>
      <c r="F3349">
        <v>9.33</v>
      </c>
      <c r="G3349">
        <v>5.5105266884967303</v>
      </c>
      <c r="H3349">
        <v>3.3387867820033299</v>
      </c>
      <c r="I3349">
        <v>-18.4845647790338</v>
      </c>
      <c r="J3349">
        <v>4.5899328941325397</v>
      </c>
      <c r="K3349">
        <v>8.9356973147992793</v>
      </c>
      <c r="L3349">
        <v>9.3602360625670205</v>
      </c>
      <c r="M3349">
        <v>72.344579294769801</v>
      </c>
      <c r="N3349">
        <v>1.54669347447196</v>
      </c>
      <c r="O3349">
        <v>28.5101822079314</v>
      </c>
      <c r="P3349">
        <v>42.442748091603001</v>
      </c>
      <c r="Q3349">
        <v>8.4367185181797005E-2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414</v>
      </c>
      <c r="E3350">
        <v>49.788896000000001</v>
      </c>
      <c r="F3350">
        <v>163</v>
      </c>
      <c r="G3350">
        <v>73.3100970197126</v>
      </c>
      <c r="H3350">
        <v>-17.892364951406499</v>
      </c>
      <c r="I3350">
        <v>27.1832385503239</v>
      </c>
      <c r="J3350">
        <v>-1.8537218387524199</v>
      </c>
      <c r="K3350">
        <v>150.434941758234</v>
      </c>
      <c r="L3350">
        <v>130.37418214610901</v>
      </c>
      <c r="M3350">
        <v>67.586104468081601</v>
      </c>
      <c r="N3350">
        <v>1.2319900090435301</v>
      </c>
      <c r="O3350">
        <v>9.3865030674846697</v>
      </c>
      <c r="P3350">
        <v>114.473684210526</v>
      </c>
      <c r="Q3350">
        <v>0.201157404208332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D3351" t="s">
        <v>286</v>
      </c>
      <c r="E3351">
        <v>49.669734400000003</v>
      </c>
      <c r="F3351">
        <v>17.010000000000002</v>
      </c>
      <c r="G3351">
        <v>36.286897996513602</v>
      </c>
      <c r="H3351">
        <v>11.533486818808599</v>
      </c>
      <c r="I3351">
        <v>3.2087191554883199</v>
      </c>
      <c r="J3351">
        <v>-2.1909502033632799</v>
      </c>
      <c r="K3351">
        <v>15.6755837908745</v>
      </c>
      <c r="L3351">
        <v>14.5999969137349</v>
      </c>
      <c r="M3351">
        <v>62.120441588053602</v>
      </c>
      <c r="N3351">
        <v>2.1551347692099898</v>
      </c>
      <c r="O3351">
        <v>19.341563786008201</v>
      </c>
      <c r="P3351">
        <v>87.955801104972295</v>
      </c>
      <c r="Q3351">
        <v>5.8782095739410997E-2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D3352" t="s">
        <v>218</v>
      </c>
      <c r="E3352">
        <v>49.592336000000003</v>
      </c>
      <c r="F3352">
        <v>168.7</v>
      </c>
      <c r="G3352">
        <v>3112.2907367681</v>
      </c>
      <c r="H3352">
        <v>14.5145679065657</v>
      </c>
      <c r="I3352">
        <v>474.405036030887</v>
      </c>
      <c r="J3352">
        <v>-10.207812855822301</v>
      </c>
      <c r="K3352">
        <v>148.98880301875499</v>
      </c>
      <c r="L3352">
        <v>83.844834879791506</v>
      </c>
      <c r="M3352">
        <v>40.185530129336001</v>
      </c>
      <c r="N3352">
        <v>0.329121834123969</v>
      </c>
      <c r="O3352">
        <v>19.768820391226999</v>
      </c>
      <c r="P3352">
        <v>3138.0038387715899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D3353" t="s">
        <v>953</v>
      </c>
      <c r="E3353">
        <v>49.536000000000001</v>
      </c>
      <c r="F3353">
        <v>48</v>
      </c>
      <c r="G3353">
        <v>-47.281729454466699</v>
      </c>
      <c r="H3353">
        <v>-7.8943580635817101</v>
      </c>
      <c r="I3353">
        <v>-50.801978730165402</v>
      </c>
      <c r="J3353">
        <v>-11.4913725676503</v>
      </c>
      <c r="K3353">
        <v>57.604933033602201</v>
      </c>
      <c r="L3353">
        <v>54.5096167631458</v>
      </c>
      <c r="M3353">
        <v>28.589057932083001</v>
      </c>
      <c r="N3353">
        <v>1.40981012658227</v>
      </c>
      <c r="O3353">
        <v>75</v>
      </c>
      <c r="P3353">
        <v>4.1214750542299203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E3354">
        <v>49.5246</v>
      </c>
      <c r="F3354">
        <v>177</v>
      </c>
      <c r="G3354">
        <v>197.27959872644001</v>
      </c>
      <c r="H3354">
        <v>-18.123188164499499</v>
      </c>
      <c r="I3354">
        <v>23.138554420894</v>
      </c>
      <c r="J3354">
        <v>-2.4866332311574801</v>
      </c>
      <c r="K3354">
        <v>181.48534766748099</v>
      </c>
      <c r="L3354">
        <v>151.952454889389</v>
      </c>
      <c r="M3354">
        <v>44.602868512127202</v>
      </c>
      <c r="N3354">
        <v>0.24882849109653199</v>
      </c>
      <c r="O3354">
        <v>38.813559322033797</v>
      </c>
      <c r="P3354">
        <v>303.64880273660202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D3355" t="s">
        <v>140</v>
      </c>
      <c r="E3355">
        <v>49.521611440000001</v>
      </c>
      <c r="F3355">
        <v>28.86</v>
      </c>
      <c r="G3355">
        <v>24.6777265530534</v>
      </c>
      <c r="H3355">
        <v>-14.0633985653108</v>
      </c>
      <c r="I3355">
        <v>-14.5595690988727</v>
      </c>
      <c r="J3355">
        <v>-2.13880714420096</v>
      </c>
      <c r="K3355">
        <v>29.830535333644399</v>
      </c>
      <c r="L3355">
        <v>27.855778952289398</v>
      </c>
      <c r="M3355">
        <v>48.295512269612203</v>
      </c>
      <c r="N3355">
        <v>0.85737104257803498</v>
      </c>
      <c r="O3355">
        <v>31.046431046431</v>
      </c>
      <c r="P3355">
        <v>83.238095238095198</v>
      </c>
      <c r="Q3355">
        <v>6.3453223665006997E-2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D3356" t="s">
        <v>80</v>
      </c>
      <c r="E3356">
        <v>49.4330918</v>
      </c>
      <c r="F3356">
        <v>16.12</v>
      </c>
      <c r="G3356">
        <v>-37.625670309497302</v>
      </c>
      <c r="H3356">
        <v>-20.2359558597249</v>
      </c>
      <c r="I3356">
        <v>-9.8865239490118899</v>
      </c>
      <c r="J3356">
        <v>-7.4896470949308398</v>
      </c>
      <c r="K3356">
        <v>16.330512633051701</v>
      </c>
      <c r="L3356">
        <v>16.9307865227977</v>
      </c>
      <c r="M3356">
        <v>35.628681382328303</v>
      </c>
      <c r="N3356">
        <v>0.94221097182603397</v>
      </c>
      <c r="O3356">
        <v>30.272952853597999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D3357" t="s">
        <v>414</v>
      </c>
      <c r="E3357">
        <v>49.355684339999897</v>
      </c>
      <c r="F3357">
        <v>33.299999999999997</v>
      </c>
      <c r="G3357">
        <v>-68.050764341148707</v>
      </c>
      <c r="H3357">
        <v>-9.1267353120017507</v>
      </c>
      <c r="I3357">
        <v>-53.290017007677299</v>
      </c>
      <c r="J3357">
        <v>-2.3362572913078701</v>
      </c>
      <c r="K3357">
        <v>35.094295721714403</v>
      </c>
      <c r="M3357">
        <v>48.219966685478198</v>
      </c>
      <c r="N3357">
        <v>0.91580006709157902</v>
      </c>
      <c r="O3357">
        <v>84.384384384384404</v>
      </c>
      <c r="P3357">
        <v>10.6312292358803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46</v>
      </c>
      <c r="E3358">
        <v>49.273172322000001</v>
      </c>
      <c r="F3358">
        <v>21.41</v>
      </c>
      <c r="G3358">
        <v>-15.918230208614499</v>
      </c>
      <c r="H3358">
        <v>-21.415737869546401</v>
      </c>
      <c r="I3358">
        <v>-6.2579781418976701</v>
      </c>
      <c r="J3358">
        <v>-2.4866332311574801</v>
      </c>
      <c r="K3358">
        <v>21.858733832960201</v>
      </c>
      <c r="L3358">
        <v>21.193574485249801</v>
      </c>
      <c r="M3358">
        <v>12.690175796895</v>
      </c>
      <c r="N3358">
        <v>0.87658738530874603</v>
      </c>
      <c r="O3358">
        <v>24.941616067258199</v>
      </c>
      <c r="P3358">
        <v>23.045977011494202</v>
      </c>
      <c r="Q3358">
        <v>-2.4395172359285001E-2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D3359" t="s">
        <v>414</v>
      </c>
      <c r="E3359">
        <v>49.254182999999998</v>
      </c>
      <c r="F3359">
        <v>134.6</v>
      </c>
      <c r="G3359">
        <v>-33.615941551895503</v>
      </c>
      <c r="H3359">
        <v>4.2334580804237198</v>
      </c>
      <c r="I3359">
        <v>-34.864169254525997</v>
      </c>
      <c r="J3359">
        <v>-1.8674381847178501</v>
      </c>
      <c r="K3359">
        <v>130.34194683605301</v>
      </c>
      <c r="L3359">
        <v>138.62853858424501</v>
      </c>
      <c r="M3359">
        <v>56.7612023404808</v>
      </c>
      <c r="N3359">
        <v>1.5290298419894901</v>
      </c>
      <c r="O3359">
        <v>85.735512630014796</v>
      </c>
      <c r="P3359">
        <v>27.5829383886255</v>
      </c>
      <c r="Q3359">
        <v>-6.470412349027E-3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109</v>
      </c>
      <c r="E3360">
        <v>49.14</v>
      </c>
      <c r="F3360">
        <v>16.14</v>
      </c>
      <c r="G3360">
        <v>-41.475106178851703</v>
      </c>
      <c r="H3360">
        <v>-13.4679117825899</v>
      </c>
      <c r="I3360">
        <v>-33.318877036537401</v>
      </c>
      <c r="J3360">
        <v>-5.5635563080805603</v>
      </c>
      <c r="K3360">
        <v>16.784351313244599</v>
      </c>
      <c r="L3360">
        <v>18.293674379609001</v>
      </c>
      <c r="M3360">
        <v>50.266058790462402</v>
      </c>
      <c r="N3360">
        <v>0.52073112073112005</v>
      </c>
      <c r="O3360">
        <v>72.180916976455904</v>
      </c>
      <c r="P3360">
        <v>10.547945205479399</v>
      </c>
      <c r="Q3360">
        <v>-1.3479997613900001E-2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129</v>
      </c>
      <c r="E3361">
        <v>49.079735534999998</v>
      </c>
      <c r="F3361">
        <v>3.45</v>
      </c>
      <c r="K3361">
        <v>3.4677458506360201</v>
      </c>
      <c r="L3361">
        <v>4.1767796842679701</v>
      </c>
      <c r="M3361">
        <v>60.755946489344097</v>
      </c>
      <c r="N3361">
        <v>1</v>
      </c>
      <c r="Q3361">
        <v>-4.7233022382218999E-2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D3362" t="s">
        <v>414</v>
      </c>
      <c r="E3362">
        <v>49.065049000000002</v>
      </c>
      <c r="F3362">
        <v>104.6</v>
      </c>
      <c r="G3362">
        <v>11.7376207297593</v>
      </c>
      <c r="H3362">
        <v>-22.142304891438801</v>
      </c>
      <c r="I3362">
        <v>20.6199723740101</v>
      </c>
      <c r="J3362">
        <v>6.1262861479111201</v>
      </c>
      <c r="K3362">
        <v>114.91394572725601</v>
      </c>
      <c r="L3362">
        <v>100.816656685564</v>
      </c>
      <c r="M3362">
        <v>47.093927427401397</v>
      </c>
      <c r="N3362">
        <v>1.24286786786786</v>
      </c>
      <c r="O3362">
        <v>47.179732313575499</v>
      </c>
      <c r="P3362">
        <v>44.674965421853301</v>
      </c>
      <c r="Q3362">
        <v>5.3018545235232001E-2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D3363" t="s">
        <v>230</v>
      </c>
      <c r="E3363">
        <v>48.991687499999998</v>
      </c>
      <c r="F3363">
        <v>162.80000000000001</v>
      </c>
      <c r="G3363">
        <v>-34.788779188630102</v>
      </c>
      <c r="H3363">
        <v>-16.795974580459301</v>
      </c>
      <c r="I3363">
        <v>4.01939674241435</v>
      </c>
      <c r="J3363">
        <v>1.55213898208968</v>
      </c>
      <c r="K3363">
        <v>163.20919603844101</v>
      </c>
      <c r="L3363">
        <v>156.49209797984599</v>
      </c>
      <c r="M3363">
        <v>45.114375868354799</v>
      </c>
      <c r="N3363">
        <v>0.454192634666859</v>
      </c>
      <c r="O3363">
        <v>54.760442260442197</v>
      </c>
      <c r="P3363">
        <v>28.899445764053802</v>
      </c>
      <c r="Q3363">
        <v>7.3041681191492999E-2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E3364">
        <v>48.946399999999997</v>
      </c>
      <c r="F3364">
        <v>1511.55</v>
      </c>
      <c r="G3364">
        <v>72.712932101295905</v>
      </c>
      <c r="H3364">
        <v>38.533706013163297</v>
      </c>
      <c r="I3364">
        <v>66.709845612072399</v>
      </c>
      <c r="J3364">
        <v>1.5934506111322699</v>
      </c>
      <c r="K3364">
        <v>1111.0495384743101</v>
      </c>
      <c r="L3364">
        <v>924.33617298366198</v>
      </c>
      <c r="M3364">
        <v>81.259650683719698</v>
      </c>
      <c r="N3364">
        <v>2.8879190805536399</v>
      </c>
      <c r="O3364">
        <v>0</v>
      </c>
      <c r="P3364">
        <v>119.065217391304</v>
      </c>
      <c r="Q3364">
        <v>8.5949209946469998E-2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D3365" t="s">
        <v>278</v>
      </c>
      <c r="E3365">
        <v>48.860617499999996</v>
      </c>
      <c r="F3365">
        <v>12.21</v>
      </c>
      <c r="G3365">
        <v>55.444168026187199</v>
      </c>
      <c r="H3365">
        <v>-18.243528618584101</v>
      </c>
      <c r="I3365">
        <v>-10.788285761073199</v>
      </c>
      <c r="J3365">
        <v>-7.9692587137829598</v>
      </c>
      <c r="K3365">
        <v>13.287225697176201</v>
      </c>
      <c r="L3365">
        <v>13.027062657531401</v>
      </c>
      <c r="M3365">
        <v>27.655585779274499</v>
      </c>
      <c r="N3365">
        <v>1.20582289539041</v>
      </c>
      <c r="O3365">
        <v>79.934479934479896</v>
      </c>
      <c r="P3365">
        <v>93.502377179080796</v>
      </c>
      <c r="Q3365">
        <v>3.3996873817233E-2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E3366">
        <v>48.84864804</v>
      </c>
      <c r="F3366">
        <v>6.27</v>
      </c>
      <c r="G3366">
        <v>-64.197067018063606</v>
      </c>
      <c r="H3366">
        <v>-0.89095017991885905</v>
      </c>
      <c r="I3366">
        <v>-41.975456980246001</v>
      </c>
      <c r="J3366">
        <v>-11.629490374014599</v>
      </c>
      <c r="K3366">
        <v>5.9998437034298497</v>
      </c>
      <c r="L3366">
        <v>7.2772185281571504</v>
      </c>
      <c r="M3366">
        <v>48.874160418535801</v>
      </c>
      <c r="N3366">
        <v>0.97820824090601199</v>
      </c>
      <c r="O3366">
        <v>88.197767145135501</v>
      </c>
      <c r="P3366">
        <v>31.999999999999901</v>
      </c>
      <c r="Q3366">
        <v>-5.2200788067519002E-2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D3367" t="s">
        <v>46</v>
      </c>
      <c r="E3367">
        <v>48.806781800000003</v>
      </c>
      <c r="F3367">
        <v>26.7</v>
      </c>
      <c r="G3367">
        <v>-5.4428317332161003</v>
      </c>
      <c r="H3367">
        <v>-0.75520275248965396</v>
      </c>
      <c r="I3367">
        <v>-7.3836967956938597</v>
      </c>
      <c r="J3367">
        <v>1.4790249863404601</v>
      </c>
      <c r="K3367">
        <v>24.890790296437299</v>
      </c>
      <c r="L3367">
        <v>25.0687497823108</v>
      </c>
      <c r="M3367">
        <v>83.629260164967505</v>
      </c>
      <c r="N3367">
        <v>0.66709542847210102</v>
      </c>
      <c r="O3367">
        <v>72.247191011235898</v>
      </c>
      <c r="P3367">
        <v>46.703296703296701</v>
      </c>
      <c r="Q3367">
        <v>4.1510863281146997E-2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D3368" t="s">
        <v>391</v>
      </c>
      <c r="E3368">
        <v>48.672516199999997</v>
      </c>
      <c r="F3368">
        <v>77</v>
      </c>
      <c r="G3368">
        <v>-53.0715925695241</v>
      </c>
      <c r="H3368">
        <v>-24.582641295177002</v>
      </c>
      <c r="I3368">
        <v>-33.095934043119101</v>
      </c>
      <c r="J3368">
        <v>-6.9886796158778104</v>
      </c>
      <c r="K3368">
        <v>88.127412053600807</v>
      </c>
      <c r="L3368">
        <v>94.773619738607195</v>
      </c>
      <c r="M3368">
        <v>21.264133800889201</v>
      </c>
      <c r="N3368">
        <v>0.19905373436971899</v>
      </c>
      <c r="O3368">
        <v>109.09090909090899</v>
      </c>
      <c r="P3368">
        <v>7.5418994413407798</v>
      </c>
      <c r="Q3368">
        <v>3.5766349058334999E-2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716</v>
      </c>
      <c r="E3369">
        <v>48.648223305000002</v>
      </c>
      <c r="F3369">
        <v>5.19</v>
      </c>
      <c r="G3369">
        <v>9.0920928017084304</v>
      </c>
      <c r="H3369">
        <v>-10.5428152574934</v>
      </c>
      <c r="I3369">
        <v>18.797645329984899</v>
      </c>
      <c r="J3369">
        <v>-5.3992545903807896</v>
      </c>
      <c r="K3369">
        <v>4.7366728588071103</v>
      </c>
      <c r="L3369">
        <v>4.3305886506311504</v>
      </c>
      <c r="M3369">
        <v>48.9480646135166</v>
      </c>
      <c r="N3369">
        <v>1.25895243854629</v>
      </c>
      <c r="O3369">
        <v>12.716763005780299</v>
      </c>
      <c r="P3369">
        <v>86.021505376344095</v>
      </c>
      <c r="Q3369">
        <v>7.4374411330047005E-2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D3370" t="s">
        <v>659</v>
      </c>
      <c r="E3370">
        <v>48.58</v>
      </c>
      <c r="F3370">
        <v>36.21</v>
      </c>
      <c r="G3370">
        <v>54.705433123568902</v>
      </c>
      <c r="H3370">
        <v>16.287936066681201</v>
      </c>
      <c r="I3370">
        <v>25.534641183735399</v>
      </c>
      <c r="J3370">
        <v>-0.99496900185065795</v>
      </c>
      <c r="K3370">
        <v>32.017396850353997</v>
      </c>
      <c r="L3370">
        <v>29.4720086692484</v>
      </c>
      <c r="M3370">
        <v>58.895457042282899</v>
      </c>
      <c r="N3370">
        <v>2.5044256698001801</v>
      </c>
      <c r="O3370">
        <v>9.7763048881524401</v>
      </c>
      <c r="P3370">
        <v>88.59375</v>
      </c>
      <c r="Q3370">
        <v>0.117712226643156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D3371" t="s">
        <v>143</v>
      </c>
      <c r="E3371">
        <v>48.540053409999999</v>
      </c>
      <c r="F3371">
        <v>2.5299999999999998</v>
      </c>
      <c r="G3371">
        <v>-73.548153549878094</v>
      </c>
      <c r="H3371">
        <v>5.0251114732239799</v>
      </c>
      <c r="I3371">
        <v>-25.189642805608202</v>
      </c>
      <c r="J3371">
        <v>-5.6994846367799799</v>
      </c>
      <c r="K3371">
        <v>2.2388029778767402</v>
      </c>
      <c r="L3371">
        <v>3.2554443342689998</v>
      </c>
      <c r="M3371">
        <v>57.071125538624798</v>
      </c>
      <c r="N3371">
        <v>0.91038539371440497</v>
      </c>
      <c r="O3371">
        <v>150.98814229249001</v>
      </c>
      <c r="P3371">
        <v>40.5555555555555</v>
      </c>
      <c r="Q3371">
        <v>-0.19743945095784099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E3372">
        <v>48.503630000000001</v>
      </c>
      <c r="F3372">
        <v>48.89</v>
      </c>
      <c r="G3372">
        <v>32.5069627214327</v>
      </c>
      <c r="H3372">
        <v>-16.310364088572499</v>
      </c>
      <c r="I3372">
        <v>9.7338956385507505</v>
      </c>
      <c r="J3372">
        <v>0.64954862529378898</v>
      </c>
      <c r="K3372">
        <v>48.898417400363599</v>
      </c>
      <c r="L3372">
        <v>44.406728909061101</v>
      </c>
      <c r="M3372">
        <v>48.55074010141</v>
      </c>
      <c r="N3372">
        <v>0.24603461637819601</v>
      </c>
      <c r="O3372">
        <v>37.042339946819297</v>
      </c>
      <c r="P3372">
        <v>71.966232852620394</v>
      </c>
      <c r="Q3372">
        <v>0.107575891957934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998</v>
      </c>
      <c r="E3373">
        <v>48.409199999999998</v>
      </c>
      <c r="F3373">
        <v>1.18</v>
      </c>
      <c r="G3373">
        <v>-84.066043179956907</v>
      </c>
      <c r="H3373">
        <v>-8.8070422173725902</v>
      </c>
      <c r="I3373">
        <v>-3.67962739728778</v>
      </c>
      <c r="J3373">
        <v>6.1672129226886501</v>
      </c>
      <c r="K3373">
        <v>1.0928699742322201</v>
      </c>
      <c r="L3373">
        <v>1.53147615310288</v>
      </c>
      <c r="M3373">
        <v>74.332115729762904</v>
      </c>
      <c r="N3373">
        <v>0.80507874688385495</v>
      </c>
      <c r="O3373">
        <v>179.66101694915201</v>
      </c>
      <c r="P3373">
        <v>24.210526315789402</v>
      </c>
      <c r="Q3373">
        <v>-3.8438448046854999E-2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D3374" t="s">
        <v>620</v>
      </c>
      <c r="E3374">
        <v>48.371095799999999</v>
      </c>
      <c r="F3374">
        <v>10.16</v>
      </c>
      <c r="G3374">
        <v>43.620231329846902</v>
      </c>
      <c r="H3374">
        <v>6.7442429135426103</v>
      </c>
      <c r="I3374">
        <v>-4.0049862489623997</v>
      </c>
      <c r="J3374">
        <v>-11.093554260438699</v>
      </c>
      <c r="K3374">
        <v>10.5721294339754</v>
      </c>
      <c r="L3374">
        <v>10.0899329936519</v>
      </c>
      <c r="M3374">
        <v>40.993715836791303</v>
      </c>
      <c r="N3374">
        <v>1.4466858124794799</v>
      </c>
      <c r="O3374">
        <v>68.307086614173201</v>
      </c>
      <c r="P3374">
        <v>72.203389830508399</v>
      </c>
      <c r="Q3374">
        <v>3.2120384586342997E-2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21</v>
      </c>
      <c r="E3375">
        <v>48.358659699999997</v>
      </c>
      <c r="F3375">
        <v>3.96</v>
      </c>
      <c r="G3375">
        <v>77.363821073436696</v>
      </c>
      <c r="H3375">
        <v>31.879456638462599</v>
      </c>
      <c r="I3375">
        <v>57.5582836278572</v>
      </c>
      <c r="J3375">
        <v>7.2086576275682699</v>
      </c>
      <c r="K3375">
        <v>2.9028820634713299</v>
      </c>
      <c r="L3375">
        <v>2.44021090747942</v>
      </c>
      <c r="M3375">
        <v>99.715040227878902</v>
      </c>
      <c r="N3375">
        <v>1.2285023375200901</v>
      </c>
      <c r="O3375">
        <v>0</v>
      </c>
      <c r="P3375">
        <v>147.49999999999901</v>
      </c>
      <c r="Q3375">
        <v>7.1157106760691993E-2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D3376" t="s">
        <v>542</v>
      </c>
      <c r="E3376">
        <v>48.259799999999998</v>
      </c>
      <c r="F3376">
        <v>25</v>
      </c>
      <c r="G3376">
        <v>-51.3083400987244</v>
      </c>
      <c r="H3376">
        <v>-10.144834859513001</v>
      </c>
      <c r="I3376">
        <v>-27.8958762646994</v>
      </c>
      <c r="J3376">
        <v>-3.2740348059606301</v>
      </c>
      <c r="K3376">
        <v>26.710697573623801</v>
      </c>
      <c r="L3376">
        <v>30.129291206264</v>
      </c>
      <c r="M3376">
        <v>37.749159875827701</v>
      </c>
      <c r="N3376">
        <v>1.0562874251497001</v>
      </c>
      <c r="O3376">
        <v>72</v>
      </c>
      <c r="P3376">
        <v>2.0408163265306101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613</v>
      </c>
      <c r="E3377">
        <v>48.206906080000003</v>
      </c>
      <c r="F3377">
        <v>17.95</v>
      </c>
      <c r="G3377">
        <v>5.3087958067325998</v>
      </c>
      <c r="H3377">
        <v>10.390282197343099</v>
      </c>
      <c r="I3377">
        <v>-0.14988553421256801</v>
      </c>
      <c r="J3377">
        <v>0.203425248374659</v>
      </c>
      <c r="K3377">
        <v>16.2906999931554</v>
      </c>
      <c r="L3377">
        <v>16.120317810955299</v>
      </c>
      <c r="M3377">
        <v>57.0083221223938</v>
      </c>
      <c r="N3377">
        <v>2.2150076396523599</v>
      </c>
      <c r="O3377">
        <v>26.462395543175401</v>
      </c>
      <c r="P3377">
        <v>40.234374999999901</v>
      </c>
      <c r="Q3377">
        <v>8.9519055233650002E-3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D3378" t="s">
        <v>230</v>
      </c>
      <c r="E3378">
        <v>48.169776480000003</v>
      </c>
      <c r="F3378">
        <v>111.35</v>
      </c>
      <c r="G3378">
        <v>62.632635479598797</v>
      </c>
      <c r="H3378">
        <v>12.2916387792077</v>
      </c>
      <c r="I3378">
        <v>20.047645329984899</v>
      </c>
      <c r="J3378">
        <v>-2.5524845952214501</v>
      </c>
      <c r="K3378">
        <v>91.352526598306895</v>
      </c>
      <c r="L3378">
        <v>78.436762062537596</v>
      </c>
      <c r="M3378">
        <v>61.369189774950698</v>
      </c>
      <c r="N3378">
        <v>0.72418057365157795</v>
      </c>
      <c r="O3378">
        <v>5.52312528064662</v>
      </c>
      <c r="P3378">
        <v>113.232477977786</v>
      </c>
      <c r="Q3378">
        <v>7.9893104827939002E-2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535</v>
      </c>
      <c r="E3379">
        <v>48.0792</v>
      </c>
      <c r="F3379">
        <v>156</v>
      </c>
      <c r="G3379">
        <v>-33.948396121133399</v>
      </c>
      <c r="H3379">
        <v>-5.7692104838886804</v>
      </c>
      <c r="I3379">
        <v>-10.727491194268101</v>
      </c>
      <c r="J3379">
        <v>-7.3646820116452902</v>
      </c>
      <c r="K3379">
        <v>150.61278808559399</v>
      </c>
      <c r="L3379">
        <v>131.12624842913101</v>
      </c>
      <c r="M3379">
        <v>41.223826868718902</v>
      </c>
      <c r="N3379">
        <v>0.519113872754288</v>
      </c>
      <c r="O3379">
        <v>15.3846153846153</v>
      </c>
      <c r="P3379">
        <v>100.256739409499</v>
      </c>
      <c r="Q3379">
        <v>0.15769980315297799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D3380" t="s">
        <v>49</v>
      </c>
      <c r="E3380">
        <v>48.063338064</v>
      </c>
      <c r="F3380">
        <v>20.36</v>
      </c>
      <c r="G3380">
        <v>-50.942628261290203</v>
      </c>
      <c r="H3380">
        <v>-44.164189850876603</v>
      </c>
      <c r="I3380">
        <v>-43.311158656726001</v>
      </c>
      <c r="J3380">
        <v>-16.3450999539881</v>
      </c>
      <c r="K3380">
        <v>26.753205093205001</v>
      </c>
      <c r="L3380">
        <v>30.7909258554002</v>
      </c>
      <c r="M3380">
        <v>30.575864662935398</v>
      </c>
      <c r="N3380">
        <v>4.7758492139569197</v>
      </c>
      <c r="O3380">
        <v>189.047151277013</v>
      </c>
      <c r="P3380">
        <v>9.6982758620689697</v>
      </c>
      <c r="Q3380">
        <v>-4.6315340087394997E-2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D3381" t="s">
        <v>21</v>
      </c>
      <c r="E3381">
        <v>48.019199999999998</v>
      </c>
      <c r="F3381">
        <v>172.2</v>
      </c>
      <c r="G3381">
        <v>20.2191013863441</v>
      </c>
      <c r="H3381">
        <v>-4.3020243937193703</v>
      </c>
      <c r="I3381">
        <v>-6.3668703092497898</v>
      </c>
      <c r="J3381">
        <v>-25.991535191941701</v>
      </c>
      <c r="K3381">
        <v>153.72994312930601</v>
      </c>
      <c r="L3381">
        <v>153.13996997940501</v>
      </c>
      <c r="M3381">
        <v>43.041605669984001</v>
      </c>
      <c r="N3381">
        <v>2.4329004329004298</v>
      </c>
      <c r="O3381">
        <v>19.047619047619001</v>
      </c>
      <c r="P3381">
        <v>67.346938775510196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230</v>
      </c>
      <c r="E3382">
        <v>48.009599999999999</v>
      </c>
      <c r="F3382">
        <v>760</v>
      </c>
      <c r="G3382">
        <v>-38.6569737102446</v>
      </c>
      <c r="H3382">
        <v>-15.692066725034699</v>
      </c>
      <c r="I3382">
        <v>-10.6752732608581</v>
      </c>
      <c r="J3382">
        <v>1.53472154940134</v>
      </c>
      <c r="K3382">
        <v>754.650067778726</v>
      </c>
      <c r="L3382">
        <v>765.32691921376295</v>
      </c>
      <c r="M3382">
        <v>39.7679681670243</v>
      </c>
      <c r="N3382">
        <v>0.57999473187808503</v>
      </c>
      <c r="O3382">
        <v>24.342105263157801</v>
      </c>
      <c r="P3382">
        <v>26.6666666666666</v>
      </c>
      <c r="Q3382">
        <v>0.10517414826863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E3383">
        <v>48.00208336</v>
      </c>
      <c r="F3383">
        <v>73</v>
      </c>
      <c r="G3383">
        <v>-44.826675410688502</v>
      </c>
      <c r="H3383">
        <v>10.796975623581799</v>
      </c>
      <c r="I3383">
        <v>-30.065928077217201</v>
      </c>
      <c r="J3383">
        <v>-1.91731925449937</v>
      </c>
      <c r="M3383">
        <v>58.176972203279803</v>
      </c>
      <c r="O3383">
        <v>30.136986301369799</v>
      </c>
      <c r="P3383">
        <v>49.590163934426201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535</v>
      </c>
      <c r="E3384">
        <v>47.99</v>
      </c>
      <c r="F3384">
        <v>257</v>
      </c>
      <c r="G3384">
        <v>283.52256678632199</v>
      </c>
      <c r="H3384">
        <v>-12.5994078455821</v>
      </c>
      <c r="I3384">
        <v>33.105941294110501</v>
      </c>
      <c r="J3384">
        <v>-5.3408842433032397</v>
      </c>
      <c r="K3384">
        <v>244.056395480605</v>
      </c>
      <c r="L3384">
        <v>196.598405060582</v>
      </c>
      <c r="M3384">
        <v>47.380749678368403</v>
      </c>
      <c r="N3384">
        <v>1.13384142998135</v>
      </c>
      <c r="O3384">
        <v>15.4863813229572</v>
      </c>
      <c r="P3384">
        <v>350.79810559550901</v>
      </c>
      <c r="Q3384">
        <v>0.167400357307456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D3385" t="s">
        <v>542</v>
      </c>
      <c r="E3385">
        <v>47.900083000000002</v>
      </c>
      <c r="F3385">
        <v>78.209999999999994</v>
      </c>
      <c r="G3385">
        <v>-0.96399225923258602</v>
      </c>
      <c r="H3385">
        <v>10.003813172952301</v>
      </c>
      <c r="I3385">
        <v>-31.1054940268297</v>
      </c>
      <c r="J3385">
        <v>7.2355889910647297</v>
      </c>
      <c r="K3385">
        <v>75.068868202091807</v>
      </c>
      <c r="L3385">
        <v>77.577582636441093</v>
      </c>
      <c r="M3385">
        <v>56.475997300114798</v>
      </c>
      <c r="N3385">
        <v>2.9184141194668398</v>
      </c>
      <c r="O3385">
        <v>45.633550696841802</v>
      </c>
      <c r="P3385">
        <v>40.918918918918898</v>
      </c>
      <c r="Q3385">
        <v>0.17501127879039799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184</v>
      </c>
      <c r="E3386">
        <v>47.8911576</v>
      </c>
      <c r="F3386">
        <v>74.95</v>
      </c>
      <c r="G3386">
        <v>-53.332609487793398</v>
      </c>
      <c r="H3386">
        <v>5.6917321343239502</v>
      </c>
      <c r="I3386">
        <v>-35.245283962944299</v>
      </c>
      <c r="J3386">
        <v>10.2730106857564</v>
      </c>
      <c r="K3386">
        <v>76.720852799302307</v>
      </c>
      <c r="M3386">
        <v>52.148573524179</v>
      </c>
      <c r="N3386">
        <v>0.38813668600902601</v>
      </c>
      <c r="O3386">
        <v>93.462308205470293</v>
      </c>
      <c r="P3386">
        <v>29.224137931034399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D3387" t="s">
        <v>140</v>
      </c>
      <c r="E3387">
        <v>47.877068909999998</v>
      </c>
      <c r="F3387">
        <v>165</v>
      </c>
      <c r="G3387">
        <v>61.808207236199898</v>
      </c>
      <c r="H3387">
        <v>-6.4075344240994001</v>
      </c>
      <c r="I3387">
        <v>27.2386001038542</v>
      </c>
      <c r="J3387">
        <v>-6.0709705805550698</v>
      </c>
      <c r="K3387">
        <v>158.11221728287501</v>
      </c>
      <c r="L3387">
        <v>137.56784428120699</v>
      </c>
      <c r="M3387">
        <v>40.878956877717499</v>
      </c>
      <c r="N3387">
        <v>1.52323311256093</v>
      </c>
      <c r="O3387">
        <v>12.1212121212121</v>
      </c>
      <c r="P3387">
        <v>100</v>
      </c>
      <c r="Q3387">
        <v>5.4315978817580997E-2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D3388" t="s">
        <v>67</v>
      </c>
      <c r="E3388">
        <v>47.793340000000001</v>
      </c>
      <c r="F3388">
        <v>23.95</v>
      </c>
      <c r="G3388">
        <v>70.116824406979603</v>
      </c>
      <c r="H3388">
        <v>-11.773328943523101</v>
      </c>
      <c r="I3388">
        <v>76.743570094875196</v>
      </c>
      <c r="J3388">
        <v>-6.8517125962368404</v>
      </c>
      <c r="K3388">
        <v>22.916530804748</v>
      </c>
      <c r="L3388">
        <v>18.179485193268199</v>
      </c>
      <c r="M3388">
        <v>41.441247227916797</v>
      </c>
      <c r="N3388">
        <v>0.55859218872388805</v>
      </c>
      <c r="O3388">
        <v>18.580375782880999</v>
      </c>
      <c r="P3388">
        <v>193.865030674846</v>
      </c>
      <c r="Q3388">
        <v>5.5217669352551998E-2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D3389" t="s">
        <v>391</v>
      </c>
      <c r="E3389">
        <v>47.677772500000003</v>
      </c>
      <c r="F3389">
        <v>90.36</v>
      </c>
      <c r="G3389">
        <v>188.582550170426</v>
      </c>
      <c r="H3389">
        <v>-19.2165539931664</v>
      </c>
      <c r="I3389">
        <v>107.15046937053501</v>
      </c>
      <c r="J3389">
        <v>10.9205008401832</v>
      </c>
      <c r="K3389">
        <v>94.676095593286604</v>
      </c>
      <c r="L3389">
        <v>69.805638348902903</v>
      </c>
      <c r="M3389">
        <v>57.2884449104819</v>
      </c>
      <c r="N3389">
        <v>1.8429273214291</v>
      </c>
      <c r="O3389">
        <v>66.500664010624106</v>
      </c>
      <c r="P3389">
        <v>257.861386138613</v>
      </c>
      <c r="Q3389">
        <v>0.10380517948887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E3390">
        <v>47.676608000000002</v>
      </c>
      <c r="F3390">
        <v>19.989999999999998</v>
      </c>
      <c r="G3390">
        <v>-34.691567061448097</v>
      </c>
      <c r="H3390">
        <v>-4.9845784492566301</v>
      </c>
      <c r="I3390">
        <v>76.869860289746299</v>
      </c>
      <c r="J3390">
        <v>-3.1958530893135002</v>
      </c>
      <c r="K3390">
        <v>17.247467394573999</v>
      </c>
      <c r="L3390">
        <v>13.9976058258978</v>
      </c>
      <c r="M3390">
        <v>66.490532036521998</v>
      </c>
      <c r="N3390">
        <v>0.25482395066640101</v>
      </c>
      <c r="O3390">
        <v>21.1755636272242</v>
      </c>
      <c r="P3390">
        <v>119.438507920177</v>
      </c>
      <c r="Q3390">
        <v>1.2741158452162E-2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480</v>
      </c>
      <c r="E3391">
        <v>47.631000639999897</v>
      </c>
      <c r="F3391">
        <v>18.09</v>
      </c>
      <c r="G3391">
        <v>3.28689799651361</v>
      </c>
      <c r="H3391">
        <v>-12.408225918715599</v>
      </c>
      <c r="I3391">
        <v>-15.7418283542255</v>
      </c>
      <c r="J3391">
        <v>-2.0421887867130502</v>
      </c>
      <c r="K3391">
        <v>18.5689939935239</v>
      </c>
      <c r="L3391">
        <v>18.245904026768599</v>
      </c>
      <c r="M3391">
        <v>51.109119508758802</v>
      </c>
      <c r="N3391">
        <v>0.74749409091722896</v>
      </c>
      <c r="O3391">
        <v>51.188501934770599</v>
      </c>
      <c r="P3391">
        <v>63.710407239818998</v>
      </c>
      <c r="Q3391">
        <v>-0.116767404317144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230</v>
      </c>
      <c r="E3392">
        <v>47.590063064999903</v>
      </c>
      <c r="F3392">
        <v>102.73</v>
      </c>
      <c r="G3392">
        <v>51.407587651686001</v>
      </c>
      <c r="H3392">
        <v>-18.111390043459501</v>
      </c>
      <c r="I3392">
        <v>-43.522095398600499</v>
      </c>
      <c r="J3392">
        <v>5.1975772951582897</v>
      </c>
      <c r="K3392">
        <v>105.010576071253</v>
      </c>
      <c r="L3392">
        <v>103.50805574252099</v>
      </c>
      <c r="M3392">
        <v>48.462364294850701</v>
      </c>
      <c r="N3392">
        <v>2.3322864889088399</v>
      </c>
      <c r="O3392">
        <v>58.473668840650198</v>
      </c>
      <c r="P3392">
        <v>101.431372549019</v>
      </c>
      <c r="Q3392">
        <v>5.2717034227766003E-2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D3393" t="s">
        <v>613</v>
      </c>
      <c r="E3393">
        <v>47.52</v>
      </c>
      <c r="F3393">
        <v>8.33</v>
      </c>
      <c r="G3393">
        <v>-8.2305845209688897</v>
      </c>
      <c r="H3393">
        <v>-6.6027955035202002</v>
      </c>
      <c r="I3393">
        <v>-16.293263760924098</v>
      </c>
      <c r="J3393">
        <v>-3.51756106620903</v>
      </c>
      <c r="K3393">
        <v>8.0440238188115192</v>
      </c>
      <c r="L3393">
        <v>8.0379118602998503</v>
      </c>
      <c r="M3393">
        <v>48.850382230986199</v>
      </c>
      <c r="N3393">
        <v>2.36793974384809</v>
      </c>
      <c r="O3393">
        <v>40.6962785114045</v>
      </c>
      <c r="P3393">
        <v>37.685950413223097</v>
      </c>
      <c r="Q3393">
        <v>1.2289344706066E-2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E3394">
        <v>47.515825337999999</v>
      </c>
      <c r="F3394">
        <v>6.74</v>
      </c>
      <c r="G3394">
        <v>133.517667227282</v>
      </c>
      <c r="H3394">
        <v>54.2386208807266</v>
      </c>
      <c r="I3394">
        <v>50.291664468740898</v>
      </c>
      <c r="J3394">
        <v>27.210336465812201</v>
      </c>
      <c r="K3394">
        <v>4.6397655981396104</v>
      </c>
      <c r="L3394">
        <v>3.9873027874979399</v>
      </c>
      <c r="M3394">
        <v>93.849320641551103</v>
      </c>
      <c r="N3394">
        <v>2.16736074218593</v>
      </c>
      <c r="O3394">
        <v>0</v>
      </c>
      <c r="P3394">
        <v>173.98373983739799</v>
      </c>
      <c r="Q3394">
        <v>0.111430192693033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275</v>
      </c>
      <c r="E3395">
        <v>47.513510400000001</v>
      </c>
      <c r="F3395">
        <v>23.77</v>
      </c>
      <c r="G3395">
        <v>-60.571967446073302</v>
      </c>
      <c r="H3395">
        <v>-28.840487033426001</v>
      </c>
      <c r="I3395">
        <v>-29.156071118741799</v>
      </c>
      <c r="J3395">
        <v>-5.6737193238727102</v>
      </c>
      <c r="K3395">
        <v>25.137777784164602</v>
      </c>
      <c r="L3395">
        <v>29.143689961181799</v>
      </c>
      <c r="M3395">
        <v>27.266173002848401</v>
      </c>
      <c r="N3395">
        <v>1.27191086781277</v>
      </c>
      <c r="O3395">
        <v>56.689103912494701</v>
      </c>
      <c r="P3395">
        <v>5.4101995565410004</v>
      </c>
      <c r="Q3395">
        <v>-7.5157331124657001E-2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375</v>
      </c>
      <c r="E3396">
        <v>47.491494561000003</v>
      </c>
      <c r="F3396">
        <v>17.309999999999999</v>
      </c>
      <c r="G3396">
        <v>123.35164619795199</v>
      </c>
      <c r="H3396">
        <v>-41.364941485560202</v>
      </c>
      <c r="I3396">
        <v>153.32245449029</v>
      </c>
      <c r="J3396">
        <v>-9.0218444987631194</v>
      </c>
      <c r="K3396">
        <v>20.363775980996799</v>
      </c>
      <c r="L3396">
        <v>13.829637558450001</v>
      </c>
      <c r="M3396">
        <v>19.548802652307302</v>
      </c>
      <c r="N3396">
        <v>1.72115124171983</v>
      </c>
      <c r="O3396">
        <v>67.244367417677594</v>
      </c>
      <c r="P3396">
        <v>242.77227722772199</v>
      </c>
      <c r="Q3396">
        <v>5.460574128904E-2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E3397">
        <v>47.426470649999999</v>
      </c>
      <c r="F3397">
        <v>46.5</v>
      </c>
      <c r="G3397">
        <v>-32.433262484930701</v>
      </c>
      <c r="H3397">
        <v>-4.8701095847877802</v>
      </c>
      <c r="I3397">
        <v>-21.270580320931099</v>
      </c>
      <c r="J3397">
        <v>3.1471695857439101</v>
      </c>
      <c r="K3397">
        <v>47.630769043205298</v>
      </c>
      <c r="L3397">
        <v>48.5623958285139</v>
      </c>
      <c r="M3397">
        <v>46.32083341237</v>
      </c>
      <c r="N3397">
        <v>1.85598900154665</v>
      </c>
      <c r="O3397">
        <v>38.924731182795597</v>
      </c>
      <c r="P3397">
        <v>16.25</v>
      </c>
      <c r="Q3397">
        <v>4.0648423885429998E-3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391</v>
      </c>
      <c r="E3398">
        <v>47.262999999999998</v>
      </c>
      <c r="F3398">
        <v>12.27</v>
      </c>
      <c r="G3398">
        <v>-100.41413293132101</v>
      </c>
      <c r="H3398">
        <v>-14.601146642265</v>
      </c>
      <c r="I3398">
        <v>-40.027499178685503</v>
      </c>
      <c r="J3398">
        <v>-2.3266332311574902</v>
      </c>
      <c r="K3398">
        <v>12.2759974315117</v>
      </c>
      <c r="L3398">
        <v>18.8447066215147</v>
      </c>
      <c r="M3398">
        <v>54.132547465925803</v>
      </c>
      <c r="N3398">
        <v>0.73241625989952497</v>
      </c>
      <c r="O3398">
        <v>307.00896495517497</v>
      </c>
      <c r="P3398">
        <v>47.831325301204799</v>
      </c>
      <c r="Q3398">
        <v>3.4752984799949998E-3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D3399" t="s">
        <v>278</v>
      </c>
      <c r="E3399">
        <v>47.19132432</v>
      </c>
      <c r="F3399">
        <v>67.5</v>
      </c>
      <c r="G3399">
        <v>68.252415237892905</v>
      </c>
      <c r="H3399">
        <v>8.6693480567928902E-2</v>
      </c>
      <c r="I3399">
        <v>10.669266951606501</v>
      </c>
      <c r="J3399">
        <v>11.9119620278416</v>
      </c>
      <c r="K3399">
        <v>59.6788046276342</v>
      </c>
      <c r="L3399">
        <v>53.976901641527597</v>
      </c>
      <c r="M3399">
        <v>82.584400019270504</v>
      </c>
      <c r="N3399">
        <v>1.4392021480629</v>
      </c>
      <c r="O3399">
        <v>7.8518518518518396</v>
      </c>
      <c r="P3399">
        <v>104.54545454545401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E3400">
        <v>47.167520400000001</v>
      </c>
      <c r="F3400">
        <v>327.60000000000002</v>
      </c>
      <c r="G3400">
        <v>-20.2398244761199</v>
      </c>
      <c r="H3400">
        <v>-18.3955609908725</v>
      </c>
      <c r="I3400">
        <v>3.1939867933996</v>
      </c>
      <c r="J3400">
        <v>-4.4761620269689999</v>
      </c>
      <c r="K3400">
        <v>397.15562109382898</v>
      </c>
      <c r="L3400">
        <v>411.28202259166</v>
      </c>
      <c r="M3400">
        <v>11.8669377962221</v>
      </c>
      <c r="N3400">
        <v>0.69422734128616403</v>
      </c>
      <c r="O3400">
        <v>113.65995115995101</v>
      </c>
      <c r="P3400">
        <v>23.111612175873699</v>
      </c>
      <c r="Q3400">
        <v>-2.7977549255679998E-3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D3401" t="s">
        <v>67</v>
      </c>
      <c r="E3401">
        <v>46.908059000000002</v>
      </c>
      <c r="F3401">
        <v>0.86</v>
      </c>
      <c r="G3401">
        <v>-3.2059794963638799</v>
      </c>
      <c r="H3401">
        <v>-56.761163316332301</v>
      </c>
      <c r="I3401">
        <v>-15.6690371644753</v>
      </c>
      <c r="J3401">
        <v>-17.069966564490802</v>
      </c>
      <c r="K3401">
        <v>1.17176431056025</v>
      </c>
      <c r="L3401">
        <v>1.0594234821040101</v>
      </c>
      <c r="M3401">
        <v>22.032120781821099</v>
      </c>
      <c r="N3401">
        <v>1.61904867209321</v>
      </c>
      <c r="O3401">
        <v>110.46511627906899</v>
      </c>
      <c r="P3401">
        <v>48.641975308641904</v>
      </c>
      <c r="Q3401">
        <v>9.1640106652271999E-2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D3402" t="s">
        <v>535</v>
      </c>
      <c r="E3402">
        <v>46.907501600000003</v>
      </c>
      <c r="F3402">
        <v>42.12</v>
      </c>
      <c r="G3402">
        <v>-51.649448055886502</v>
      </c>
      <c r="H3402">
        <v>-40.983246982721703</v>
      </c>
      <c r="I3402">
        <v>-4.31944327760998</v>
      </c>
      <c r="J3402">
        <v>-9.4007863634080699</v>
      </c>
      <c r="K3402">
        <v>54.366838969000803</v>
      </c>
      <c r="L3402">
        <v>51.620966957994803</v>
      </c>
      <c r="M3402">
        <v>22.9086035921815</v>
      </c>
      <c r="N3402">
        <v>1.77125704484195</v>
      </c>
      <c r="O3402">
        <v>91.073124406457694</v>
      </c>
      <c r="P3402">
        <v>41.389728096676698</v>
      </c>
      <c r="Q3402">
        <v>0.182142130515593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D3403" t="s">
        <v>613</v>
      </c>
      <c r="E3403">
        <v>46.735109960000003</v>
      </c>
      <c r="F3403">
        <v>0.73</v>
      </c>
      <c r="G3403">
        <v>-62.234841133921101</v>
      </c>
      <c r="H3403">
        <v>-27.498019309471701</v>
      </c>
      <c r="I3403">
        <v>-66.709930427590706</v>
      </c>
      <c r="J3403">
        <v>-7.6148383593626203</v>
      </c>
      <c r="K3403">
        <v>0.90115019437529198</v>
      </c>
      <c r="L3403">
        <v>1.1839451219819199</v>
      </c>
      <c r="M3403">
        <v>6.3617418144480702</v>
      </c>
      <c r="N3403">
        <v>0.275486935031026</v>
      </c>
      <c r="O3403">
        <v>173.972602739726</v>
      </c>
      <c r="P3403">
        <v>0</v>
      </c>
      <c r="Q3403">
        <v>6.5318947789734003E-2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D3404" t="s">
        <v>1489</v>
      </c>
      <c r="E3404">
        <v>46.73</v>
      </c>
      <c r="F3404">
        <v>47.74</v>
      </c>
      <c r="G3404">
        <v>-35.569597471764297</v>
      </c>
      <c r="H3404">
        <v>-13.667911782589901</v>
      </c>
      <c r="I3404">
        <v>-20.036338673062001</v>
      </c>
      <c r="J3404">
        <v>-8.1431988877231394</v>
      </c>
      <c r="K3404">
        <v>48.735730745361003</v>
      </c>
      <c r="L3404">
        <v>50.922426634001603</v>
      </c>
      <c r="M3404">
        <v>37.544482958132498</v>
      </c>
      <c r="N3404">
        <v>1.2298378283583999</v>
      </c>
      <c r="O3404">
        <v>47.779639715123501</v>
      </c>
      <c r="P3404">
        <v>13.127962085308001</v>
      </c>
      <c r="Q3404">
        <v>-0.10584275698281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E3405">
        <v>46.676099999999998</v>
      </c>
      <c r="F3405">
        <v>151.6</v>
      </c>
      <c r="G3405">
        <v>260.03753412882901</v>
      </c>
      <c r="H3405">
        <v>37.843376967653697</v>
      </c>
      <c r="I3405">
        <v>231.95648948289099</v>
      </c>
      <c r="J3405">
        <v>5.7011396946066997</v>
      </c>
      <c r="K3405">
        <v>105.155717671513</v>
      </c>
      <c r="L3405">
        <v>81.703858489155394</v>
      </c>
      <c r="M3405">
        <v>99.889842679822806</v>
      </c>
      <c r="N3405">
        <v>0.413561420123638</v>
      </c>
      <c r="O3405">
        <v>0</v>
      </c>
      <c r="P3405">
        <v>337.51803751803698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E3406">
        <v>46.660400000000003</v>
      </c>
      <c r="F3406">
        <v>153.65</v>
      </c>
      <c r="G3406">
        <v>227.73911564626201</v>
      </c>
      <c r="H3406">
        <v>-9.6244506223146598</v>
      </c>
      <c r="I3406">
        <v>118.37600353894</v>
      </c>
      <c r="J3406">
        <v>-13.4213246631526</v>
      </c>
      <c r="K3406">
        <v>134.415482180309</v>
      </c>
      <c r="L3406">
        <v>98.433375131346295</v>
      </c>
      <c r="M3406">
        <v>46.0012435324942</v>
      </c>
      <c r="N3406">
        <v>1.4521927293911301</v>
      </c>
      <c r="O3406">
        <v>12.235600390497799</v>
      </c>
      <c r="P3406">
        <v>351.91176470588198</v>
      </c>
      <c r="Q3406">
        <v>0.131374278663377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D3407" t="s">
        <v>62</v>
      </c>
      <c r="E3407">
        <v>46.512</v>
      </c>
      <c r="F3407">
        <v>37.200000000000003</v>
      </c>
      <c r="G3407">
        <v>42.081214640627202</v>
      </c>
      <c r="H3407">
        <v>-6.4056601269608402</v>
      </c>
      <c r="I3407">
        <v>25.963361193069201</v>
      </c>
      <c r="J3407">
        <v>-8.6594727373303204</v>
      </c>
      <c r="K3407">
        <v>38.179889238830398</v>
      </c>
      <c r="L3407">
        <v>33.228462144895602</v>
      </c>
      <c r="M3407">
        <v>46.9791710446762</v>
      </c>
      <c r="N3407">
        <v>0.21071211047472799</v>
      </c>
      <c r="O3407">
        <v>36.263440860214999</v>
      </c>
      <c r="P3407">
        <v>81.463414634146304</v>
      </c>
      <c r="Q3407">
        <v>1.9809317675327998E-2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378</v>
      </c>
      <c r="E3408">
        <v>46.467449999999999</v>
      </c>
      <c r="F3408">
        <v>47.43</v>
      </c>
      <c r="G3408">
        <v>-46.225922516306802</v>
      </c>
      <c r="H3408">
        <v>9.5318876156045906</v>
      </c>
      <c r="I3408">
        <v>-30.3439250303141</v>
      </c>
      <c r="J3408">
        <v>-8.6230886207416599</v>
      </c>
      <c r="K3408">
        <v>45.174752378037702</v>
      </c>
      <c r="L3408">
        <v>55.842028669233002</v>
      </c>
      <c r="M3408">
        <v>51.916731303921701</v>
      </c>
      <c r="N3408">
        <v>1.1301922609513599</v>
      </c>
      <c r="O3408">
        <v>71.6213367067257</v>
      </c>
      <c r="P3408">
        <v>28.016194331983801</v>
      </c>
      <c r="Q3408">
        <v>-1.4387331426517E-2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E3409">
        <v>46.425411199999999</v>
      </c>
      <c r="F3409">
        <v>56</v>
      </c>
      <c r="G3409">
        <v>34.286897996513602</v>
      </c>
      <c r="H3409">
        <v>1.6699522950799199</v>
      </c>
      <c r="I3409">
        <v>-22.063465781126101</v>
      </c>
      <c r="J3409">
        <v>3.17374412733307</v>
      </c>
      <c r="K3409">
        <v>49.290906270318899</v>
      </c>
      <c r="L3409">
        <v>48.812751805705602</v>
      </c>
      <c r="M3409">
        <v>91.264438468587599</v>
      </c>
      <c r="N3409">
        <v>0.70381231671554201</v>
      </c>
      <c r="O3409">
        <v>61.25</v>
      </c>
      <c r="P3409">
        <v>86.6666666666666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D3410" t="s">
        <v>154</v>
      </c>
      <c r="E3410">
        <v>46.396127999999997</v>
      </c>
      <c r="F3410">
        <v>27.57</v>
      </c>
      <c r="G3410">
        <v>7.1543678760316904</v>
      </c>
      <c r="H3410">
        <v>-5.3856687919357702</v>
      </c>
      <c r="I3410">
        <v>-16.534546450836899</v>
      </c>
      <c r="J3410">
        <v>-7.8779375789835697</v>
      </c>
      <c r="K3410">
        <v>27.734835562521901</v>
      </c>
      <c r="L3410">
        <v>27.208599317293899</v>
      </c>
      <c r="M3410">
        <v>37.629079946224898</v>
      </c>
      <c r="N3410">
        <v>1.8324389747168</v>
      </c>
      <c r="O3410">
        <v>46.7174464998186</v>
      </c>
      <c r="P3410">
        <v>36.8238213399503</v>
      </c>
      <c r="Q3410">
        <v>-4.0773781238184002E-2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D3411" t="s">
        <v>391</v>
      </c>
      <c r="E3411">
        <v>46.210500000000003</v>
      </c>
      <c r="F3411">
        <v>129.6</v>
      </c>
      <c r="G3411">
        <v>262.776106629607</v>
      </c>
      <c r="H3411">
        <v>53.846164999859703</v>
      </c>
      <c r="I3411">
        <v>91.105643459077498</v>
      </c>
      <c r="J3411">
        <v>-2.43358685346728</v>
      </c>
      <c r="K3411">
        <v>93.793568890858893</v>
      </c>
      <c r="L3411">
        <v>63.3581047134168</v>
      </c>
      <c r="M3411">
        <v>68.254490384826596</v>
      </c>
      <c r="N3411">
        <v>2.23442664457423</v>
      </c>
      <c r="O3411">
        <v>17.276234567901199</v>
      </c>
      <c r="P3411">
        <v>288.60569715142401</v>
      </c>
      <c r="Q3411">
        <v>0.22852896546071899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E3412">
        <v>46.155748879999997</v>
      </c>
      <c r="F3412">
        <v>70.260000000000005</v>
      </c>
      <c r="G3412">
        <v>-20.674979713158901</v>
      </c>
      <c r="H3412">
        <v>-8.3376257628091501</v>
      </c>
      <c r="I3412">
        <v>20.252127122701999</v>
      </c>
      <c r="J3412">
        <v>-3.9932998978241399</v>
      </c>
      <c r="K3412">
        <v>79.281067292710802</v>
      </c>
      <c r="L3412">
        <v>72.744485299443596</v>
      </c>
      <c r="M3412">
        <v>44.138138300184998</v>
      </c>
      <c r="N3412">
        <v>0.79225431748070796</v>
      </c>
      <c r="O3412">
        <v>66.524338172502098</v>
      </c>
      <c r="P3412">
        <v>94.626038781163402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140</v>
      </c>
      <c r="E3413">
        <v>46.131238949999997</v>
      </c>
      <c r="F3413">
        <v>14</v>
      </c>
      <c r="G3413">
        <v>20.5773891145909</v>
      </c>
      <c r="H3413">
        <v>-21.8240093435655</v>
      </c>
      <c r="I3413">
        <v>-2.6770259770529301</v>
      </c>
      <c r="J3413">
        <v>-12.234857892229099</v>
      </c>
      <c r="K3413">
        <v>15.322725157483699</v>
      </c>
      <c r="L3413">
        <v>13.980908085638101</v>
      </c>
      <c r="M3413">
        <v>21.1587159263925</v>
      </c>
      <c r="N3413">
        <v>1.1418184689717299</v>
      </c>
      <c r="O3413">
        <v>41.785714285714199</v>
      </c>
      <c r="P3413">
        <v>62.790697674418603</v>
      </c>
      <c r="Q3413">
        <v>7.1842705297199994E-2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E3414">
        <v>46.041635835000001</v>
      </c>
      <c r="F3414">
        <v>84.4</v>
      </c>
      <c r="G3414">
        <v>-30.0214920261621</v>
      </c>
      <c r="H3414">
        <v>-4.7464832111613999</v>
      </c>
      <c r="I3414">
        <v>-15.2607446926907</v>
      </c>
      <c r="J3414">
        <v>-0.16520465972891299</v>
      </c>
      <c r="M3414">
        <v>17.808207918932599</v>
      </c>
      <c r="O3414">
        <v>8.8270142180094595</v>
      </c>
      <c r="P3414">
        <v>2.9268292682926802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1219</v>
      </c>
      <c r="E3415">
        <v>45.949228439999999</v>
      </c>
      <c r="F3415">
        <v>11.73</v>
      </c>
      <c r="G3415">
        <v>-74.108706399090707</v>
      </c>
      <c r="H3415">
        <v>-32.9619515176893</v>
      </c>
      <c r="I3415">
        <v>-50.4884371442418</v>
      </c>
      <c r="J3415">
        <v>-9.2366332311574908</v>
      </c>
      <c r="K3415">
        <v>15.128060003079501</v>
      </c>
      <c r="L3415">
        <v>18.821266139660999</v>
      </c>
      <c r="M3415">
        <v>21.074468761260199</v>
      </c>
      <c r="N3415">
        <v>0.39987296603144201</v>
      </c>
      <c r="O3415">
        <v>116.538789428814</v>
      </c>
      <c r="P3415">
        <v>9.6261682242990698</v>
      </c>
      <c r="Q3415">
        <v>0.13023640063378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E3416">
        <v>45.850095600000003</v>
      </c>
      <c r="F3416">
        <v>30.9</v>
      </c>
      <c r="G3416">
        <v>-4.1552735219757597</v>
      </c>
      <c r="H3416">
        <v>10.505309974732199</v>
      </c>
      <c r="I3416">
        <v>17.263412964839699</v>
      </c>
      <c r="J3416">
        <v>-13.2519555557049</v>
      </c>
      <c r="K3416">
        <v>24.094892987988999</v>
      </c>
      <c r="M3416">
        <v>57.529877146834501</v>
      </c>
      <c r="N3416">
        <v>2.9752066115702398</v>
      </c>
      <c r="O3416">
        <v>11.9093851132686</v>
      </c>
      <c r="P3416">
        <v>71.6666666666666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998</v>
      </c>
      <c r="E3417">
        <v>45.841760000000001</v>
      </c>
      <c r="F3417">
        <v>1.17</v>
      </c>
      <c r="G3417">
        <v>-18.305694596078901</v>
      </c>
      <c r="H3417">
        <v>-7.9226126372908299</v>
      </c>
      <c r="I3417">
        <v>-42.531302038436003</v>
      </c>
      <c r="J3417">
        <v>-2.4866332311574801</v>
      </c>
      <c r="K3417">
        <v>1.17613703011364</v>
      </c>
      <c r="L3417">
        <v>1.2221277261833099</v>
      </c>
      <c r="M3417">
        <v>50.133465201752799</v>
      </c>
      <c r="N3417">
        <v>1.1399479413109901</v>
      </c>
      <c r="O3417">
        <v>61.538461538461497</v>
      </c>
      <c r="P3417">
        <v>67.142857142857096</v>
      </c>
      <c r="Q3417">
        <v>-0.15012820739909999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D3418" t="s">
        <v>391</v>
      </c>
      <c r="E3418">
        <v>45.6366345</v>
      </c>
      <c r="F3418">
        <v>2.16</v>
      </c>
      <c r="G3418">
        <v>-19.859443466900998</v>
      </c>
      <c r="H3418">
        <v>-13.290134004812201</v>
      </c>
      <c r="I3418">
        <v>-30.053478265520599</v>
      </c>
      <c r="J3418">
        <v>-4.3470983474365603</v>
      </c>
      <c r="K3418">
        <v>2.2151471642055802</v>
      </c>
      <c r="L3418">
        <v>2.3153642819341398</v>
      </c>
      <c r="M3418">
        <v>39.609651559839001</v>
      </c>
      <c r="N3418">
        <v>1.0384741380447899</v>
      </c>
      <c r="O3418">
        <v>64.351851851851805</v>
      </c>
      <c r="P3418">
        <v>16.129032258064498</v>
      </c>
      <c r="Q3418">
        <v>8.5639030530922006E-2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E3419">
        <v>45.559820519999903</v>
      </c>
      <c r="F3419">
        <v>256.39999999999998</v>
      </c>
      <c r="G3419">
        <v>118.850041834743</v>
      </c>
      <c r="H3419">
        <v>-22.817689954728401</v>
      </c>
      <c r="I3419">
        <v>24.066076083012799</v>
      </c>
      <c r="J3419">
        <v>-8.1654411781773408</v>
      </c>
      <c r="K3419">
        <v>317.53826252418997</v>
      </c>
      <c r="L3419">
        <v>244.304013242216</v>
      </c>
      <c r="M3419">
        <v>29.002776284428499</v>
      </c>
      <c r="N3419">
        <v>2.6130406759196299</v>
      </c>
      <c r="O3419">
        <v>53.276131045241797</v>
      </c>
      <c r="P3419">
        <v>177.63941526800201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27</v>
      </c>
      <c r="E3420">
        <v>45.435066880000001</v>
      </c>
      <c r="F3420">
        <v>41.51</v>
      </c>
      <c r="G3420">
        <v>44.061949121257904</v>
      </c>
      <c r="H3420">
        <v>22.474771144239298</v>
      </c>
      <c r="I3420">
        <v>41.098927381267004</v>
      </c>
      <c r="J3420">
        <v>12.3512046066803</v>
      </c>
      <c r="K3420">
        <v>36.502087937515597</v>
      </c>
      <c r="L3420">
        <v>33.490015312512703</v>
      </c>
      <c r="M3420">
        <v>66.656901306014504</v>
      </c>
      <c r="N3420">
        <v>1.98998216034011</v>
      </c>
      <c r="O3420">
        <v>37.195856420139698</v>
      </c>
      <c r="P3420">
        <v>103.480392156862</v>
      </c>
      <c r="Q3420">
        <v>7.4268835382039003E-2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D3421" t="s">
        <v>542</v>
      </c>
      <c r="E3421">
        <v>45.376184879999997</v>
      </c>
      <c r="F3421">
        <v>57.42</v>
      </c>
      <c r="G3421">
        <v>5.3827884074725301</v>
      </c>
      <c r="H3421">
        <v>-10.6657771638948</v>
      </c>
      <c r="I3421">
        <v>1.305709846114</v>
      </c>
      <c r="J3421">
        <v>-4.2410191960697601</v>
      </c>
      <c r="K3421">
        <v>57.959469067606598</v>
      </c>
      <c r="L3421">
        <v>55.100283087443003</v>
      </c>
      <c r="M3421">
        <v>51.103183291001301</v>
      </c>
      <c r="N3421">
        <v>0.63912809014276295</v>
      </c>
      <c r="O3421">
        <v>27.481713688610199</v>
      </c>
      <c r="P3421">
        <v>53.529411764705799</v>
      </c>
      <c r="Q3421">
        <v>0.104602148121772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E3422">
        <v>45.300771599999997</v>
      </c>
      <c r="F3422">
        <v>46.52</v>
      </c>
      <c r="G3422">
        <v>-91.744500324041297</v>
      </c>
      <c r="H3422">
        <v>-16.639340354018501</v>
      </c>
      <c r="I3422">
        <v>-54.904161898930603</v>
      </c>
      <c r="J3422">
        <v>-2.6893359338601801</v>
      </c>
      <c r="K3422">
        <v>50.349424923847302</v>
      </c>
      <c r="L3422">
        <v>82.259267057797203</v>
      </c>
      <c r="M3422">
        <v>51.8413118274078</v>
      </c>
      <c r="N3422">
        <v>0.95604142692750205</v>
      </c>
      <c r="O3422">
        <v>266.72398968185701</v>
      </c>
      <c r="P3422">
        <v>13.4634146341463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D3423" t="s">
        <v>705</v>
      </c>
      <c r="E3423">
        <v>45.057158311999999</v>
      </c>
      <c r="F3423">
        <v>20.079999999999998</v>
      </c>
      <c r="G3423">
        <v>20.362479391862401</v>
      </c>
      <c r="H3423">
        <v>-3.88352554735628</v>
      </c>
      <c r="I3423">
        <v>6.2005041397865801</v>
      </c>
      <c r="J3423">
        <v>-1.5825649237742601</v>
      </c>
      <c r="K3423">
        <v>19.578191283390701</v>
      </c>
      <c r="L3423">
        <v>17.9600954856523</v>
      </c>
      <c r="M3423">
        <v>37.579943371070499</v>
      </c>
      <c r="N3423">
        <v>0.87467645780118597</v>
      </c>
      <c r="O3423">
        <v>3.5856573705179402</v>
      </c>
      <c r="P3423">
        <v>46.569343065693403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D3424" t="s">
        <v>2844</v>
      </c>
      <c r="E3424">
        <v>45.018927083999998</v>
      </c>
      <c r="F3424">
        <v>7.05</v>
      </c>
      <c r="G3424">
        <v>12.9143489769057</v>
      </c>
      <c r="H3424">
        <v>-12.279179388223699</v>
      </c>
      <c r="I3424">
        <v>-2.4908162084765699</v>
      </c>
      <c r="J3424">
        <v>-9.6590470242609303</v>
      </c>
      <c r="K3424">
        <v>7.0040456104512403</v>
      </c>
      <c r="L3424">
        <v>6.6886035385734104</v>
      </c>
      <c r="M3424">
        <v>36.686514199233898</v>
      </c>
      <c r="N3424">
        <v>0.43759353760575298</v>
      </c>
      <c r="O3424">
        <v>24.8226950354609</v>
      </c>
      <c r="P3424">
        <v>53.260869565217398</v>
      </c>
      <c r="Q3424">
        <v>3.4011739939502003E-2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613</v>
      </c>
      <c r="E3425">
        <v>45.003276900000003</v>
      </c>
      <c r="F3425">
        <v>40.159999999999997</v>
      </c>
      <c r="G3425">
        <v>-64.568156814692202</v>
      </c>
      <c r="H3425">
        <v>-11.371980305073899</v>
      </c>
      <c r="I3425">
        <v>-47.307346746084697</v>
      </c>
      <c r="J3425">
        <v>-3.7242022919309701</v>
      </c>
      <c r="K3425">
        <v>48.186765919783902</v>
      </c>
      <c r="L3425">
        <v>56.648286047818097</v>
      </c>
      <c r="M3425">
        <v>32.523033300159597</v>
      </c>
      <c r="N3425">
        <v>4.0768302063998503</v>
      </c>
      <c r="O3425">
        <v>89.492031872509898</v>
      </c>
      <c r="P3425">
        <v>5.1308900523560004</v>
      </c>
      <c r="Q3425">
        <v>1.4527531867253999E-2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E3426">
        <v>44.949190000000002</v>
      </c>
      <c r="F3426">
        <v>23.98</v>
      </c>
      <c r="G3426">
        <v>-26.005621853047501</v>
      </c>
      <c r="H3426">
        <v>-16.3814553818478</v>
      </c>
      <c r="I3426">
        <v>-20.4276283581992</v>
      </c>
      <c r="J3426">
        <v>-3.9779673706173702</v>
      </c>
      <c r="K3426">
        <v>26.638729683233802</v>
      </c>
      <c r="L3426">
        <v>27.8521702737312</v>
      </c>
      <c r="M3426">
        <v>32.5080106787305</v>
      </c>
      <c r="N3426">
        <v>0.72999791823086402</v>
      </c>
      <c r="O3426">
        <v>70.975813177648007</v>
      </c>
      <c r="P3426">
        <v>6.10619469026547</v>
      </c>
      <c r="Q3426">
        <v>6.8530162541746001E-2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E3427">
        <v>44.909388</v>
      </c>
      <c r="F3427">
        <v>11.4</v>
      </c>
      <c r="G3427">
        <v>47.8028797316734</v>
      </c>
      <c r="H3427">
        <v>17.364520649842401</v>
      </c>
      <c r="I3427">
        <v>34.641515061785697</v>
      </c>
      <c r="J3427">
        <v>-0.26638456330668903</v>
      </c>
      <c r="K3427">
        <v>10.059802346418399</v>
      </c>
      <c r="L3427">
        <v>8.8554885599100199</v>
      </c>
      <c r="M3427">
        <v>57.316289126011803</v>
      </c>
      <c r="N3427">
        <v>1.9035674941895799</v>
      </c>
      <c r="O3427">
        <v>27.8947368421052</v>
      </c>
      <c r="P3427">
        <v>121.35922330097</v>
      </c>
      <c r="Q3427">
        <v>0.12272013086027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D3428" t="s">
        <v>154</v>
      </c>
      <c r="E3428">
        <v>44.898634000000001</v>
      </c>
      <c r="F3428">
        <v>45.16</v>
      </c>
      <c r="G3428">
        <v>14.1877654066747</v>
      </c>
      <c r="H3428">
        <v>-5.6183132098870399</v>
      </c>
      <c r="I3428">
        <v>30.216760678531301</v>
      </c>
      <c r="J3428">
        <v>-2.1115229045908399</v>
      </c>
      <c r="K3428">
        <v>46.998777281507301</v>
      </c>
      <c r="L3428">
        <v>42.071663730031197</v>
      </c>
      <c r="M3428">
        <v>29.2726328703754</v>
      </c>
      <c r="N3428">
        <v>0.37808154387107901</v>
      </c>
      <c r="O3428">
        <v>46.479185119574801</v>
      </c>
      <c r="P3428">
        <v>71.711026615969502</v>
      </c>
      <c r="Q3428">
        <v>6.6941070360265004E-2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613</v>
      </c>
      <c r="E3429">
        <v>44.829423759999997</v>
      </c>
      <c r="F3429">
        <v>152</v>
      </c>
      <c r="G3429">
        <v>-48.968336300594999</v>
      </c>
      <c r="H3429">
        <v>-4.4504621181604396</v>
      </c>
      <c r="I3429">
        <v>-22.115417206543299</v>
      </c>
      <c r="J3429">
        <v>9.6392599100810106E-2</v>
      </c>
      <c r="K3429">
        <v>155.217782921788</v>
      </c>
      <c r="L3429">
        <v>167.137802041378</v>
      </c>
      <c r="M3429">
        <v>53.909005034065601</v>
      </c>
      <c r="N3429">
        <v>1.55735458137204</v>
      </c>
      <c r="O3429">
        <v>41.381578947368403</v>
      </c>
      <c r="P3429">
        <v>5.1539259771705197</v>
      </c>
      <c r="Q3429">
        <v>2.9474635876177002E-2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D3430" t="s">
        <v>140</v>
      </c>
      <c r="E3430">
        <v>44.816800000000001</v>
      </c>
      <c r="F3430">
        <v>87</v>
      </c>
      <c r="G3430">
        <v>-29.781907825517401</v>
      </c>
      <c r="H3430">
        <v>-16.920128531358401</v>
      </c>
      <c r="I3430">
        <v>-7.3068936264124602</v>
      </c>
      <c r="J3430">
        <v>2.6857805619459598</v>
      </c>
      <c r="K3430">
        <v>101.820136699709</v>
      </c>
      <c r="L3430">
        <v>68.854794773939503</v>
      </c>
      <c r="M3430">
        <v>19.899481783897901</v>
      </c>
      <c r="N3430">
        <v>1.2826567951663601</v>
      </c>
      <c r="O3430">
        <v>53.850574712643599</v>
      </c>
      <c r="P3430">
        <v>9.0909090909090793</v>
      </c>
      <c r="Q3430">
        <v>0.14520796144857101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D3431" t="s">
        <v>278</v>
      </c>
      <c r="E3431">
        <v>44.705340239999998</v>
      </c>
      <c r="F3431">
        <v>40.99</v>
      </c>
      <c r="G3431">
        <v>-21.066688932258302</v>
      </c>
      <c r="H3431">
        <v>-3.19291178258998</v>
      </c>
      <c r="I3431">
        <v>-14.8895470768582</v>
      </c>
      <c r="J3431">
        <v>1.4403302505833799</v>
      </c>
      <c r="K3431">
        <v>40.314629923448997</v>
      </c>
      <c r="L3431">
        <v>41.316465861887004</v>
      </c>
      <c r="M3431">
        <v>67.649534645086902</v>
      </c>
      <c r="N3431">
        <v>3.1997375681877198</v>
      </c>
      <c r="O3431">
        <v>58.550866064893803</v>
      </c>
      <c r="P3431">
        <v>24.024205748865299</v>
      </c>
      <c r="Q3431">
        <v>-2.3264041729228E-2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391</v>
      </c>
      <c r="E3432">
        <v>44.681581000000001</v>
      </c>
      <c r="F3432">
        <v>36.700000000000003</v>
      </c>
      <c r="G3432">
        <v>23.171279335255999</v>
      </c>
      <c r="H3432">
        <v>-11.8842383132022</v>
      </c>
      <c r="I3432">
        <v>-43.2401775482438</v>
      </c>
      <c r="J3432">
        <v>-3.9514219635518599</v>
      </c>
      <c r="K3432">
        <v>37.2424954116306</v>
      </c>
      <c r="L3432">
        <v>38.070545721411499</v>
      </c>
      <c r="M3432">
        <v>27.729849847600601</v>
      </c>
      <c r="N3432">
        <v>1.24393982008594</v>
      </c>
      <c r="O3432">
        <v>72.888283378746493</v>
      </c>
      <c r="P3432">
        <v>58.874458874458803</v>
      </c>
      <c r="Q3432">
        <v>5.3500861074562998E-2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D3433" t="s">
        <v>745</v>
      </c>
      <c r="E3433">
        <v>44.671359600000002</v>
      </c>
      <c r="F3433">
        <v>21.49</v>
      </c>
      <c r="G3433">
        <v>58.434284457524697</v>
      </c>
      <c r="H3433">
        <v>6.4456017309235296</v>
      </c>
      <c r="I3433">
        <v>34.841403810310503</v>
      </c>
      <c r="J3433">
        <v>17.0255618907937</v>
      </c>
      <c r="K3433">
        <v>18.8618232710798</v>
      </c>
      <c r="L3433">
        <v>17.154376070046499</v>
      </c>
      <c r="M3433">
        <v>77.0029622484806</v>
      </c>
      <c r="N3433">
        <v>2.10224734600517</v>
      </c>
      <c r="O3433">
        <v>22.9874360167519</v>
      </c>
      <c r="P3433">
        <v>104.083570750237</v>
      </c>
      <c r="Q3433">
        <v>8.7349802201535001E-2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E3434">
        <v>44.645995122000002</v>
      </c>
      <c r="F3434">
        <v>41.38</v>
      </c>
      <c r="G3434">
        <v>-35.917066542883902</v>
      </c>
      <c r="H3434">
        <v>6.5197906604514699</v>
      </c>
      <c r="I3434">
        <v>-21.294254747754501</v>
      </c>
      <c r="J3434">
        <v>12.457811213286901</v>
      </c>
      <c r="K3434">
        <v>39.455008888215303</v>
      </c>
      <c r="L3434">
        <v>44.285389330365</v>
      </c>
      <c r="M3434">
        <v>68.007728442020195</v>
      </c>
      <c r="N3434">
        <v>0.50773430391264796</v>
      </c>
      <c r="O3434">
        <v>88.4612927093184</v>
      </c>
      <c r="P3434">
        <v>27.9925765542839</v>
      </c>
      <c r="Q3434">
        <v>0.164827317670725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D3435" t="s">
        <v>535</v>
      </c>
      <c r="E3435">
        <v>44.629150000000003</v>
      </c>
      <c r="F3435">
        <v>160.94999999999999</v>
      </c>
      <c r="G3435">
        <v>-15.4733759760891</v>
      </c>
      <c r="H3435">
        <v>-20.678710432758699</v>
      </c>
      <c r="I3435">
        <v>10.0626829239699</v>
      </c>
      <c r="J3435">
        <v>-1.6330547675987299</v>
      </c>
      <c r="K3435">
        <v>158.387157807378</v>
      </c>
      <c r="L3435">
        <v>143.585376713221</v>
      </c>
      <c r="M3435">
        <v>41.888514219965998</v>
      </c>
      <c r="N3435">
        <v>0.88511612280038598</v>
      </c>
      <c r="O3435">
        <v>30.226778502640499</v>
      </c>
      <c r="P3435">
        <v>46.651480637813101</v>
      </c>
      <c r="Q3435">
        <v>0.16695394301718899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D3436" t="s">
        <v>1558</v>
      </c>
      <c r="E3436">
        <v>44.533655738</v>
      </c>
      <c r="F3436">
        <v>2.95</v>
      </c>
      <c r="G3436">
        <v>19.506588802046501</v>
      </c>
      <c r="H3436">
        <v>-11.0023380120981</v>
      </c>
      <c r="I3436">
        <v>-29.425510709013999</v>
      </c>
      <c r="J3436">
        <v>1.41407598870067</v>
      </c>
      <c r="K3436">
        <v>3.0979409613790501</v>
      </c>
      <c r="L3436">
        <v>2.9999972831058002</v>
      </c>
      <c r="M3436">
        <v>35.177859414639499</v>
      </c>
      <c r="N3436">
        <v>2.2597717575082399</v>
      </c>
      <c r="O3436">
        <v>52.785754307325902</v>
      </c>
      <c r="Q3436">
        <v>9.3958845052465004E-2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D3437" t="s">
        <v>126</v>
      </c>
      <c r="E3437">
        <v>44.46</v>
      </c>
      <c r="F3437">
        <v>3.27</v>
      </c>
      <c r="G3437">
        <v>112.18490640050101</v>
      </c>
      <c r="H3437">
        <v>8.4876437729655692</v>
      </c>
      <c r="I3437">
        <v>114.745755867101</v>
      </c>
      <c r="J3437">
        <v>17.976687232162899</v>
      </c>
      <c r="K3437">
        <v>2.6782760994025701</v>
      </c>
      <c r="L3437">
        <v>2.2050513135570098</v>
      </c>
      <c r="M3437">
        <v>88.772847278541406</v>
      </c>
      <c r="N3437">
        <v>0.86999284245839803</v>
      </c>
      <c r="O3437">
        <v>0</v>
      </c>
      <c r="P3437">
        <v>193.407543698252</v>
      </c>
      <c r="Q3437">
        <v>8.9060821885172003E-2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1113</v>
      </c>
      <c r="E3438">
        <v>44.412500000000001</v>
      </c>
      <c r="F3438">
        <v>8.08</v>
      </c>
      <c r="G3438">
        <v>11.236050538886399</v>
      </c>
      <c r="H3438">
        <v>-3.91257197676474</v>
      </c>
      <c r="I3438">
        <v>-3.6482378041451802</v>
      </c>
      <c r="J3438">
        <v>-6.3327870773113304</v>
      </c>
      <c r="K3438">
        <v>8.3159825827740299</v>
      </c>
      <c r="L3438">
        <v>7.5119351546826003</v>
      </c>
      <c r="M3438">
        <v>50.951471832074297</v>
      </c>
      <c r="N3438">
        <v>0.57696097205712704</v>
      </c>
      <c r="O3438">
        <v>34.282178217821702</v>
      </c>
      <c r="P3438">
        <v>69.037656903765694</v>
      </c>
      <c r="Q3438">
        <v>0.157178719993389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D3439" t="s">
        <v>278</v>
      </c>
      <c r="E3439">
        <v>44.369355149999997</v>
      </c>
      <c r="F3439">
        <v>18.32</v>
      </c>
      <c r="G3439">
        <v>-12.4058103368196</v>
      </c>
      <c r="H3439">
        <v>-28.848733700398199</v>
      </c>
      <c r="I3439">
        <v>-46.7783133720799</v>
      </c>
      <c r="J3439">
        <v>-10.1416197540685</v>
      </c>
      <c r="K3439">
        <v>20.229420250121301</v>
      </c>
      <c r="L3439">
        <v>21.069120143759999</v>
      </c>
      <c r="M3439">
        <v>28.662567023036999</v>
      </c>
      <c r="N3439">
        <v>1.0518883089678399</v>
      </c>
      <c r="O3439">
        <v>104.320845782578</v>
      </c>
      <c r="P3439">
        <v>25.3890489913544</v>
      </c>
      <c r="Q3439">
        <v>-1.7318656961927002E-2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D3440" t="s">
        <v>477</v>
      </c>
      <c r="E3440">
        <v>44.35913103</v>
      </c>
      <c r="F3440">
        <v>30.97</v>
      </c>
      <c r="G3440">
        <v>-16.6638062288384</v>
      </c>
      <c r="H3440">
        <v>-9.4817048860382496</v>
      </c>
      <c r="I3440">
        <v>-38.269885766001899</v>
      </c>
      <c r="J3440">
        <v>-6.2578851631513102</v>
      </c>
      <c r="K3440">
        <v>31.723107393320898</v>
      </c>
      <c r="L3440">
        <v>32.405253357586901</v>
      </c>
      <c r="M3440">
        <v>49.372000363142803</v>
      </c>
      <c r="N3440">
        <v>2.4177935161541799</v>
      </c>
      <c r="O3440">
        <v>53.374233128834298</v>
      </c>
      <c r="P3440">
        <v>34.652173913043399</v>
      </c>
      <c r="Q3440">
        <v>-6.2681240130449997E-2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D3441" t="s">
        <v>414</v>
      </c>
      <c r="E3441">
        <v>44.353999999999999</v>
      </c>
      <c r="F3441">
        <v>83.75</v>
      </c>
      <c r="G3441">
        <v>-47.588102003486298</v>
      </c>
      <c r="H3441">
        <v>-5.1078436063055799</v>
      </c>
      <c r="I3441">
        <v>-36.507910225570598</v>
      </c>
      <c r="J3441">
        <v>-2.4866332311574801</v>
      </c>
      <c r="K3441">
        <v>87.279953381913103</v>
      </c>
      <c r="L3441">
        <v>101.23620451383999</v>
      </c>
      <c r="M3441">
        <v>90.043799696394998</v>
      </c>
      <c r="N3441">
        <v>2.2624312624312601</v>
      </c>
      <c r="O3441">
        <v>60.477611940298502</v>
      </c>
      <c r="P3441">
        <v>4.6875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E3442">
        <v>44.330624280000002</v>
      </c>
      <c r="F3442">
        <v>123.1</v>
      </c>
      <c r="G3442">
        <v>-16.775048906141201</v>
      </c>
      <c r="H3442">
        <v>-21.283939657154399</v>
      </c>
      <c r="I3442">
        <v>-13.2539419716023</v>
      </c>
      <c r="J3442">
        <v>-12.2042716616672</v>
      </c>
      <c r="K3442">
        <v>140.69031204212899</v>
      </c>
      <c r="L3442">
        <v>131.91525087271299</v>
      </c>
      <c r="M3442">
        <v>0.75750245680460204</v>
      </c>
      <c r="N3442">
        <v>2.1454545454545402</v>
      </c>
      <c r="O3442">
        <v>29.163281884646601</v>
      </c>
      <c r="P3442">
        <v>15.370196813495699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D3443" t="s">
        <v>184</v>
      </c>
      <c r="E3443">
        <v>44.309776139999997</v>
      </c>
      <c r="F3443">
        <v>15.73</v>
      </c>
      <c r="G3443">
        <v>-82.342253801455001</v>
      </c>
      <c r="H3443">
        <v>-14.7194715236141</v>
      </c>
      <c r="I3443">
        <v>-57.594145714791097</v>
      </c>
      <c r="J3443">
        <v>-8.0823011011935897</v>
      </c>
      <c r="K3443">
        <v>18.364785067512202</v>
      </c>
      <c r="L3443">
        <v>26.832930441169001</v>
      </c>
      <c r="M3443">
        <v>33.201134171356301</v>
      </c>
      <c r="N3443">
        <v>0.441277365070122</v>
      </c>
      <c r="O3443">
        <v>179.402415766052</v>
      </c>
      <c r="P3443">
        <v>4.7968021319120702</v>
      </c>
      <c r="Q3443">
        <v>-3.9585530501893E-2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D3444" t="s">
        <v>613</v>
      </c>
      <c r="E3444">
        <v>44.302012307999902</v>
      </c>
      <c r="F3444">
        <v>72.62</v>
      </c>
      <c r="G3444">
        <v>-31.5725782803855</v>
      </c>
      <c r="H3444">
        <v>-6.46429005220768</v>
      </c>
      <c r="I3444">
        <v>-40.923425065386297</v>
      </c>
      <c r="J3444">
        <v>3.1620496819288602</v>
      </c>
      <c r="K3444">
        <v>74.676372257592007</v>
      </c>
      <c r="L3444">
        <v>83.1900219576533</v>
      </c>
      <c r="M3444">
        <v>57.854463113711702</v>
      </c>
      <c r="N3444">
        <v>5.2469443466916701</v>
      </c>
      <c r="O3444">
        <v>91.338474249518001</v>
      </c>
      <c r="P3444">
        <v>18.370008149959201</v>
      </c>
      <c r="Q3444">
        <v>6.0785677603252999E-2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D3445" t="s">
        <v>62</v>
      </c>
      <c r="E3445">
        <v>44.213732819999997</v>
      </c>
      <c r="F3445">
        <v>41.95</v>
      </c>
      <c r="G3445">
        <v>-20.706844181208499</v>
      </c>
      <c r="H3445">
        <v>3.9701959703666598</v>
      </c>
      <c r="I3445">
        <v>-9.2553849730453308</v>
      </c>
      <c r="J3445">
        <v>3.6691456633148798</v>
      </c>
      <c r="K3445">
        <v>41.546634494992603</v>
      </c>
      <c r="L3445">
        <v>43.267061548152199</v>
      </c>
      <c r="M3445">
        <v>42.058927632471999</v>
      </c>
      <c r="N3445">
        <v>0.880746629796059</v>
      </c>
      <c r="O3445">
        <v>33.492252681763901</v>
      </c>
      <c r="P3445">
        <v>16.366158113730901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542</v>
      </c>
      <c r="E3446">
        <v>44.197450199999999</v>
      </c>
      <c r="F3446">
        <v>26.12</v>
      </c>
      <c r="G3446">
        <v>-56.1525161180003</v>
      </c>
      <c r="H3446">
        <v>-10.774333800938599</v>
      </c>
      <c r="I3446">
        <v>-23.885688003348299</v>
      </c>
      <c r="J3446">
        <v>-5.9095261277346003</v>
      </c>
      <c r="K3446">
        <v>27.402304491191</v>
      </c>
      <c r="L3446">
        <v>29.705454875773999</v>
      </c>
      <c r="M3446">
        <v>33.548689685246501</v>
      </c>
      <c r="N3446">
        <v>1.2038686016753799</v>
      </c>
      <c r="O3446">
        <v>65.390505359877494</v>
      </c>
      <c r="Q3446">
        <v>2.1111554847932E-2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275</v>
      </c>
      <c r="E3447">
        <v>44.118848800000002</v>
      </c>
      <c r="F3447">
        <v>48.62</v>
      </c>
      <c r="G3447">
        <v>76.870231329846902</v>
      </c>
      <c r="H3447">
        <v>10.1734675277548</v>
      </c>
      <c r="I3447">
        <v>-14.789379986470699</v>
      </c>
      <c r="J3447">
        <v>13.9824049770111</v>
      </c>
      <c r="K3447">
        <v>37.552776241284697</v>
      </c>
      <c r="L3447">
        <v>35.346840605358501</v>
      </c>
      <c r="M3447">
        <v>87.090558338437503</v>
      </c>
      <c r="N3447">
        <v>2.8902932234971002</v>
      </c>
      <c r="O3447">
        <v>32.661456190867902</v>
      </c>
      <c r="P3447">
        <v>122.00913242009101</v>
      </c>
      <c r="Q3447">
        <v>1.6643733660812E-2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E3448">
        <v>43.962456000000003</v>
      </c>
      <c r="F3448">
        <v>149.55000000000001</v>
      </c>
      <c r="G3448">
        <v>-37.300450510728403</v>
      </c>
      <c r="H3448">
        <v>-2.4964832111613999</v>
      </c>
      <c r="I3448">
        <v>-31.489017794350801</v>
      </c>
      <c r="J3448">
        <v>-4.8866332311574796</v>
      </c>
      <c r="K3448">
        <v>154.65836586300799</v>
      </c>
      <c r="L3448">
        <v>169.94561873671901</v>
      </c>
      <c r="M3448">
        <v>38.104171445635899</v>
      </c>
      <c r="N3448">
        <v>1.3312235180601499</v>
      </c>
      <c r="O3448">
        <v>81.210297559344596</v>
      </c>
      <c r="P3448">
        <v>12.1905476369092</v>
      </c>
      <c r="Q3448">
        <v>9.5455086863669006E-2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D3449" t="s">
        <v>140</v>
      </c>
      <c r="E3449">
        <v>43.842474500000002</v>
      </c>
      <c r="F3449">
        <v>5.77</v>
      </c>
      <c r="G3449">
        <v>18.536897996513598</v>
      </c>
      <c r="H3449">
        <v>-7.06791178258998</v>
      </c>
      <c r="I3449">
        <v>-2.0844301417131499</v>
      </c>
      <c r="J3449">
        <v>-4.2257636659400903</v>
      </c>
      <c r="K3449">
        <v>5.8130229933570297</v>
      </c>
      <c r="L3449">
        <v>5.3696310681155204</v>
      </c>
      <c r="M3449">
        <v>43.6505539921231</v>
      </c>
      <c r="N3449">
        <v>1.32042102770633</v>
      </c>
      <c r="O3449">
        <v>22.183708838821499</v>
      </c>
      <c r="P3449">
        <v>51.842105263157798</v>
      </c>
      <c r="Q3449">
        <v>6.1354962744195003E-2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E3450">
        <v>43.745939999999997</v>
      </c>
      <c r="F3450">
        <v>4.29</v>
      </c>
      <c r="G3450">
        <v>72.898009107624702</v>
      </c>
      <c r="H3450">
        <v>3.47193397576476</v>
      </c>
      <c r="I3450">
        <v>19.8403282568142</v>
      </c>
      <c r="J3450">
        <v>1.8822988076774501</v>
      </c>
      <c r="K3450">
        <v>4.0710842615930103</v>
      </c>
      <c r="L3450">
        <v>3.78501610558618</v>
      </c>
      <c r="M3450">
        <v>64.177401786307698</v>
      </c>
      <c r="N3450">
        <v>0.87248981723837205</v>
      </c>
      <c r="O3450">
        <v>64.335664335664305</v>
      </c>
      <c r="P3450">
        <v>111.330049261083</v>
      </c>
      <c r="Q3450">
        <v>-1.8321186199230999E-2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D3451" t="s">
        <v>613</v>
      </c>
      <c r="E3451">
        <v>43.74</v>
      </c>
      <c r="F3451">
        <v>28.35</v>
      </c>
      <c r="G3451">
        <v>38.349397996513602</v>
      </c>
      <c r="H3451">
        <v>-13.382970769404601</v>
      </c>
      <c r="I3451">
        <v>-49.721253158135902</v>
      </c>
      <c r="J3451">
        <v>-0.44581690462687901</v>
      </c>
      <c r="K3451">
        <v>28.418738237888199</v>
      </c>
      <c r="L3451">
        <v>32.0257019156737</v>
      </c>
      <c r="M3451">
        <v>46.164739517979299</v>
      </c>
      <c r="N3451">
        <v>0.48017668130215801</v>
      </c>
      <c r="O3451">
        <v>174.56790123456699</v>
      </c>
      <c r="P3451">
        <v>64.0625</v>
      </c>
      <c r="Q3451">
        <v>0.18606490252621899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E3452">
        <v>43.554492689999996</v>
      </c>
      <c r="F3452">
        <v>51.01</v>
      </c>
      <c r="G3452">
        <v>864.77233488971694</v>
      </c>
      <c r="H3452">
        <v>24.737608602317501</v>
      </c>
      <c r="I3452">
        <v>92.436800034929107</v>
      </c>
      <c r="J3452">
        <v>-10.215759272639399</v>
      </c>
      <c r="K3452">
        <v>46.299651566010603</v>
      </c>
      <c r="L3452">
        <v>35.098456295460103</v>
      </c>
      <c r="M3452">
        <v>55.463661333861097</v>
      </c>
      <c r="N3452">
        <v>1.34234352152217</v>
      </c>
      <c r="O3452">
        <v>24.014899039404</v>
      </c>
      <c r="P3452">
        <v>1059.3181818181799</v>
      </c>
      <c r="Q3452">
        <v>0.17102912742826001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E3453">
        <v>43.549942940000001</v>
      </c>
      <c r="F3453">
        <v>61.98</v>
      </c>
      <c r="G3453">
        <v>96.836269630265804</v>
      </c>
      <c r="H3453">
        <v>-1.0764954735771</v>
      </c>
      <c r="I3453">
        <v>47.970722253061801</v>
      </c>
      <c r="J3453">
        <v>-4.64194226443799</v>
      </c>
      <c r="K3453">
        <v>55.892886096440499</v>
      </c>
      <c r="L3453">
        <v>44.883515903471597</v>
      </c>
      <c r="M3453">
        <v>66.556463464267296</v>
      </c>
      <c r="N3453">
        <v>1.27489326655288</v>
      </c>
      <c r="O3453">
        <v>3.2591158438205898</v>
      </c>
      <c r="P3453">
        <v>149.91935483870901</v>
      </c>
      <c r="Q3453">
        <v>0.105894539973138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E3454">
        <v>43.455846860000001</v>
      </c>
      <c r="F3454">
        <v>8.26</v>
      </c>
      <c r="G3454">
        <v>39.817960120762102</v>
      </c>
      <c r="H3454">
        <v>-8.3620294296487891</v>
      </c>
      <c r="I3454">
        <v>3.9294255803326501</v>
      </c>
      <c r="J3454">
        <v>-6.0498516219620697</v>
      </c>
      <c r="K3454">
        <v>8.6143962854094394</v>
      </c>
      <c r="L3454">
        <v>7.86056377226965</v>
      </c>
      <c r="M3454">
        <v>39.818843630729297</v>
      </c>
      <c r="N3454">
        <v>0.61925512516686598</v>
      </c>
      <c r="O3454">
        <v>43.4624697336561</v>
      </c>
      <c r="P3454">
        <v>83.5555555555555</v>
      </c>
      <c r="Q3454">
        <v>7.4329954208792001E-2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D3455" t="s">
        <v>21</v>
      </c>
      <c r="E3455">
        <v>43.27847706</v>
      </c>
      <c r="F3455">
        <v>52.93</v>
      </c>
      <c r="G3455">
        <v>39.693147996513602</v>
      </c>
      <c r="H3455">
        <v>-6.21826272459219</v>
      </c>
      <c r="I3455">
        <v>-2.3334340872118302</v>
      </c>
      <c r="J3455">
        <v>-3.2139059584302099</v>
      </c>
      <c r="K3455">
        <v>56.494117031921697</v>
      </c>
      <c r="L3455">
        <v>51.338549375518497</v>
      </c>
      <c r="M3455">
        <v>41.908018154511502</v>
      </c>
      <c r="N3455">
        <v>1.47927695041864</v>
      </c>
      <c r="O3455">
        <v>75.325902134895102</v>
      </c>
      <c r="P3455">
        <v>86.242083040112504</v>
      </c>
      <c r="Q3455">
        <v>0.16820979045811801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D3456" t="s">
        <v>1152</v>
      </c>
      <c r="E3456">
        <v>43.188600000000001</v>
      </c>
      <c r="F3456">
        <v>100</v>
      </c>
      <c r="G3456">
        <v>13.117940617643701</v>
      </c>
      <c r="H3456">
        <v>24.900846633784901</v>
      </c>
      <c r="I3456">
        <v>9.5295730408283301</v>
      </c>
      <c r="J3456">
        <v>6.3417954195920903</v>
      </c>
      <c r="K3456">
        <v>84.553358877095704</v>
      </c>
      <c r="L3456">
        <v>81.783477710383806</v>
      </c>
      <c r="M3456">
        <v>78.229296219992506</v>
      </c>
      <c r="N3456">
        <v>3.2083795801833102</v>
      </c>
      <c r="O3456">
        <v>4</v>
      </c>
      <c r="P3456">
        <v>42.816338189088803</v>
      </c>
      <c r="Q3456">
        <v>-9.4985786245370008E-3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Row],[Ticker]],[1]!Table1[[Symbol]:[Industry]],2,FALSE),"-")</f>
        <v>-</v>
      </c>
      <c r="D3457" t="s">
        <v>129</v>
      </c>
      <c r="E3457">
        <v>43.075187350999997</v>
      </c>
      <c r="F3457">
        <v>73.55</v>
      </c>
      <c r="G3457">
        <v>-35.367935562017202</v>
      </c>
      <c r="H3457">
        <v>-14.4748788495261</v>
      </c>
      <c r="I3457">
        <v>-17.258087154091399</v>
      </c>
      <c r="J3457">
        <v>-5.1366332311574903</v>
      </c>
      <c r="K3457">
        <v>77.755868582496205</v>
      </c>
      <c r="L3457">
        <v>83.202238880098903</v>
      </c>
      <c r="M3457">
        <v>53.924643868741903</v>
      </c>
      <c r="N3457">
        <v>0.81856319290465596</v>
      </c>
      <c r="O3457">
        <v>27.178789938817101</v>
      </c>
      <c r="P3457">
        <v>15.826771653543201</v>
      </c>
      <c r="Q3457">
        <v>8.6857481653855997E-2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Row],[Ticker]],[1]!Table1[[Symbol]:[Industry]],2,FALSE),"-")</f>
        <v>-</v>
      </c>
      <c r="D3458" t="s">
        <v>705</v>
      </c>
      <c r="E3458">
        <v>43.024297066000003</v>
      </c>
      <c r="F3458">
        <v>85.58</v>
      </c>
      <c r="G3458">
        <v>-0.72040127355936401</v>
      </c>
      <c r="H3458">
        <v>-9.7186512592680305</v>
      </c>
      <c r="I3458">
        <v>7.1215967648635399</v>
      </c>
      <c r="J3458">
        <v>-4.1190047681157598</v>
      </c>
      <c r="K3458">
        <v>84.657358423882698</v>
      </c>
      <c r="L3458">
        <v>76.914713363626603</v>
      </c>
      <c r="M3458">
        <v>57.290049328383198</v>
      </c>
      <c r="N3458">
        <v>1.0047950282606399</v>
      </c>
      <c r="O3458">
        <v>8.7637298434213502</v>
      </c>
      <c r="P3458">
        <v>29.470499243570298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Row],[Ticker]],[1]!Table1[[Symbol]:[Industry]],2,FALSE),"-")</f>
        <v>-</v>
      </c>
      <c r="D3459" t="s">
        <v>535</v>
      </c>
      <c r="E3459">
        <v>42.969968684999998</v>
      </c>
      <c r="F3459">
        <v>28.51</v>
      </c>
      <c r="G3459">
        <v>-28.0761157021165</v>
      </c>
      <c r="H3459">
        <v>-9.5938633396833897</v>
      </c>
      <c r="I3459">
        <v>-0.23390806807328501</v>
      </c>
      <c r="J3459">
        <v>-1.4826891651840099</v>
      </c>
      <c r="K3459">
        <v>28.9840398862939</v>
      </c>
      <c r="L3459">
        <v>28.725862790399301</v>
      </c>
      <c r="M3459">
        <v>41.327553237693799</v>
      </c>
      <c r="N3459">
        <v>2.1456508208135698</v>
      </c>
      <c r="O3459">
        <v>25.920729568572401</v>
      </c>
      <c r="P3459">
        <v>27.5615212527964</v>
      </c>
      <c r="Q3459">
        <v>5.1782318919115999E-2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Row],[Ticker]],[1]!Table1[[Symbol]:[Industry]],2,FALSE),"-")</f>
        <v>-</v>
      </c>
      <c r="D3460" t="s">
        <v>129</v>
      </c>
      <c r="E3460">
        <v>42.875634554999998</v>
      </c>
      <c r="F3460">
        <v>120.05</v>
      </c>
      <c r="G3460">
        <v>-22.798399903186301</v>
      </c>
      <c r="H3460">
        <v>-8.7621266586230302</v>
      </c>
      <c r="I3460">
        <v>-16.795491924916998</v>
      </c>
      <c r="J3460">
        <v>-4.5853986632562496</v>
      </c>
      <c r="K3460">
        <v>121.182795546186</v>
      </c>
      <c r="L3460">
        <v>126.68908066711499</v>
      </c>
      <c r="M3460">
        <v>39.845563419162303</v>
      </c>
      <c r="N3460">
        <v>0.52433205895512802</v>
      </c>
      <c r="O3460">
        <v>35.776759683465201</v>
      </c>
      <c r="P3460">
        <v>16.553398058252402</v>
      </c>
      <c r="Q3460">
        <v>0.18632221243570499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Row],[Ticker]],[1]!Table1[[Symbol]:[Industry]],2,FALSE),"-")</f>
        <v>-</v>
      </c>
      <c r="E3461">
        <v>42.822000000000003</v>
      </c>
      <c r="F3461">
        <v>8.08</v>
      </c>
      <c r="G3461">
        <v>55.859931704378702</v>
      </c>
      <c r="H3461">
        <v>24.0064683826992</v>
      </c>
      <c r="I3461">
        <v>66.630062912402494</v>
      </c>
      <c r="J3461">
        <v>5.4045232314275404</v>
      </c>
      <c r="K3461">
        <v>6.3587591944900002</v>
      </c>
      <c r="L3461">
        <v>5.1277839615904997</v>
      </c>
      <c r="M3461">
        <v>76.902967279300299</v>
      </c>
      <c r="N3461">
        <v>1.3446907772730501</v>
      </c>
      <c r="O3461">
        <v>0</v>
      </c>
      <c r="P3461">
        <v>160.64516129032199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Row],[Ticker]],[1]!Table1[[Symbol]:[Industry]],2,FALSE),"-")</f>
        <v>-</v>
      </c>
      <c r="D3462" t="s">
        <v>140</v>
      </c>
      <c r="E3462">
        <v>42.736319999999999</v>
      </c>
      <c r="F3462">
        <v>4.5599999999999996</v>
      </c>
      <c r="G3462">
        <v>2.7376022218657199</v>
      </c>
      <c r="H3462">
        <v>-13.665849926919799</v>
      </c>
      <c r="I3462">
        <v>-26.819513341601699</v>
      </c>
      <c r="J3462">
        <v>-8.5032307415309294</v>
      </c>
      <c r="K3462">
        <v>4.6975451342593404</v>
      </c>
      <c r="L3462">
        <v>4.6257428750238399</v>
      </c>
      <c r="M3462">
        <v>37.339113567316801</v>
      </c>
      <c r="N3462">
        <v>0.83138637913053604</v>
      </c>
      <c r="O3462">
        <v>47.368421052631497</v>
      </c>
      <c r="P3462">
        <v>50.993377483443702</v>
      </c>
      <c r="Q3462">
        <v>0.14226068563681299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Row],[Ticker]],[1]!Table1[[Symbol]:[Industry]],2,FALSE),"-")</f>
        <v>-</v>
      </c>
      <c r="D3463" t="s">
        <v>480</v>
      </c>
      <c r="E3463">
        <v>42.663526941000001</v>
      </c>
      <c r="F3463">
        <v>9.09</v>
      </c>
      <c r="G3463">
        <v>25.786897996513598</v>
      </c>
      <c r="H3463">
        <v>1.05330033862214</v>
      </c>
      <c r="I3463">
        <v>0.30835524430564598</v>
      </c>
      <c r="J3463">
        <v>5.1128842597954698</v>
      </c>
      <c r="K3463">
        <v>8.2099093783939594</v>
      </c>
      <c r="L3463">
        <v>7.9832172469024103</v>
      </c>
      <c r="M3463">
        <v>67.132347569810804</v>
      </c>
      <c r="N3463">
        <v>1.83810964880775</v>
      </c>
      <c r="O3463">
        <v>46.864686468646802</v>
      </c>
      <c r="P3463">
        <v>71.186440677966104</v>
      </c>
      <c r="Q3463">
        <v>6.3883953261159004E-2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Row],[Ticker]],[1]!Table1[[Symbol]:[Industry]],2,FALSE),"-")</f>
        <v>-</v>
      </c>
      <c r="D3464" t="s">
        <v>278</v>
      </c>
      <c r="E3464">
        <v>42.622182960000004</v>
      </c>
      <c r="F3464">
        <v>74.09</v>
      </c>
      <c r="G3464">
        <v>22.318866028481601</v>
      </c>
      <c r="H3464">
        <v>-13.191610496613199</v>
      </c>
      <c r="I3464">
        <v>24.100507160097902</v>
      </c>
      <c r="J3464">
        <v>-1.6313700732627401</v>
      </c>
      <c r="K3464">
        <v>81.253191813934706</v>
      </c>
      <c r="L3464">
        <v>75.075762108215997</v>
      </c>
      <c r="M3464">
        <v>50.485593351808099</v>
      </c>
      <c r="N3464">
        <v>0.61716413797904102</v>
      </c>
      <c r="O3464">
        <v>53.866918612498303</v>
      </c>
      <c r="P3464">
        <v>69.348571428571404</v>
      </c>
      <c r="Q3464">
        <v>2.0895327179181002E-2</v>
      </c>
    </row>
    <row r="3465" spans="1:17" hidden="1" x14ac:dyDescent="0.3">
      <c r="A3465" t="s">
        <v>7093</v>
      </c>
      <c r="B3465" t="s">
        <v>7094</v>
      </c>
      <c r="C3465" t="str">
        <f>IFERROR(VLOOKUP(Table1[[#This Row],[Ticker]],[1]!Table1[[Symbol]:[Industry]],2,FALSE),"-")</f>
        <v>-</v>
      </c>
      <c r="D3465" t="s">
        <v>1349</v>
      </c>
      <c r="E3465">
        <v>42.588000000000001</v>
      </c>
      <c r="F3465">
        <v>97</v>
      </c>
      <c r="G3465">
        <v>1.9184769438820399</v>
      </c>
      <c r="H3465">
        <v>-7.1368976897546501</v>
      </c>
      <c r="I3465">
        <v>28.8977030001118</v>
      </c>
      <c r="J3465">
        <v>-0.37182960577983598</v>
      </c>
      <c r="K3465">
        <v>94.233506937383794</v>
      </c>
      <c r="L3465">
        <v>79.671563375215101</v>
      </c>
      <c r="M3465">
        <v>47.8049639488558</v>
      </c>
      <c r="N3465">
        <v>0.19883718226005201</v>
      </c>
      <c r="O3465">
        <v>25.7731958762886</v>
      </c>
      <c r="P3465">
        <v>68.989547038327501</v>
      </c>
      <c r="Q3465">
        <v>0.123276520680369</v>
      </c>
    </row>
    <row r="3466" spans="1:17" hidden="1" x14ac:dyDescent="0.3">
      <c r="A3466" t="s">
        <v>7095</v>
      </c>
      <c r="B3466" t="s">
        <v>7096</v>
      </c>
      <c r="C3466" t="str">
        <f>IFERROR(VLOOKUP(Table1[[#This Row],[Ticker]],[1]!Table1[[Symbol]:[Industry]],2,FALSE),"-")</f>
        <v>-</v>
      </c>
      <c r="D3466" t="s">
        <v>930</v>
      </c>
      <c r="E3466">
        <v>42.542685639999902</v>
      </c>
      <c r="F3466">
        <v>21.99</v>
      </c>
      <c r="G3466">
        <v>131.47988045265299</v>
      </c>
      <c r="H3466">
        <v>40.022389220754498</v>
      </c>
      <c r="I3466">
        <v>39.150034408483201</v>
      </c>
      <c r="J3466">
        <v>7.7942092964252403</v>
      </c>
      <c r="K3466">
        <v>17.141825638138499</v>
      </c>
      <c r="L3466">
        <v>13.949319831591</v>
      </c>
      <c r="M3466">
        <v>89.991533937970303</v>
      </c>
      <c r="N3466">
        <v>0.27801975879966701</v>
      </c>
      <c r="O3466">
        <v>0</v>
      </c>
      <c r="P3466">
        <v>209.718309859154</v>
      </c>
      <c r="Q3466">
        <v>0.17189372612230999</v>
      </c>
    </row>
    <row r="3467" spans="1:17" hidden="1" x14ac:dyDescent="0.3">
      <c r="A3467" t="s">
        <v>7097</v>
      </c>
      <c r="B3467" t="s">
        <v>7098</v>
      </c>
      <c r="C3467" t="str">
        <f>IFERROR(VLOOKUP(Table1[[#This Row],[Ticker]],[1]!Table1[[Symbol]:[Industry]],2,FALSE),"-")</f>
        <v>-</v>
      </c>
      <c r="D3467" t="s">
        <v>662</v>
      </c>
      <c r="E3467">
        <v>42.503399999999999</v>
      </c>
      <c r="F3467">
        <v>121.6</v>
      </c>
      <c r="G3467">
        <v>64.286897996513602</v>
      </c>
      <c r="H3467">
        <v>-16.793227298551301</v>
      </c>
      <c r="I3467">
        <v>-4.6214697452161602</v>
      </c>
      <c r="J3467">
        <v>-2.4866332311574801</v>
      </c>
      <c r="K3467">
        <v>126.589069315058</v>
      </c>
      <c r="L3467">
        <v>111.61145035023</v>
      </c>
      <c r="M3467">
        <v>100</v>
      </c>
      <c r="N3467">
        <v>0</v>
      </c>
      <c r="O3467">
        <v>14.226973684210501</v>
      </c>
      <c r="P3467">
        <v>89.999999999999901</v>
      </c>
    </row>
    <row r="3468" spans="1:17" hidden="1" x14ac:dyDescent="0.3">
      <c r="A3468" t="s">
        <v>7099</v>
      </c>
      <c r="B3468" t="s">
        <v>7100</v>
      </c>
      <c r="C3468" t="str">
        <f>IFERROR(VLOOKUP(Table1[[#This Row],[Ticker]],[1]!Table1[[Symbol]:[Industry]],2,FALSE),"-")</f>
        <v>-</v>
      </c>
      <c r="E3468">
        <v>42.500549569999997</v>
      </c>
      <c r="F3468">
        <v>27</v>
      </c>
      <c r="G3468">
        <v>-25.154442785609199</v>
      </c>
      <c r="H3468">
        <v>10.3233925652361</v>
      </c>
      <c r="I3468">
        <v>-26.577354670015001</v>
      </c>
      <c r="J3468">
        <v>-2.4866332311574801</v>
      </c>
      <c r="K3468">
        <v>27.392003192940798</v>
      </c>
      <c r="L3468">
        <v>27.721639578740302</v>
      </c>
      <c r="M3468">
        <v>76.028033846866293</v>
      </c>
      <c r="N3468">
        <v>0</v>
      </c>
      <c r="O3468">
        <v>33.3333333333333</v>
      </c>
      <c r="P3468">
        <v>47.540983606557297</v>
      </c>
      <c r="Q3468">
        <v>3.342694967365E-3</v>
      </c>
    </row>
    <row r="3469" spans="1:17" hidden="1" x14ac:dyDescent="0.3">
      <c r="A3469" t="s">
        <v>7101</v>
      </c>
      <c r="B3469" t="s">
        <v>7102</v>
      </c>
      <c r="C3469" t="str">
        <f>IFERROR(VLOOKUP(Table1[[#This Row],[Ticker]],[1]!Table1[[Symbol]:[Industry]],2,FALSE),"-")</f>
        <v>-</v>
      </c>
      <c r="E3469">
        <v>42.418892999999997</v>
      </c>
      <c r="F3469">
        <v>863.5</v>
      </c>
      <c r="G3469">
        <v>486.26421904541502</v>
      </c>
      <c r="H3469">
        <v>-12.1575978812446</v>
      </c>
      <c r="I3469">
        <v>123.75816449280001</v>
      </c>
      <c r="J3469">
        <v>-6.2820877766120304</v>
      </c>
      <c r="K3469">
        <v>783.17112915179598</v>
      </c>
      <c r="L3469">
        <v>532.70998655319897</v>
      </c>
      <c r="M3469">
        <v>48.091815823779797</v>
      </c>
      <c r="N3469">
        <v>1.0237861214861399</v>
      </c>
      <c r="O3469">
        <v>9.3746381007527599</v>
      </c>
      <c r="P3469">
        <v>647.29554305495401</v>
      </c>
      <c r="Q3469">
        <v>0.45505121199642001</v>
      </c>
    </row>
    <row r="3470" spans="1:17" hidden="1" x14ac:dyDescent="0.3">
      <c r="A3470" t="s">
        <v>7103</v>
      </c>
      <c r="B3470" t="s">
        <v>7104</v>
      </c>
      <c r="C3470" t="str">
        <f>IFERROR(VLOOKUP(Table1[[#This Row],[Ticker]],[1]!Table1[[Symbol]:[Industry]],2,FALSE),"-")</f>
        <v>-</v>
      </c>
      <c r="D3470" t="s">
        <v>67</v>
      </c>
      <c r="E3470">
        <v>42.245807999999997</v>
      </c>
      <c r="F3470">
        <v>105.3</v>
      </c>
      <c r="G3470">
        <v>431.42975513937</v>
      </c>
      <c r="H3470">
        <v>38.422505353824903</v>
      </c>
      <c r="I3470">
        <v>212.54994947745001</v>
      </c>
      <c r="J3470">
        <v>5.7313961189473197</v>
      </c>
      <c r="K3470">
        <v>71.406577321547104</v>
      </c>
      <c r="L3470">
        <v>45.814518945288</v>
      </c>
      <c r="M3470">
        <v>99.910108932414502</v>
      </c>
      <c r="N3470">
        <v>1.3873622458216299</v>
      </c>
      <c r="O3470">
        <v>0</v>
      </c>
      <c r="P3470">
        <v>484.99999999999898</v>
      </c>
      <c r="Q3470">
        <v>0.15124301318118499</v>
      </c>
    </row>
    <row r="3471" spans="1:17" hidden="1" x14ac:dyDescent="0.3">
      <c r="A3471" t="s">
        <v>7105</v>
      </c>
      <c r="B3471" t="s">
        <v>7106</v>
      </c>
      <c r="C3471" t="str">
        <f>IFERROR(VLOOKUP(Table1[[#This Row],[Ticker]],[1]!Table1[[Symbol]:[Industry]],2,FALSE),"-")</f>
        <v>-</v>
      </c>
      <c r="D3471" t="s">
        <v>67</v>
      </c>
      <c r="E3471">
        <v>42.24</v>
      </c>
      <c r="F3471">
        <v>3.81</v>
      </c>
      <c r="G3471">
        <v>-29.248455538839899</v>
      </c>
      <c r="H3471">
        <v>-7.5847076482230502</v>
      </c>
      <c r="I3471">
        <v>-30.572607834572</v>
      </c>
      <c r="J3471">
        <v>-5.2644110089352596</v>
      </c>
      <c r="K3471">
        <v>3.8983183895958602</v>
      </c>
      <c r="L3471">
        <v>4.2043668152179396</v>
      </c>
      <c r="M3471">
        <v>44.411173445175201</v>
      </c>
      <c r="N3471">
        <v>1.2354227228735299</v>
      </c>
      <c r="O3471">
        <v>53.543307086614099</v>
      </c>
      <c r="P3471">
        <v>22.903225806451601</v>
      </c>
      <c r="Q3471">
        <v>4.4013712354809997E-2</v>
      </c>
    </row>
    <row r="3472" spans="1:17" hidden="1" x14ac:dyDescent="0.3">
      <c r="A3472" t="s">
        <v>7107</v>
      </c>
      <c r="B3472" t="s">
        <v>7108</v>
      </c>
      <c r="C3472" t="str">
        <f>IFERROR(VLOOKUP(Table1[[#This Row],[Ticker]],[1]!Table1[[Symbol]:[Industry]],2,FALSE),"-")</f>
        <v>-</v>
      </c>
      <c r="D3472" t="s">
        <v>1113</v>
      </c>
      <c r="E3472">
        <v>42.188826900000002</v>
      </c>
      <c r="F3472">
        <v>32.4</v>
      </c>
      <c r="G3472">
        <v>-77.960707014540105</v>
      </c>
      <c r="H3472">
        <v>-23.734578449256599</v>
      </c>
      <c r="I3472">
        <v>-58.862322515674201</v>
      </c>
      <c r="J3472">
        <v>-9.6403623026947791</v>
      </c>
      <c r="K3472">
        <v>36.956433788075898</v>
      </c>
      <c r="M3472">
        <v>28.7020565739478</v>
      </c>
      <c r="N3472">
        <v>0.47698399604025699</v>
      </c>
      <c r="O3472">
        <v>122.53086419752999</v>
      </c>
      <c r="P3472">
        <v>11.340206185566901</v>
      </c>
    </row>
    <row r="3473" spans="1:17" hidden="1" x14ac:dyDescent="0.3">
      <c r="A3473" t="s">
        <v>7109</v>
      </c>
      <c r="B3473" t="s">
        <v>7110</v>
      </c>
      <c r="C3473" t="str">
        <f>IFERROR(VLOOKUP(Table1[[#This Row],[Ticker]],[1]!Table1[[Symbol]:[Industry]],2,FALSE),"-")</f>
        <v>-</v>
      </c>
      <c r="E3473">
        <v>42.164283220000002</v>
      </c>
      <c r="F3473">
        <v>91.48</v>
      </c>
      <c r="G3473">
        <v>79.353026667215204</v>
      </c>
      <c r="H3473">
        <v>-10.6513384343257</v>
      </c>
      <c r="I3473">
        <v>27.6747100367587</v>
      </c>
      <c r="J3473">
        <v>7.5453156506316397</v>
      </c>
      <c r="K3473">
        <v>79.471091331832</v>
      </c>
      <c r="L3473">
        <v>68.301516056812503</v>
      </c>
      <c r="M3473">
        <v>65.467513779583101</v>
      </c>
      <c r="N3473">
        <v>1.1904360661072499</v>
      </c>
      <c r="O3473">
        <v>13.128552689112301</v>
      </c>
      <c r="P3473">
        <v>150.63013698630101</v>
      </c>
      <c r="Q3473">
        <v>0.130874714739039</v>
      </c>
    </row>
    <row r="3474" spans="1:17" hidden="1" x14ac:dyDescent="0.3">
      <c r="A3474" t="s">
        <v>7111</v>
      </c>
      <c r="B3474" t="s">
        <v>7112</v>
      </c>
      <c r="C3474" t="str">
        <f>IFERROR(VLOOKUP(Table1[[#This Row],[Ticker]],[1]!Table1[[Symbol]:[Industry]],2,FALSE),"-")</f>
        <v>-</v>
      </c>
      <c r="D3474" t="s">
        <v>866</v>
      </c>
      <c r="E3474">
        <v>42.137079999999997</v>
      </c>
      <c r="F3474">
        <v>8.42</v>
      </c>
      <c r="G3474">
        <v>53.8178148408632</v>
      </c>
      <c r="H3474">
        <v>59.322129711185902</v>
      </c>
      <c r="I3474">
        <v>63.014587478745298</v>
      </c>
      <c r="J3474">
        <v>18.844682956437001</v>
      </c>
      <c r="K3474">
        <v>5.5664547653578698</v>
      </c>
      <c r="L3474">
        <v>5.2116231938305697</v>
      </c>
      <c r="M3474">
        <v>94.857926107905101</v>
      </c>
      <c r="N3474">
        <v>2.7153078257072298</v>
      </c>
      <c r="O3474">
        <v>0</v>
      </c>
      <c r="P3474">
        <v>110.5</v>
      </c>
      <c r="Q3474">
        <v>1.5772325123668E-2</v>
      </c>
    </row>
    <row r="3475" spans="1:17" hidden="1" x14ac:dyDescent="0.3">
      <c r="A3475" t="s">
        <v>7113</v>
      </c>
      <c r="B3475" t="s">
        <v>7114</v>
      </c>
      <c r="C3475" t="str">
        <f>IFERROR(VLOOKUP(Table1[[#This Row],[Ticker]],[1]!Table1[[Symbol]:[Industry]],2,FALSE),"-")</f>
        <v>-</v>
      </c>
      <c r="D3475" t="s">
        <v>659</v>
      </c>
      <c r="E3475">
        <v>42.123759999999997</v>
      </c>
      <c r="F3475">
        <v>41.56</v>
      </c>
      <c r="G3475">
        <v>521.63892291863203</v>
      </c>
      <c r="H3475">
        <v>-13.4981718298713</v>
      </c>
      <c r="I3475">
        <v>107.899672712818</v>
      </c>
      <c r="J3475">
        <v>-9.3353035065164001</v>
      </c>
      <c r="K3475">
        <v>39.740978585582099</v>
      </c>
      <c r="L3475">
        <v>29.973464084743799</v>
      </c>
      <c r="M3475">
        <v>44.632213160969798</v>
      </c>
      <c r="N3475">
        <v>1.23949480883796</v>
      </c>
      <c r="O3475">
        <v>16.7709335899903</v>
      </c>
      <c r="P3475">
        <v>706.99029126213497</v>
      </c>
      <c r="Q3475">
        <v>0.18236150835158499</v>
      </c>
    </row>
    <row r="3476" spans="1:17" hidden="1" x14ac:dyDescent="0.3">
      <c r="A3476" t="s">
        <v>7115</v>
      </c>
      <c r="B3476" t="s">
        <v>7116</v>
      </c>
      <c r="C3476" t="str">
        <f>IFERROR(VLOOKUP(Table1[[#This Row],[Ticker]],[1]!Table1[[Symbol]:[Industry]],2,FALSE),"-")</f>
        <v>-</v>
      </c>
      <c r="D3476" t="s">
        <v>249</v>
      </c>
      <c r="E3476">
        <v>42.034764000000003</v>
      </c>
      <c r="F3476">
        <v>27.9</v>
      </c>
      <c r="G3476">
        <v>-7.0906530238945402</v>
      </c>
      <c r="H3476">
        <v>1.88150455982247</v>
      </c>
      <c r="I3476">
        <v>-12.470180296559301</v>
      </c>
      <c r="J3476">
        <v>-9.5251458473593509</v>
      </c>
      <c r="K3476">
        <v>27.762374990687299</v>
      </c>
      <c r="L3476">
        <v>28.013078425664698</v>
      </c>
      <c r="M3476">
        <v>49.9998837032065</v>
      </c>
      <c r="N3476">
        <v>1.85501602797545</v>
      </c>
      <c r="O3476">
        <v>27.240143369175598</v>
      </c>
      <c r="P3476">
        <v>39.5</v>
      </c>
      <c r="Q3476">
        <v>-4.5701574715190001E-3</v>
      </c>
    </row>
    <row r="3477" spans="1:17" hidden="1" x14ac:dyDescent="0.3">
      <c r="A3477" t="s">
        <v>7117</v>
      </c>
      <c r="B3477" t="s">
        <v>7118</v>
      </c>
      <c r="C3477" t="str">
        <f>IFERROR(VLOOKUP(Table1[[#This Row],[Ticker]],[1]!Table1[[Symbol]:[Industry]],2,FALSE),"-")</f>
        <v>-</v>
      </c>
      <c r="D3477" t="s">
        <v>46</v>
      </c>
      <c r="E3477">
        <v>42.028051319999904</v>
      </c>
      <c r="F3477">
        <v>34.450000000000003</v>
      </c>
      <c r="G3477">
        <v>0.33885555231313003</v>
      </c>
      <c r="H3477">
        <v>-19.2459562937177</v>
      </c>
      <c r="I3477">
        <v>-10.221360517968201</v>
      </c>
      <c r="J3477">
        <v>-9.3054180547181105</v>
      </c>
      <c r="K3477">
        <v>38.1596557500147</v>
      </c>
      <c r="L3477">
        <v>36.374014803266697</v>
      </c>
      <c r="M3477">
        <v>31.848122752745301</v>
      </c>
      <c r="N3477">
        <v>0.76792013624753797</v>
      </c>
      <c r="O3477">
        <v>62.989840348330901</v>
      </c>
      <c r="P3477">
        <v>45.358649789029499</v>
      </c>
      <c r="Q3477">
        <v>0.105570266485337</v>
      </c>
    </row>
    <row r="3478" spans="1:17" hidden="1" x14ac:dyDescent="0.3">
      <c r="A3478" t="s">
        <v>7119</v>
      </c>
      <c r="B3478" t="s">
        <v>7120</v>
      </c>
      <c r="C3478" t="str">
        <f>IFERROR(VLOOKUP(Table1[[#This Row],[Ticker]],[1]!Table1[[Symbol]:[Industry]],2,FALSE),"-")</f>
        <v>-</v>
      </c>
      <c r="D3478" t="s">
        <v>177</v>
      </c>
      <c r="E3478">
        <v>41.981051999999998</v>
      </c>
      <c r="F3478">
        <v>24.79</v>
      </c>
      <c r="G3478">
        <v>110.38213609175099</v>
      </c>
      <c r="H3478">
        <v>7.1634066372101</v>
      </c>
      <c r="I3478">
        <v>18.431778941675901</v>
      </c>
      <c r="J3478">
        <v>-10.3207346136459</v>
      </c>
      <c r="K3478">
        <v>22.443105546899801</v>
      </c>
      <c r="L3478">
        <v>19.031253209427302</v>
      </c>
      <c r="M3478">
        <v>45.998648333576902</v>
      </c>
      <c r="N3478">
        <v>0.99562560605780304</v>
      </c>
      <c r="O3478">
        <v>12.3436869705526</v>
      </c>
      <c r="P3478">
        <v>160.67297581493099</v>
      </c>
      <c r="Q3478">
        <v>7.3043865951874995E-2</v>
      </c>
    </row>
    <row r="3479" spans="1:17" hidden="1" x14ac:dyDescent="0.3">
      <c r="A3479" t="s">
        <v>7121</v>
      </c>
      <c r="B3479" t="s">
        <v>7122</v>
      </c>
      <c r="C3479" t="str">
        <f>IFERROR(VLOOKUP(Table1[[#This Row],[Ticker]],[1]!Table1[[Symbol]:[Industry]],2,FALSE),"-")</f>
        <v>-</v>
      </c>
      <c r="E3479">
        <v>41.957999999999998</v>
      </c>
      <c r="F3479">
        <v>69</v>
      </c>
      <c r="G3479">
        <v>474.28689799651301</v>
      </c>
      <c r="H3479">
        <v>17.584494634522301</v>
      </c>
      <c r="I3479">
        <v>81.194679582282305</v>
      </c>
      <c r="J3479">
        <v>1.4984968803666801</v>
      </c>
      <c r="K3479">
        <v>54.708993793801199</v>
      </c>
      <c r="L3479">
        <v>37.195731336252102</v>
      </c>
      <c r="M3479">
        <v>73.660618525101498</v>
      </c>
      <c r="N3479">
        <v>1.01990628357933</v>
      </c>
      <c r="O3479">
        <v>5.4637681159420204</v>
      </c>
      <c r="P3479">
        <v>697.68786127167596</v>
      </c>
      <c r="Q3479">
        <v>0.110192375311747</v>
      </c>
    </row>
    <row r="3480" spans="1:17" hidden="1" x14ac:dyDescent="0.3">
      <c r="A3480" t="s">
        <v>7123</v>
      </c>
      <c r="B3480" t="s">
        <v>7124</v>
      </c>
      <c r="C3480" t="str">
        <f>IFERROR(VLOOKUP(Table1[[#This Row],[Ticker]],[1]!Table1[[Symbol]:[Industry]],2,FALSE),"-")</f>
        <v>-</v>
      </c>
      <c r="E3480">
        <v>41.894300000000001</v>
      </c>
      <c r="F3480">
        <v>95.86</v>
      </c>
      <c r="G3480">
        <v>-31.285391160112798</v>
      </c>
      <c r="H3480">
        <v>6.5817660147152397</v>
      </c>
      <c r="I3480">
        <v>-4.4412435589039196</v>
      </c>
      <c r="J3480">
        <v>-6.4089787145172199</v>
      </c>
      <c r="K3480">
        <v>96.250231421538302</v>
      </c>
      <c r="L3480">
        <v>95.294040241075706</v>
      </c>
      <c r="M3480">
        <v>62.549608194292396</v>
      </c>
      <c r="N3480">
        <v>0.81656034348338402</v>
      </c>
      <c r="O3480">
        <v>49.071562695597699</v>
      </c>
      <c r="P3480">
        <v>26.1315789473684</v>
      </c>
      <c r="Q3480">
        <v>0.10349165372293501</v>
      </c>
    </row>
    <row r="3481" spans="1:17" hidden="1" x14ac:dyDescent="0.3">
      <c r="A3481" t="s">
        <v>7125</v>
      </c>
      <c r="B3481" t="s">
        <v>7126</v>
      </c>
      <c r="C3481" t="str">
        <f>IFERROR(VLOOKUP(Table1[[#This Row],[Ticker]],[1]!Table1[[Symbol]:[Industry]],2,FALSE),"-")</f>
        <v>-</v>
      </c>
      <c r="D3481" t="s">
        <v>62</v>
      </c>
      <c r="E3481">
        <v>41.856810267999997</v>
      </c>
      <c r="F3481">
        <v>21.32</v>
      </c>
      <c r="G3481">
        <v>7.9127206226496298</v>
      </c>
      <c r="H3481">
        <v>-4.6048575953978599</v>
      </c>
      <c r="I3481">
        <v>-10.243804835343299</v>
      </c>
      <c r="J3481">
        <v>-9.3800978685791492</v>
      </c>
      <c r="K3481">
        <v>21.3350059690043</v>
      </c>
      <c r="L3481">
        <v>20.189877256004401</v>
      </c>
      <c r="M3481">
        <v>43.512664497708798</v>
      </c>
      <c r="N3481">
        <v>1.26564483639318</v>
      </c>
      <c r="O3481">
        <v>41.1819887429643</v>
      </c>
      <c r="P3481">
        <v>108</v>
      </c>
      <c r="Q3481">
        <v>0.115997934251147</v>
      </c>
    </row>
    <row r="3482" spans="1:17" hidden="1" x14ac:dyDescent="0.3">
      <c r="A3482" t="s">
        <v>7127</v>
      </c>
      <c r="B3482" t="s">
        <v>7128</v>
      </c>
      <c r="C3482" t="str">
        <f>IFERROR(VLOOKUP(Table1[[#This Row],[Ticker]],[1]!Table1[[Symbol]:[Industry]],2,FALSE),"-")</f>
        <v>-</v>
      </c>
      <c r="E3482">
        <v>41.749374500000002</v>
      </c>
      <c r="F3482">
        <v>155.94999999999999</v>
      </c>
      <c r="G3482">
        <v>-33.434995494610597</v>
      </c>
      <c r="H3482">
        <v>3.33916786342771</v>
      </c>
      <c r="I3482">
        <v>-55.2559260985864</v>
      </c>
      <c r="J3482">
        <v>-7.6842016202152399</v>
      </c>
      <c r="K3482">
        <v>162.63777135567099</v>
      </c>
      <c r="L3482">
        <v>207.94072232907999</v>
      </c>
      <c r="M3482">
        <v>49.9134366366861</v>
      </c>
      <c r="N3482">
        <v>0.302134095110065</v>
      </c>
      <c r="O3482">
        <v>110.965052901571</v>
      </c>
      <c r="P3482">
        <v>25.412143144350601</v>
      </c>
    </row>
    <row r="3483" spans="1:17" hidden="1" x14ac:dyDescent="0.3">
      <c r="A3483" t="s">
        <v>7129</v>
      </c>
      <c r="B3483" t="s">
        <v>7130</v>
      </c>
      <c r="C3483" t="str">
        <f>IFERROR(VLOOKUP(Table1[[#This Row],[Ticker]],[1]!Table1[[Symbol]:[Industry]],2,FALSE),"-")</f>
        <v>-</v>
      </c>
      <c r="E3483">
        <v>41.649445200000002</v>
      </c>
      <c r="F3483">
        <v>40.99</v>
      </c>
      <c r="G3483">
        <v>42.278701275202103</v>
      </c>
      <c r="H3483">
        <v>-8.2217579364361395</v>
      </c>
      <c r="I3483">
        <v>-15.4045691222294</v>
      </c>
      <c r="J3483">
        <v>-11.351881458107799</v>
      </c>
      <c r="K3483">
        <v>39.575715769849403</v>
      </c>
      <c r="L3483">
        <v>35.701077863169701</v>
      </c>
      <c r="M3483">
        <v>48.686296502905797</v>
      </c>
      <c r="N3483">
        <v>1.1584646759295101</v>
      </c>
      <c r="O3483">
        <v>20.517199316906499</v>
      </c>
      <c r="P3483">
        <v>104.95</v>
      </c>
      <c r="Q3483">
        <v>0.13612200962128401</v>
      </c>
    </row>
    <row r="3484" spans="1:17" hidden="1" x14ac:dyDescent="0.3">
      <c r="A3484" t="s">
        <v>7131</v>
      </c>
      <c r="B3484" t="s">
        <v>7132</v>
      </c>
      <c r="C3484" t="str">
        <f>IFERROR(VLOOKUP(Table1[[#This Row],[Ticker]],[1]!Table1[[Symbol]:[Industry]],2,FALSE),"-")</f>
        <v>-</v>
      </c>
      <c r="D3484" t="s">
        <v>140</v>
      </c>
      <c r="E3484">
        <v>41.645682000000001</v>
      </c>
      <c r="F3484">
        <v>29.26</v>
      </c>
      <c r="G3484">
        <v>168.45775226787001</v>
      </c>
      <c r="H3484">
        <v>-18.977002691680799</v>
      </c>
      <c r="I3484">
        <v>74.825423107762703</v>
      </c>
      <c r="J3484">
        <v>-7.45557733053636</v>
      </c>
      <c r="K3484">
        <v>31.8405042745798</v>
      </c>
      <c r="L3484">
        <v>26.3165954345146</v>
      </c>
      <c r="M3484">
        <v>32.015780921102099</v>
      </c>
      <c r="N3484">
        <v>1.6898903515863799</v>
      </c>
      <c r="O3484">
        <v>53.622693096377297</v>
      </c>
      <c r="P3484">
        <v>225.111111111111</v>
      </c>
      <c r="Q3484">
        <v>0.121606241235791</v>
      </c>
    </row>
    <row r="3485" spans="1:17" hidden="1" x14ac:dyDescent="0.3">
      <c r="A3485" t="s">
        <v>7133</v>
      </c>
      <c r="B3485" t="s">
        <v>7134</v>
      </c>
      <c r="C3485" t="str">
        <f>IFERROR(VLOOKUP(Table1[[#This Row],[Ticker]],[1]!Table1[[Symbol]:[Industry]],2,FALSE),"-")</f>
        <v>-</v>
      </c>
      <c r="D3485" t="s">
        <v>815</v>
      </c>
      <c r="E3485">
        <v>41.6453445</v>
      </c>
      <c r="F3485">
        <v>117</v>
      </c>
      <c r="G3485">
        <v>26.333681622244601</v>
      </c>
      <c r="H3485">
        <v>-0.33579397052826698</v>
      </c>
      <c r="I3485">
        <v>7.11020839759344</v>
      </c>
      <c r="J3485">
        <v>5.35465160587606</v>
      </c>
      <c r="K3485">
        <v>109.713999942949</v>
      </c>
      <c r="L3485">
        <v>102.013169046822</v>
      </c>
      <c r="M3485">
        <v>51.418619667216298</v>
      </c>
      <c r="N3485">
        <v>0.202278109404051</v>
      </c>
      <c r="O3485">
        <v>36.7521367521367</v>
      </c>
      <c r="P3485">
        <v>69.319826338639601</v>
      </c>
      <c r="Q3485">
        <v>5.4721052288536E-2</v>
      </c>
    </row>
    <row r="3486" spans="1:17" hidden="1" x14ac:dyDescent="0.3">
      <c r="A3486" t="s">
        <v>7135</v>
      </c>
      <c r="B3486" t="s">
        <v>7136</v>
      </c>
      <c r="C3486" t="str">
        <f>IFERROR(VLOOKUP(Table1[[#This Row],[Ticker]],[1]!Table1[[Symbol]:[Industry]],2,FALSE),"-")</f>
        <v>-</v>
      </c>
      <c r="E3486">
        <v>41.645299999999999</v>
      </c>
      <c r="F3486">
        <v>79.400000000000006</v>
      </c>
      <c r="G3486">
        <v>-5.7191470390009496</v>
      </c>
      <c r="H3486">
        <v>-6.5615826686659204</v>
      </c>
      <c r="I3486">
        <v>-8.4081211687881208</v>
      </c>
      <c r="J3486">
        <v>-0.69176143628568598</v>
      </c>
      <c r="K3486">
        <v>78.310569608261702</v>
      </c>
      <c r="L3486">
        <v>74.229394096789406</v>
      </c>
      <c r="M3486">
        <v>56.494979839340203</v>
      </c>
      <c r="N3486">
        <v>0.36419753086419698</v>
      </c>
      <c r="O3486">
        <v>2.3929471032745502</v>
      </c>
      <c r="P3486">
        <v>19.9939549644854</v>
      </c>
    </row>
    <row r="3487" spans="1:17" hidden="1" x14ac:dyDescent="0.3">
      <c r="A3487" t="s">
        <v>7137</v>
      </c>
      <c r="B3487" t="s">
        <v>7138</v>
      </c>
      <c r="C3487" t="str">
        <f>IFERROR(VLOOKUP(Table1[[#This Row],[Ticker]],[1]!Table1[[Symbol]:[Industry]],2,FALSE),"-")</f>
        <v>-</v>
      </c>
      <c r="D3487" t="s">
        <v>705</v>
      </c>
      <c r="E3487">
        <v>41.638247819999997</v>
      </c>
      <c r="F3487">
        <v>150</v>
      </c>
      <c r="G3487">
        <v>8.6165919288565593</v>
      </c>
      <c r="H3487">
        <v>-3.26235622703443</v>
      </c>
      <c r="I3487">
        <v>2.5035109982399999</v>
      </c>
      <c r="J3487">
        <v>-0.43160489771037203</v>
      </c>
      <c r="K3487">
        <v>143.75103392741801</v>
      </c>
      <c r="L3487">
        <v>133.538560083785</v>
      </c>
      <c r="M3487">
        <v>54.966471854101101</v>
      </c>
      <c r="N3487">
        <v>0.463923226489101</v>
      </c>
      <c r="O3487">
        <v>1.5333333333333401</v>
      </c>
      <c r="P3487">
        <v>35.636133465955297</v>
      </c>
      <c r="Q3487">
        <v>4.2502533627336997E-2</v>
      </c>
    </row>
    <row r="3488" spans="1:17" hidden="1" x14ac:dyDescent="0.3">
      <c r="A3488" t="s">
        <v>7139</v>
      </c>
      <c r="B3488" t="s">
        <v>7140</v>
      </c>
      <c r="C3488" t="str">
        <f>IFERROR(VLOOKUP(Table1[[#This Row],[Ticker]],[1]!Table1[[Symbol]:[Industry]],2,FALSE),"-")</f>
        <v>-</v>
      </c>
      <c r="D3488" t="s">
        <v>613</v>
      </c>
      <c r="E3488">
        <v>41.614722856</v>
      </c>
      <c r="F3488">
        <v>7.8</v>
      </c>
      <c r="G3488">
        <v>-39.6203867716983</v>
      </c>
      <c r="H3488">
        <v>-7.1946544948840199</v>
      </c>
      <c r="I3488">
        <v>-9.7850394949177595</v>
      </c>
      <c r="J3488">
        <v>1.6084790541793601</v>
      </c>
      <c r="K3488">
        <v>8.0914438300297995</v>
      </c>
      <c r="L3488">
        <v>8.4327049417110302</v>
      </c>
      <c r="M3488">
        <v>41.794982882196003</v>
      </c>
      <c r="N3488">
        <v>0.24858052421750901</v>
      </c>
      <c r="O3488">
        <v>62.179487179487097</v>
      </c>
      <c r="P3488">
        <v>48.571428571428498</v>
      </c>
      <c r="Q3488">
        <v>-3.5128501802322E-2</v>
      </c>
    </row>
    <row r="3489" spans="1:17" hidden="1" x14ac:dyDescent="0.3">
      <c r="A3489" t="s">
        <v>7141</v>
      </c>
      <c r="B3489" t="s">
        <v>7142</v>
      </c>
      <c r="C3489" t="str">
        <f>IFERROR(VLOOKUP(Table1[[#This Row],[Ticker]],[1]!Table1[[Symbol]:[Industry]],2,FALSE),"-")</f>
        <v>-</v>
      </c>
      <c r="D3489" t="s">
        <v>381</v>
      </c>
      <c r="E3489">
        <v>41.61354</v>
      </c>
      <c r="F3489">
        <v>58</v>
      </c>
      <c r="G3489">
        <v>-49.3973125298021</v>
      </c>
      <c r="H3489">
        <v>-24.114891648361699</v>
      </c>
      <c r="I3489">
        <v>-31.4730809461369</v>
      </c>
      <c r="J3489">
        <v>-10.5907224504883</v>
      </c>
      <c r="K3489">
        <v>65.849328585274506</v>
      </c>
      <c r="L3489">
        <v>69.706395491111195</v>
      </c>
      <c r="M3489">
        <v>38.090360911647103</v>
      </c>
      <c r="N3489">
        <v>2.4378109452736298</v>
      </c>
      <c r="O3489">
        <v>75.603448275861993</v>
      </c>
      <c r="P3489">
        <v>9.9526066350710902</v>
      </c>
      <c r="Q3489">
        <v>4.2424769198097997E-2</v>
      </c>
    </row>
    <row r="3490" spans="1:17" hidden="1" x14ac:dyDescent="0.3">
      <c r="A3490" t="s">
        <v>7143</v>
      </c>
      <c r="B3490" t="s">
        <v>7144</v>
      </c>
      <c r="C3490" t="str">
        <f>IFERROR(VLOOKUP(Table1[[#This Row],[Ticker]],[1]!Table1[[Symbol]:[Industry]],2,FALSE),"-")</f>
        <v>-</v>
      </c>
      <c r="E3490">
        <v>41.534025</v>
      </c>
      <c r="F3490">
        <v>6.5</v>
      </c>
      <c r="G3490">
        <v>-34.930979098458401</v>
      </c>
      <c r="H3490">
        <v>-33.2042754189536</v>
      </c>
      <c r="I3490">
        <v>-2.6190213366816999</v>
      </c>
      <c r="J3490">
        <v>1.5133667688425101</v>
      </c>
      <c r="K3490">
        <v>7.2174719303337298</v>
      </c>
      <c r="L3490">
        <v>5.3786893011281398</v>
      </c>
      <c r="M3490">
        <v>29.041033754631499</v>
      </c>
      <c r="N3490">
        <v>1.7030067797464501</v>
      </c>
      <c r="O3490">
        <v>49.846153846153797</v>
      </c>
      <c r="P3490">
        <v>10.1694915254237</v>
      </c>
    </row>
    <row r="3491" spans="1:17" hidden="1" x14ac:dyDescent="0.3">
      <c r="A3491" t="s">
        <v>7145</v>
      </c>
      <c r="B3491" t="s">
        <v>7146</v>
      </c>
      <c r="C3491" t="str">
        <f>IFERROR(VLOOKUP(Table1[[#This Row],[Ticker]],[1]!Table1[[Symbol]:[Industry]],2,FALSE),"-")</f>
        <v>-</v>
      </c>
      <c r="E3491">
        <v>41.51052</v>
      </c>
      <c r="F3491">
        <v>49.75</v>
      </c>
      <c r="G3491">
        <v>-88.137573302579995</v>
      </c>
      <c r="H3491">
        <v>-17.057451531543901</v>
      </c>
      <c r="I3491">
        <v>-16.835820428622601</v>
      </c>
      <c r="J3491">
        <v>0.36197234653175298</v>
      </c>
      <c r="K3491">
        <v>51.707965200147498</v>
      </c>
      <c r="L3491">
        <v>57.215670010163301</v>
      </c>
      <c r="M3491">
        <v>59.361418637232397</v>
      </c>
      <c r="N3491">
        <v>0.56945561812818402</v>
      </c>
      <c r="O3491">
        <v>166.130653266331</v>
      </c>
      <c r="P3491">
        <v>15.4024588262584</v>
      </c>
    </row>
    <row r="3492" spans="1:17" hidden="1" x14ac:dyDescent="0.3">
      <c r="A3492" t="s">
        <v>7147</v>
      </c>
      <c r="B3492" t="s">
        <v>7148</v>
      </c>
      <c r="C3492" t="str">
        <f>IFERROR(VLOOKUP(Table1[[#This Row],[Ticker]],[1]!Table1[[Symbol]:[Industry]],2,FALSE),"-")</f>
        <v>-</v>
      </c>
      <c r="D3492" t="s">
        <v>126</v>
      </c>
      <c r="E3492">
        <v>41.371215360000001</v>
      </c>
      <c r="F3492">
        <v>37.92</v>
      </c>
      <c r="G3492">
        <v>57.033885948320801</v>
      </c>
      <c r="H3492">
        <v>-6.2456306154812298</v>
      </c>
      <c r="I3492">
        <v>-5.0305669605178096</v>
      </c>
      <c r="J3492">
        <v>-5.7936797841974297</v>
      </c>
      <c r="K3492">
        <v>36.982604439592201</v>
      </c>
      <c r="L3492">
        <v>33.056300659847899</v>
      </c>
      <c r="M3492">
        <v>48.435681570524899</v>
      </c>
      <c r="N3492">
        <v>0.91030420923028399</v>
      </c>
      <c r="O3492">
        <v>30.2742616033755</v>
      </c>
      <c r="P3492">
        <v>93.964194373401497</v>
      </c>
      <c r="Q3492">
        <v>6.3331901023557E-2</v>
      </c>
    </row>
    <row r="3493" spans="1:17" hidden="1" x14ac:dyDescent="0.3">
      <c r="A3493" t="s">
        <v>7149</v>
      </c>
      <c r="B3493" t="s">
        <v>7150</v>
      </c>
      <c r="C3493" t="str">
        <f>IFERROR(VLOOKUP(Table1[[#This Row],[Ticker]],[1]!Table1[[Symbol]:[Industry]],2,FALSE),"-")</f>
        <v>-</v>
      </c>
      <c r="E3493">
        <v>41.25</v>
      </c>
      <c r="F3493">
        <v>125</v>
      </c>
      <c r="G3493">
        <v>-9.75762890515613</v>
      </c>
      <c r="H3493">
        <v>-7.06791178258998</v>
      </c>
      <c r="I3493">
        <v>-8.4176979560457106</v>
      </c>
      <c r="J3493">
        <v>-2.4866332311574801</v>
      </c>
      <c r="K3493">
        <v>124.579951613752</v>
      </c>
      <c r="L3493">
        <v>113.594785683594</v>
      </c>
      <c r="M3493">
        <v>99.999999993730199</v>
      </c>
      <c r="N3493">
        <v>0</v>
      </c>
      <c r="O3493">
        <v>0</v>
      </c>
      <c r="P3493">
        <v>37.362637362637301</v>
      </c>
    </row>
    <row r="3494" spans="1:17" hidden="1" x14ac:dyDescent="0.3">
      <c r="A3494" t="s">
        <v>7151</v>
      </c>
      <c r="B3494" t="s">
        <v>7152</v>
      </c>
      <c r="C3494" t="str">
        <f>IFERROR(VLOOKUP(Table1[[#This Row],[Ticker]],[1]!Table1[[Symbol]:[Industry]],2,FALSE),"-")</f>
        <v>-</v>
      </c>
      <c r="E3494">
        <v>41.243056000000003</v>
      </c>
      <c r="F3494">
        <v>39.99</v>
      </c>
      <c r="G3494">
        <v>-0.313290150240842</v>
      </c>
      <c r="H3494">
        <v>-2.4859806409901899</v>
      </c>
      <c r="I3494">
        <v>1.22155837346323</v>
      </c>
      <c r="J3494">
        <v>-6.2732490920767603</v>
      </c>
      <c r="K3494">
        <v>38.904216382813502</v>
      </c>
      <c r="L3494">
        <v>37.440752934769897</v>
      </c>
      <c r="M3494">
        <v>50.276658504479101</v>
      </c>
      <c r="N3494">
        <v>9.8917816621914206E-2</v>
      </c>
      <c r="O3494">
        <v>32.283070767691903</v>
      </c>
      <c r="P3494">
        <v>48.056275453535697</v>
      </c>
      <c r="Q3494">
        <v>8.1980444443880002E-2</v>
      </c>
    </row>
    <row r="3495" spans="1:17" hidden="1" x14ac:dyDescent="0.3">
      <c r="A3495" t="s">
        <v>7153</v>
      </c>
      <c r="B3495" t="s">
        <v>7154</v>
      </c>
      <c r="C3495" t="str">
        <f>IFERROR(VLOOKUP(Table1[[#This Row],[Ticker]],[1]!Table1[[Symbol]:[Industry]],2,FALSE),"-")</f>
        <v>-</v>
      </c>
      <c r="E3495">
        <v>41.235225</v>
      </c>
      <c r="F3495">
        <v>99.22</v>
      </c>
      <c r="G3495">
        <v>-16.680134970519301</v>
      </c>
      <c r="H3495">
        <v>2.8711463891551698</v>
      </c>
      <c r="I3495">
        <v>-6.5102494068571399</v>
      </c>
      <c r="J3495">
        <v>-2.4866332311574801</v>
      </c>
      <c r="K3495">
        <v>94.937559812575898</v>
      </c>
      <c r="L3495">
        <v>94.347734295463198</v>
      </c>
      <c r="M3495">
        <v>1.5372440029999999E-6</v>
      </c>
      <c r="N3495">
        <v>0</v>
      </c>
      <c r="O3495">
        <v>0.78613182826043904</v>
      </c>
      <c r="P3495">
        <v>9.9390581717451401</v>
      </c>
    </row>
    <row r="3496" spans="1:17" hidden="1" x14ac:dyDescent="0.3">
      <c r="A3496" t="s">
        <v>7155</v>
      </c>
      <c r="B3496" t="s">
        <v>7156</v>
      </c>
      <c r="C3496" t="str">
        <f>IFERROR(VLOOKUP(Table1[[#This Row],[Ticker]],[1]!Table1[[Symbol]:[Industry]],2,FALSE),"-")</f>
        <v>-</v>
      </c>
      <c r="D3496" t="s">
        <v>613</v>
      </c>
      <c r="E3496">
        <v>41.184385675000001</v>
      </c>
      <c r="F3496">
        <v>27.78</v>
      </c>
      <c r="G3496">
        <v>61.357605067220703</v>
      </c>
      <c r="H3496">
        <v>26.0670996590576</v>
      </c>
      <c r="I3496">
        <v>48.702817743777999</v>
      </c>
      <c r="J3496">
        <v>11.5470790385406</v>
      </c>
      <c r="K3496">
        <v>23.891759461734001</v>
      </c>
      <c r="L3496">
        <v>20.674567770038301</v>
      </c>
      <c r="M3496">
        <v>57.959578116778999</v>
      </c>
      <c r="N3496">
        <v>4.4819071612006098</v>
      </c>
      <c r="O3496">
        <v>32.289416846652202</v>
      </c>
      <c r="P3496">
        <v>112.06106870229</v>
      </c>
      <c r="Q3496">
        <v>3.3570153292906003E-2</v>
      </c>
    </row>
    <row r="3497" spans="1:17" hidden="1" x14ac:dyDescent="0.3">
      <c r="A3497" t="s">
        <v>7157</v>
      </c>
      <c r="B3497" t="s">
        <v>7158</v>
      </c>
      <c r="C3497" t="str">
        <f>IFERROR(VLOOKUP(Table1[[#This Row],[Ticker]],[1]!Table1[[Symbol]:[Industry]],2,FALSE),"-")</f>
        <v>-</v>
      </c>
      <c r="E3497">
        <v>41.180324499999998</v>
      </c>
      <c r="F3497">
        <v>12.9</v>
      </c>
      <c r="G3497">
        <v>10.2194585866084</v>
      </c>
      <c r="H3497">
        <v>-12.5988852339174</v>
      </c>
      <c r="I3497">
        <v>51.107946837522597</v>
      </c>
      <c r="J3497">
        <v>-4.0239122472989104</v>
      </c>
      <c r="K3497">
        <v>11.0225673581085</v>
      </c>
      <c r="L3497">
        <v>9.1192774978748901</v>
      </c>
      <c r="M3497">
        <v>98.479950958253099</v>
      </c>
      <c r="N3497">
        <v>0.89909778972193199</v>
      </c>
      <c r="O3497">
        <v>5.34883720930232</v>
      </c>
      <c r="P3497">
        <v>109.41558441558399</v>
      </c>
    </row>
    <row r="3498" spans="1:17" hidden="1" x14ac:dyDescent="0.3">
      <c r="A3498" t="s">
        <v>7159</v>
      </c>
      <c r="B3498" t="s">
        <v>7160</v>
      </c>
      <c r="C3498" t="str">
        <f>IFERROR(VLOOKUP(Table1[[#This Row],[Ticker]],[1]!Table1[[Symbol]:[Industry]],2,FALSE),"-")</f>
        <v>-</v>
      </c>
      <c r="E3498">
        <v>41.107500000000002</v>
      </c>
      <c r="F3498">
        <v>277</v>
      </c>
      <c r="G3498">
        <v>-23.1205094108937</v>
      </c>
      <c r="H3498">
        <v>-1.6832963979745901</v>
      </c>
      <c r="I3498">
        <v>-18.310214201787598</v>
      </c>
      <c r="J3498">
        <v>34.444901001726002</v>
      </c>
      <c r="K3498">
        <v>247.07560346651499</v>
      </c>
      <c r="L3498">
        <v>261.06374203544198</v>
      </c>
      <c r="M3498">
        <v>71.275214812606606</v>
      </c>
      <c r="N3498">
        <v>4.2789001122334396</v>
      </c>
      <c r="O3498">
        <v>40.361010830324901</v>
      </c>
      <c r="P3498">
        <v>38.430784607696097</v>
      </c>
    </row>
    <row r="3499" spans="1:17" hidden="1" x14ac:dyDescent="0.3">
      <c r="A3499" t="s">
        <v>7161</v>
      </c>
      <c r="B3499" t="s">
        <v>7162</v>
      </c>
      <c r="C3499" t="str">
        <f>IFERROR(VLOOKUP(Table1[[#This Row],[Ticker]],[1]!Table1[[Symbol]:[Industry]],2,FALSE),"-")</f>
        <v>-</v>
      </c>
      <c r="D3499" t="s">
        <v>1489</v>
      </c>
      <c r="E3499">
        <v>41.104590000000002</v>
      </c>
      <c r="F3499">
        <v>75</v>
      </c>
      <c r="G3499">
        <v>30.212053921669501</v>
      </c>
      <c r="H3499">
        <v>-4.2272366076208598</v>
      </c>
      <c r="I3499">
        <v>14.8865715044816</v>
      </c>
      <c r="J3499">
        <v>3.06266254349039</v>
      </c>
      <c r="K3499">
        <v>65.334287656428799</v>
      </c>
      <c r="L3499">
        <v>59.470496104218498</v>
      </c>
      <c r="M3499">
        <v>75.825456808761103</v>
      </c>
      <c r="N3499">
        <v>1.0007273683157101</v>
      </c>
      <c r="O3499">
        <v>4.9333333333333398</v>
      </c>
      <c r="P3499">
        <v>61.1170784103115</v>
      </c>
      <c r="Q3499">
        <v>8.0639981569396002E-2</v>
      </c>
    </row>
    <row r="3500" spans="1:17" hidden="1" x14ac:dyDescent="0.3">
      <c r="A3500" t="s">
        <v>7163</v>
      </c>
      <c r="B3500" t="s">
        <v>7164</v>
      </c>
      <c r="C3500" t="str">
        <f>IFERROR(VLOOKUP(Table1[[#This Row],[Ticker]],[1]!Table1[[Symbol]:[Industry]],2,FALSE),"-")</f>
        <v>-</v>
      </c>
      <c r="D3500" t="s">
        <v>129</v>
      </c>
      <c r="E3500">
        <v>40.912823951999997</v>
      </c>
      <c r="F3500">
        <v>19.760000000000002</v>
      </c>
      <c r="G3500">
        <v>66.691961287652902</v>
      </c>
      <c r="H3500">
        <v>-5.86127528183584</v>
      </c>
      <c r="I3500">
        <v>69.504266334551104</v>
      </c>
      <c r="J3500">
        <v>-6.9025876471118996</v>
      </c>
      <c r="K3500">
        <v>19.240504099920798</v>
      </c>
      <c r="L3500">
        <v>14.7874002499035</v>
      </c>
      <c r="M3500">
        <v>31.028590195994699</v>
      </c>
      <c r="N3500">
        <v>0.77501484947109001</v>
      </c>
      <c r="O3500">
        <v>19.989878542510102</v>
      </c>
      <c r="P3500">
        <v>118.58407079646</v>
      </c>
    </row>
    <row r="3501" spans="1:17" hidden="1" x14ac:dyDescent="0.3">
      <c r="A3501" t="s">
        <v>7165</v>
      </c>
      <c r="B3501" t="s">
        <v>7166</v>
      </c>
      <c r="C3501" t="str">
        <f>IFERROR(VLOOKUP(Table1[[#This Row],[Ticker]],[1]!Table1[[Symbol]:[Industry]],2,FALSE),"-")</f>
        <v>-</v>
      </c>
      <c r="D3501" t="s">
        <v>545</v>
      </c>
      <c r="E3501">
        <v>40.834446839999998</v>
      </c>
      <c r="F3501">
        <v>1.18</v>
      </c>
      <c r="G3501">
        <v>-19.626145481747201</v>
      </c>
      <c r="H3501">
        <v>-9.5679117825899809</v>
      </c>
      <c r="I3501">
        <v>-96.904735622396004</v>
      </c>
      <c r="J3501">
        <v>-5.7924183551244299</v>
      </c>
      <c r="K3501">
        <v>1.38053581258447</v>
      </c>
      <c r="L3501">
        <v>2.9171613693863598</v>
      </c>
      <c r="M3501">
        <v>43.6951007336977</v>
      </c>
      <c r="N3501">
        <v>1.13088436714083</v>
      </c>
      <c r="O3501">
        <v>950.84745762711805</v>
      </c>
      <c r="P3501">
        <v>17.999999999999901</v>
      </c>
      <c r="Q3501">
        <v>4.6556587278393E-2</v>
      </c>
    </row>
    <row r="3502" spans="1:17" hidden="1" x14ac:dyDescent="0.3">
      <c r="A3502" t="s">
        <v>7167</v>
      </c>
      <c r="B3502" t="s">
        <v>7168</v>
      </c>
      <c r="C3502" t="str">
        <f>IFERROR(VLOOKUP(Table1[[#This Row],[Ticker]],[1]!Table1[[Symbol]:[Industry]],2,FALSE),"-")</f>
        <v>-</v>
      </c>
      <c r="D3502" t="s">
        <v>1558</v>
      </c>
      <c r="E3502">
        <v>40.813165410000003</v>
      </c>
      <c r="F3502">
        <v>24.94</v>
      </c>
      <c r="G3502">
        <v>21.4255410643602</v>
      </c>
      <c r="H3502">
        <v>1.70035544079207</v>
      </c>
      <c r="I3502">
        <v>-29.978328695988999</v>
      </c>
      <c r="J3502">
        <v>6.14556026342132</v>
      </c>
      <c r="K3502">
        <v>24.657253610404101</v>
      </c>
      <c r="L3502">
        <v>24.429495525458101</v>
      </c>
      <c r="M3502">
        <v>78.667605952361995</v>
      </c>
      <c r="N3502">
        <v>1.08815992864043</v>
      </c>
      <c r="O3502">
        <v>76.423416198877206</v>
      </c>
      <c r="P3502">
        <v>96.377952755905497</v>
      </c>
      <c r="Q3502">
        <v>7.6790605643899001E-2</v>
      </c>
    </row>
    <row r="3503" spans="1:17" hidden="1" x14ac:dyDescent="0.3">
      <c r="A3503" t="s">
        <v>7169</v>
      </c>
      <c r="B3503" t="s">
        <v>7170</v>
      </c>
      <c r="C3503" t="str">
        <f>IFERROR(VLOOKUP(Table1[[#This Row],[Ticker]],[1]!Table1[[Symbol]:[Industry]],2,FALSE),"-")</f>
        <v>-</v>
      </c>
      <c r="D3503" t="s">
        <v>129</v>
      </c>
      <c r="E3503">
        <v>40.755058150000004</v>
      </c>
      <c r="F3503">
        <v>4.51</v>
      </c>
      <c r="G3503">
        <v>62.203564663180202</v>
      </c>
      <c r="H3503">
        <v>-0.89507227641714004</v>
      </c>
      <c r="I3503">
        <v>16.089898851111698</v>
      </c>
      <c r="J3503">
        <v>-3.4082922173325998</v>
      </c>
      <c r="K3503">
        <v>4.3076167652553199</v>
      </c>
      <c r="L3503">
        <v>4.0784195786339099</v>
      </c>
      <c r="M3503">
        <v>53.050280942621903</v>
      </c>
      <c r="N3503">
        <v>1.1012619254189799</v>
      </c>
      <c r="O3503">
        <v>67.405764966740506</v>
      </c>
      <c r="Q3503">
        <v>4.9549892173759999E-3</v>
      </c>
    </row>
    <row r="3504" spans="1:17" hidden="1" x14ac:dyDescent="0.3">
      <c r="A3504" t="s">
        <v>7171</v>
      </c>
      <c r="B3504" t="s">
        <v>7172</v>
      </c>
      <c r="C3504" t="str">
        <f>IFERROR(VLOOKUP(Table1[[#This Row],[Ticker]],[1]!Table1[[Symbol]:[Industry]],2,FALSE),"-")</f>
        <v>-</v>
      </c>
      <c r="E3504">
        <v>40.667999999999999</v>
      </c>
      <c r="F3504">
        <v>34.15</v>
      </c>
      <c r="G3504">
        <v>-3.6180001085989901</v>
      </c>
      <c r="H3504">
        <v>-17.573529760117999</v>
      </c>
      <c r="I3504">
        <v>-4.9622863894439604</v>
      </c>
      <c r="J3504">
        <v>-8.3098670472970007</v>
      </c>
      <c r="K3504">
        <v>33.517601141026901</v>
      </c>
      <c r="M3504">
        <v>49.913674769028901</v>
      </c>
      <c r="N3504">
        <v>0.74297396865450505</v>
      </c>
      <c r="O3504">
        <v>39.853587115666102</v>
      </c>
      <c r="P3504">
        <v>28.480060195635801</v>
      </c>
    </row>
    <row r="3505" spans="1:17" hidden="1" x14ac:dyDescent="0.3">
      <c r="A3505" t="s">
        <v>7173</v>
      </c>
      <c r="B3505" t="s">
        <v>7174</v>
      </c>
      <c r="C3505" t="str">
        <f>IFERROR(VLOOKUP(Table1[[#This Row],[Ticker]],[1]!Table1[[Symbol]:[Industry]],2,FALSE),"-")</f>
        <v>-</v>
      </c>
      <c r="D3505" t="s">
        <v>391</v>
      </c>
      <c r="E3505">
        <v>40.626192000000003</v>
      </c>
      <c r="F3505">
        <v>1.02</v>
      </c>
      <c r="G3505">
        <v>-22.713102003486298</v>
      </c>
      <c r="H3505">
        <v>-7.06791178258998</v>
      </c>
      <c r="I3505">
        <v>-7.9220516397120004</v>
      </c>
      <c r="J3505">
        <v>-2.4866332311574801</v>
      </c>
      <c r="K3505">
        <v>0.96983316491739802</v>
      </c>
      <c r="L3505">
        <v>0.94108216756511398</v>
      </c>
      <c r="M3505">
        <v>52.2092325174264</v>
      </c>
      <c r="N3505">
        <v>2.2243984858879</v>
      </c>
      <c r="O3505">
        <v>20.588235294117599</v>
      </c>
      <c r="P3505">
        <v>39.726027397260196</v>
      </c>
      <c r="Q3505">
        <v>0.143586401069591</v>
      </c>
    </row>
    <row r="3506" spans="1:17" hidden="1" x14ac:dyDescent="0.3">
      <c r="A3506" t="s">
        <v>7175</v>
      </c>
      <c r="B3506" t="s">
        <v>7176</v>
      </c>
      <c r="C3506" t="str">
        <f>IFERROR(VLOOKUP(Table1[[#This Row],[Ticker]],[1]!Table1[[Symbol]:[Industry]],2,FALSE),"-")</f>
        <v>-</v>
      </c>
      <c r="D3506" t="s">
        <v>230</v>
      </c>
      <c r="E3506">
        <v>40.604759999999999</v>
      </c>
      <c r="F3506">
        <v>563.95000000000005</v>
      </c>
      <c r="G3506">
        <v>-24.944764649783099</v>
      </c>
      <c r="H3506">
        <v>-10.458504461787699</v>
      </c>
      <c r="I3506">
        <v>-16.835198461737299</v>
      </c>
      <c r="J3506">
        <v>-2.4866332311574801</v>
      </c>
      <c r="K3506">
        <v>572.57324729221102</v>
      </c>
      <c r="L3506">
        <v>562.09937892575499</v>
      </c>
      <c r="M3506">
        <v>51.0511051945331</v>
      </c>
      <c r="N3506">
        <v>0.38174574429554498</v>
      </c>
      <c r="O3506">
        <v>55.519106303750299</v>
      </c>
      <c r="P3506">
        <v>46.766428106701298</v>
      </c>
    </row>
    <row r="3507" spans="1:17" hidden="1" x14ac:dyDescent="0.3">
      <c r="A3507" t="s">
        <v>7177</v>
      </c>
      <c r="B3507" t="s">
        <v>7178</v>
      </c>
      <c r="C3507" t="str">
        <f>IFERROR(VLOOKUP(Table1[[#This Row],[Ticker]],[1]!Table1[[Symbol]:[Industry]],2,FALSE),"-")</f>
        <v>-</v>
      </c>
      <c r="E3507">
        <v>40.465319999999998</v>
      </c>
      <c r="F3507">
        <v>70.349999999999994</v>
      </c>
      <c r="G3507">
        <v>69.703564663180202</v>
      </c>
      <c r="H3507">
        <v>-2.06791178258998</v>
      </c>
      <c r="I3507">
        <v>0.39617334517963299</v>
      </c>
      <c r="J3507">
        <v>-7.44475265833933</v>
      </c>
      <c r="K3507">
        <v>68.607876704385703</v>
      </c>
      <c r="L3507">
        <v>60.926562216036999</v>
      </c>
      <c r="M3507">
        <v>29.808620132961501</v>
      </c>
      <c r="N3507">
        <v>0.97520661157024802</v>
      </c>
      <c r="O3507">
        <v>5.2167732764747603</v>
      </c>
      <c r="P3507">
        <v>144.270833333333</v>
      </c>
    </row>
    <row r="3508" spans="1:17" hidden="1" x14ac:dyDescent="0.3">
      <c r="A3508" t="s">
        <v>7179</v>
      </c>
      <c r="B3508" t="s">
        <v>7180</v>
      </c>
      <c r="C3508" t="str">
        <f>IFERROR(VLOOKUP(Table1[[#This Row],[Ticker]],[1]!Table1[[Symbol]:[Industry]],2,FALSE),"-")</f>
        <v>-</v>
      </c>
      <c r="D3508" t="s">
        <v>535</v>
      </c>
      <c r="E3508">
        <v>40.249481383999999</v>
      </c>
      <c r="F3508">
        <v>50.61</v>
      </c>
      <c r="G3508">
        <v>-11.8035814092932</v>
      </c>
      <c r="H3508">
        <v>-12.667162718919499</v>
      </c>
      <c r="I3508">
        <v>0.22954339676878399</v>
      </c>
      <c r="J3508">
        <v>-5.3575388188260797</v>
      </c>
      <c r="K3508">
        <v>51.466663082711399</v>
      </c>
      <c r="L3508">
        <v>51.032254310548197</v>
      </c>
      <c r="M3508">
        <v>40.278471765155103</v>
      </c>
      <c r="N3508">
        <v>1.40660016145491</v>
      </c>
      <c r="O3508">
        <v>20.529539616676502</v>
      </c>
      <c r="P3508">
        <v>40.622395109752603</v>
      </c>
      <c r="Q3508">
        <v>5.2276919484822999E-2</v>
      </c>
    </row>
    <row r="3509" spans="1:17" hidden="1" x14ac:dyDescent="0.3">
      <c r="A3509" t="s">
        <v>7181</v>
      </c>
      <c r="B3509" t="s">
        <v>7182</v>
      </c>
      <c r="C3509" t="str">
        <f>IFERROR(VLOOKUP(Table1[[#This Row],[Ticker]],[1]!Table1[[Symbol]:[Industry]],2,FALSE),"-")</f>
        <v>-</v>
      </c>
      <c r="E3509">
        <v>40.241006630000001</v>
      </c>
      <c r="F3509">
        <v>7.69</v>
      </c>
      <c r="G3509">
        <v>-15.855959146343499</v>
      </c>
      <c r="H3509">
        <v>-10.795418209325099</v>
      </c>
      <c r="I3509">
        <v>-24.2556241175911</v>
      </c>
      <c r="J3509">
        <v>-5.3400703258397098</v>
      </c>
      <c r="K3509">
        <v>7.6707015174412003</v>
      </c>
      <c r="L3509">
        <v>8.4541227671625201</v>
      </c>
      <c r="M3509">
        <v>43.150324990667798</v>
      </c>
      <c r="N3509">
        <v>1.03412775884857</v>
      </c>
      <c r="O3509">
        <v>35.110533159947899</v>
      </c>
      <c r="P3509">
        <v>21.1023622047244</v>
      </c>
      <c r="Q3509">
        <v>-4.3515919361314999E-2</v>
      </c>
    </row>
    <row r="3510" spans="1:17" hidden="1" x14ac:dyDescent="0.3">
      <c r="A3510" t="s">
        <v>7183</v>
      </c>
      <c r="B3510" t="s">
        <v>7184</v>
      </c>
      <c r="C3510" t="str">
        <f>IFERROR(VLOOKUP(Table1[[#This Row],[Ticker]],[1]!Table1[[Symbol]:[Industry]],2,FALSE),"-")</f>
        <v>-</v>
      </c>
      <c r="D3510" t="s">
        <v>1558</v>
      </c>
      <c r="E3510">
        <v>40.205531772000001</v>
      </c>
      <c r="F3510">
        <v>7.6</v>
      </c>
      <c r="G3510">
        <v>27.822251531867099</v>
      </c>
      <c r="H3510">
        <v>40.504903751390501</v>
      </c>
      <c r="I3510">
        <v>15.714311996651601</v>
      </c>
      <c r="J3510">
        <v>-3.2699230483898698</v>
      </c>
      <c r="K3510">
        <v>6.42913045807855</v>
      </c>
      <c r="L3510">
        <v>5.9153519343290304</v>
      </c>
      <c r="M3510">
        <v>72.054975218910499</v>
      </c>
      <c r="N3510">
        <v>2.0636653251992998</v>
      </c>
      <c r="O3510">
        <v>11.052631578947301</v>
      </c>
      <c r="P3510">
        <v>72.727272727272705</v>
      </c>
      <c r="Q3510">
        <v>8.8556597770993006E-2</v>
      </c>
    </row>
    <row r="3511" spans="1:17" hidden="1" x14ac:dyDescent="0.3">
      <c r="A3511" t="s">
        <v>7185</v>
      </c>
      <c r="B3511" t="s">
        <v>7186</v>
      </c>
      <c r="C3511" t="str">
        <f>IFERROR(VLOOKUP(Table1[[#This Row],[Ticker]],[1]!Table1[[Symbol]:[Industry]],2,FALSE),"-")</f>
        <v>-</v>
      </c>
      <c r="E3511">
        <v>40.200000000000003</v>
      </c>
      <c r="F3511">
        <v>14.71</v>
      </c>
      <c r="G3511">
        <v>76.759425469041105</v>
      </c>
      <c r="H3511">
        <v>-9.1072417170400897</v>
      </c>
      <c r="I3511">
        <v>-31.1801203966961</v>
      </c>
      <c r="J3511">
        <v>3.5859219738898198</v>
      </c>
      <c r="K3511">
        <v>12.8360978458111</v>
      </c>
      <c r="L3511">
        <v>12.2896892848002</v>
      </c>
      <c r="M3511">
        <v>66.948932179672198</v>
      </c>
      <c r="N3511">
        <v>1.88826650421413</v>
      </c>
      <c r="O3511">
        <v>52.2093813732154</v>
      </c>
      <c r="P3511">
        <v>116.323529411764</v>
      </c>
      <c r="Q3511">
        <v>7.3630532702671003E-2</v>
      </c>
    </row>
    <row r="3512" spans="1:17" hidden="1" x14ac:dyDescent="0.3">
      <c r="A3512" t="s">
        <v>7187</v>
      </c>
      <c r="B3512" t="s">
        <v>7188</v>
      </c>
      <c r="C3512" t="str">
        <f>IFERROR(VLOOKUP(Table1[[#This Row],[Ticker]],[1]!Table1[[Symbol]:[Industry]],2,FALSE),"-")</f>
        <v>-</v>
      </c>
      <c r="D3512" t="s">
        <v>613</v>
      </c>
      <c r="E3512">
        <v>40.195999999999998</v>
      </c>
      <c r="F3512">
        <v>14.42</v>
      </c>
      <c r="G3512">
        <v>-5.4462129292578503</v>
      </c>
      <c r="H3512">
        <v>-10.7002320198027</v>
      </c>
      <c r="I3512">
        <v>6.57005771792302</v>
      </c>
      <c r="J3512">
        <v>-3.2499920097834401</v>
      </c>
      <c r="K3512">
        <v>13.322880645741501</v>
      </c>
      <c r="L3512">
        <v>12.7461487337285</v>
      </c>
      <c r="M3512">
        <v>40.8657176063249</v>
      </c>
      <c r="N3512">
        <v>0.82413392697023902</v>
      </c>
      <c r="O3512">
        <v>28.779472954230201</v>
      </c>
      <c r="P3512">
        <v>41.2340842311459</v>
      </c>
      <c r="Q3512">
        <v>5.3571366509831998E-2</v>
      </c>
    </row>
    <row r="3513" spans="1:17" hidden="1" x14ac:dyDescent="0.3">
      <c r="A3513" t="s">
        <v>7189</v>
      </c>
      <c r="B3513" t="s">
        <v>7190</v>
      </c>
      <c r="C3513" t="str">
        <f>IFERROR(VLOOKUP(Table1[[#This Row],[Ticker]],[1]!Table1[[Symbol]:[Industry]],2,FALSE),"-")</f>
        <v>-</v>
      </c>
      <c r="D3513" t="s">
        <v>1258</v>
      </c>
      <c r="E3513">
        <v>40.180976999999999</v>
      </c>
      <c r="F3513">
        <v>48.09</v>
      </c>
      <c r="G3513">
        <v>-14.1353757853889</v>
      </c>
      <c r="H3513">
        <v>-0.80341062249718298</v>
      </c>
      <c r="I3513">
        <v>-30.9357157349068</v>
      </c>
      <c r="J3513">
        <v>8.5436697991455297</v>
      </c>
      <c r="K3513">
        <v>44.060422286153901</v>
      </c>
      <c r="L3513">
        <v>47.771415740288397</v>
      </c>
      <c r="M3513">
        <v>70.844202694211305</v>
      </c>
      <c r="N3513">
        <v>0.71602124008421697</v>
      </c>
      <c r="O3513">
        <v>90.7881056352672</v>
      </c>
      <c r="P3513">
        <v>29.972972972972901</v>
      </c>
      <c r="Q3513">
        <v>-3.6649982118392002E-2</v>
      </c>
    </row>
    <row r="3514" spans="1:17" hidden="1" x14ac:dyDescent="0.3">
      <c r="A3514" t="s">
        <v>7191</v>
      </c>
      <c r="B3514" t="s">
        <v>7192</v>
      </c>
      <c r="C3514" t="str">
        <f>IFERROR(VLOOKUP(Table1[[#This Row],[Ticker]],[1]!Table1[[Symbol]:[Industry]],2,FALSE),"-")</f>
        <v>-</v>
      </c>
      <c r="D3514" t="s">
        <v>613</v>
      </c>
      <c r="E3514">
        <v>40.133130000000001</v>
      </c>
      <c r="F3514">
        <v>54.35</v>
      </c>
      <c r="G3514">
        <v>91.513117021293795</v>
      </c>
      <c r="H3514">
        <v>-4.1155308302090301</v>
      </c>
      <c r="I3514">
        <v>29.3419148188853</v>
      </c>
      <c r="J3514">
        <v>-6.5682658842187198</v>
      </c>
      <c r="K3514">
        <v>54.138433081195799</v>
      </c>
      <c r="L3514">
        <v>45.0790588226631</v>
      </c>
      <c r="M3514">
        <v>41.938443624013303</v>
      </c>
      <c r="N3514">
        <v>1.1935556194197701</v>
      </c>
      <c r="O3514">
        <v>19.411223551057901</v>
      </c>
      <c r="P3514">
        <v>128.84210526315701</v>
      </c>
      <c r="Q3514">
        <v>5.2317282373997E-2</v>
      </c>
    </row>
    <row r="3515" spans="1:17" hidden="1" x14ac:dyDescent="0.3">
      <c r="A3515" t="s">
        <v>7193</v>
      </c>
      <c r="B3515" t="s">
        <v>7194</v>
      </c>
      <c r="C3515" t="str">
        <f>IFERROR(VLOOKUP(Table1[[#This Row],[Ticker]],[1]!Table1[[Symbol]:[Industry]],2,FALSE),"-")</f>
        <v>-</v>
      </c>
      <c r="D3515" t="s">
        <v>21</v>
      </c>
      <c r="E3515">
        <v>40.100862374999998</v>
      </c>
      <c r="F3515">
        <v>161.69999999999999</v>
      </c>
      <c r="G3515">
        <v>52.921453895762397</v>
      </c>
      <c r="H3515">
        <v>-16.467911782589901</v>
      </c>
      <c r="I3515">
        <v>24.191815827268599</v>
      </c>
      <c r="J3515">
        <v>-8.5589081126740698</v>
      </c>
      <c r="K3515">
        <v>163.18680262441501</v>
      </c>
      <c r="L3515">
        <v>129.91809052511701</v>
      </c>
      <c r="M3515">
        <v>30.607972074509998</v>
      </c>
      <c r="N3515">
        <v>0.154448200805816</v>
      </c>
      <c r="O3515">
        <v>50.8658008658008</v>
      </c>
      <c r="P3515">
        <v>130.309072781655</v>
      </c>
      <c r="Q3515">
        <v>0.13471605487114699</v>
      </c>
    </row>
    <row r="3516" spans="1:17" hidden="1" x14ac:dyDescent="0.3">
      <c r="A3516" t="s">
        <v>7195</v>
      </c>
      <c r="B3516" t="s">
        <v>7196</v>
      </c>
      <c r="C3516" t="str">
        <f>IFERROR(VLOOKUP(Table1[[#This Row],[Ticker]],[1]!Table1[[Symbol]:[Industry]],2,FALSE),"-")</f>
        <v>-</v>
      </c>
      <c r="E3516">
        <v>40.046718720000001</v>
      </c>
      <c r="F3516">
        <v>5.23</v>
      </c>
      <c r="G3516">
        <v>45.904059712685203</v>
      </c>
      <c r="H3516">
        <v>-14.9406086000104</v>
      </c>
      <c r="I3516">
        <v>-14.635595922317</v>
      </c>
      <c r="J3516">
        <v>-7.0005221200463703</v>
      </c>
      <c r="K3516">
        <v>5.4165369093462497</v>
      </c>
      <c r="L3516">
        <v>4.9477418963877797</v>
      </c>
      <c r="M3516">
        <v>32.812933199578197</v>
      </c>
      <c r="N3516">
        <v>3.7423075915783199</v>
      </c>
      <c r="O3516">
        <v>40.344168260038202</v>
      </c>
      <c r="P3516">
        <v>185.792349726776</v>
      </c>
      <c r="Q3516">
        <v>7.0598470994174004E-2</v>
      </c>
    </row>
    <row r="3517" spans="1:17" hidden="1" x14ac:dyDescent="0.3">
      <c r="A3517" t="s">
        <v>7197</v>
      </c>
      <c r="B3517" t="s">
        <v>7198</v>
      </c>
      <c r="C3517" t="str">
        <f>IFERROR(VLOOKUP(Table1[[#This Row],[Ticker]],[1]!Table1[[Symbol]:[Industry]],2,FALSE),"-")</f>
        <v>-</v>
      </c>
      <c r="D3517" t="s">
        <v>1330</v>
      </c>
      <c r="E3517">
        <v>39.97734225</v>
      </c>
      <c r="F3517">
        <v>34.299999999999997</v>
      </c>
      <c r="G3517">
        <v>-62.487295551873402</v>
      </c>
      <c r="H3517">
        <v>-6.3536260683042602</v>
      </c>
      <c r="I3517">
        <v>-47.726548218402101</v>
      </c>
      <c r="J3517">
        <v>-0.60802051439448701</v>
      </c>
      <c r="K3517">
        <v>36.2020255009623</v>
      </c>
      <c r="M3517">
        <v>49.853088213387799</v>
      </c>
      <c r="N3517">
        <v>0.87198874626340706</v>
      </c>
      <c r="O3517">
        <v>71.428571428571402</v>
      </c>
      <c r="P3517">
        <v>17.2649572649572</v>
      </c>
    </row>
    <row r="3518" spans="1:17" hidden="1" x14ac:dyDescent="0.3">
      <c r="A3518" t="s">
        <v>7199</v>
      </c>
      <c r="B3518" t="s">
        <v>7200</v>
      </c>
      <c r="C3518" t="str">
        <f>IFERROR(VLOOKUP(Table1[[#This Row],[Ticker]],[1]!Table1[[Symbol]:[Industry]],2,FALSE),"-")</f>
        <v>-</v>
      </c>
      <c r="D3518" t="s">
        <v>49</v>
      </c>
      <c r="E3518">
        <v>39.902119200000001</v>
      </c>
      <c r="F3518">
        <v>57.44</v>
      </c>
      <c r="G3518">
        <v>-8.3661632279761697</v>
      </c>
      <c r="H3518">
        <v>-16.432991147669298</v>
      </c>
      <c r="I3518">
        <v>13.0545537928519</v>
      </c>
      <c r="J3518">
        <v>-5.5426603958433898</v>
      </c>
      <c r="K3518">
        <v>60.770097220863803</v>
      </c>
      <c r="L3518">
        <v>56.699335037464301</v>
      </c>
      <c r="M3518">
        <v>30.972836756403002</v>
      </c>
      <c r="N3518">
        <v>0.60717572276875098</v>
      </c>
      <c r="O3518">
        <v>36.664345403899702</v>
      </c>
      <c r="P3518">
        <v>41.827160493827101</v>
      </c>
      <c r="Q3518">
        <v>8.7988344588782005E-2</v>
      </c>
    </row>
    <row r="3519" spans="1:17" hidden="1" x14ac:dyDescent="0.3">
      <c r="A3519" t="s">
        <v>7201</v>
      </c>
      <c r="B3519" t="s">
        <v>7202</v>
      </c>
      <c r="C3519" t="str">
        <f>IFERROR(VLOOKUP(Table1[[#This Row],[Ticker]],[1]!Table1[[Symbol]:[Industry]],2,FALSE),"-")</f>
        <v>-</v>
      </c>
      <c r="D3519" t="s">
        <v>132</v>
      </c>
      <c r="E3519">
        <v>39.882856239320702</v>
      </c>
      <c r="F3519">
        <v>31.7</v>
      </c>
      <c r="M3519">
        <v>8.5813433096764804</v>
      </c>
      <c r="N3519">
        <v>1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46</v>
      </c>
      <c r="E3520">
        <v>39.832685550000001</v>
      </c>
      <c r="F3520">
        <v>69.45</v>
      </c>
      <c r="G3520">
        <v>137.60443354153699</v>
      </c>
      <c r="H3520">
        <v>14.7741934805679</v>
      </c>
      <c r="I3520">
        <v>142.05310981085901</v>
      </c>
      <c r="J3520">
        <v>9.5294958011005697</v>
      </c>
      <c r="K3520">
        <v>54.487529809869002</v>
      </c>
      <c r="L3520">
        <v>39.133681094451802</v>
      </c>
      <c r="M3520">
        <v>65.594439528560798</v>
      </c>
      <c r="N3520">
        <v>0.67050997782705102</v>
      </c>
      <c r="O3520">
        <v>0</v>
      </c>
      <c r="P3520">
        <v>177.8</v>
      </c>
      <c r="Q3520">
        <v>0.136561857018657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D3521" t="s">
        <v>92</v>
      </c>
      <c r="E3521">
        <v>39.791117700000001</v>
      </c>
      <c r="F3521">
        <v>8.6999999999999993</v>
      </c>
      <c r="G3521">
        <v>-46.349465639850003</v>
      </c>
      <c r="H3521">
        <v>-12.976008062677501</v>
      </c>
      <c r="I3521">
        <v>-30.915556141956099</v>
      </c>
      <c r="J3521">
        <v>-9.1098688446211202</v>
      </c>
      <c r="K3521">
        <v>9.0892729281443501</v>
      </c>
      <c r="L3521">
        <v>10.430746957080601</v>
      </c>
      <c r="M3521">
        <v>38.207323699577501</v>
      </c>
      <c r="N3521">
        <v>0.36401365989781498</v>
      </c>
      <c r="O3521">
        <v>64.942528735632195</v>
      </c>
      <c r="P3521">
        <v>9.1593475533249702</v>
      </c>
      <c r="Q3521">
        <v>-1.9633999913595001E-2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D3522" t="s">
        <v>1489</v>
      </c>
      <c r="E3522">
        <v>39.702867374999997</v>
      </c>
      <c r="F3522">
        <v>36.950000000000003</v>
      </c>
      <c r="G3522">
        <v>-20.592191619417999</v>
      </c>
      <c r="H3522">
        <v>-12.324322039000201</v>
      </c>
      <c r="I3522">
        <v>-4.3145480322083802</v>
      </c>
      <c r="J3522">
        <v>-2.4866332311574801</v>
      </c>
      <c r="K3522">
        <v>35.903602757369399</v>
      </c>
      <c r="L3522">
        <v>37.628737808938197</v>
      </c>
      <c r="M3522">
        <v>58.317249992696397</v>
      </c>
      <c r="N3522">
        <v>0.39595959595959501</v>
      </c>
      <c r="O3522">
        <v>41.948579161028398</v>
      </c>
      <c r="P3522">
        <v>27.633851468048299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E3523">
        <v>39.702599999999997</v>
      </c>
      <c r="F3523">
        <v>150</v>
      </c>
      <c r="G3523">
        <v>-1.4894995190143201</v>
      </c>
      <c r="H3523">
        <v>-5.3729965283526901</v>
      </c>
      <c r="I3523">
        <v>13.271247814457</v>
      </c>
      <c r="J3523">
        <v>-1.78169868936493</v>
      </c>
      <c r="K3523">
        <v>141.07279973799501</v>
      </c>
      <c r="M3523">
        <v>56.5273346877729</v>
      </c>
      <c r="N3523">
        <v>1.54309667277967</v>
      </c>
      <c r="O3523">
        <v>13.4333333333333</v>
      </c>
      <c r="P3523">
        <v>34.8920863309352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D3524" t="s">
        <v>67</v>
      </c>
      <c r="E3524">
        <v>39.702399999999997</v>
      </c>
      <c r="F3524">
        <v>2.98</v>
      </c>
      <c r="G3524">
        <v>-36.491545117258802</v>
      </c>
      <c r="H3524">
        <v>33.777158639945199</v>
      </c>
      <c r="I3524">
        <v>-21.730797783787398</v>
      </c>
      <c r="J3524">
        <v>-9.0286893059238391</v>
      </c>
      <c r="M3524">
        <v>50.143491596815799</v>
      </c>
      <c r="O3524">
        <v>20.469798657718101</v>
      </c>
      <c r="P3524">
        <v>0.33670033670032401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D3525" t="s">
        <v>1489</v>
      </c>
      <c r="E3525">
        <v>39.699666000000001</v>
      </c>
      <c r="F3525">
        <v>74.989999999999995</v>
      </c>
      <c r="G3525">
        <v>-56.102956395219501</v>
      </c>
      <c r="H3525">
        <v>-7.06791178258998</v>
      </c>
      <c r="I3525">
        <v>-24.756952371164399</v>
      </c>
      <c r="J3525">
        <v>0.25309279623977099</v>
      </c>
      <c r="K3525">
        <v>79.741679397275405</v>
      </c>
      <c r="L3525">
        <v>88.948945345745301</v>
      </c>
      <c r="M3525">
        <v>50.351543160293602</v>
      </c>
      <c r="N3525">
        <v>0.65009054690329504</v>
      </c>
      <c r="O3525">
        <v>60.128017068942498</v>
      </c>
      <c r="P3525">
        <v>15.3692307692307</v>
      </c>
      <c r="Q3525">
        <v>9.7200394758434006E-2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E3526">
        <v>39.680300000000003</v>
      </c>
      <c r="F3526">
        <v>13.48</v>
      </c>
      <c r="G3526">
        <v>-71.554805498866003</v>
      </c>
      <c r="H3526">
        <v>6.6920882174100198</v>
      </c>
      <c r="I3526">
        <v>-66.639402664755295</v>
      </c>
      <c r="J3526">
        <v>-2.62708266935973</v>
      </c>
      <c r="K3526">
        <v>13.317881078224101</v>
      </c>
      <c r="L3526">
        <v>18.3040450740646</v>
      </c>
      <c r="M3526">
        <v>57.0457665275054</v>
      </c>
      <c r="N3526">
        <v>0.56413919596735895</v>
      </c>
      <c r="O3526">
        <v>237.16617210682401</v>
      </c>
      <c r="P3526">
        <v>35.070140280561098</v>
      </c>
      <c r="Q3526">
        <v>0.23314780258331899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D3527" t="s">
        <v>806</v>
      </c>
      <c r="E3527">
        <v>39.677264999999998</v>
      </c>
      <c r="F3527">
        <v>136</v>
      </c>
      <c r="G3527">
        <v>-73.655685735543699</v>
      </c>
      <c r="H3527">
        <v>-43.783908963703396</v>
      </c>
      <c r="I3527">
        <v>-58.894938402072398</v>
      </c>
      <c r="J3527">
        <v>-6.6147471101610504</v>
      </c>
      <c r="M3527">
        <v>35.259727148739401</v>
      </c>
      <c r="O3527">
        <v>112.316176470588</v>
      </c>
      <c r="P3527">
        <v>8.8000000000000007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D3528" t="s">
        <v>67</v>
      </c>
      <c r="E3528">
        <v>39.638825599999997</v>
      </c>
      <c r="F3528">
        <v>46.2</v>
      </c>
      <c r="G3528">
        <v>10.1692509376901</v>
      </c>
      <c r="H3528">
        <v>-7.3850844151228303</v>
      </c>
      <c r="I3528">
        <v>-31.6662726380946</v>
      </c>
      <c r="J3528">
        <v>-2.4866332311574801</v>
      </c>
      <c r="K3528">
        <v>45.618420921989703</v>
      </c>
      <c r="L3528">
        <v>43.731809963417298</v>
      </c>
      <c r="M3528">
        <v>55.437484208811398</v>
      </c>
      <c r="N3528">
        <v>0.63473522293915496</v>
      </c>
      <c r="O3528">
        <v>39.848484848484802</v>
      </c>
      <c r="P3528">
        <v>44.375</v>
      </c>
      <c r="Q3528">
        <v>5.1743583806631001E-2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1514</v>
      </c>
      <c r="E3529">
        <v>39.59928</v>
      </c>
      <c r="F3529">
        <v>130</v>
      </c>
      <c r="G3529">
        <v>-53.790557051895703</v>
      </c>
      <c r="H3529">
        <v>-39.192264114196199</v>
      </c>
      <c r="I3529">
        <v>-39.029809718424403</v>
      </c>
      <c r="J3529">
        <v>-6.8661952749530997</v>
      </c>
      <c r="K3529">
        <v>184.170600450997</v>
      </c>
      <c r="M3529">
        <v>18.5926212919405</v>
      </c>
      <c r="N3529">
        <v>2.8773117999479001</v>
      </c>
      <c r="O3529">
        <v>121.692307692307</v>
      </c>
      <c r="P3529">
        <v>3.1746031746031802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21</v>
      </c>
      <c r="E3530">
        <v>39.57282</v>
      </c>
      <c r="F3530">
        <v>125.85</v>
      </c>
      <c r="G3530">
        <v>-10.518593994332999</v>
      </c>
      <c r="H3530">
        <v>-13.734578449256601</v>
      </c>
      <c r="I3530">
        <v>31.6377201090468</v>
      </c>
      <c r="J3530">
        <v>-3.7018429528352499</v>
      </c>
      <c r="K3530">
        <v>123.63179974945101</v>
      </c>
      <c r="L3530">
        <v>109.910858626617</v>
      </c>
      <c r="M3530">
        <v>49.7194475831608</v>
      </c>
      <c r="N3530">
        <v>0.23835534117066301</v>
      </c>
      <c r="O3530">
        <v>41.398490266189903</v>
      </c>
      <c r="P3530">
        <v>70.759837177747599</v>
      </c>
      <c r="Q3530">
        <v>8.6476747978524005E-2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D3531" t="s">
        <v>46</v>
      </c>
      <c r="E3531">
        <v>39.5425635</v>
      </c>
      <c r="F3531">
        <v>1.56</v>
      </c>
      <c r="G3531">
        <v>69.286897996513602</v>
      </c>
      <c r="H3531">
        <v>15.1543104396322</v>
      </c>
      <c r="I3531">
        <v>53.258171645774397</v>
      </c>
      <c r="J3531">
        <v>1.9437465156779401</v>
      </c>
      <c r="K3531">
        <v>1.25783840027531</v>
      </c>
      <c r="L3531">
        <v>1.05020862671513</v>
      </c>
      <c r="M3531">
        <v>87.117346649355298</v>
      </c>
      <c r="N3531">
        <v>1.2485735676297001</v>
      </c>
      <c r="O3531">
        <v>5.7692307692307701</v>
      </c>
      <c r="P3531">
        <v>183.636363636363</v>
      </c>
      <c r="Q3531">
        <v>8.6728775194675006E-2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129</v>
      </c>
      <c r="E3532">
        <v>39.448225999999998</v>
      </c>
      <c r="F3532">
        <v>74</v>
      </c>
      <c r="G3532">
        <v>152.064675774291</v>
      </c>
      <c r="H3532">
        <v>-27.838789726915401</v>
      </c>
      <c r="I3532">
        <v>99.274918057257594</v>
      </c>
      <c r="J3532">
        <v>3.2276524831282201</v>
      </c>
      <c r="K3532">
        <v>68.930177566261605</v>
      </c>
      <c r="L3532">
        <v>52.558200771776399</v>
      </c>
      <c r="M3532">
        <v>48.261682730598302</v>
      </c>
      <c r="N3532">
        <v>0.96772963609152896</v>
      </c>
      <c r="O3532">
        <v>27.013513513513502</v>
      </c>
      <c r="P3532">
        <v>242.59259259259201</v>
      </c>
      <c r="Q3532">
        <v>0.19570689548822701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D3533" t="s">
        <v>140</v>
      </c>
      <c r="E3533">
        <v>39.306509892000001</v>
      </c>
      <c r="F3533">
        <v>29.77</v>
      </c>
      <c r="G3533">
        <v>-40.412242404632501</v>
      </c>
      <c r="H3533">
        <v>-23.444316276972</v>
      </c>
      <c r="I3533">
        <v>-23.1352455254722</v>
      </c>
      <c r="J3533">
        <v>-9.4553832311574908</v>
      </c>
      <c r="K3533">
        <v>31.489180567123899</v>
      </c>
      <c r="L3533">
        <v>32.199159335995702</v>
      </c>
      <c r="M3533">
        <v>40.4492241975478</v>
      </c>
      <c r="N3533">
        <v>3.0393939393939302</v>
      </c>
      <c r="O3533">
        <v>36.042996305004998</v>
      </c>
      <c r="P3533">
        <v>23.526970954356798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E3534">
        <v>39.241967879999997</v>
      </c>
      <c r="F3534">
        <v>31.14</v>
      </c>
      <c r="G3534">
        <v>-48.026331092590297</v>
      </c>
      <c r="H3534">
        <v>-11.0618142216143</v>
      </c>
      <c r="I3534">
        <v>-31.896756802535901</v>
      </c>
      <c r="J3534">
        <v>-8.4304803040368093</v>
      </c>
      <c r="K3534">
        <v>33.587988505414401</v>
      </c>
      <c r="L3534">
        <v>36.864814388020797</v>
      </c>
      <c r="M3534">
        <v>35.8554083995638</v>
      </c>
      <c r="N3534">
        <v>1.7295467738247099</v>
      </c>
      <c r="O3534">
        <v>58.766859344894002</v>
      </c>
      <c r="P3534">
        <v>5.0252951096121299</v>
      </c>
      <c r="Q3534">
        <v>0.13440188950638399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705</v>
      </c>
      <c r="E3535">
        <v>39.201162959999998</v>
      </c>
      <c r="F3535">
        <v>53.73</v>
      </c>
      <c r="G3535">
        <v>-8.3217976556602995</v>
      </c>
      <c r="H3535">
        <v>-1.22248220236243</v>
      </c>
      <c r="I3535">
        <v>-1.50032778062821</v>
      </c>
      <c r="J3535">
        <v>0.45117676502717202</v>
      </c>
      <c r="K3535">
        <v>50.599165821715602</v>
      </c>
      <c r="L3535">
        <v>47.871370396274401</v>
      </c>
      <c r="M3535">
        <v>73.375507359077204</v>
      </c>
      <c r="N3535">
        <v>1.7098462946150801</v>
      </c>
      <c r="O3535">
        <v>1.321421924437</v>
      </c>
      <c r="P3535">
        <v>31.048780487804802</v>
      </c>
      <c r="Q3535">
        <v>8.5918559496748995E-2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E3536">
        <v>39.072000000000003</v>
      </c>
      <c r="F3536">
        <v>182</v>
      </c>
      <c r="G3536">
        <v>56.286897996513602</v>
      </c>
      <c r="H3536">
        <v>20.283752472113299</v>
      </c>
      <c r="I3536">
        <v>57.5661638485034</v>
      </c>
      <c r="J3536">
        <v>-4.7360084047203896</v>
      </c>
      <c r="K3536">
        <v>142.69293455244701</v>
      </c>
      <c r="L3536">
        <v>122.139794703913</v>
      </c>
      <c r="M3536">
        <v>54.904809891941703</v>
      </c>
      <c r="N3536">
        <v>1.2928053541550399</v>
      </c>
      <c r="O3536">
        <v>9.3681318681318793</v>
      </c>
      <c r="P3536">
        <v>115.13002364066099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E3537">
        <v>39.015795249999996</v>
      </c>
      <c r="F3537">
        <v>42.37</v>
      </c>
      <c r="G3537">
        <v>-14.3596197433024</v>
      </c>
      <c r="H3537">
        <v>-7.4092087109176301</v>
      </c>
      <c r="I3537">
        <v>-26.4321073131429</v>
      </c>
      <c r="J3537">
        <v>-2.5550795008357898</v>
      </c>
      <c r="K3537">
        <v>44.177833505189099</v>
      </c>
      <c r="L3537">
        <v>43.805127362112202</v>
      </c>
      <c r="M3537">
        <v>52.655733091011697</v>
      </c>
      <c r="N3537">
        <v>1.27799103120192</v>
      </c>
      <c r="O3537">
        <v>40.429549209346199</v>
      </c>
      <c r="P3537">
        <v>26.289120715350201</v>
      </c>
      <c r="Q3537">
        <v>8.6395741210643001E-2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E3538">
        <v>39</v>
      </c>
      <c r="F3538">
        <v>191.5</v>
      </c>
      <c r="G3538">
        <v>1.9535646631802901</v>
      </c>
      <c r="H3538">
        <v>-7.06791178258998</v>
      </c>
      <c r="I3538">
        <v>-12.747226464886801</v>
      </c>
      <c r="J3538">
        <v>-2.4866332311574801</v>
      </c>
      <c r="K3538">
        <v>197.84211621843701</v>
      </c>
      <c r="L3538">
        <v>192.578618771751</v>
      </c>
      <c r="M3538">
        <v>83.085300747363505</v>
      </c>
      <c r="N3538">
        <v>0.25953079178885602</v>
      </c>
      <c r="O3538">
        <v>26.370757180156598</v>
      </c>
      <c r="P3538">
        <v>34.385964912280699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D3539" t="s">
        <v>62</v>
      </c>
      <c r="E3539">
        <v>38.89</v>
      </c>
      <c r="F3539">
        <v>38.42</v>
      </c>
      <c r="G3539">
        <v>16.5831942928099</v>
      </c>
      <c r="H3539">
        <v>-9.1082140495924993</v>
      </c>
      <c r="I3539">
        <v>-42.479711647380903</v>
      </c>
      <c r="J3539">
        <v>-2.7686845132087599</v>
      </c>
      <c r="K3539">
        <v>38.511991555686897</v>
      </c>
      <c r="L3539">
        <v>37.756753420274201</v>
      </c>
      <c r="M3539">
        <v>49.524787806276002</v>
      </c>
      <c r="N3539">
        <v>2.1301455531001898</v>
      </c>
      <c r="O3539">
        <v>60.0728787090057</v>
      </c>
      <c r="P3539">
        <v>50.312989045383397</v>
      </c>
      <c r="Q3539">
        <v>1.2984608594273001E-2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E3540">
        <v>38.880429999999997</v>
      </c>
      <c r="F3540">
        <v>79.099999999999994</v>
      </c>
      <c r="G3540">
        <v>-96.497958882526007</v>
      </c>
      <c r="H3540">
        <v>-5.6054117825899699</v>
      </c>
      <c r="I3540">
        <v>-81.737211549054706</v>
      </c>
      <c r="J3540">
        <v>-0.96067951008181696</v>
      </c>
      <c r="M3540">
        <v>46.859612451129401</v>
      </c>
      <c r="O3540">
        <v>278.31858407079602</v>
      </c>
      <c r="P3540">
        <v>29.438717067582999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D3541" t="s">
        <v>140</v>
      </c>
      <c r="E3541">
        <v>38.880000000000003</v>
      </c>
      <c r="F3541">
        <v>4.5199999999999996</v>
      </c>
      <c r="G3541">
        <v>40.345292157097496</v>
      </c>
      <c r="H3541">
        <v>-1.7020581240533701</v>
      </c>
      <c r="I3541">
        <v>3.1890594713990899</v>
      </c>
      <c r="J3541">
        <v>2.36773570088135</v>
      </c>
      <c r="K3541">
        <v>4.1832560231352396</v>
      </c>
      <c r="L3541">
        <v>4.0616686605894996</v>
      </c>
      <c r="M3541">
        <v>56.414937953357601</v>
      </c>
      <c r="N3541">
        <v>2.1228614927252298</v>
      </c>
      <c r="O3541">
        <v>31.858407079646</v>
      </c>
      <c r="P3541">
        <v>73.846153846153797</v>
      </c>
      <c r="Q3541">
        <v>6.6046757892089997E-2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D3542" t="s">
        <v>1514</v>
      </c>
      <c r="E3542">
        <v>38.708750000000002</v>
      </c>
      <c r="F3542">
        <v>3.52</v>
      </c>
      <c r="G3542">
        <v>1634.2868979965101</v>
      </c>
      <c r="H3542">
        <v>-12.012966727644899</v>
      </c>
      <c r="I3542">
        <v>91.346495904697605</v>
      </c>
      <c r="J3542">
        <v>4.9667829179108196</v>
      </c>
      <c r="K3542">
        <v>3.2624952120245898</v>
      </c>
      <c r="L3542">
        <v>2.2537801992762598</v>
      </c>
      <c r="M3542">
        <v>73.767693470931604</v>
      </c>
      <c r="N3542">
        <v>0.63536890006871705</v>
      </c>
      <c r="O3542">
        <v>20.4545454545454</v>
      </c>
      <c r="P3542">
        <v>1659.99999999999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Row],[Ticker]],[1]!Table1[[Symbol]:[Industry]],2,FALSE),"-")</f>
        <v>-</v>
      </c>
      <c r="E3543">
        <v>38.663032559999998</v>
      </c>
      <c r="F3543">
        <v>213.85</v>
      </c>
      <c r="G3543">
        <v>62.204296942032002</v>
      </c>
      <c r="H3543">
        <v>16.0350501356046</v>
      </c>
      <c r="I3543">
        <v>109.853014457501</v>
      </c>
      <c r="J3543">
        <v>-10.2049669169261</v>
      </c>
      <c r="K3543">
        <v>182.18865863847699</v>
      </c>
      <c r="L3543">
        <v>131.970228424548</v>
      </c>
      <c r="M3543">
        <v>40.937009134148603</v>
      </c>
      <c r="N3543">
        <v>0.94096458821942297</v>
      </c>
      <c r="O3543">
        <v>22.258592471358401</v>
      </c>
      <c r="P3543">
        <v>173.815620998719</v>
      </c>
      <c r="Q3543">
        <v>0.100968896879835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Row],[Ticker]],[1]!Table1[[Symbol]:[Industry]],2,FALSE),"-")</f>
        <v>-</v>
      </c>
      <c r="D3544" t="s">
        <v>46</v>
      </c>
      <c r="E3544">
        <v>38.660129999999903</v>
      </c>
      <c r="F3544">
        <v>30.75</v>
      </c>
      <c r="K3544">
        <v>26.2695652130257</v>
      </c>
      <c r="L3544">
        <v>18.751713502708899</v>
      </c>
      <c r="M3544">
        <v>99.999990516182706</v>
      </c>
      <c r="N3544">
        <v>1</v>
      </c>
      <c r="Q3544">
        <v>6.2078155048784001E-2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Row],[Ticker]],[1]!Table1[[Symbol]:[Industry]],2,FALSE),"-")</f>
        <v>-</v>
      </c>
      <c r="D3545" t="s">
        <v>705</v>
      </c>
      <c r="E3545">
        <v>38.618346535999997</v>
      </c>
      <c r="F3545">
        <v>148.88999999999999</v>
      </c>
      <c r="G3545">
        <v>34.021983070818997</v>
      </c>
      <c r="H3545">
        <v>-2.4997059313386401</v>
      </c>
      <c r="I3545">
        <v>22.449670238147299</v>
      </c>
      <c r="J3545">
        <v>-1.0852113006133099</v>
      </c>
      <c r="K3545">
        <v>139.21464965114399</v>
      </c>
      <c r="L3545">
        <v>120.41943010124101</v>
      </c>
      <c r="M3545">
        <v>44.752496423100702</v>
      </c>
      <c r="N3545">
        <v>1.20250839757047</v>
      </c>
      <c r="O3545">
        <v>2.0552085432198299</v>
      </c>
      <c r="P3545">
        <v>85.417185554171795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Row],[Ticker]],[1]!Table1[[Symbol]:[Industry]],2,FALSE),"-")</f>
        <v>-</v>
      </c>
      <c r="D3546" t="s">
        <v>623</v>
      </c>
      <c r="E3546">
        <v>38.602190550000003</v>
      </c>
      <c r="F3546">
        <v>3.9</v>
      </c>
      <c r="G3546">
        <v>-47.399848991438098</v>
      </c>
      <c r="H3546">
        <v>-11.759269807281299</v>
      </c>
      <c r="I3546">
        <v>-27.9736312657597</v>
      </c>
      <c r="J3546">
        <v>-4.7651142438157201</v>
      </c>
      <c r="K3546">
        <v>4.0567757523425998</v>
      </c>
      <c r="L3546">
        <v>4.7220114589443503</v>
      </c>
      <c r="M3546">
        <v>37.852799249154501</v>
      </c>
      <c r="N3546">
        <v>1.1994884428421699</v>
      </c>
      <c r="O3546">
        <v>110.25641025641001</v>
      </c>
      <c r="P3546">
        <v>3.72340425531916</v>
      </c>
      <c r="Q3546">
        <v>0.11565575966998801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Row],[Ticker]],[1]!Table1[[Symbol]:[Industry]],2,FALSE),"-")</f>
        <v>-</v>
      </c>
      <c r="E3547">
        <v>38.564431999999996</v>
      </c>
      <c r="F3547">
        <v>19.09</v>
      </c>
      <c r="G3547">
        <v>-66.817770907972104</v>
      </c>
      <c r="H3547">
        <v>7.49125295058868</v>
      </c>
      <c r="I3547">
        <v>-42.651817997385301</v>
      </c>
      <c r="J3547">
        <v>-19.1884468119251</v>
      </c>
      <c r="K3547">
        <v>18.6914705328475</v>
      </c>
      <c r="L3547">
        <v>22.252939951164301</v>
      </c>
      <c r="M3547">
        <v>54.370478640532099</v>
      </c>
      <c r="N3547">
        <v>2.2309270496761302</v>
      </c>
      <c r="O3547">
        <v>106.128863279203</v>
      </c>
      <c r="P3547">
        <v>27.012641383898799</v>
      </c>
      <c r="Q3547">
        <v>6.4160491347534002E-2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Row],[Ticker]],[1]!Table1[[Symbol]:[Industry]],2,FALSE),"-")</f>
        <v>-</v>
      </c>
      <c r="E3548">
        <v>38.563000000000002</v>
      </c>
      <c r="F3548">
        <v>52.9</v>
      </c>
      <c r="G3548">
        <v>235.37904816716201</v>
      </c>
      <c r="H3548">
        <v>-10.418788975572401</v>
      </c>
      <c r="I3548">
        <v>18.261128476052299</v>
      </c>
      <c r="J3548">
        <v>-7.9115259350201397</v>
      </c>
      <c r="K3548">
        <v>61.207517432755203</v>
      </c>
      <c r="L3548">
        <v>50.459585843524998</v>
      </c>
      <c r="M3548">
        <v>44.277844711764402</v>
      </c>
      <c r="N3548">
        <v>0.63737675093132895</v>
      </c>
      <c r="O3548">
        <v>69.149338374291105</v>
      </c>
      <c r="P3548">
        <v>408.165225744476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Row],[Ticker]],[1]!Table1[[Symbol]:[Industry]],2,FALSE),"-")</f>
        <v>-</v>
      </c>
      <c r="D3549" t="s">
        <v>67</v>
      </c>
      <c r="E3549">
        <v>38.505000000000003</v>
      </c>
      <c r="F3549">
        <v>1.66</v>
      </c>
      <c r="G3549">
        <v>111.42975513937</v>
      </c>
      <c r="H3549">
        <v>40.9713039036845</v>
      </c>
      <c r="I3549">
        <v>10.2155285416637</v>
      </c>
      <c r="J3549">
        <v>45.552582455116998</v>
      </c>
      <c r="K3549">
        <v>1.08866667194829</v>
      </c>
      <c r="L3549">
        <v>1.0873739427423901</v>
      </c>
      <c r="M3549">
        <v>96.005959516322605</v>
      </c>
      <c r="N3549">
        <v>2.7833360438057602</v>
      </c>
      <c r="O3549">
        <v>0</v>
      </c>
      <c r="P3549">
        <v>163.49206349206301</v>
      </c>
      <c r="Q3549">
        <v>6.8909470682726001E-2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Row],[Ticker]],[1]!Table1[[Symbol]:[Industry]],2,FALSE),"-")</f>
        <v>-</v>
      </c>
      <c r="D3550" t="s">
        <v>705</v>
      </c>
      <c r="E3550">
        <v>38.500961535999998</v>
      </c>
      <c r="F3550">
        <v>21.26</v>
      </c>
      <c r="G3550">
        <v>31.799851364389198</v>
      </c>
      <c r="H3550">
        <v>-1.5262243137931699</v>
      </c>
      <c r="I3550">
        <v>11.795913228368301</v>
      </c>
      <c r="J3550">
        <v>-1.09574594098962</v>
      </c>
      <c r="K3550">
        <v>19.849896000504401</v>
      </c>
      <c r="L3550">
        <v>17.666907671931</v>
      </c>
      <c r="M3550">
        <v>45.204362990631097</v>
      </c>
      <c r="N3550">
        <v>1.3041312552200499</v>
      </c>
      <c r="O3550">
        <v>1.8344308560677101</v>
      </c>
      <c r="P3550">
        <v>62.911877394636001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Row],[Ticker]],[1]!Table1[[Symbol]:[Industry]],2,FALSE),"-")</f>
        <v>-</v>
      </c>
      <c r="E3551">
        <v>38.461874999999999</v>
      </c>
      <c r="F3551">
        <v>7.92</v>
      </c>
      <c r="G3551">
        <v>57.620231329846902</v>
      </c>
      <c r="H3551">
        <v>-11.9898805701049</v>
      </c>
      <c r="I3551">
        <v>-7.42294290530916</v>
      </c>
      <c r="J3551">
        <v>-2.4866332311574801</v>
      </c>
      <c r="K3551">
        <v>6.5443077717314804</v>
      </c>
      <c r="L3551">
        <v>5.1572723595907899</v>
      </c>
      <c r="M3551">
        <v>100</v>
      </c>
      <c r="N3551">
        <v>0.481396181740402</v>
      </c>
      <c r="O3551">
        <v>10.606060606060501</v>
      </c>
      <c r="P3551">
        <v>83.3333333333333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Row],[Ticker]],[1]!Table1[[Symbol]:[Industry]],2,FALSE),"-")</f>
        <v>-</v>
      </c>
      <c r="E3552">
        <v>38.404589999999999</v>
      </c>
      <c r="F3552">
        <v>74.17</v>
      </c>
      <c r="G3552">
        <v>-60.822463333320101</v>
      </c>
      <c r="H3552">
        <v>-27.0997927602732</v>
      </c>
      <c r="I3552">
        <v>-46.061715999848801</v>
      </c>
      <c r="J3552">
        <v>-4.8861144244129902</v>
      </c>
      <c r="M3552">
        <v>30.153362397835998</v>
      </c>
      <c r="O3552">
        <v>69.893487933126593</v>
      </c>
      <c r="P3552">
        <v>6.1087267525035696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Row],[Ticker]],[1]!Table1[[Symbol]:[Industry]],2,FALSE),"-")</f>
        <v>-</v>
      </c>
      <c r="E3553">
        <v>38.369835000000002</v>
      </c>
      <c r="F3553">
        <v>81.23</v>
      </c>
      <c r="G3553">
        <v>12.2220312958853</v>
      </c>
      <c r="H3553">
        <v>0.479258028730774</v>
      </c>
      <c r="I3553">
        <v>-8.1295698598884503</v>
      </c>
      <c r="J3553">
        <v>2.74413599961174</v>
      </c>
      <c r="K3553">
        <v>81.4976347659628</v>
      </c>
      <c r="L3553">
        <v>69.795794003198395</v>
      </c>
      <c r="M3553">
        <v>48.536725030168199</v>
      </c>
      <c r="N3553">
        <v>1.0833140238407799</v>
      </c>
      <c r="O3553">
        <v>18.847716360950301</v>
      </c>
      <c r="P3553">
        <v>64.433198380566793</v>
      </c>
      <c r="Q3553">
        <v>0.16503173222275699</v>
      </c>
    </row>
    <row r="3554" spans="1:17" hidden="1" x14ac:dyDescent="0.3">
      <c r="A3554" t="s">
        <v>7271</v>
      </c>
      <c r="B3554" t="s">
        <v>7272</v>
      </c>
      <c r="C3554" t="str">
        <f>IFERROR(VLOOKUP(Table1[[#This Row],[Ticker]],[1]!Table1[[Symbol]:[Industry]],2,FALSE),"-")</f>
        <v>-</v>
      </c>
      <c r="E3554">
        <v>38.308946499999998</v>
      </c>
      <c r="F3554">
        <v>55</v>
      </c>
      <c r="G3554">
        <v>-15.7131020034863</v>
      </c>
      <c r="H3554">
        <v>-13.1952372647541</v>
      </c>
      <c r="I3554">
        <v>-34.489126531547001</v>
      </c>
      <c r="J3554">
        <v>-1.6617019754287901</v>
      </c>
      <c r="K3554">
        <v>56.834320109614801</v>
      </c>
      <c r="L3554">
        <v>57.093111187132102</v>
      </c>
      <c r="M3554">
        <v>43.173512954285101</v>
      </c>
      <c r="N3554">
        <v>0.53329612420075201</v>
      </c>
      <c r="O3554">
        <v>56.363636363636303</v>
      </c>
      <c r="P3554">
        <v>43.528183716075098</v>
      </c>
      <c r="Q3554">
        <v>0.118527204066282</v>
      </c>
    </row>
    <row r="3555" spans="1:17" hidden="1" x14ac:dyDescent="0.3">
      <c r="A3555" t="s">
        <v>7273</v>
      </c>
      <c r="B3555" t="s">
        <v>7274</v>
      </c>
      <c r="C3555" t="str">
        <f>IFERROR(VLOOKUP(Table1[[#This Row],[Ticker]],[1]!Table1[[Symbol]:[Industry]],2,FALSE),"-")</f>
        <v>-</v>
      </c>
      <c r="D3555" t="s">
        <v>452</v>
      </c>
      <c r="E3555">
        <v>38.230414199999998</v>
      </c>
      <c r="F3555">
        <v>2.5299999999999998</v>
      </c>
      <c r="G3555">
        <v>25.463368584748899</v>
      </c>
      <c r="H3555">
        <v>-1.11046497407933</v>
      </c>
      <c r="I3555">
        <v>-28.001534997883802</v>
      </c>
      <c r="J3555">
        <v>-6.7174024619267101</v>
      </c>
      <c r="K3555">
        <v>2.4908482424649199</v>
      </c>
      <c r="L3555">
        <v>2.38712651722672</v>
      </c>
      <c r="M3555">
        <v>45.299046522839099</v>
      </c>
      <c r="N3555">
        <v>1.4289697747915</v>
      </c>
      <c r="O3555">
        <v>44.268774703557298</v>
      </c>
      <c r="P3555">
        <v>53.3333333333333</v>
      </c>
      <c r="Q3555">
        <v>1.2500201465186E-2</v>
      </c>
    </row>
    <row r="3556" spans="1:17" hidden="1" x14ac:dyDescent="0.3">
      <c r="A3556" t="s">
        <v>7275</v>
      </c>
      <c r="B3556" t="s">
        <v>7276</v>
      </c>
      <c r="C3556" t="str">
        <f>IFERROR(VLOOKUP(Table1[[#This Row],[Ticker]],[1]!Table1[[Symbol]:[Industry]],2,FALSE),"-")</f>
        <v>-</v>
      </c>
      <c r="E3556">
        <v>38.192668208000001</v>
      </c>
      <c r="F3556">
        <v>26.4</v>
      </c>
      <c r="G3556">
        <v>-28.6185819593525</v>
      </c>
      <c r="H3556">
        <v>-3.1071114559260198</v>
      </c>
      <c r="I3556">
        <v>10.5386715610019</v>
      </c>
      <c r="J3556">
        <v>-4.5635563080805603</v>
      </c>
      <c r="K3556">
        <v>23.583475128116199</v>
      </c>
      <c r="L3556">
        <v>21.6896346922092</v>
      </c>
      <c r="M3556">
        <v>53.8958286767364</v>
      </c>
      <c r="N3556">
        <v>2.1136363636363602</v>
      </c>
      <c r="O3556">
        <v>7.0075757575757498</v>
      </c>
      <c r="P3556">
        <v>76</v>
      </c>
    </row>
    <row r="3557" spans="1:17" hidden="1" x14ac:dyDescent="0.3">
      <c r="A3557" t="s">
        <v>7277</v>
      </c>
      <c r="B3557" t="s">
        <v>7278</v>
      </c>
      <c r="C3557" t="str">
        <f>IFERROR(VLOOKUP(Table1[[#This Row],[Ticker]],[1]!Table1[[Symbol]:[Industry]],2,FALSE),"-")</f>
        <v>-</v>
      </c>
      <c r="E3557">
        <v>38.178848674999998</v>
      </c>
      <c r="F3557">
        <v>11.3</v>
      </c>
      <c r="G3557">
        <v>12.9372047449798</v>
      </c>
      <c r="H3557">
        <v>-16.709346045538101</v>
      </c>
      <c r="I3557">
        <v>6.1460909258398804</v>
      </c>
      <c r="J3557">
        <v>-5.3143967273014399</v>
      </c>
      <c r="K3557">
        <v>10.9567001340959</v>
      </c>
      <c r="L3557">
        <v>10.106239270457399</v>
      </c>
      <c r="M3557">
        <v>64.685278890049105</v>
      </c>
      <c r="N3557">
        <v>1.6711729004003699</v>
      </c>
      <c r="O3557">
        <v>29.2035398230088</v>
      </c>
    </row>
    <row r="3558" spans="1:17" hidden="1" x14ac:dyDescent="0.3">
      <c r="A3558" t="s">
        <v>7279</v>
      </c>
      <c r="B3558" t="s">
        <v>7280</v>
      </c>
      <c r="C3558" t="str">
        <f>IFERROR(VLOOKUP(Table1[[#This Row],[Ticker]],[1]!Table1[[Symbol]:[Industry]],2,FALSE),"-")</f>
        <v>-</v>
      </c>
      <c r="D3558" t="s">
        <v>169</v>
      </c>
      <c r="E3558">
        <v>38.116210000000002</v>
      </c>
      <c r="F3558">
        <v>61.14</v>
      </c>
      <c r="G3558">
        <v>44.189810617872801</v>
      </c>
      <c r="H3558">
        <v>-11.0361657508439</v>
      </c>
      <c r="I3558">
        <v>-11.7474220073507</v>
      </c>
      <c r="J3558">
        <v>-3.9524312767600902</v>
      </c>
      <c r="K3558">
        <v>59.432917525475098</v>
      </c>
      <c r="L3558">
        <v>54.388707038795602</v>
      </c>
      <c r="M3558">
        <v>50.208813132294502</v>
      </c>
      <c r="N3558">
        <v>1.85996555807621</v>
      </c>
      <c r="O3558">
        <v>17.598953222113199</v>
      </c>
      <c r="P3558">
        <v>97.162205740083806</v>
      </c>
      <c r="Q3558">
        <v>2.6328468711988001E-2</v>
      </c>
    </row>
    <row r="3559" spans="1:17" hidden="1" x14ac:dyDescent="0.3">
      <c r="A3559" t="s">
        <v>7281</v>
      </c>
      <c r="B3559" t="s">
        <v>7282</v>
      </c>
      <c r="C3559" t="str">
        <f>IFERROR(VLOOKUP(Table1[[#This Row],[Ticker]],[1]!Table1[[Symbol]:[Industry]],2,FALSE),"-")</f>
        <v>-</v>
      </c>
      <c r="E3559">
        <v>38.039821119999999</v>
      </c>
      <c r="F3559">
        <v>53.49</v>
      </c>
      <c r="G3559">
        <v>96.513736384548494</v>
      </c>
      <c r="H3559">
        <v>47.709865995187798</v>
      </c>
      <c r="I3559">
        <v>28.526132944065701</v>
      </c>
      <c r="J3559">
        <v>7.8718535979175597</v>
      </c>
      <c r="K3559">
        <v>41.751500272163099</v>
      </c>
      <c r="L3559">
        <v>34.653968501335903</v>
      </c>
      <c r="M3559">
        <v>76.956620619148296</v>
      </c>
      <c r="N3559">
        <v>1.1170350057191101</v>
      </c>
      <c r="O3559">
        <v>15.1243223032342</v>
      </c>
      <c r="P3559">
        <v>141.92672998643101</v>
      </c>
      <c r="Q3559">
        <v>3.7159891744354002E-2</v>
      </c>
    </row>
    <row r="3560" spans="1:17" hidden="1" x14ac:dyDescent="0.3">
      <c r="A3560" t="s">
        <v>7283</v>
      </c>
      <c r="B3560" t="s">
        <v>7284</v>
      </c>
      <c r="C3560" t="str">
        <f>IFERROR(VLOOKUP(Table1[[#This Row],[Ticker]],[1]!Table1[[Symbol]:[Industry]],2,FALSE),"-")</f>
        <v>-</v>
      </c>
      <c r="E3560">
        <v>37.965876000000002</v>
      </c>
      <c r="F3560">
        <v>15</v>
      </c>
      <c r="G3560">
        <v>17.144040853656399</v>
      </c>
      <c r="H3560">
        <v>8.0836033689251696</v>
      </c>
      <c r="I3560">
        <v>10.3087609322485</v>
      </c>
      <c r="J3560">
        <v>-26.448614221652701</v>
      </c>
      <c r="K3560">
        <v>13.893519406560101</v>
      </c>
      <c r="L3560">
        <v>12.6512022822651</v>
      </c>
      <c r="M3560">
        <v>47.9448951801322</v>
      </c>
      <c r="N3560">
        <v>4.1558441558441501</v>
      </c>
      <c r="O3560">
        <v>41.866666666666603</v>
      </c>
      <c r="P3560">
        <v>66.297117516629697</v>
      </c>
      <c r="Q3560">
        <v>9.6044945385799999E-3</v>
      </c>
    </row>
    <row r="3561" spans="1:17" hidden="1" x14ac:dyDescent="0.3">
      <c r="A3561" t="s">
        <v>7285</v>
      </c>
      <c r="B3561" t="s">
        <v>7286</v>
      </c>
      <c r="C3561" t="str">
        <f>IFERROR(VLOOKUP(Table1[[#This Row],[Ticker]],[1]!Table1[[Symbol]:[Industry]],2,FALSE),"-")</f>
        <v>-</v>
      </c>
      <c r="D3561" t="s">
        <v>542</v>
      </c>
      <c r="E3561">
        <v>37.838543274000003</v>
      </c>
      <c r="F3561">
        <v>62.13</v>
      </c>
      <c r="G3561">
        <v>46.678684899954199</v>
      </c>
      <c r="H3561">
        <v>-20.0534986048274</v>
      </c>
      <c r="I3561">
        <v>11.955657199421101</v>
      </c>
      <c r="J3561">
        <v>-10.2293198852107</v>
      </c>
      <c r="K3561">
        <v>70.7941447916198</v>
      </c>
      <c r="L3561">
        <v>62.665717163329198</v>
      </c>
      <c r="M3561">
        <v>22.855674251839101</v>
      </c>
      <c r="N3561">
        <v>0.21738560814160901</v>
      </c>
      <c r="O3561">
        <v>57.669402864960503</v>
      </c>
      <c r="P3561">
        <v>88.215692214480399</v>
      </c>
      <c r="Q3561">
        <v>-3.3069347356709999E-3</v>
      </c>
    </row>
    <row r="3562" spans="1:17" hidden="1" x14ac:dyDescent="0.3">
      <c r="A3562" t="s">
        <v>7287</v>
      </c>
      <c r="B3562" t="s">
        <v>7288</v>
      </c>
      <c r="C3562" t="str">
        <f>IFERROR(VLOOKUP(Table1[[#This Row],[Ticker]],[1]!Table1[[Symbol]:[Industry]],2,FALSE),"-")</f>
        <v>-</v>
      </c>
      <c r="D3562" t="s">
        <v>140</v>
      </c>
      <c r="E3562">
        <v>37.806658317</v>
      </c>
      <c r="F3562">
        <v>6.59</v>
      </c>
      <c r="G3562">
        <v>16.652489394362998</v>
      </c>
      <c r="H3562">
        <v>-23.3736442666664</v>
      </c>
      <c r="I3562">
        <v>-1.1190213366816999</v>
      </c>
      <c r="J3562">
        <v>-10.211352332281001</v>
      </c>
      <c r="K3562">
        <v>6.7131785832503903</v>
      </c>
      <c r="L3562">
        <v>6.4937593549674997</v>
      </c>
      <c r="M3562">
        <v>35.909428084482599</v>
      </c>
      <c r="N3562">
        <v>1.48270640806067</v>
      </c>
      <c r="O3562">
        <v>63.125948406676699</v>
      </c>
      <c r="P3562">
        <v>51.494252873563198</v>
      </c>
      <c r="Q3562">
        <v>-8.1325498943817007E-2</v>
      </c>
    </row>
    <row r="3563" spans="1:17" hidden="1" x14ac:dyDescent="0.3">
      <c r="A3563" t="s">
        <v>7289</v>
      </c>
      <c r="B3563" t="s">
        <v>7290</v>
      </c>
      <c r="C3563" t="str">
        <f>IFERROR(VLOOKUP(Table1[[#This Row],[Ticker]],[1]!Table1[[Symbol]:[Industry]],2,FALSE),"-")</f>
        <v>-</v>
      </c>
      <c r="E3563">
        <v>37.768147999999997</v>
      </c>
      <c r="F3563">
        <v>11.99</v>
      </c>
      <c r="G3563">
        <v>-48.107924009958801</v>
      </c>
      <c r="H3563">
        <v>-16.9175358427403</v>
      </c>
      <c r="I3563">
        <v>-44.488940035868602</v>
      </c>
      <c r="J3563">
        <v>-6.5666332311574802</v>
      </c>
      <c r="K3563">
        <v>13.1292593141478</v>
      </c>
      <c r="L3563">
        <v>15.2506143302844</v>
      </c>
      <c r="M3563">
        <v>46.894109586158699</v>
      </c>
      <c r="N3563">
        <v>1.9127635475820299</v>
      </c>
      <c r="O3563">
        <v>108.924103419516</v>
      </c>
      <c r="P3563">
        <v>9</v>
      </c>
      <c r="Q3563">
        <v>9.3021327747037003E-2</v>
      </c>
    </row>
    <row r="3564" spans="1:17" hidden="1" x14ac:dyDescent="0.3">
      <c r="A3564" t="s">
        <v>7291</v>
      </c>
      <c r="B3564" t="s">
        <v>7292</v>
      </c>
      <c r="C3564" t="str">
        <f>IFERROR(VLOOKUP(Table1[[#This Row],[Ticker]],[1]!Table1[[Symbol]:[Industry]],2,FALSE),"-")</f>
        <v>-</v>
      </c>
      <c r="E3564">
        <v>37.706356800000002</v>
      </c>
      <c r="F3564">
        <v>37.799999999999997</v>
      </c>
      <c r="G3564">
        <v>-6.05498234536672</v>
      </c>
      <c r="H3564">
        <v>-16.0898981358879</v>
      </c>
      <c r="I3564">
        <v>-8.6519487160231705</v>
      </c>
      <c r="J3564">
        <v>-10.155266213973601</v>
      </c>
      <c r="K3564">
        <v>38.653923061915499</v>
      </c>
      <c r="L3564">
        <v>37.455174610029601</v>
      </c>
      <c r="M3564">
        <v>23.241948572846301</v>
      </c>
      <c r="N3564">
        <v>0.58218143723980298</v>
      </c>
      <c r="O3564">
        <v>46.296296296296298</v>
      </c>
      <c r="P3564">
        <v>39.637975618766099</v>
      </c>
    </row>
    <row r="3565" spans="1:17" hidden="1" x14ac:dyDescent="0.3">
      <c r="A3565" t="s">
        <v>7293</v>
      </c>
      <c r="B3565" t="s">
        <v>7294</v>
      </c>
      <c r="C3565" t="str">
        <f>IFERROR(VLOOKUP(Table1[[#This Row],[Ticker]],[1]!Table1[[Symbol]:[Industry]],2,FALSE),"-")</f>
        <v>-</v>
      </c>
      <c r="D3565" t="s">
        <v>542</v>
      </c>
      <c r="E3565">
        <v>37.65</v>
      </c>
      <c r="F3565">
        <v>123</v>
      </c>
      <c r="G3565">
        <v>58.0335367775115</v>
      </c>
      <c r="H3565">
        <v>-17.425054639732799</v>
      </c>
      <c r="I3565">
        <v>42.548206917405402</v>
      </c>
      <c r="J3565">
        <v>-10.880793815099</v>
      </c>
      <c r="K3565">
        <v>125.73086008082301</v>
      </c>
      <c r="L3565">
        <v>104.105031864225</v>
      </c>
      <c r="M3565">
        <v>28.820896302420199</v>
      </c>
      <c r="N3565">
        <v>0.49624513000129</v>
      </c>
      <c r="O3565">
        <v>17.764227642276399</v>
      </c>
      <c r="P3565">
        <v>110.616438356164</v>
      </c>
      <c r="Q3565">
        <v>7.0498795933896005E-2</v>
      </c>
    </row>
    <row r="3566" spans="1:17" hidden="1" x14ac:dyDescent="0.3">
      <c r="A3566" t="s">
        <v>7295</v>
      </c>
      <c r="B3566" t="s">
        <v>7296</v>
      </c>
      <c r="C3566" t="str">
        <f>IFERROR(VLOOKUP(Table1[[#This Row],[Ticker]],[1]!Table1[[Symbol]:[Industry]],2,FALSE),"-")</f>
        <v>-</v>
      </c>
      <c r="D3566" t="s">
        <v>480</v>
      </c>
      <c r="E3566">
        <v>37.577752793999998</v>
      </c>
      <c r="F3566">
        <v>5.63</v>
      </c>
      <c r="G3566">
        <v>-68.339364629748999</v>
      </c>
      <c r="H3566">
        <v>-30.1023945412106</v>
      </c>
      <c r="I3566">
        <v>-39.6865318852049</v>
      </c>
      <c r="J3566">
        <v>-16.640479385003601</v>
      </c>
      <c r="K3566">
        <v>7.2603590889685599</v>
      </c>
      <c r="L3566">
        <v>9.8299503473429102</v>
      </c>
      <c r="M3566">
        <v>20.200222468110098</v>
      </c>
      <c r="N3566">
        <v>3.2133479192582999</v>
      </c>
      <c r="O3566">
        <v>95.381882770870305</v>
      </c>
      <c r="P3566">
        <v>5.43071161048689</v>
      </c>
      <c r="Q3566">
        <v>-0.24093059932212599</v>
      </c>
    </row>
    <row r="3567" spans="1:17" hidden="1" x14ac:dyDescent="0.3">
      <c r="A3567" t="s">
        <v>7297</v>
      </c>
      <c r="B3567" t="s">
        <v>7298</v>
      </c>
      <c r="C3567" t="str">
        <f>IFERROR(VLOOKUP(Table1[[#This Row],[Ticker]],[1]!Table1[[Symbol]:[Industry]],2,FALSE),"-")</f>
        <v>-</v>
      </c>
      <c r="E3567">
        <v>37.565538750000002</v>
      </c>
      <c r="F3567">
        <v>113.3</v>
      </c>
      <c r="G3567">
        <v>69.631725582720506</v>
      </c>
      <c r="H3567">
        <v>-7.06791178258998</v>
      </c>
      <c r="I3567">
        <v>-21.7397562448181</v>
      </c>
      <c r="J3567">
        <v>-2.4866332311574801</v>
      </c>
      <c r="K3567">
        <v>123.158037242498</v>
      </c>
      <c r="L3567">
        <v>115.249923746918</v>
      </c>
      <c r="M3567">
        <v>10.319124748061601</v>
      </c>
      <c r="N3567">
        <v>0</v>
      </c>
      <c r="O3567">
        <v>76.081200353045006</v>
      </c>
      <c r="P3567">
        <v>151.21951219512101</v>
      </c>
    </row>
    <row r="3568" spans="1:17" hidden="1" x14ac:dyDescent="0.3">
      <c r="A3568" t="s">
        <v>7299</v>
      </c>
      <c r="B3568" t="s">
        <v>7300</v>
      </c>
      <c r="C3568" t="str">
        <f>IFERROR(VLOOKUP(Table1[[#This Row],[Ticker]],[1]!Table1[[Symbol]:[Industry]],2,FALSE),"-")</f>
        <v>-</v>
      </c>
      <c r="D3568" t="s">
        <v>129</v>
      </c>
      <c r="E3568">
        <v>37.554031999999999</v>
      </c>
      <c r="F3568">
        <v>49.62</v>
      </c>
      <c r="G3568">
        <v>29.349397996513598</v>
      </c>
      <c r="H3568">
        <v>13.8605314079716</v>
      </c>
      <c r="I3568">
        <v>48.1881199932306</v>
      </c>
      <c r="J3568">
        <v>0.46096502211762402</v>
      </c>
      <c r="K3568">
        <v>45.476004121613798</v>
      </c>
      <c r="L3568">
        <v>40.648707176585198</v>
      </c>
      <c r="M3568">
        <v>46.966401503274398</v>
      </c>
      <c r="N3568">
        <v>0.32082194237906703</v>
      </c>
      <c r="O3568">
        <v>23.740427247077701</v>
      </c>
      <c r="P3568">
        <v>88.168373151308302</v>
      </c>
      <c r="Q3568">
        <v>9.3394031982507994E-2</v>
      </c>
    </row>
    <row r="3569" spans="1:17" hidden="1" x14ac:dyDescent="0.3">
      <c r="A3569" t="s">
        <v>7301</v>
      </c>
      <c r="B3569" t="s">
        <v>7302</v>
      </c>
      <c r="C3569" t="str">
        <f>IFERROR(VLOOKUP(Table1[[#This Row],[Ticker]],[1]!Table1[[Symbol]:[Industry]],2,FALSE),"-")</f>
        <v>-</v>
      </c>
      <c r="D3569" t="s">
        <v>391</v>
      </c>
      <c r="E3569">
        <v>37.509692831999999</v>
      </c>
      <c r="F3569">
        <v>0.7</v>
      </c>
      <c r="G3569">
        <v>10.8253595349751</v>
      </c>
      <c r="H3569">
        <v>-7.06791178258998</v>
      </c>
      <c r="I3569">
        <v>-42.9911896214713</v>
      </c>
      <c r="J3569">
        <v>-2.4866332311574801</v>
      </c>
      <c r="K3569">
        <v>0.93610459795471201</v>
      </c>
      <c r="L3569">
        <v>0.84512881879640001</v>
      </c>
      <c r="M3569">
        <v>1.3030307788614</v>
      </c>
      <c r="N3569">
        <v>1.3234321305397001</v>
      </c>
      <c r="O3569">
        <v>82.857142857142804</v>
      </c>
      <c r="P3569">
        <v>52.173913043478201</v>
      </c>
      <c r="Q3569">
        <v>9.6468635664927999E-2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Row],[Ticker]],[1]!Table1[[Symbol]:[Industry]],2,FALSE),"-")</f>
        <v>-</v>
      </c>
      <c r="D3570" t="s">
        <v>705</v>
      </c>
      <c r="E3570">
        <v>37.354653050000003</v>
      </c>
      <c r="F3570">
        <v>260.42</v>
      </c>
      <c r="G3570">
        <v>1.0869174168175499</v>
      </c>
      <c r="H3570">
        <v>-5.5289061692364201E-2</v>
      </c>
      <c r="I3570">
        <v>0.662594755666438</v>
      </c>
      <c r="J3570">
        <v>3.5613375416167199</v>
      </c>
      <c r="K3570">
        <v>248.36711063789099</v>
      </c>
      <c r="L3570">
        <v>232.67902873542801</v>
      </c>
      <c r="M3570">
        <v>62.782489239617902</v>
      </c>
      <c r="N3570">
        <v>0.54538758293268497</v>
      </c>
      <c r="O3570">
        <v>5.5986483373012801</v>
      </c>
      <c r="P3570">
        <v>31.591712986356701</v>
      </c>
      <c r="Q3570">
        <v>1.5022786694405E-2</v>
      </c>
    </row>
    <row r="3571" spans="1:17" hidden="1" x14ac:dyDescent="0.3">
      <c r="A3571" t="s">
        <v>7305</v>
      </c>
      <c r="B3571" t="s">
        <v>6537</v>
      </c>
      <c r="C3571" t="str">
        <f>IFERROR(VLOOKUP(Table1[[#This Row],[Ticker]],[1]!Table1[[Symbol]:[Industry]],2,FALSE),"-")</f>
        <v>-</v>
      </c>
      <c r="D3571" t="s">
        <v>21</v>
      </c>
      <c r="E3571">
        <v>37.162063920000001</v>
      </c>
      <c r="F3571">
        <v>44.2</v>
      </c>
      <c r="G3571">
        <v>-79.235709784769199</v>
      </c>
      <c r="H3571">
        <v>-6.1155308302090301</v>
      </c>
      <c r="I3571">
        <v>-58.458292912295299</v>
      </c>
      <c r="J3571">
        <v>-6.1229968675211204</v>
      </c>
      <c r="K3571">
        <v>45.434950035052999</v>
      </c>
      <c r="L3571">
        <v>64.539406854006501</v>
      </c>
      <c r="M3571">
        <v>35.725994204785401</v>
      </c>
      <c r="N3571">
        <v>0.68686868686868696</v>
      </c>
      <c r="O3571">
        <v>204.298642533936</v>
      </c>
      <c r="P3571">
        <v>19.137466307277599</v>
      </c>
      <c r="Q3571">
        <v>2.476059576708E-2</v>
      </c>
    </row>
    <row r="3572" spans="1:17" hidden="1" x14ac:dyDescent="0.3">
      <c r="A3572" t="s">
        <v>7306</v>
      </c>
      <c r="B3572" t="s">
        <v>7307</v>
      </c>
      <c r="C3572" t="str">
        <f>IFERROR(VLOOKUP(Table1[[#This Row],[Ticker]],[1]!Table1[[Symbol]:[Industry]],2,FALSE),"-")</f>
        <v>-</v>
      </c>
      <c r="D3572" t="s">
        <v>983</v>
      </c>
      <c r="E3572">
        <v>37.002499999999998</v>
      </c>
      <c r="F3572">
        <v>77.34</v>
      </c>
      <c r="G3572">
        <v>26.530992484702601</v>
      </c>
      <c r="H3572">
        <v>-3.6150565369060299</v>
      </c>
      <c r="I3572">
        <v>17.626198945944999</v>
      </c>
      <c r="J3572">
        <v>-5.1238035848632704</v>
      </c>
      <c r="K3572">
        <v>73.044066454478298</v>
      </c>
      <c r="L3572">
        <v>65.001330562278</v>
      </c>
      <c r="M3572">
        <v>47.031499925325498</v>
      </c>
      <c r="N3572">
        <v>1.77480220100667</v>
      </c>
      <c r="O3572">
        <v>23.1574864235841</v>
      </c>
      <c r="P3572">
        <v>68.130434782608603</v>
      </c>
      <c r="Q3572">
        <v>0.105325614429558</v>
      </c>
    </row>
    <row r="3573" spans="1:17" hidden="1" x14ac:dyDescent="0.3">
      <c r="A3573" t="s">
        <v>7308</v>
      </c>
      <c r="B3573" t="s">
        <v>7309</v>
      </c>
      <c r="C3573" t="str">
        <f>IFERROR(VLOOKUP(Table1[[#This Row],[Ticker]],[1]!Table1[[Symbol]:[Industry]],2,FALSE),"-")</f>
        <v>-</v>
      </c>
      <c r="D3573" t="s">
        <v>613</v>
      </c>
      <c r="E3573">
        <v>36.96587925</v>
      </c>
      <c r="F3573">
        <v>37.229999999999997</v>
      </c>
      <c r="G3573">
        <v>19.603057247098999</v>
      </c>
      <c r="H3573">
        <v>-6.4180106805837696</v>
      </c>
      <c r="I3573">
        <v>9.9635271097835894</v>
      </c>
      <c r="J3573">
        <v>-2.4304534558766</v>
      </c>
      <c r="K3573">
        <v>35.929094930872999</v>
      </c>
      <c r="L3573">
        <v>33.845568307472703</v>
      </c>
      <c r="M3573">
        <v>51.368201990233203</v>
      </c>
      <c r="N3573">
        <v>1.2255901983416599</v>
      </c>
      <c r="O3573">
        <v>17.647058823529399</v>
      </c>
      <c r="P3573">
        <v>68.461538461538396</v>
      </c>
      <c r="Q3573">
        <v>3.3548631351167001E-2</v>
      </c>
    </row>
    <row r="3574" spans="1:17" hidden="1" x14ac:dyDescent="0.3">
      <c r="A3574" t="s">
        <v>7310</v>
      </c>
      <c r="B3574" t="s">
        <v>7311</v>
      </c>
      <c r="C3574" t="str">
        <f>IFERROR(VLOOKUP(Table1[[#This Row],[Ticker]],[1]!Table1[[Symbol]:[Industry]],2,FALSE),"-")</f>
        <v>-</v>
      </c>
      <c r="D3574" t="s">
        <v>278</v>
      </c>
      <c r="E3574">
        <v>36.955668134</v>
      </c>
      <c r="F3574">
        <v>48.06</v>
      </c>
      <c r="G3574">
        <v>0.76058220703994495</v>
      </c>
      <c r="H3574">
        <v>-4.7857541062414404</v>
      </c>
      <c r="I3574">
        <v>-10.0919139564788</v>
      </c>
      <c r="J3574">
        <v>-0.83714869507501999</v>
      </c>
      <c r="K3574">
        <v>51.085675409520803</v>
      </c>
      <c r="L3574">
        <v>49.7093340353155</v>
      </c>
      <c r="M3574">
        <v>55.6845165299505</v>
      </c>
      <c r="N3574">
        <v>0.53053777171669203</v>
      </c>
      <c r="O3574">
        <v>39.346650020807303</v>
      </c>
      <c r="P3574">
        <v>37.707736389684797</v>
      </c>
      <c r="Q3574">
        <v>2.3999168197019E-2</v>
      </c>
    </row>
    <row r="3575" spans="1:17" hidden="1" x14ac:dyDescent="0.3">
      <c r="A3575" t="s">
        <v>7312</v>
      </c>
      <c r="B3575" t="s">
        <v>7313</v>
      </c>
      <c r="C3575" t="str">
        <f>IFERROR(VLOOKUP(Table1[[#This Row],[Ticker]],[1]!Table1[[Symbol]:[Industry]],2,FALSE),"-")</f>
        <v>-</v>
      </c>
      <c r="D3575" t="s">
        <v>613</v>
      </c>
      <c r="E3575">
        <v>36.940574691000002</v>
      </c>
      <c r="F3575">
        <v>13.56</v>
      </c>
      <c r="G3575">
        <v>-40.437028383854397</v>
      </c>
      <c r="H3575">
        <v>-6.9249525259781102</v>
      </c>
      <c r="I3575">
        <v>-24.857116574776899</v>
      </c>
      <c r="J3575">
        <v>-3.8940927666958398</v>
      </c>
      <c r="K3575">
        <v>14.827077300096899</v>
      </c>
      <c r="L3575">
        <v>16.380486564763501</v>
      </c>
      <c r="M3575">
        <v>50.541039792034802</v>
      </c>
      <c r="N3575">
        <v>0.81279870210344796</v>
      </c>
      <c r="O3575">
        <v>62.241887905604699</v>
      </c>
      <c r="P3575">
        <v>16.3948497854077</v>
      </c>
      <c r="Q3575">
        <v>-2.0478848273103999E-2</v>
      </c>
    </row>
    <row r="3576" spans="1:17" hidden="1" x14ac:dyDescent="0.3">
      <c r="A3576" t="s">
        <v>7314</v>
      </c>
      <c r="B3576" t="s">
        <v>7315</v>
      </c>
      <c r="C3576" t="str">
        <f>IFERROR(VLOOKUP(Table1[[#This Row],[Ticker]],[1]!Table1[[Symbol]:[Industry]],2,FALSE),"-")</f>
        <v>-</v>
      </c>
      <c r="E3576">
        <v>36.90925</v>
      </c>
      <c r="F3576">
        <v>6.22</v>
      </c>
      <c r="G3576">
        <v>-34.242513768192197</v>
      </c>
      <c r="H3576">
        <v>-24.387760075889599</v>
      </c>
      <c r="I3576">
        <v>-39.4581017964518</v>
      </c>
      <c r="J3576">
        <v>-7.42849369627376</v>
      </c>
      <c r="K3576">
        <v>6.9826674647625699</v>
      </c>
      <c r="L3576">
        <v>6.2995395240818901</v>
      </c>
      <c r="M3576">
        <v>68.351509113738501</v>
      </c>
      <c r="N3576">
        <v>0.56487820163564595</v>
      </c>
      <c r="O3576">
        <v>54.983922829581999</v>
      </c>
      <c r="P3576">
        <v>23.658051689860802</v>
      </c>
      <c r="Q3576">
        <v>0.10568842087592201</v>
      </c>
    </row>
    <row r="3577" spans="1:17" hidden="1" x14ac:dyDescent="0.3">
      <c r="A3577" t="s">
        <v>7316</v>
      </c>
      <c r="B3577" t="s">
        <v>7317</v>
      </c>
      <c r="C3577" t="str">
        <f>IFERROR(VLOOKUP(Table1[[#This Row],[Ticker]],[1]!Table1[[Symbol]:[Industry]],2,FALSE),"-")</f>
        <v>-</v>
      </c>
      <c r="D3577" t="s">
        <v>101</v>
      </c>
      <c r="E3577">
        <v>36.813744</v>
      </c>
      <c r="F3577">
        <v>35.83</v>
      </c>
      <c r="G3577">
        <v>-57.867628238350797</v>
      </c>
      <c r="H3577">
        <v>1.3123073468148101</v>
      </c>
      <c r="I3577">
        <v>-23.562110767576002</v>
      </c>
      <c r="J3577">
        <v>-3.2458523200945799</v>
      </c>
      <c r="K3577">
        <v>36.351543815466798</v>
      </c>
      <c r="L3577">
        <v>39.450056586049101</v>
      </c>
      <c r="M3577">
        <v>49.962685528273298</v>
      </c>
      <c r="N3577">
        <v>0.58302276656955099</v>
      </c>
      <c r="O3577">
        <v>57.214624616243299</v>
      </c>
      <c r="P3577">
        <v>31.6311535635562</v>
      </c>
      <c r="Q3577">
        <v>3.5410138133809999E-2</v>
      </c>
    </row>
    <row r="3578" spans="1:17" hidden="1" x14ac:dyDescent="0.3">
      <c r="A3578" t="s">
        <v>7318</v>
      </c>
      <c r="B3578" t="s">
        <v>7319</v>
      </c>
      <c r="C3578" t="str">
        <f>IFERROR(VLOOKUP(Table1[[#This Row],[Ticker]],[1]!Table1[[Symbol]:[Industry]],2,FALSE),"-")</f>
        <v>-</v>
      </c>
      <c r="D3578" t="s">
        <v>705</v>
      </c>
      <c r="E3578">
        <v>36.765885388999997</v>
      </c>
      <c r="F3578">
        <v>257.57</v>
      </c>
      <c r="G3578">
        <v>43.078624662307497</v>
      </c>
      <c r="H3578">
        <v>-2.2301247432829698</v>
      </c>
      <c r="I3578">
        <v>25.299232295706499</v>
      </c>
      <c r="J3578">
        <v>-1.4390591920900599</v>
      </c>
      <c r="K3578">
        <v>242.50735676628599</v>
      </c>
      <c r="L3578">
        <v>206.689898322575</v>
      </c>
      <c r="M3578">
        <v>30.790198502182001</v>
      </c>
      <c r="N3578">
        <v>0.98275320461661597</v>
      </c>
      <c r="O3578">
        <v>2.6827658500601901</v>
      </c>
      <c r="P3578">
        <v>70.204189519592902</v>
      </c>
    </row>
    <row r="3579" spans="1:17" hidden="1" x14ac:dyDescent="0.3">
      <c r="A3579" t="s">
        <v>7320</v>
      </c>
      <c r="B3579" t="s">
        <v>7321</v>
      </c>
      <c r="C3579" t="str">
        <f>IFERROR(VLOOKUP(Table1[[#This Row],[Ticker]],[1]!Table1[[Symbol]:[Industry]],2,FALSE),"-")</f>
        <v>-</v>
      </c>
      <c r="D3579" t="s">
        <v>286</v>
      </c>
      <c r="E3579">
        <v>36.645899999999997</v>
      </c>
      <c r="F3579">
        <v>11.04</v>
      </c>
      <c r="G3579">
        <v>-73.291449581833902</v>
      </c>
      <c r="H3579">
        <v>-3.2328206991767399</v>
      </c>
      <c r="I3579">
        <v>-41.211356565150801</v>
      </c>
      <c r="J3579">
        <v>0.167395204861462</v>
      </c>
      <c r="K3579">
        <v>11.377204231862899</v>
      </c>
      <c r="L3579">
        <v>14.1798310540578</v>
      </c>
      <c r="M3579">
        <v>48.9277826613014</v>
      </c>
      <c r="N3579">
        <v>0.66141730720912995</v>
      </c>
      <c r="O3579">
        <v>111.77536231884</v>
      </c>
      <c r="P3579">
        <v>15.966386554621799</v>
      </c>
      <c r="Q3579">
        <v>3.2262321740395998E-2</v>
      </c>
    </row>
    <row r="3580" spans="1:17" hidden="1" x14ac:dyDescent="0.3">
      <c r="A3580" t="s">
        <v>7322</v>
      </c>
      <c r="B3580" t="s">
        <v>7323</v>
      </c>
      <c r="C3580" t="str">
        <f>IFERROR(VLOOKUP(Table1[[#This Row],[Ticker]],[1]!Table1[[Symbol]:[Industry]],2,FALSE),"-")</f>
        <v>-</v>
      </c>
      <c r="E3580">
        <v>36.636209999999998</v>
      </c>
      <c r="F3580">
        <v>118.05</v>
      </c>
      <c r="G3580">
        <v>8.4346252692408896</v>
      </c>
      <c r="H3580">
        <v>-19.394625907730401</v>
      </c>
      <c r="I3580">
        <v>6.2770395703027297</v>
      </c>
      <c r="J3580">
        <v>-3.0391194190027901</v>
      </c>
      <c r="K3580">
        <v>130.361392706213</v>
      </c>
      <c r="L3580">
        <v>118.633938311592</v>
      </c>
      <c r="M3580">
        <v>35.185610067612203</v>
      </c>
      <c r="N3580">
        <v>1.2514332219876101</v>
      </c>
      <c r="O3580">
        <v>43.074968233799197</v>
      </c>
      <c r="P3580">
        <v>73.348017621145303</v>
      </c>
      <c r="Q3580">
        <v>8.3889694556271002E-2</v>
      </c>
    </row>
    <row r="3581" spans="1:17" hidden="1" x14ac:dyDescent="0.3">
      <c r="A3581" t="s">
        <v>7324</v>
      </c>
      <c r="B3581" t="s">
        <v>7325</v>
      </c>
      <c r="C3581" t="str">
        <f>IFERROR(VLOOKUP(Table1[[#This Row],[Ticker]],[1]!Table1[[Symbol]:[Industry]],2,FALSE),"-")</f>
        <v>-</v>
      </c>
      <c r="D3581" t="s">
        <v>662</v>
      </c>
      <c r="E3581">
        <v>36.627372999999999</v>
      </c>
      <c r="F3581">
        <v>14.8</v>
      </c>
      <c r="G3581">
        <v>-73.783277442082806</v>
      </c>
      <c r="H3581">
        <v>-8.4012451159233095</v>
      </c>
      <c r="I3581">
        <v>-20.432476994173999</v>
      </c>
      <c r="J3581">
        <v>-6.0696951204082898</v>
      </c>
      <c r="K3581">
        <v>15.254068496381599</v>
      </c>
      <c r="M3581">
        <v>47.753756481754301</v>
      </c>
      <c r="N3581">
        <v>0.87725631768953005</v>
      </c>
      <c r="O3581">
        <v>102.702702702702</v>
      </c>
      <c r="P3581">
        <v>11.698113207547101</v>
      </c>
    </row>
    <row r="3582" spans="1:17" hidden="1" x14ac:dyDescent="0.3">
      <c r="A3582" t="s">
        <v>7326</v>
      </c>
      <c r="B3582" t="s">
        <v>7327</v>
      </c>
      <c r="C3582" t="str">
        <f>IFERROR(VLOOKUP(Table1[[#This Row],[Ticker]],[1]!Table1[[Symbol]:[Industry]],2,FALSE),"-")</f>
        <v>-</v>
      </c>
      <c r="E3582">
        <v>36.615389305000001</v>
      </c>
      <c r="F3582">
        <v>47.53</v>
      </c>
      <c r="G3582">
        <v>-43.750694691880902</v>
      </c>
      <c r="H3582">
        <v>-15.6583879730661</v>
      </c>
      <c r="I3582">
        <v>23.541137123986001</v>
      </c>
      <c r="J3582">
        <v>-1.9840154301103601</v>
      </c>
      <c r="K3582">
        <v>48.462520056670797</v>
      </c>
      <c r="L3582">
        <v>47.025009194699898</v>
      </c>
      <c r="M3582">
        <v>34.741870235258503</v>
      </c>
      <c r="N3582">
        <v>0.579210154891867</v>
      </c>
      <c r="O3582">
        <v>56.532716179255203</v>
      </c>
      <c r="P3582">
        <v>70.297384450017901</v>
      </c>
      <c r="Q3582">
        <v>0.158378489570592</v>
      </c>
    </row>
    <row r="3583" spans="1:17" hidden="1" x14ac:dyDescent="0.3">
      <c r="A3583" t="s">
        <v>7328</v>
      </c>
      <c r="B3583" t="s">
        <v>7329</v>
      </c>
      <c r="C3583" t="str">
        <f>IFERROR(VLOOKUP(Table1[[#This Row],[Ticker]],[1]!Table1[[Symbol]:[Industry]],2,FALSE),"-")</f>
        <v>-</v>
      </c>
      <c r="D3583" t="s">
        <v>526</v>
      </c>
      <c r="E3583">
        <v>36.4574</v>
      </c>
      <c r="F3583">
        <v>77</v>
      </c>
      <c r="G3583">
        <v>-65.249811858217399</v>
      </c>
      <c r="H3583">
        <v>22.780317559737099</v>
      </c>
      <c r="I3583">
        <v>-50.489064524745999</v>
      </c>
      <c r="J3583">
        <v>-3.6419605739045999</v>
      </c>
      <c r="M3583">
        <v>43.850085915415498</v>
      </c>
      <c r="O3583">
        <v>73.636363636363598</v>
      </c>
      <c r="P3583">
        <v>34.497816593886398</v>
      </c>
    </row>
    <row r="3584" spans="1:17" hidden="1" x14ac:dyDescent="0.3">
      <c r="A3584" t="s">
        <v>7330</v>
      </c>
      <c r="B3584" t="s">
        <v>7331</v>
      </c>
      <c r="C3584" t="str">
        <f>IFERROR(VLOOKUP(Table1[[#This Row],[Ticker]],[1]!Table1[[Symbol]:[Industry]],2,FALSE),"-")</f>
        <v>-</v>
      </c>
      <c r="E3584">
        <v>36.435078028</v>
      </c>
      <c r="F3584">
        <v>0.86</v>
      </c>
      <c r="G3584">
        <v>-25.713102003486298</v>
      </c>
      <c r="H3584">
        <v>-8.2173370699463</v>
      </c>
      <c r="I3584">
        <v>-22.292560855582</v>
      </c>
      <c r="J3584">
        <v>-2.4866332311574801</v>
      </c>
      <c r="K3584">
        <v>0.88022438662689095</v>
      </c>
      <c r="L3584">
        <v>0.94188616467904895</v>
      </c>
      <c r="M3584">
        <v>60.609741228760797</v>
      </c>
      <c r="N3584">
        <v>0.89603870252148299</v>
      </c>
      <c r="O3584">
        <v>56.976744186046503</v>
      </c>
      <c r="P3584">
        <v>8.86075949367088</v>
      </c>
      <c r="Q3584">
        <v>-4.9915314547299998E-3</v>
      </c>
    </row>
    <row r="3585" spans="1:17" hidden="1" x14ac:dyDescent="0.3">
      <c r="A3585" t="s">
        <v>7332</v>
      </c>
      <c r="B3585" t="s">
        <v>7333</v>
      </c>
      <c r="C3585" t="str">
        <f>IFERROR(VLOOKUP(Table1[[#This Row],[Ticker]],[1]!Table1[[Symbol]:[Industry]],2,FALSE),"-")</f>
        <v>-</v>
      </c>
      <c r="D3585" t="s">
        <v>998</v>
      </c>
      <c r="E3585">
        <v>36.399915999999997</v>
      </c>
      <c r="F3585">
        <v>63.67</v>
      </c>
      <c r="G3585">
        <v>-4.3213002875664497</v>
      </c>
      <c r="H3585">
        <v>-6.6742109951883997</v>
      </c>
      <c r="I3585">
        <v>-9.2918086058285407</v>
      </c>
      <c r="J3585">
        <v>-5.8078343230592102</v>
      </c>
      <c r="K3585">
        <v>63.510151982889703</v>
      </c>
      <c r="L3585">
        <v>61.6493483190593</v>
      </c>
      <c r="M3585">
        <v>50.9430531190728</v>
      </c>
      <c r="N3585">
        <v>1.2256571635646101</v>
      </c>
      <c r="O3585">
        <v>21.689963876236799</v>
      </c>
      <c r="P3585">
        <v>27.060466972660102</v>
      </c>
      <c r="Q3585">
        <v>2.7238469120274E-2</v>
      </c>
    </row>
    <row r="3586" spans="1:17" hidden="1" x14ac:dyDescent="0.3">
      <c r="A3586" t="s">
        <v>7334</v>
      </c>
      <c r="B3586" t="s">
        <v>7335</v>
      </c>
      <c r="C3586" t="str">
        <f>IFERROR(VLOOKUP(Table1[[#This Row],[Ticker]],[1]!Table1[[Symbol]:[Industry]],2,FALSE),"-")</f>
        <v>-</v>
      </c>
      <c r="D3586" t="s">
        <v>1558</v>
      </c>
      <c r="E3586">
        <v>36.39264</v>
      </c>
      <c r="F3586">
        <v>36.32</v>
      </c>
      <c r="G3586">
        <v>59.593020445493202</v>
      </c>
      <c r="H3586">
        <v>-8.9057496204278106</v>
      </c>
      <c r="I3586">
        <v>-3.9715004726659999</v>
      </c>
      <c r="J3586">
        <v>-6.78175839584787</v>
      </c>
      <c r="K3586">
        <v>39.166503193957702</v>
      </c>
      <c r="L3586">
        <v>35.447248863297602</v>
      </c>
      <c r="M3586">
        <v>29.9768154409945</v>
      </c>
      <c r="N3586">
        <v>0.55413589292306997</v>
      </c>
      <c r="O3586">
        <v>59.636563876651898</v>
      </c>
      <c r="P3586">
        <v>97.391304347826093</v>
      </c>
      <c r="Q3586">
        <v>3.440855692796E-2</v>
      </c>
    </row>
    <row r="3587" spans="1:17" hidden="1" x14ac:dyDescent="0.3">
      <c r="A3587" t="s">
        <v>7336</v>
      </c>
      <c r="B3587" t="s">
        <v>7337</v>
      </c>
      <c r="C3587" t="str">
        <f>IFERROR(VLOOKUP(Table1[[#This Row],[Ticker]],[1]!Table1[[Symbol]:[Industry]],2,FALSE),"-")</f>
        <v>-</v>
      </c>
      <c r="D3587" t="s">
        <v>613</v>
      </c>
      <c r="E3587">
        <v>36.364662209999999</v>
      </c>
      <c r="F3587">
        <v>16.95</v>
      </c>
      <c r="G3587">
        <v>-83.231898995967498</v>
      </c>
      <c r="H3587">
        <v>-9.7072079702732594</v>
      </c>
      <c r="I3587">
        <v>-50.416640384300699</v>
      </c>
      <c r="J3587">
        <v>-3.6771094216336699</v>
      </c>
      <c r="K3587">
        <v>18.863656714634502</v>
      </c>
      <c r="M3587">
        <v>47.139845732041103</v>
      </c>
      <c r="N3587">
        <v>0.46697038724373502</v>
      </c>
      <c r="O3587">
        <v>147.78761061946901</v>
      </c>
      <c r="P3587">
        <v>9.3548387096774093</v>
      </c>
    </row>
    <row r="3588" spans="1:17" hidden="1" x14ac:dyDescent="0.3">
      <c r="A3588" t="s">
        <v>7338</v>
      </c>
      <c r="B3588" t="s">
        <v>7339</v>
      </c>
      <c r="C3588" t="str">
        <f>IFERROR(VLOOKUP(Table1[[#This Row],[Ticker]],[1]!Table1[[Symbol]:[Industry]],2,FALSE),"-")</f>
        <v>-</v>
      </c>
      <c r="E3588">
        <v>36.311999999999998</v>
      </c>
      <c r="F3588">
        <v>35.6</v>
      </c>
      <c r="G3588">
        <v>-42.922404329067703</v>
      </c>
      <c r="H3588">
        <v>-5.3536260683042602</v>
      </c>
      <c r="I3588">
        <v>-19.670303387963699</v>
      </c>
      <c r="J3588">
        <v>2.9948482503239902</v>
      </c>
      <c r="K3588">
        <v>37.7212216715415</v>
      </c>
      <c r="L3588">
        <v>42.253865475058298</v>
      </c>
      <c r="M3588">
        <v>47.365863443765797</v>
      </c>
      <c r="N3588">
        <v>0.75757575757575701</v>
      </c>
      <c r="O3588">
        <v>62.640449438202197</v>
      </c>
      <c r="P3588">
        <v>20.0674536256323</v>
      </c>
    </row>
    <row r="3589" spans="1:17" hidden="1" x14ac:dyDescent="0.3">
      <c r="A3589" t="s">
        <v>7340</v>
      </c>
      <c r="B3589" t="s">
        <v>7341</v>
      </c>
      <c r="C3589" t="str">
        <f>IFERROR(VLOOKUP(Table1[[#This Row],[Ticker]],[1]!Table1[[Symbol]:[Industry]],2,FALSE),"-")</f>
        <v>-</v>
      </c>
      <c r="D3589" t="s">
        <v>98</v>
      </c>
      <c r="E3589">
        <v>36.277417999999997</v>
      </c>
      <c r="F3589">
        <v>25.12</v>
      </c>
      <c r="G3589">
        <v>292.95356466317998</v>
      </c>
      <c r="H3589">
        <v>116.21208821741</v>
      </c>
      <c r="I3589">
        <v>99.256850350905395</v>
      </c>
      <c r="J3589">
        <v>81.737789211086707</v>
      </c>
      <c r="K3589">
        <v>15.6216051408956</v>
      </c>
      <c r="L3589">
        <v>12.842115157905001</v>
      </c>
      <c r="M3589">
        <v>95.576109581598004</v>
      </c>
      <c r="N3589">
        <v>2.22288633953533</v>
      </c>
      <c r="O3589">
        <v>17.436305732484001</v>
      </c>
      <c r="P3589">
        <v>440.21505376343998</v>
      </c>
      <c r="Q3589">
        <v>6.0329244435498003E-2</v>
      </c>
    </row>
    <row r="3590" spans="1:17" hidden="1" x14ac:dyDescent="0.3">
      <c r="A3590" t="s">
        <v>7342</v>
      </c>
      <c r="B3590" t="s">
        <v>7343</v>
      </c>
      <c r="C3590" t="str">
        <f>IFERROR(VLOOKUP(Table1[[#This Row],[Ticker]],[1]!Table1[[Symbol]:[Industry]],2,FALSE),"-")</f>
        <v>-</v>
      </c>
      <c r="D3590" t="s">
        <v>46</v>
      </c>
      <c r="E3590">
        <v>36.255719999999997</v>
      </c>
      <c r="F3590">
        <v>6.99</v>
      </c>
      <c r="G3590">
        <v>-25.8274203801654</v>
      </c>
      <c r="H3590">
        <v>1.2783015095274799</v>
      </c>
      <c r="I3590">
        <v>4.3941799834503099</v>
      </c>
      <c r="J3590">
        <v>12.2433176690061</v>
      </c>
      <c r="K3590">
        <v>6.34345437164452</v>
      </c>
      <c r="L3590">
        <v>6.3269639873718901</v>
      </c>
      <c r="M3590">
        <v>71.019906959264603</v>
      </c>
      <c r="N3590">
        <v>2.03569945953436</v>
      </c>
      <c r="O3590">
        <v>44.206008583690902</v>
      </c>
      <c r="P3590">
        <v>59.589041095890401</v>
      </c>
      <c r="Q3590">
        <v>5.5872666598680001E-3</v>
      </c>
    </row>
    <row r="3591" spans="1:17" hidden="1" x14ac:dyDescent="0.3">
      <c r="A3591" t="s">
        <v>7344</v>
      </c>
      <c r="B3591" t="s">
        <v>7345</v>
      </c>
      <c r="C3591" t="str">
        <f>IFERROR(VLOOKUP(Table1[[#This Row],[Ticker]],[1]!Table1[[Symbol]:[Industry]],2,FALSE),"-")</f>
        <v>-</v>
      </c>
      <c r="E3591">
        <v>36.2291332</v>
      </c>
      <c r="F3591">
        <v>26.12</v>
      </c>
      <c r="G3591">
        <v>47.841715272261098</v>
      </c>
      <c r="H3591">
        <v>-2.8279117825899802</v>
      </c>
      <c r="I3591">
        <v>3.5086444535607701</v>
      </c>
      <c r="J3591">
        <v>-7.4811647659733804</v>
      </c>
      <c r="K3591">
        <v>25.828718748563901</v>
      </c>
      <c r="L3591">
        <v>22.8535478034349</v>
      </c>
      <c r="M3591">
        <v>49.6643145001132</v>
      </c>
      <c r="N3591">
        <v>0.93875577714343605</v>
      </c>
      <c r="O3591">
        <v>11.0260336906584</v>
      </c>
      <c r="P3591">
        <v>123.24786324786299</v>
      </c>
      <c r="Q3591">
        <v>-1.1728041303729E-2</v>
      </c>
    </row>
    <row r="3592" spans="1:17" hidden="1" x14ac:dyDescent="0.3">
      <c r="A3592" t="s">
        <v>7346</v>
      </c>
      <c r="B3592" t="s">
        <v>7347</v>
      </c>
      <c r="C3592" t="str">
        <f>IFERROR(VLOOKUP(Table1[[#This Row],[Ticker]],[1]!Table1[[Symbol]:[Industry]],2,FALSE),"-")</f>
        <v>-</v>
      </c>
      <c r="E3592">
        <v>36.0665087</v>
      </c>
      <c r="F3592">
        <v>658.85</v>
      </c>
      <c r="G3592">
        <v>106.76749079820701</v>
      </c>
      <c r="H3592">
        <v>-18.419415013834701</v>
      </c>
      <c r="I3592">
        <v>-44.118311253500501</v>
      </c>
      <c r="J3592">
        <v>-9.4050577775507591</v>
      </c>
      <c r="K3592">
        <v>707.067870125166</v>
      </c>
      <c r="L3592">
        <v>746.75261128184695</v>
      </c>
      <c r="M3592">
        <v>39.353284306117303</v>
      </c>
      <c r="N3592">
        <v>0.61714472205098403</v>
      </c>
      <c r="O3592">
        <v>91.857023601730205</v>
      </c>
      <c r="P3592">
        <v>156.36186770428</v>
      </c>
      <c r="Q3592">
        <v>7.4938468428551994E-2</v>
      </c>
    </row>
    <row r="3593" spans="1:17" hidden="1" x14ac:dyDescent="0.3">
      <c r="A3593" t="s">
        <v>7348</v>
      </c>
      <c r="B3593" t="s">
        <v>7349</v>
      </c>
      <c r="C3593" t="str">
        <f>IFERROR(VLOOKUP(Table1[[#This Row],[Ticker]],[1]!Table1[[Symbol]:[Industry]],2,FALSE),"-")</f>
        <v>-</v>
      </c>
      <c r="D3593" t="s">
        <v>953</v>
      </c>
      <c r="E3593">
        <v>36.018749999999997</v>
      </c>
      <c r="F3593">
        <v>85</v>
      </c>
      <c r="G3593">
        <v>20.209644777629499</v>
      </c>
      <c r="I3593">
        <v>8.5975750064969194</v>
      </c>
      <c r="K3593">
        <v>72.921358859577893</v>
      </c>
      <c r="M3593">
        <v>86.249356129260704</v>
      </c>
      <c r="N3593">
        <v>1</v>
      </c>
      <c r="O3593">
        <v>15.294117647058799</v>
      </c>
      <c r="P3593">
        <v>53.5682023486901</v>
      </c>
    </row>
    <row r="3594" spans="1:17" hidden="1" x14ac:dyDescent="0.3">
      <c r="A3594" t="s">
        <v>7350</v>
      </c>
      <c r="B3594" t="s">
        <v>7351</v>
      </c>
      <c r="C3594" t="str">
        <f>IFERROR(VLOOKUP(Table1[[#This Row],[Ticker]],[1]!Table1[[Symbol]:[Industry]],2,FALSE),"-")</f>
        <v>-</v>
      </c>
      <c r="D3594" t="s">
        <v>381</v>
      </c>
      <c r="E3594">
        <v>35.760060000000003</v>
      </c>
      <c r="F3594">
        <v>28.1</v>
      </c>
      <c r="G3594">
        <v>-35.067940713163701</v>
      </c>
      <c r="H3594">
        <v>-12.6141302699849</v>
      </c>
      <c r="I3594">
        <v>-26.946375596771301</v>
      </c>
      <c r="J3594">
        <v>-8.66359483382859</v>
      </c>
      <c r="K3594">
        <v>30.797453483382601</v>
      </c>
      <c r="M3594">
        <v>34.939795339547203</v>
      </c>
      <c r="N3594">
        <v>1.0615711252653901</v>
      </c>
      <c r="O3594">
        <v>83.096085409252595</v>
      </c>
      <c r="P3594">
        <v>2.93040293040294</v>
      </c>
    </row>
    <row r="3595" spans="1:17" hidden="1" x14ac:dyDescent="0.3">
      <c r="A3595" t="s">
        <v>7352</v>
      </c>
      <c r="B3595" t="s">
        <v>7353</v>
      </c>
      <c r="C3595" t="str">
        <f>IFERROR(VLOOKUP(Table1[[#This Row],[Ticker]],[1]!Table1[[Symbol]:[Industry]],2,FALSE),"-")</f>
        <v>-</v>
      </c>
      <c r="E3595">
        <v>35.726399999999998</v>
      </c>
      <c r="F3595">
        <v>67.97</v>
      </c>
      <c r="G3595">
        <v>-46.493987784372102</v>
      </c>
      <c r="H3595">
        <v>-12.418412497897499</v>
      </c>
      <c r="I3595">
        <v>-29.060788404954799</v>
      </c>
      <c r="J3595">
        <v>0.246286023500882</v>
      </c>
      <c r="K3595">
        <v>69.214721080414705</v>
      </c>
      <c r="L3595">
        <v>79.699087603028005</v>
      </c>
      <c r="M3595">
        <v>55.998545464129499</v>
      </c>
      <c r="N3595">
        <v>1.0896969696969601</v>
      </c>
      <c r="O3595">
        <v>60.291304987494399</v>
      </c>
      <c r="P3595">
        <v>14.235294117646999</v>
      </c>
    </row>
    <row r="3596" spans="1:17" hidden="1" x14ac:dyDescent="0.3">
      <c r="A3596" t="s">
        <v>7354</v>
      </c>
      <c r="B3596" t="s">
        <v>7355</v>
      </c>
      <c r="C3596" t="str">
        <f>IFERROR(VLOOKUP(Table1[[#This Row],[Ticker]],[1]!Table1[[Symbol]:[Industry]],2,FALSE),"-")</f>
        <v>-</v>
      </c>
      <c r="D3596" t="s">
        <v>998</v>
      </c>
      <c r="E3596">
        <v>35.711227016999999</v>
      </c>
      <c r="F3596">
        <v>74.930000000000007</v>
      </c>
      <c r="G3596">
        <v>-21.0914879292054</v>
      </c>
      <c r="H3596">
        <v>2.8847696054226302</v>
      </c>
      <c r="I3596">
        <v>-12.619021336681699</v>
      </c>
      <c r="J3596">
        <v>-4.4554139933568999</v>
      </c>
      <c r="K3596">
        <v>71.089463144613902</v>
      </c>
      <c r="L3596">
        <v>74.576705083095504</v>
      </c>
      <c r="M3596">
        <v>44.987078794436101</v>
      </c>
      <c r="N3596">
        <v>1.1440789423378299</v>
      </c>
      <c r="O3596">
        <v>16.842386227145301</v>
      </c>
      <c r="P3596">
        <v>20.854838709677399</v>
      </c>
      <c r="Q3596">
        <v>-2.9400179057268001E-2</v>
      </c>
    </row>
    <row r="3597" spans="1:17" hidden="1" x14ac:dyDescent="0.3">
      <c r="A3597" t="s">
        <v>7356</v>
      </c>
      <c r="B3597" t="s">
        <v>7357</v>
      </c>
      <c r="C3597" t="str">
        <f>IFERROR(VLOOKUP(Table1[[#This Row],[Ticker]],[1]!Table1[[Symbol]:[Industry]],2,FALSE),"-")</f>
        <v>-</v>
      </c>
      <c r="E3597">
        <v>35.700000000000003</v>
      </c>
      <c r="F3597">
        <v>35</v>
      </c>
      <c r="G3597">
        <v>-22.771925532898099</v>
      </c>
      <c r="H3597">
        <v>-18.7955284282394</v>
      </c>
      <c r="I3597">
        <v>-13.486467730443801</v>
      </c>
      <c r="J3597">
        <v>1.9909787091410101</v>
      </c>
      <c r="K3597">
        <v>38.236805739438999</v>
      </c>
      <c r="L3597">
        <v>38.468124357823299</v>
      </c>
      <c r="M3597">
        <v>42.021808851628599</v>
      </c>
      <c r="N3597">
        <v>1.31404958677685</v>
      </c>
      <c r="O3597">
        <v>54</v>
      </c>
      <c r="P3597">
        <v>25.044658806716601</v>
      </c>
      <c r="Q3597">
        <v>2.8218723573124001E-2</v>
      </c>
    </row>
    <row r="3598" spans="1:17" hidden="1" x14ac:dyDescent="0.3">
      <c r="A3598" t="s">
        <v>7358</v>
      </c>
      <c r="B3598" t="s">
        <v>7359</v>
      </c>
      <c r="C3598" t="str">
        <f>IFERROR(VLOOKUP(Table1[[#This Row],[Ticker]],[1]!Table1[[Symbol]:[Industry]],2,FALSE),"-")</f>
        <v>-</v>
      </c>
      <c r="D3598" t="s">
        <v>278</v>
      </c>
      <c r="E3598">
        <v>35.591965600000002</v>
      </c>
      <c r="F3598">
        <v>18.489999999999998</v>
      </c>
      <c r="G3598">
        <v>64.616116103509398</v>
      </c>
      <c r="H3598">
        <v>-11.917674565932</v>
      </c>
      <c r="I3598">
        <v>-25.1120575483808</v>
      </c>
      <c r="J3598">
        <v>-8.3781869329301593</v>
      </c>
      <c r="K3598">
        <v>18.187528080952799</v>
      </c>
      <c r="L3598">
        <v>16.657069245891002</v>
      </c>
      <c r="M3598">
        <v>41.175020679398202</v>
      </c>
      <c r="N3598">
        <v>1.38053105839683</v>
      </c>
      <c r="O3598">
        <v>28.393726338561301</v>
      </c>
      <c r="P3598">
        <v>100.97826086956501</v>
      </c>
      <c r="Q3598">
        <v>4.883107515823E-2</v>
      </c>
    </row>
    <row r="3599" spans="1:17" hidden="1" x14ac:dyDescent="0.3">
      <c r="A3599" t="s">
        <v>7360</v>
      </c>
      <c r="B3599" t="s">
        <v>7361</v>
      </c>
      <c r="C3599" t="str">
        <f>IFERROR(VLOOKUP(Table1[[#This Row],[Ticker]],[1]!Table1[[Symbol]:[Industry]],2,FALSE),"-")</f>
        <v>-</v>
      </c>
      <c r="D3599" t="s">
        <v>613</v>
      </c>
      <c r="E3599">
        <v>35.558399999999999</v>
      </c>
      <c r="F3599">
        <v>17.649999999999999</v>
      </c>
      <c r="G3599">
        <v>104.858107012907</v>
      </c>
      <c r="H3599">
        <v>-51.4188733210515</v>
      </c>
      <c r="I3599">
        <v>-7.2337999200647198</v>
      </c>
      <c r="J3599">
        <v>-6.6274199806398899</v>
      </c>
      <c r="K3599">
        <v>35.640670526978603</v>
      </c>
      <c r="L3599">
        <v>28.592859398968798</v>
      </c>
      <c r="M3599">
        <v>14.434690404465201</v>
      </c>
      <c r="N3599">
        <v>3.6797105471231402</v>
      </c>
      <c r="O3599">
        <v>312.18130311614698</v>
      </c>
      <c r="P3599">
        <v>197.21162894358801</v>
      </c>
    </row>
    <row r="3600" spans="1:17" hidden="1" x14ac:dyDescent="0.3">
      <c r="A3600" t="s">
        <v>7362</v>
      </c>
      <c r="B3600" t="s">
        <v>7363</v>
      </c>
      <c r="C3600" t="str">
        <f>IFERROR(VLOOKUP(Table1[[#This Row],[Ticker]],[1]!Table1[[Symbol]:[Industry]],2,FALSE),"-")</f>
        <v>-</v>
      </c>
      <c r="D3600" t="s">
        <v>46</v>
      </c>
      <c r="E3600">
        <v>35.546849999999999</v>
      </c>
      <c r="F3600">
        <v>1.38</v>
      </c>
      <c r="G3600">
        <v>-49.470008080834397</v>
      </c>
      <c r="H3600">
        <v>-27.186254977856201</v>
      </c>
      <c r="I3600">
        <v>-64.643629837800205</v>
      </c>
      <c r="J3600">
        <v>-5.3643310728840898</v>
      </c>
      <c r="K3600">
        <v>1.6410642658179799</v>
      </c>
      <c r="L3600">
        <v>1.98472912911495</v>
      </c>
      <c r="M3600">
        <v>33.735370028986701</v>
      </c>
      <c r="N3600">
        <v>2.3772061853771498</v>
      </c>
      <c r="O3600">
        <v>160.869565217391</v>
      </c>
      <c r="P3600">
        <v>6.9767441860465</v>
      </c>
      <c r="Q3600">
        <v>3.7309722504069998E-2</v>
      </c>
    </row>
    <row r="3601" spans="1:17" hidden="1" x14ac:dyDescent="0.3">
      <c r="A3601" t="s">
        <v>7364</v>
      </c>
      <c r="B3601" t="s">
        <v>7365</v>
      </c>
      <c r="C3601" t="str">
        <f>IFERROR(VLOOKUP(Table1[[#This Row],[Ticker]],[1]!Table1[[Symbol]:[Industry]],2,FALSE),"-")</f>
        <v>-</v>
      </c>
      <c r="D3601" t="s">
        <v>92</v>
      </c>
      <c r="E3601">
        <v>35.523400000000002</v>
      </c>
      <c r="F3601">
        <v>33.700000000000003</v>
      </c>
      <c r="G3601">
        <v>-85.012618911698894</v>
      </c>
      <c r="H3601">
        <v>-27.965196316238099</v>
      </c>
      <c r="I3601">
        <v>-68.853666350214894</v>
      </c>
      <c r="J3601">
        <v>2.2008667688425101</v>
      </c>
      <c r="K3601">
        <v>46.761059513284003</v>
      </c>
      <c r="L3601">
        <v>67.525085538108598</v>
      </c>
      <c r="M3601">
        <v>37.766132023138503</v>
      </c>
      <c r="N3601">
        <v>0.77473612529792302</v>
      </c>
      <c r="O3601">
        <v>193.76854599406499</v>
      </c>
      <c r="P3601">
        <v>7.84</v>
      </c>
      <c r="Q3601">
        <v>7.0402031205073004E-2</v>
      </c>
    </row>
    <row r="3602" spans="1:17" hidden="1" x14ac:dyDescent="0.3">
      <c r="A3602" t="s">
        <v>7366</v>
      </c>
      <c r="B3602" t="s">
        <v>7367</v>
      </c>
      <c r="C3602" t="str">
        <f>IFERROR(VLOOKUP(Table1[[#This Row],[Ticker]],[1]!Table1[[Symbol]:[Industry]],2,FALSE),"-")</f>
        <v>-</v>
      </c>
      <c r="E3602">
        <v>35.49</v>
      </c>
      <c r="F3602">
        <v>33.799999999999997</v>
      </c>
      <c r="G3602">
        <v>-39.598452321957701</v>
      </c>
      <c r="H3602">
        <v>-14.5158854956239</v>
      </c>
      <c r="I3602">
        <v>-30.476164193824498</v>
      </c>
      <c r="J3602">
        <v>-1.2587206824902299</v>
      </c>
      <c r="K3602">
        <v>36.407383983911103</v>
      </c>
      <c r="L3602">
        <v>42.801540513756102</v>
      </c>
      <c r="M3602">
        <v>50.770828899933399</v>
      </c>
      <c r="N3602">
        <v>0.214035087719298</v>
      </c>
      <c r="O3602">
        <v>82.544378698224804</v>
      </c>
      <c r="P3602">
        <v>25.185185185185102</v>
      </c>
      <c r="Q3602">
        <v>-0.17513520171807101</v>
      </c>
    </row>
    <row r="3603" spans="1:17" hidden="1" x14ac:dyDescent="0.3">
      <c r="A3603" t="s">
        <v>7368</v>
      </c>
      <c r="B3603" t="s">
        <v>7369</v>
      </c>
      <c r="C3603" t="str">
        <f>IFERROR(VLOOKUP(Table1[[#This Row],[Ticker]],[1]!Table1[[Symbol]:[Industry]],2,FALSE),"-")</f>
        <v>-</v>
      </c>
      <c r="D3603" t="s">
        <v>391</v>
      </c>
      <c r="E3603">
        <v>35.454276</v>
      </c>
      <c r="F3603">
        <v>0.96</v>
      </c>
      <c r="G3603">
        <v>25.849397996513598</v>
      </c>
      <c r="H3603">
        <v>-7.06791178258998</v>
      </c>
      <c r="I3603">
        <v>-13.982657700318001</v>
      </c>
      <c r="J3603">
        <v>-3.5070413944227901</v>
      </c>
      <c r="K3603">
        <v>0.98950688581589896</v>
      </c>
      <c r="L3603">
        <v>0.965939601101242</v>
      </c>
      <c r="M3603">
        <v>52.810570274027199</v>
      </c>
      <c r="N3603">
        <v>0.94642763805892505</v>
      </c>
      <c r="O3603">
        <v>37.5</v>
      </c>
      <c r="P3603">
        <v>62.711864406779597</v>
      </c>
      <c r="Q3603">
        <v>1.4206030691241E-2</v>
      </c>
    </row>
    <row r="3604" spans="1:17" hidden="1" x14ac:dyDescent="0.3">
      <c r="A3604" t="s">
        <v>7370</v>
      </c>
      <c r="B3604" t="s">
        <v>7371</v>
      </c>
      <c r="C3604" t="str">
        <f>IFERROR(VLOOKUP(Table1[[#This Row],[Ticker]],[1]!Table1[[Symbol]:[Industry]],2,FALSE),"-")</f>
        <v>-</v>
      </c>
      <c r="E3604">
        <v>35.437350000000002</v>
      </c>
      <c r="F3604">
        <v>84</v>
      </c>
      <c r="G3604">
        <v>64.892752319182094</v>
      </c>
      <c r="H3604">
        <v>-18.893637923668798</v>
      </c>
      <c r="I3604">
        <v>0.82409243577337599</v>
      </c>
      <c r="J3604">
        <v>-5.7858368716580602</v>
      </c>
      <c r="K3604">
        <v>87.086602902990407</v>
      </c>
      <c r="L3604">
        <v>74.3668516443838</v>
      </c>
      <c r="M3604">
        <v>39.810305541971999</v>
      </c>
      <c r="N3604">
        <v>0.218600571774067</v>
      </c>
      <c r="O3604">
        <v>55.785714285714299</v>
      </c>
      <c r="P3604">
        <v>112.550607287449</v>
      </c>
      <c r="Q3604">
        <v>6.6408333055156005E-2</v>
      </c>
    </row>
    <row r="3605" spans="1:17" hidden="1" x14ac:dyDescent="0.3">
      <c r="A3605" t="s">
        <v>7372</v>
      </c>
      <c r="B3605" t="s">
        <v>7373</v>
      </c>
      <c r="C3605" t="str">
        <f>IFERROR(VLOOKUP(Table1[[#This Row],[Ticker]],[1]!Table1[[Symbol]:[Industry]],2,FALSE),"-")</f>
        <v>-</v>
      </c>
      <c r="E3605">
        <v>35.340800000000002</v>
      </c>
      <c r="F3605">
        <v>50</v>
      </c>
      <c r="G3605">
        <v>40.399854807144798</v>
      </c>
      <c r="H3605">
        <v>-1.2723374938650001</v>
      </c>
      <c r="I3605">
        <v>-0.747373404861848</v>
      </c>
      <c r="J3605">
        <v>-7.2304662482352802</v>
      </c>
      <c r="K3605">
        <v>50.1771761661931</v>
      </c>
      <c r="L3605">
        <v>48.212107406556001</v>
      </c>
      <c r="M3605">
        <v>61.8908523928419</v>
      </c>
      <c r="N3605">
        <v>1.7648762816380399</v>
      </c>
      <c r="O3605">
        <v>57.599999999999902</v>
      </c>
      <c r="P3605">
        <v>75.994368180218203</v>
      </c>
      <c r="Q3605">
        <v>5.8681904161876998E-2</v>
      </c>
    </row>
    <row r="3606" spans="1:17" hidden="1" x14ac:dyDescent="0.3">
      <c r="A3606" t="s">
        <v>7374</v>
      </c>
      <c r="B3606" t="s">
        <v>7375</v>
      </c>
      <c r="C3606" t="str">
        <f>IFERROR(VLOOKUP(Table1[[#This Row],[Ticker]],[1]!Table1[[Symbol]:[Industry]],2,FALSE),"-")</f>
        <v>-</v>
      </c>
      <c r="D3606" t="s">
        <v>1283</v>
      </c>
      <c r="E3606">
        <v>35.335546641000001</v>
      </c>
      <c r="F3606">
        <v>1000</v>
      </c>
      <c r="G3606">
        <v>-25.712101993486201</v>
      </c>
      <c r="H3606">
        <v>-7.06791178258998</v>
      </c>
      <c r="I3606">
        <v>-10.9513546600149</v>
      </c>
      <c r="J3606">
        <v>-2.4866332311574801</v>
      </c>
      <c r="K3606">
        <v>999.99405459806201</v>
      </c>
      <c r="L3606">
        <v>999.99283609045597</v>
      </c>
      <c r="M3606">
        <v>45.349584451913898</v>
      </c>
      <c r="N3606">
        <v>0.80905067770959305</v>
      </c>
      <c r="O3606">
        <v>4.4999999999999902</v>
      </c>
      <c r="P3606">
        <v>0.88272383354350803</v>
      </c>
      <c r="Q3606">
        <v>-0.10191173764686701</v>
      </c>
    </row>
    <row r="3607" spans="1:17" hidden="1" x14ac:dyDescent="0.3">
      <c r="A3607" t="s">
        <v>7376</v>
      </c>
      <c r="B3607" t="s">
        <v>7377</v>
      </c>
      <c r="C3607" t="str">
        <f>IFERROR(VLOOKUP(Table1[[#This Row],[Ticker]],[1]!Table1[[Symbol]:[Industry]],2,FALSE),"-")</f>
        <v>-</v>
      </c>
      <c r="D3607" t="s">
        <v>140</v>
      </c>
      <c r="E3607">
        <v>35.300699999999999</v>
      </c>
      <c r="F3607">
        <v>30.5</v>
      </c>
      <c r="G3607">
        <v>-33.983778695215697</v>
      </c>
      <c r="I3607">
        <v>-19.223031361744301</v>
      </c>
      <c r="M3607">
        <v>0</v>
      </c>
      <c r="N3607">
        <v>1.03448275862068</v>
      </c>
      <c r="O3607">
        <v>9.01639344262294</v>
      </c>
      <c r="P3607">
        <v>0</v>
      </c>
    </row>
    <row r="3608" spans="1:17" hidden="1" x14ac:dyDescent="0.3">
      <c r="A3608" t="s">
        <v>7378</v>
      </c>
      <c r="B3608" t="s">
        <v>7379</v>
      </c>
      <c r="C3608" t="str">
        <f>IFERROR(VLOOKUP(Table1[[#This Row],[Ticker]],[1]!Table1[[Symbol]:[Industry]],2,FALSE),"-")</f>
        <v>-</v>
      </c>
      <c r="D3608" t="s">
        <v>414</v>
      </c>
      <c r="E3608">
        <v>35.247205000000001</v>
      </c>
      <c r="F3608">
        <v>91</v>
      </c>
      <c r="G3608">
        <v>-38.002258629992397</v>
      </c>
      <c r="H3608">
        <v>-11.855724622633501</v>
      </c>
      <c r="I3608">
        <v>-20.360020175241502</v>
      </c>
      <c r="J3608">
        <v>-8.4006117257811397</v>
      </c>
      <c r="K3608">
        <v>89.950694552293299</v>
      </c>
      <c r="L3608">
        <v>91.779967535585996</v>
      </c>
      <c r="M3608">
        <v>40.571685207759103</v>
      </c>
      <c r="N3608">
        <v>1.11314690997746</v>
      </c>
      <c r="O3608">
        <v>26.373626373626301</v>
      </c>
      <c r="P3608">
        <v>16.6666666666666</v>
      </c>
      <c r="Q3608">
        <v>-3.7170976444282001E-2</v>
      </c>
    </row>
    <row r="3609" spans="1:17" hidden="1" x14ac:dyDescent="0.3">
      <c r="A3609" t="s">
        <v>7380</v>
      </c>
      <c r="B3609" t="s">
        <v>7381</v>
      </c>
      <c r="C3609" t="str">
        <f>IFERROR(VLOOKUP(Table1[[#This Row],[Ticker]],[1]!Table1[[Symbol]:[Industry]],2,FALSE),"-")</f>
        <v>-</v>
      </c>
      <c r="D3609" t="s">
        <v>507</v>
      </c>
      <c r="E3609">
        <v>35.230319999999999</v>
      </c>
      <c r="F3609">
        <v>50.1</v>
      </c>
      <c r="G3609">
        <v>17.429755139370702</v>
      </c>
      <c r="H3609">
        <v>-14.5471361593212</v>
      </c>
      <c r="I3609">
        <v>0.380978663318297</v>
      </c>
      <c r="J3609">
        <v>-2.28663323115748</v>
      </c>
      <c r="K3609">
        <v>57.066268471819399</v>
      </c>
      <c r="L3609">
        <v>54.864823126019601</v>
      </c>
      <c r="M3609">
        <v>32.3810479384288</v>
      </c>
      <c r="N3609">
        <v>2.05080213903743</v>
      </c>
      <c r="O3609">
        <v>49.700598802395199</v>
      </c>
      <c r="P3609">
        <v>48.224852071005898</v>
      </c>
    </row>
    <row r="3610" spans="1:17" hidden="1" x14ac:dyDescent="0.3">
      <c r="A3610" t="s">
        <v>7382</v>
      </c>
      <c r="B3610" t="s">
        <v>7383</v>
      </c>
      <c r="C3610" t="str">
        <f>IFERROR(VLOOKUP(Table1[[#This Row],[Ticker]],[1]!Table1[[Symbol]:[Industry]],2,FALSE),"-")</f>
        <v>-</v>
      </c>
      <c r="E3610">
        <v>35.192981779999997</v>
      </c>
      <c r="F3610">
        <v>55.83</v>
      </c>
      <c r="G3610">
        <v>-79.071497993461307</v>
      </c>
      <c r="H3610">
        <v>-8.0024912218423108</v>
      </c>
      <c r="I3610">
        <v>-64.310750659989907</v>
      </c>
      <c r="J3610">
        <v>-7.6744686515510399</v>
      </c>
      <c r="M3610">
        <v>37.184299932682798</v>
      </c>
      <c r="O3610">
        <v>114.40085975282101</v>
      </c>
      <c r="P3610">
        <v>22.139575585211102</v>
      </c>
    </row>
    <row r="3611" spans="1:17" hidden="1" x14ac:dyDescent="0.3">
      <c r="A3611" t="s">
        <v>7384</v>
      </c>
      <c r="B3611" t="s">
        <v>7385</v>
      </c>
      <c r="C3611" t="str">
        <f>IFERROR(VLOOKUP(Table1[[#This Row],[Ticker]],[1]!Table1[[Symbol]:[Industry]],2,FALSE),"-")</f>
        <v>-</v>
      </c>
      <c r="D3611" t="s">
        <v>391</v>
      </c>
      <c r="E3611">
        <v>35.168500000000002</v>
      </c>
      <c r="F3611">
        <v>186</v>
      </c>
      <c r="G3611">
        <v>33.4653318861156</v>
      </c>
      <c r="H3611">
        <v>18.2234268000871</v>
      </c>
      <c r="I3611">
        <v>65.769735591267604</v>
      </c>
      <c r="J3611">
        <v>6.5570945176627302E-2</v>
      </c>
      <c r="K3611">
        <v>166.497115169019</v>
      </c>
      <c r="L3611">
        <v>127.90445505552</v>
      </c>
      <c r="M3611">
        <v>49.915844442993198</v>
      </c>
      <c r="N3611">
        <v>0.91837527203059</v>
      </c>
      <c r="O3611">
        <v>20.537634408602099</v>
      </c>
      <c r="P3611">
        <v>135.14538558786299</v>
      </c>
      <c r="Q3611">
        <v>0.16410122622500001</v>
      </c>
    </row>
    <row r="3612" spans="1:17" hidden="1" x14ac:dyDescent="0.3">
      <c r="A3612" t="s">
        <v>7386</v>
      </c>
      <c r="B3612" t="s">
        <v>7387</v>
      </c>
      <c r="C3612" t="str">
        <f>IFERROR(VLOOKUP(Table1[[#This Row],[Ticker]],[1]!Table1[[Symbol]:[Industry]],2,FALSE),"-")</f>
        <v>-</v>
      </c>
      <c r="D3612" t="s">
        <v>278</v>
      </c>
      <c r="E3612">
        <v>35.08</v>
      </c>
      <c r="F3612">
        <v>90.99</v>
      </c>
      <c r="G3612">
        <v>85.400587091641199</v>
      </c>
      <c r="H3612">
        <v>16.453214977973399</v>
      </c>
      <c r="I3612">
        <v>106.467000168694</v>
      </c>
      <c r="J3612">
        <v>19.065688321164</v>
      </c>
      <c r="K3612">
        <v>73.614300455822004</v>
      </c>
      <c r="L3612">
        <v>63.494433896089198</v>
      </c>
      <c r="M3612">
        <v>84.308974669259101</v>
      </c>
      <c r="N3612">
        <v>2.8063204270100801</v>
      </c>
      <c r="O3612">
        <v>2.4837894274096102</v>
      </c>
      <c r="P3612">
        <v>162.370242214532</v>
      </c>
      <c r="Q3612">
        <v>8.6762146836128998E-2</v>
      </c>
    </row>
    <row r="3613" spans="1:17" hidden="1" x14ac:dyDescent="0.3">
      <c r="A3613" t="s">
        <v>7388</v>
      </c>
      <c r="B3613" t="s">
        <v>7389</v>
      </c>
      <c r="C3613" t="str">
        <f>IFERROR(VLOOKUP(Table1[[#This Row],[Ticker]],[1]!Table1[[Symbol]:[Industry]],2,FALSE),"-")</f>
        <v>-</v>
      </c>
      <c r="E3613">
        <v>35.041629999999998</v>
      </c>
      <c r="F3613">
        <v>99.05</v>
      </c>
      <c r="G3613">
        <v>-6.5480394433323896</v>
      </c>
      <c r="H3613">
        <v>18.0535653797035</v>
      </c>
      <c r="I3613">
        <v>-6.8535632879866704</v>
      </c>
      <c r="J3613">
        <v>-1.5062410742947401</v>
      </c>
      <c r="K3613">
        <v>93.215190755203494</v>
      </c>
      <c r="L3613">
        <v>93.128968889851606</v>
      </c>
      <c r="M3613">
        <v>69.443921850117505</v>
      </c>
      <c r="N3613">
        <v>1.9062991511387799</v>
      </c>
      <c r="O3613">
        <v>20.949015648662201</v>
      </c>
      <c r="P3613">
        <v>24.889673433362699</v>
      </c>
      <c r="Q3613">
        <v>1.4144032305566E-2</v>
      </c>
    </row>
    <row r="3614" spans="1:17" hidden="1" x14ac:dyDescent="0.3">
      <c r="A3614" t="s">
        <v>7390</v>
      </c>
      <c r="B3614" t="s">
        <v>7391</v>
      </c>
      <c r="C3614" t="str">
        <f>IFERROR(VLOOKUP(Table1[[#This Row],[Ticker]],[1]!Table1[[Symbol]:[Industry]],2,FALSE),"-")</f>
        <v>-</v>
      </c>
      <c r="E3614">
        <v>34.941000000000003</v>
      </c>
      <c r="F3614">
        <v>570</v>
      </c>
      <c r="G3614">
        <v>55.239278948894501</v>
      </c>
      <c r="H3614">
        <v>-7.06791178258998</v>
      </c>
      <c r="I3614">
        <v>-19.576913823589798</v>
      </c>
      <c r="J3614">
        <v>-16.096818135673999</v>
      </c>
      <c r="K3614">
        <v>563.57905273664596</v>
      </c>
      <c r="L3614">
        <v>512.40913334611696</v>
      </c>
      <c r="M3614">
        <v>30.915554732558299</v>
      </c>
      <c r="N3614">
        <v>0.967874231032125</v>
      </c>
      <c r="O3614">
        <v>28.622807017543799</v>
      </c>
      <c r="P3614">
        <v>103.571428571428</v>
      </c>
    </row>
    <row r="3615" spans="1:17" hidden="1" x14ac:dyDescent="0.3">
      <c r="A3615" t="s">
        <v>7392</v>
      </c>
      <c r="B3615" t="s">
        <v>7393</v>
      </c>
      <c r="C3615" t="str">
        <f>IFERROR(VLOOKUP(Table1[[#This Row],[Ticker]],[1]!Table1[[Symbol]:[Industry]],2,FALSE),"-")</f>
        <v>-</v>
      </c>
      <c r="D3615" t="s">
        <v>391</v>
      </c>
      <c r="E3615">
        <v>34.824249199999997</v>
      </c>
      <c r="F3615">
        <v>17.54</v>
      </c>
      <c r="G3615">
        <v>90.830107873056804</v>
      </c>
      <c r="H3615">
        <v>-8.1790228937010792</v>
      </c>
      <c r="I3615">
        <v>-11.1798859555667</v>
      </c>
      <c r="J3615">
        <v>-8.8024227048416908</v>
      </c>
      <c r="K3615">
        <v>18.254926033733401</v>
      </c>
      <c r="L3615">
        <v>15.868211964551101</v>
      </c>
      <c r="M3615">
        <v>43.915727634677403</v>
      </c>
      <c r="N3615">
        <v>3.93723935461525</v>
      </c>
      <c r="O3615">
        <v>30.216647662485698</v>
      </c>
      <c r="P3615">
        <v>142.93628808864199</v>
      </c>
      <c r="Q3615">
        <v>9.0342321681766993E-2</v>
      </c>
    </row>
    <row r="3616" spans="1:17" hidden="1" x14ac:dyDescent="0.3">
      <c r="A3616" t="s">
        <v>7394</v>
      </c>
      <c r="B3616" t="s">
        <v>7395</v>
      </c>
      <c r="C3616" t="str">
        <f>IFERROR(VLOOKUP(Table1[[#This Row],[Ticker]],[1]!Table1[[Symbol]:[Industry]],2,FALSE),"-")</f>
        <v>-</v>
      </c>
      <c r="D3616" t="s">
        <v>62</v>
      </c>
      <c r="E3616">
        <v>34.771525799999999</v>
      </c>
      <c r="F3616">
        <v>45.05</v>
      </c>
      <c r="G3616">
        <v>43.711493709187501</v>
      </c>
      <c r="H3616">
        <v>-17.846570758797601</v>
      </c>
      <c r="I3616">
        <v>46.840990338741499</v>
      </c>
      <c r="J3616">
        <v>-8.9138544031801707</v>
      </c>
      <c r="K3616">
        <v>52.595234570062601</v>
      </c>
      <c r="L3616">
        <v>41.305591908817298</v>
      </c>
      <c r="M3616">
        <v>34.862391953744797</v>
      </c>
      <c r="N3616">
        <v>0.71166825390653499</v>
      </c>
      <c r="O3616">
        <v>57.402885682574897</v>
      </c>
      <c r="P3616">
        <v>170.57057057057</v>
      </c>
      <c r="Q3616">
        <v>0.14120850851594</v>
      </c>
    </row>
    <row r="3617" spans="1:17" hidden="1" x14ac:dyDescent="0.3">
      <c r="A3617" t="s">
        <v>7396</v>
      </c>
      <c r="B3617" t="s">
        <v>7397</v>
      </c>
      <c r="C3617" t="str">
        <f>IFERROR(VLOOKUP(Table1[[#This Row],[Ticker]],[1]!Table1[[Symbol]:[Industry]],2,FALSE),"-")</f>
        <v>-</v>
      </c>
      <c r="D3617" t="s">
        <v>230</v>
      </c>
      <c r="E3617">
        <v>34.690424999999998</v>
      </c>
      <c r="F3617">
        <v>114</v>
      </c>
      <c r="G3617">
        <v>384.35401209047302</v>
      </c>
      <c r="H3617">
        <v>-3.1075157429860099</v>
      </c>
      <c r="I3617">
        <v>30.979916246319601</v>
      </c>
      <c r="J3617">
        <v>0.86907146682908798</v>
      </c>
      <c r="K3617">
        <v>111.15122096008901</v>
      </c>
      <c r="L3617">
        <v>83.054323458734899</v>
      </c>
      <c r="M3617">
        <v>55.687287824017403</v>
      </c>
      <c r="N3617">
        <v>0.28182675555311099</v>
      </c>
      <c r="O3617">
        <v>10.5263157894736</v>
      </c>
      <c r="P3617">
        <v>672.35772357723499</v>
      </c>
    </row>
    <row r="3618" spans="1:17" hidden="1" x14ac:dyDescent="0.3">
      <c r="A3618" t="s">
        <v>7398</v>
      </c>
      <c r="B3618" t="s">
        <v>7399</v>
      </c>
      <c r="C3618" t="str">
        <f>IFERROR(VLOOKUP(Table1[[#This Row],[Ticker]],[1]!Table1[[Symbol]:[Industry]],2,FALSE),"-")</f>
        <v>-</v>
      </c>
      <c r="E3618">
        <v>34.654285581000003</v>
      </c>
      <c r="F3618">
        <v>9.66</v>
      </c>
      <c r="G3618">
        <v>-85.463102003486298</v>
      </c>
      <c r="H3618">
        <v>-10.8862812356343</v>
      </c>
      <c r="I3618">
        <v>-36.415317632978002</v>
      </c>
      <c r="J3618">
        <v>-9.2866332311574809</v>
      </c>
      <c r="K3618">
        <v>10.067142550653999</v>
      </c>
      <c r="L3618">
        <v>12.7357214564566</v>
      </c>
      <c r="M3618">
        <v>36.283692477556102</v>
      </c>
      <c r="N3618">
        <v>0.52310255822710905</v>
      </c>
      <c r="O3618">
        <v>234.265010351966</v>
      </c>
      <c r="P3618">
        <v>8.5393258426966305</v>
      </c>
      <c r="Q3618">
        <v>4.9195014485105999E-2</v>
      </c>
    </row>
    <row r="3619" spans="1:17" hidden="1" x14ac:dyDescent="0.3">
      <c r="A3619" t="s">
        <v>7400</v>
      </c>
      <c r="B3619" t="s">
        <v>7401</v>
      </c>
      <c r="C3619" t="str">
        <f>IFERROR(VLOOKUP(Table1[[#This Row],[Ticker]],[1]!Table1[[Symbol]:[Industry]],2,FALSE),"-")</f>
        <v>-</v>
      </c>
      <c r="D3619" t="s">
        <v>391</v>
      </c>
      <c r="E3619">
        <v>34.647390920999896</v>
      </c>
      <c r="F3619">
        <v>21.7</v>
      </c>
      <c r="G3619">
        <v>388.50490747518597</v>
      </c>
      <c r="H3619">
        <v>2.5872606312031201</v>
      </c>
      <c r="I3619">
        <v>28.687284969624599</v>
      </c>
      <c r="J3619">
        <v>18.958725170722602</v>
      </c>
      <c r="K3619">
        <v>20.180897525516301</v>
      </c>
      <c r="L3619">
        <v>18.393989075995599</v>
      </c>
      <c r="M3619">
        <v>81.632899094646703</v>
      </c>
      <c r="N3619">
        <v>0.30589982704370999</v>
      </c>
      <c r="O3619">
        <v>87.004608294930804</v>
      </c>
      <c r="P3619">
        <v>597.74919614147905</v>
      </c>
    </row>
    <row r="3620" spans="1:17" hidden="1" x14ac:dyDescent="0.3">
      <c r="A3620" t="s">
        <v>7402</v>
      </c>
      <c r="B3620" t="s">
        <v>7403</v>
      </c>
      <c r="C3620" t="str">
        <f>IFERROR(VLOOKUP(Table1[[#This Row],[Ticker]],[1]!Table1[[Symbol]:[Industry]],2,FALSE),"-")</f>
        <v>-</v>
      </c>
      <c r="D3620" t="s">
        <v>391</v>
      </c>
      <c r="E3620">
        <v>34.600822764</v>
      </c>
      <c r="F3620">
        <v>13.98</v>
      </c>
      <c r="G3620">
        <v>-11.334017036166101</v>
      </c>
      <c r="H3620">
        <v>-11.8231565378347</v>
      </c>
      <c r="I3620">
        <v>-44.3809260985864</v>
      </c>
      <c r="J3620">
        <v>-1.5977443422686</v>
      </c>
      <c r="K3620">
        <v>13.9989248314759</v>
      </c>
      <c r="L3620">
        <v>14.785373280974101</v>
      </c>
      <c r="M3620">
        <v>48.513091182704599</v>
      </c>
      <c r="N3620">
        <v>1.5397014856242901</v>
      </c>
      <c r="O3620">
        <v>73.819742489270396</v>
      </c>
      <c r="P3620">
        <v>39.660339660339602</v>
      </c>
      <c r="Q3620">
        <v>0.124533082507798</v>
      </c>
    </row>
    <row r="3621" spans="1:17" hidden="1" x14ac:dyDescent="0.3">
      <c r="A3621" t="s">
        <v>7404</v>
      </c>
      <c r="B3621" t="s">
        <v>7405</v>
      </c>
      <c r="C3621" t="str">
        <f>IFERROR(VLOOKUP(Table1[[#This Row],[Ticker]],[1]!Table1[[Symbol]:[Industry]],2,FALSE),"-")</f>
        <v>-</v>
      </c>
      <c r="E3621">
        <v>34.547924999999999</v>
      </c>
      <c r="F3621">
        <v>41.89</v>
      </c>
      <c r="G3621">
        <v>9.0247558286139693</v>
      </c>
      <c r="H3621">
        <v>-2.06791178258998</v>
      </c>
      <c r="I3621">
        <v>-4.9285632248112803</v>
      </c>
      <c r="J3621">
        <v>-2.4866332311574801</v>
      </c>
      <c r="K3621">
        <v>35.5976466911236</v>
      </c>
      <c r="L3621">
        <v>29.038441131716699</v>
      </c>
      <c r="M3621">
        <v>87.052658370214502</v>
      </c>
      <c r="N3621">
        <v>0.480396380870314</v>
      </c>
      <c r="O3621">
        <v>0</v>
      </c>
      <c r="P3621">
        <v>99.476190476190396</v>
      </c>
    </row>
    <row r="3622" spans="1:17" hidden="1" x14ac:dyDescent="0.3">
      <c r="A3622" t="s">
        <v>7406</v>
      </c>
      <c r="B3622" t="s">
        <v>7407</v>
      </c>
      <c r="C3622" t="str">
        <f>IFERROR(VLOOKUP(Table1[[#This Row],[Ticker]],[1]!Table1[[Symbol]:[Industry]],2,FALSE),"-")</f>
        <v>-</v>
      </c>
      <c r="E3622">
        <v>34.454300500000002</v>
      </c>
      <c r="F3622">
        <v>26.3</v>
      </c>
      <c r="G3622">
        <v>-50.398096276109499</v>
      </c>
      <c r="H3622">
        <v>-18.543321618655501</v>
      </c>
      <c r="I3622">
        <v>-61.329713160581001</v>
      </c>
      <c r="J3622">
        <v>-4.1259774934525604</v>
      </c>
      <c r="K3622">
        <v>29.636014062772801</v>
      </c>
      <c r="L3622">
        <v>37.629967904056301</v>
      </c>
      <c r="M3622">
        <v>47.7568782444935</v>
      </c>
      <c r="N3622">
        <v>1.88866930171277</v>
      </c>
      <c r="O3622">
        <v>160.45627376425799</v>
      </c>
      <c r="P3622">
        <v>7.74272839000409</v>
      </c>
      <c r="Q3622">
        <v>3.7795839604175999E-2</v>
      </c>
    </row>
    <row r="3623" spans="1:17" hidden="1" x14ac:dyDescent="0.3">
      <c r="A3623" t="s">
        <v>7408</v>
      </c>
      <c r="B3623" t="s">
        <v>7409</v>
      </c>
      <c r="C3623" t="str">
        <f>IFERROR(VLOOKUP(Table1[[#This Row],[Ticker]],[1]!Table1[[Symbol]:[Industry]],2,FALSE),"-")</f>
        <v>-</v>
      </c>
      <c r="D3623" t="s">
        <v>1626</v>
      </c>
      <c r="E3623">
        <v>34.442462499999998</v>
      </c>
      <c r="F3623">
        <v>35.89</v>
      </c>
      <c r="G3623">
        <v>71.593110201021503</v>
      </c>
      <c r="H3623">
        <v>12.7596744243065</v>
      </c>
      <c r="I3623">
        <v>46.4599260317393</v>
      </c>
      <c r="J3623">
        <v>0.59850471010622797</v>
      </c>
      <c r="K3623">
        <v>29.679149395049599</v>
      </c>
      <c r="L3623">
        <v>26.684838759485402</v>
      </c>
      <c r="M3623">
        <v>72.569569228473</v>
      </c>
      <c r="N3623">
        <v>1.67659332632984</v>
      </c>
      <c r="O3623">
        <v>1.6439119531902899</v>
      </c>
      <c r="P3623">
        <v>105.085714285714</v>
      </c>
      <c r="Q3623">
        <v>0.14385880936305301</v>
      </c>
    </row>
    <row r="3624" spans="1:17" hidden="1" x14ac:dyDescent="0.3">
      <c r="A3624" t="s">
        <v>7410</v>
      </c>
      <c r="B3624" t="s">
        <v>7411</v>
      </c>
      <c r="C3624" t="str">
        <f>IFERROR(VLOOKUP(Table1[[#This Row],[Ticker]],[1]!Table1[[Symbol]:[Industry]],2,FALSE),"-")</f>
        <v>-</v>
      </c>
      <c r="D3624" t="s">
        <v>1514</v>
      </c>
      <c r="E3624">
        <v>34.435200000000002</v>
      </c>
      <c r="F3624">
        <v>33.65</v>
      </c>
      <c r="G3624">
        <v>-32.240879781264098</v>
      </c>
      <c r="H3624">
        <v>-9.6551210849155602</v>
      </c>
      <c r="I3624">
        <v>-28.172526871736999</v>
      </c>
      <c r="J3624">
        <v>-5.4124733238573803</v>
      </c>
      <c r="K3624">
        <v>34.085223951518799</v>
      </c>
      <c r="L3624">
        <v>36.827427275656099</v>
      </c>
      <c r="M3624">
        <v>44.876271947465803</v>
      </c>
      <c r="N3624">
        <v>1.00179627368371</v>
      </c>
      <c r="O3624">
        <v>64.933135215453206</v>
      </c>
      <c r="P3624">
        <v>13.6824324324324</v>
      </c>
      <c r="Q3624">
        <v>9.5540537945193002E-2</v>
      </c>
    </row>
    <row r="3625" spans="1:17" hidden="1" x14ac:dyDescent="0.3">
      <c r="A3625" t="s">
        <v>7412</v>
      </c>
      <c r="B3625" t="s">
        <v>7413</v>
      </c>
      <c r="C3625" t="str">
        <f>IFERROR(VLOOKUP(Table1[[#This Row],[Ticker]],[1]!Table1[[Symbol]:[Industry]],2,FALSE),"-")</f>
        <v>-</v>
      </c>
      <c r="D3625" t="s">
        <v>613</v>
      </c>
      <c r="E3625">
        <v>34.267039560000001</v>
      </c>
      <c r="F3625">
        <v>34.99</v>
      </c>
      <c r="G3625">
        <v>7.0762718105553599</v>
      </c>
      <c r="H3625">
        <v>11.281007920731501</v>
      </c>
      <c r="I3625">
        <v>5.5644618468014801</v>
      </c>
      <c r="J3625">
        <v>-5.9076858627364199</v>
      </c>
      <c r="K3625">
        <v>34.241368825370003</v>
      </c>
      <c r="L3625">
        <v>31.3222296205943</v>
      </c>
      <c r="M3625">
        <v>58.558357014530003</v>
      </c>
      <c r="N3625">
        <v>2.8944951329590598</v>
      </c>
      <c r="O3625">
        <v>15.8616747642183</v>
      </c>
      <c r="P3625">
        <v>55.304039059032398</v>
      </c>
      <c r="Q3625">
        <v>8.2212999129481004E-2</v>
      </c>
    </row>
    <row r="3626" spans="1:17" hidden="1" x14ac:dyDescent="0.3">
      <c r="A3626" t="s">
        <v>7414</v>
      </c>
      <c r="B3626" t="s">
        <v>7415</v>
      </c>
      <c r="C3626" t="str">
        <f>IFERROR(VLOOKUP(Table1[[#This Row],[Ticker]],[1]!Table1[[Symbol]:[Industry]],2,FALSE),"-")</f>
        <v>-</v>
      </c>
      <c r="E3626">
        <v>34.235115960000002</v>
      </c>
      <c r="F3626">
        <v>20.67</v>
      </c>
      <c r="G3626">
        <v>-27.537393890188198</v>
      </c>
      <c r="H3626">
        <v>-3.5271935226000899</v>
      </c>
      <c r="I3626">
        <v>-37.680465269093297</v>
      </c>
      <c r="J3626">
        <v>-0.13663323115749401</v>
      </c>
      <c r="K3626">
        <v>20.959011289752102</v>
      </c>
      <c r="L3626">
        <v>23.1841639647851</v>
      </c>
      <c r="M3626">
        <v>63.480408799516098</v>
      </c>
      <c r="N3626">
        <v>0.91439400906502299</v>
      </c>
      <c r="O3626">
        <v>54.813739719399997</v>
      </c>
      <c r="P3626">
        <v>19.1354466858789</v>
      </c>
      <c r="Q3626">
        <v>4.2342420877937E-2</v>
      </c>
    </row>
    <row r="3627" spans="1:17" hidden="1" x14ac:dyDescent="0.3">
      <c r="A3627" t="s">
        <v>7416</v>
      </c>
      <c r="B3627" t="s">
        <v>7417</v>
      </c>
      <c r="C3627" t="str">
        <f>IFERROR(VLOOKUP(Table1[[#This Row],[Ticker]],[1]!Table1[[Symbol]:[Industry]],2,FALSE),"-")</f>
        <v>-</v>
      </c>
      <c r="D3627" t="s">
        <v>267</v>
      </c>
      <c r="E3627">
        <v>34.212693600000001</v>
      </c>
      <c r="F3627">
        <v>28.47</v>
      </c>
      <c r="G3627">
        <v>-1.66081442178703</v>
      </c>
      <c r="H3627">
        <v>23.9465809710332</v>
      </c>
      <c r="I3627">
        <v>66.985145329984903</v>
      </c>
      <c r="J3627">
        <v>26.656223911699598</v>
      </c>
      <c r="K3627">
        <v>21.676869807996098</v>
      </c>
      <c r="L3627">
        <v>19.460862148321301</v>
      </c>
      <c r="M3627">
        <v>86.223529627984306</v>
      </c>
      <c r="N3627">
        <v>1.18750493696795</v>
      </c>
      <c r="O3627">
        <v>0</v>
      </c>
      <c r="P3627">
        <v>101.91489361702099</v>
      </c>
      <c r="Q3627">
        <v>0.104311378685065</v>
      </c>
    </row>
    <row r="3628" spans="1:17" hidden="1" x14ac:dyDescent="0.3">
      <c r="A3628" t="s">
        <v>7418</v>
      </c>
      <c r="B3628" t="s">
        <v>7419</v>
      </c>
      <c r="C3628" t="str">
        <f>IFERROR(VLOOKUP(Table1[[#This Row],[Ticker]],[1]!Table1[[Symbol]:[Industry]],2,FALSE),"-")</f>
        <v>-</v>
      </c>
      <c r="D3628" t="s">
        <v>62</v>
      </c>
      <c r="E3628">
        <v>34.040607699999903</v>
      </c>
      <c r="F3628">
        <v>5.5</v>
      </c>
      <c r="G3628">
        <v>-5.5931859894901201</v>
      </c>
      <c r="H3628">
        <v>-1.87035303188851</v>
      </c>
      <c r="I3628">
        <v>-12.2495918825592</v>
      </c>
      <c r="J3628">
        <v>1.0670674632677399</v>
      </c>
      <c r="K3628">
        <v>3.84060084798248</v>
      </c>
      <c r="L3628">
        <v>2.670549716824</v>
      </c>
      <c r="M3628">
        <v>38.443217552922597</v>
      </c>
      <c r="N3628">
        <v>1</v>
      </c>
      <c r="Q3628">
        <v>2.0202940921462999E-2</v>
      </c>
    </row>
    <row r="3629" spans="1:17" hidden="1" x14ac:dyDescent="0.3">
      <c r="A3629" t="s">
        <v>7420</v>
      </c>
      <c r="B3629" t="s">
        <v>7421</v>
      </c>
      <c r="C3629" t="str">
        <f>IFERROR(VLOOKUP(Table1[[#This Row],[Ticker]],[1]!Table1[[Symbol]:[Industry]],2,FALSE),"-")</f>
        <v>-</v>
      </c>
      <c r="D3629" t="s">
        <v>535</v>
      </c>
      <c r="E3629">
        <v>33.746626094999897</v>
      </c>
      <c r="F3629">
        <v>32.479999999999997</v>
      </c>
      <c r="G3629">
        <v>225.42203313164799</v>
      </c>
      <c r="H3629">
        <v>-30.505411782589899</v>
      </c>
      <c r="I3629">
        <v>178.78894773854799</v>
      </c>
      <c r="J3629">
        <v>-0.92413323115748203</v>
      </c>
      <c r="K3629">
        <v>33.563502681234802</v>
      </c>
      <c r="L3629">
        <v>25.120208205593201</v>
      </c>
      <c r="M3629">
        <v>37.217217031548799</v>
      </c>
      <c r="N3629">
        <v>0.51280396701989095</v>
      </c>
      <c r="O3629">
        <v>32.389162561576299</v>
      </c>
      <c r="P3629">
        <v>326.24671916010499</v>
      </c>
      <c r="Q3629">
        <v>0.235667534819928</v>
      </c>
    </row>
    <row r="3630" spans="1:17" hidden="1" x14ac:dyDescent="0.3">
      <c r="A3630" t="s">
        <v>7422</v>
      </c>
      <c r="B3630" t="s">
        <v>7423</v>
      </c>
      <c r="C3630" t="str">
        <f>IFERROR(VLOOKUP(Table1[[#This Row],[Ticker]],[1]!Table1[[Symbol]:[Industry]],2,FALSE),"-")</f>
        <v>-</v>
      </c>
      <c r="D3630" t="s">
        <v>129</v>
      </c>
      <c r="E3630">
        <v>33.671759999999999</v>
      </c>
      <c r="F3630">
        <v>62.85</v>
      </c>
      <c r="G3630">
        <v>17.127807087422699</v>
      </c>
      <c r="H3630">
        <v>16.778242063563798</v>
      </c>
      <c r="I3630">
        <v>-25.500281250572399</v>
      </c>
      <c r="J3630">
        <v>13.5494028048785</v>
      </c>
      <c r="K3630">
        <v>57.5036563671229</v>
      </c>
      <c r="L3630">
        <v>61.927775748826498</v>
      </c>
      <c r="M3630">
        <v>70.257141180601295</v>
      </c>
      <c r="N3630">
        <v>0.99812558575445098</v>
      </c>
      <c r="O3630">
        <v>90.851233094669794</v>
      </c>
      <c r="P3630">
        <v>81.647398843930603</v>
      </c>
    </row>
    <row r="3631" spans="1:17" hidden="1" x14ac:dyDescent="0.3">
      <c r="A3631" t="s">
        <v>7424</v>
      </c>
      <c r="B3631" t="s">
        <v>7425</v>
      </c>
      <c r="C3631" t="str">
        <f>IFERROR(VLOOKUP(Table1[[#This Row],[Ticker]],[1]!Table1[[Symbol]:[Industry]],2,FALSE),"-")</f>
        <v>-</v>
      </c>
      <c r="E3631">
        <v>33.619999999999997</v>
      </c>
      <c r="F3631">
        <v>16.55</v>
      </c>
      <c r="G3631">
        <v>11.7453697573109</v>
      </c>
      <c r="H3631">
        <v>-1.21148860878646</v>
      </c>
      <c r="I3631">
        <v>-6.0727602466943704</v>
      </c>
      <c r="J3631">
        <v>-15.2978365506595</v>
      </c>
      <c r="K3631">
        <v>15.196891759230301</v>
      </c>
      <c r="L3631">
        <v>14.542085059627601</v>
      </c>
      <c r="M3631">
        <v>55.3705733414631</v>
      </c>
      <c r="N3631">
        <v>2.70644094811861</v>
      </c>
      <c r="O3631">
        <v>26.888217522658501</v>
      </c>
      <c r="P3631">
        <v>54.672897196261601</v>
      </c>
      <c r="Q3631">
        <v>1.4716380631975E-2</v>
      </c>
    </row>
    <row r="3632" spans="1:17" hidden="1" x14ac:dyDescent="0.3">
      <c r="A3632" t="s">
        <v>7426</v>
      </c>
      <c r="B3632" t="s">
        <v>7427</v>
      </c>
      <c r="C3632" t="str">
        <f>IFERROR(VLOOKUP(Table1[[#This Row],[Ticker]],[1]!Table1[[Symbol]:[Industry]],2,FALSE),"-")</f>
        <v>-</v>
      </c>
      <c r="D3632" t="s">
        <v>154</v>
      </c>
      <c r="E3632">
        <v>33.59158</v>
      </c>
      <c r="F3632">
        <v>112.2</v>
      </c>
      <c r="G3632">
        <v>-6.3513998758268002</v>
      </c>
      <c r="H3632">
        <v>-10.881471104623801</v>
      </c>
      <c r="I3632">
        <v>-2.0203158350635801</v>
      </c>
      <c r="J3632">
        <v>-9.2628139293094396</v>
      </c>
      <c r="K3632">
        <v>118.945590275041</v>
      </c>
      <c r="L3632">
        <v>111.33500730663</v>
      </c>
      <c r="M3632">
        <v>42.1108288550544</v>
      </c>
      <c r="N3632">
        <v>1.0249999999999999</v>
      </c>
      <c r="O3632">
        <v>48.573975044563198</v>
      </c>
      <c r="P3632">
        <v>45.714285714285701</v>
      </c>
    </row>
    <row r="3633" spans="1:17" hidden="1" x14ac:dyDescent="0.3">
      <c r="A3633" t="s">
        <v>7428</v>
      </c>
      <c r="B3633" t="s">
        <v>7429</v>
      </c>
      <c r="C3633" t="str">
        <f>IFERROR(VLOOKUP(Table1[[#This Row],[Ticker]],[1]!Table1[[Symbol]:[Industry]],2,FALSE),"-")</f>
        <v>-</v>
      </c>
      <c r="D3633" t="s">
        <v>1514</v>
      </c>
      <c r="E3633">
        <v>33.542785000000002</v>
      </c>
      <c r="F3633">
        <v>55.5</v>
      </c>
      <c r="G3633">
        <v>2.4032414868183301</v>
      </c>
      <c r="H3633">
        <v>-3.8315481462263401</v>
      </c>
      <c r="I3633">
        <v>-18.452354670015001</v>
      </c>
      <c r="J3633">
        <v>-1.8128743659092501</v>
      </c>
      <c r="K3633">
        <v>56.923555794649502</v>
      </c>
      <c r="L3633">
        <v>55.154794997539902</v>
      </c>
      <c r="M3633">
        <v>50.318676568863303</v>
      </c>
      <c r="N3633">
        <v>0.80600298875429499</v>
      </c>
      <c r="O3633">
        <v>35.135135135135101</v>
      </c>
      <c r="P3633">
        <v>31.8289786223277</v>
      </c>
      <c r="Q3633">
        <v>1.8213471608145002E-2</v>
      </c>
    </row>
    <row r="3634" spans="1:17" hidden="1" x14ac:dyDescent="0.3">
      <c r="A3634" t="s">
        <v>7430</v>
      </c>
      <c r="B3634" t="s">
        <v>7431</v>
      </c>
      <c r="C3634" t="str">
        <f>IFERROR(VLOOKUP(Table1[[#This Row],[Ticker]],[1]!Table1[[Symbol]:[Industry]],2,FALSE),"-")</f>
        <v>-</v>
      </c>
      <c r="D3634" t="s">
        <v>140</v>
      </c>
      <c r="E3634">
        <v>33.506</v>
      </c>
      <c r="F3634">
        <v>31.07</v>
      </c>
      <c r="G3634">
        <v>-116.297950488334</v>
      </c>
      <c r="H3634">
        <v>-10.430855945026501</v>
      </c>
      <c r="I3634">
        <v>-44.845971691291602</v>
      </c>
      <c r="J3634">
        <v>-7.2991332311574801</v>
      </c>
      <c r="K3634">
        <v>31.9648891536417</v>
      </c>
      <c r="L3634">
        <v>93.369219064738203</v>
      </c>
      <c r="M3634">
        <v>40.954851616080198</v>
      </c>
      <c r="N3634">
        <v>1.1083628070479901</v>
      </c>
      <c r="O3634">
        <v>1070.9044093981299</v>
      </c>
      <c r="P3634">
        <v>28.335398595621601</v>
      </c>
    </row>
    <row r="3635" spans="1:17" hidden="1" x14ac:dyDescent="0.3">
      <c r="A3635" t="s">
        <v>7432</v>
      </c>
      <c r="B3635" t="s">
        <v>7433</v>
      </c>
      <c r="C3635" t="str">
        <f>IFERROR(VLOOKUP(Table1[[#This Row],[Ticker]],[1]!Table1[[Symbol]:[Industry]],2,FALSE),"-")</f>
        <v>-</v>
      </c>
      <c r="E3635">
        <v>33.434199999999997</v>
      </c>
      <c r="F3635">
        <v>4.45</v>
      </c>
      <c r="K3635">
        <v>4.2784012200506201</v>
      </c>
      <c r="L3635">
        <v>4.6367428745490402</v>
      </c>
      <c r="M3635">
        <v>37.211772227299498</v>
      </c>
      <c r="N3635">
        <v>1</v>
      </c>
      <c r="Q3635">
        <v>4.2811073451381999E-2</v>
      </c>
    </row>
    <row r="3636" spans="1:17" hidden="1" x14ac:dyDescent="0.3">
      <c r="A3636" t="s">
        <v>7434</v>
      </c>
      <c r="B3636" t="s">
        <v>7435</v>
      </c>
      <c r="C3636" t="str">
        <f>IFERROR(VLOOKUP(Table1[[#This Row],[Ticker]],[1]!Table1[[Symbol]:[Industry]],2,FALSE),"-")</f>
        <v>-</v>
      </c>
      <c r="E3636">
        <v>33.330374999999997</v>
      </c>
      <c r="F3636">
        <v>62.3</v>
      </c>
      <c r="G3636">
        <v>84.404941841370203</v>
      </c>
      <c r="H3636">
        <v>-12.627698530495501</v>
      </c>
      <c r="I3636">
        <v>-18.615019558113399</v>
      </c>
      <c r="J3636">
        <v>1.1922965347287999</v>
      </c>
      <c r="K3636">
        <v>65.627600183570095</v>
      </c>
      <c r="L3636">
        <v>63.829654286409003</v>
      </c>
      <c r="M3636">
        <v>42.156579752723097</v>
      </c>
      <c r="N3636">
        <v>0.71005944628658801</v>
      </c>
      <c r="O3636">
        <v>52.279293739967898</v>
      </c>
      <c r="P3636">
        <v>121.945137157107</v>
      </c>
      <c r="Q3636">
        <v>9.8756541568805006E-2</v>
      </c>
    </row>
    <row r="3637" spans="1:17" hidden="1" x14ac:dyDescent="0.3">
      <c r="A3637" t="s">
        <v>7436</v>
      </c>
      <c r="B3637" t="s">
        <v>7437</v>
      </c>
      <c r="C3637" t="str">
        <f>IFERROR(VLOOKUP(Table1[[#This Row],[Ticker]],[1]!Table1[[Symbol]:[Industry]],2,FALSE),"-")</f>
        <v>-</v>
      </c>
      <c r="D3637" t="s">
        <v>267</v>
      </c>
      <c r="E3637">
        <v>33.239265839999902</v>
      </c>
      <c r="F3637">
        <v>83.04</v>
      </c>
      <c r="G3637">
        <v>-23.194583484967801</v>
      </c>
      <c r="H3637">
        <v>-2.3554117825899801</v>
      </c>
      <c r="I3637">
        <v>-7.1393780479372602</v>
      </c>
      <c r="J3637">
        <v>-6.1992769093184101</v>
      </c>
      <c r="K3637">
        <v>81.622039818424795</v>
      </c>
      <c r="L3637">
        <v>81.265227451380397</v>
      </c>
      <c r="M3637">
        <v>52.9977202037444</v>
      </c>
      <c r="N3637">
        <v>0.38383599257884898</v>
      </c>
      <c r="O3637">
        <v>30.238439306358298</v>
      </c>
      <c r="P3637">
        <v>14.380165289256199</v>
      </c>
      <c r="Q3637">
        <v>-8.6048343220366003E-2</v>
      </c>
    </row>
    <row r="3638" spans="1:17" hidden="1" x14ac:dyDescent="0.3">
      <c r="A3638" t="s">
        <v>7438</v>
      </c>
      <c r="B3638" t="s">
        <v>7439</v>
      </c>
      <c r="C3638" t="str">
        <f>IFERROR(VLOOKUP(Table1[[#This Row],[Ticker]],[1]!Table1[[Symbol]:[Industry]],2,FALSE),"-")</f>
        <v>-</v>
      </c>
      <c r="E3638">
        <v>33.1871832</v>
      </c>
      <c r="F3638">
        <v>74.709999999999994</v>
      </c>
      <c r="G3638">
        <v>38.340477267484196</v>
      </c>
      <c r="H3638">
        <v>-0.49648321116141603</v>
      </c>
      <c r="I3638">
        <v>-29.506807956835001</v>
      </c>
      <c r="J3638">
        <v>0.21160465430505801</v>
      </c>
      <c r="K3638">
        <v>73.927245546915898</v>
      </c>
      <c r="L3638">
        <v>71.915363659152305</v>
      </c>
      <c r="M3638">
        <v>63.569097499901403</v>
      </c>
      <c r="N3638">
        <v>2.1391848504397202</v>
      </c>
      <c r="O3638">
        <v>52.697095435684602</v>
      </c>
      <c r="P3638">
        <v>75.705550329256795</v>
      </c>
      <c r="Q3638">
        <v>-8.1658713489079996E-3</v>
      </c>
    </row>
    <row r="3639" spans="1:17" hidden="1" x14ac:dyDescent="0.3">
      <c r="A3639" t="s">
        <v>7440</v>
      </c>
      <c r="B3639" t="s">
        <v>7441</v>
      </c>
      <c r="C3639" t="str">
        <f>IFERROR(VLOOKUP(Table1[[#This Row],[Ticker]],[1]!Table1[[Symbol]:[Industry]],2,FALSE),"-")</f>
        <v>-</v>
      </c>
      <c r="E3639">
        <v>33.119215199999999</v>
      </c>
      <c r="F3639">
        <v>1.65</v>
      </c>
      <c r="G3639">
        <v>-1.6529516275465299</v>
      </c>
      <c r="H3639">
        <v>22.853348059929601</v>
      </c>
      <c r="I3639">
        <v>-4.5007417667892398</v>
      </c>
      <c r="J3639">
        <v>-2.1611814680593199E-3</v>
      </c>
      <c r="K3639">
        <v>1.43663242143299</v>
      </c>
      <c r="L3639">
        <v>1.5626970109162199</v>
      </c>
      <c r="M3639">
        <v>68.687914960706706</v>
      </c>
      <c r="N3639">
        <v>1.6234176246233201</v>
      </c>
      <c r="O3639">
        <v>19.999999999999901</v>
      </c>
      <c r="P3639">
        <v>49.999999999999901</v>
      </c>
      <c r="Q3639">
        <v>-0.10500779939706199</v>
      </c>
    </row>
    <row r="3640" spans="1:17" hidden="1" x14ac:dyDescent="0.3">
      <c r="A3640" t="s">
        <v>7442</v>
      </c>
      <c r="B3640" t="s">
        <v>7443</v>
      </c>
      <c r="C3640" t="str">
        <f>IFERROR(VLOOKUP(Table1[[#This Row],[Ticker]],[1]!Table1[[Symbol]:[Industry]],2,FALSE),"-")</f>
        <v>-</v>
      </c>
      <c r="E3640">
        <v>33.094687258999997</v>
      </c>
      <c r="F3640">
        <v>63.81</v>
      </c>
      <c r="G3640">
        <v>-46.691430176860898</v>
      </c>
      <c r="H3640">
        <v>-1.3029804507470999</v>
      </c>
      <c r="I3640">
        <v>-31.930682843389601</v>
      </c>
      <c r="J3640">
        <v>-3.1912809073194</v>
      </c>
      <c r="K3640">
        <v>68.918945699994396</v>
      </c>
      <c r="M3640">
        <v>52.806926256595297</v>
      </c>
      <c r="O3640">
        <v>39.476571070365097</v>
      </c>
      <c r="P3640">
        <v>27.978339350180502</v>
      </c>
    </row>
    <row r="3641" spans="1:17" hidden="1" x14ac:dyDescent="0.3">
      <c r="A3641" t="s">
        <v>7444</v>
      </c>
      <c r="B3641" t="s">
        <v>7445</v>
      </c>
      <c r="C3641" t="str">
        <f>IFERROR(VLOOKUP(Table1[[#This Row],[Ticker]],[1]!Table1[[Symbol]:[Industry]],2,FALSE),"-")</f>
        <v>-</v>
      </c>
      <c r="E3641">
        <v>33.081024999999997</v>
      </c>
      <c r="F3641">
        <v>139.5</v>
      </c>
      <c r="G3641">
        <v>7.2073363004678797</v>
      </c>
      <c r="H3641">
        <v>1.22185670135325</v>
      </c>
      <c r="I3641">
        <v>31.394584105495099</v>
      </c>
      <c r="J3641">
        <v>-11.8616332311574</v>
      </c>
      <c r="K3641">
        <v>134.517738916902</v>
      </c>
      <c r="L3641">
        <v>112.42296439093801</v>
      </c>
      <c r="M3641">
        <v>51.519251175532098</v>
      </c>
      <c r="N3641">
        <v>0.46313686313686298</v>
      </c>
      <c r="O3641">
        <v>25.4480286738351</v>
      </c>
      <c r="P3641">
        <v>64.117647058823493</v>
      </c>
      <c r="Q3641">
        <v>0.150877577472837</v>
      </c>
    </row>
    <row r="3642" spans="1:17" hidden="1" x14ac:dyDescent="0.3">
      <c r="A3642" t="s">
        <v>7446</v>
      </c>
      <c r="B3642" t="s">
        <v>7447</v>
      </c>
      <c r="C3642" t="str">
        <f>IFERROR(VLOOKUP(Table1[[#This Row],[Ticker]],[1]!Table1[[Symbol]:[Industry]],2,FALSE),"-")</f>
        <v>-</v>
      </c>
      <c r="D3642" t="s">
        <v>92</v>
      </c>
      <c r="E3642">
        <v>33.071838616000001</v>
      </c>
      <c r="F3642">
        <v>64.2</v>
      </c>
      <c r="G3642">
        <v>62.171006863941102</v>
      </c>
      <c r="H3642">
        <v>-20.5565358345943</v>
      </c>
      <c r="I3642">
        <v>1.8970037409535001</v>
      </c>
      <c r="J3642">
        <v>-11.2164517766639</v>
      </c>
      <c r="K3642">
        <v>69.252303911192499</v>
      </c>
      <c r="L3642">
        <v>64.312592670401301</v>
      </c>
      <c r="M3642">
        <v>27.033729858901101</v>
      </c>
      <c r="N3642">
        <v>1.84104783576417</v>
      </c>
      <c r="O3642">
        <v>55.436137071650997</v>
      </c>
      <c r="P3642">
        <v>124.868651488616</v>
      </c>
      <c r="Q3642">
        <v>5.3142196774815999E-2</v>
      </c>
    </row>
    <row r="3643" spans="1:17" hidden="1" x14ac:dyDescent="0.3">
      <c r="A3643" t="s">
        <v>7448</v>
      </c>
      <c r="B3643" t="s">
        <v>7449</v>
      </c>
      <c r="C3643" t="str">
        <f>IFERROR(VLOOKUP(Table1[[#This Row],[Ticker]],[1]!Table1[[Symbol]:[Industry]],2,FALSE),"-")</f>
        <v>-</v>
      </c>
      <c r="D3643" t="s">
        <v>866</v>
      </c>
      <c r="E3643">
        <v>33.020704639999998</v>
      </c>
      <c r="F3643">
        <v>3.65</v>
      </c>
      <c r="G3643">
        <v>-100.713102003486</v>
      </c>
      <c r="H3643">
        <v>-4.4012451159233104</v>
      </c>
      <c r="I3643">
        <v>-68.9983316815092</v>
      </c>
      <c r="J3643">
        <v>-2.4866332311574801</v>
      </c>
      <c r="K3643">
        <v>5.0040450037801998</v>
      </c>
      <c r="L3643">
        <v>8.9001747075295992</v>
      </c>
      <c r="M3643">
        <v>54.138852486883501</v>
      </c>
      <c r="N3643">
        <v>0.55345531981759299</v>
      </c>
      <c r="O3643">
        <v>343.835616438356</v>
      </c>
      <c r="P3643">
        <v>22.073578595317699</v>
      </c>
      <c r="Q3643">
        <v>-0.15712831068681599</v>
      </c>
    </row>
    <row r="3644" spans="1:17" hidden="1" x14ac:dyDescent="0.3">
      <c r="A3644" t="s">
        <v>7450</v>
      </c>
      <c r="B3644" t="s">
        <v>7451</v>
      </c>
      <c r="C3644" t="str">
        <f>IFERROR(VLOOKUP(Table1[[#This Row],[Ticker]],[1]!Table1[[Symbol]:[Industry]],2,FALSE),"-")</f>
        <v>-</v>
      </c>
      <c r="E3644">
        <v>32.994071900000002</v>
      </c>
      <c r="F3644">
        <v>58.85</v>
      </c>
      <c r="G3644">
        <v>-26.304318219702498</v>
      </c>
      <c r="H3644">
        <v>4.1479223361659097</v>
      </c>
      <c r="I3644">
        <v>-11.2065919581506</v>
      </c>
      <c r="J3644">
        <v>-9.1322028514106499</v>
      </c>
      <c r="K3644">
        <v>59.166944053397899</v>
      </c>
      <c r="L3644">
        <v>58.108541396648597</v>
      </c>
      <c r="M3644">
        <v>35.8338762065124</v>
      </c>
      <c r="N3644">
        <v>0.81918187197272296</v>
      </c>
      <c r="O3644">
        <v>33.899745114698298</v>
      </c>
      <c r="P3644">
        <v>37.660818713450297</v>
      </c>
      <c r="Q3644">
        <v>-3.1026706371299999E-3</v>
      </c>
    </row>
    <row r="3645" spans="1:17" hidden="1" x14ac:dyDescent="0.3">
      <c r="A3645" t="s">
        <v>7452</v>
      </c>
      <c r="B3645" t="s">
        <v>7453</v>
      </c>
      <c r="C3645" t="str">
        <f>IFERROR(VLOOKUP(Table1[[#This Row],[Ticker]],[1]!Table1[[Symbol]:[Industry]],2,FALSE),"-")</f>
        <v>-</v>
      </c>
      <c r="E3645">
        <v>32.886483849999998</v>
      </c>
      <c r="F3645">
        <v>66.540000000000006</v>
      </c>
      <c r="G3645">
        <v>-40.405409695793999</v>
      </c>
      <c r="H3645">
        <v>-4.6248161831969599</v>
      </c>
      <c r="I3645">
        <v>-15.211347475770401</v>
      </c>
      <c r="J3645">
        <v>-2.4718184163426602</v>
      </c>
      <c r="K3645">
        <v>65.824711037679805</v>
      </c>
      <c r="L3645">
        <v>68.826193877790402</v>
      </c>
      <c r="M3645">
        <v>69.043405340303394</v>
      </c>
      <c r="N3645">
        <v>1.1117800521773999</v>
      </c>
      <c r="O3645">
        <v>48.752629996994202</v>
      </c>
      <c r="P3645">
        <v>33.08</v>
      </c>
      <c r="Q3645">
        <v>0.135567690085205</v>
      </c>
    </row>
    <row r="3646" spans="1:17" hidden="1" x14ac:dyDescent="0.3">
      <c r="A3646" t="s">
        <v>7454</v>
      </c>
      <c r="B3646" t="s">
        <v>7455</v>
      </c>
      <c r="C3646" t="str">
        <f>IFERROR(VLOOKUP(Table1[[#This Row],[Ticker]],[1]!Table1[[Symbol]:[Industry]],2,FALSE),"-")</f>
        <v>-</v>
      </c>
      <c r="D3646" t="s">
        <v>207</v>
      </c>
      <c r="E3646">
        <v>32.822400000000002</v>
      </c>
      <c r="F3646">
        <v>52</v>
      </c>
      <c r="G3646">
        <v>-7.6922213861463904</v>
      </c>
      <c r="H3646">
        <v>-15.8878311232878</v>
      </c>
      <c r="I3646">
        <v>-18.458580212526599</v>
      </c>
      <c r="J3646">
        <v>-0.52584891743199802</v>
      </c>
      <c r="K3646">
        <v>60.163538484353602</v>
      </c>
      <c r="L3646">
        <v>62.608517061284701</v>
      </c>
      <c r="M3646">
        <v>45.414095349117602</v>
      </c>
      <c r="N3646">
        <v>1.5265577119509699</v>
      </c>
      <c r="O3646">
        <v>95.461538461538396</v>
      </c>
      <c r="P3646">
        <v>40.540540540540498</v>
      </c>
      <c r="Q3646">
        <v>-6.1085726242125001E-2</v>
      </c>
    </row>
    <row r="3647" spans="1:17" hidden="1" x14ac:dyDescent="0.3">
      <c r="A3647" t="s">
        <v>7456</v>
      </c>
      <c r="B3647" t="s">
        <v>7457</v>
      </c>
      <c r="C3647" t="str">
        <f>IFERROR(VLOOKUP(Table1[[#This Row],[Ticker]],[1]!Table1[[Symbol]:[Industry]],2,FALSE),"-")</f>
        <v>-</v>
      </c>
      <c r="D3647" t="s">
        <v>659</v>
      </c>
      <c r="E3647">
        <v>32.82</v>
      </c>
      <c r="F3647">
        <v>5.51</v>
      </c>
      <c r="G3647">
        <v>-54.570429311426899</v>
      </c>
      <c r="H3647">
        <v>-11.4926905436519</v>
      </c>
      <c r="I3647">
        <v>-42.759285363084302</v>
      </c>
      <c r="J3647">
        <v>-5.1893359338601801</v>
      </c>
      <c r="K3647">
        <v>5.5950526310228703</v>
      </c>
      <c r="L3647">
        <v>6.8271772920251896</v>
      </c>
      <c r="M3647">
        <v>50.395878885834101</v>
      </c>
      <c r="N3647">
        <v>0.87939168841665505</v>
      </c>
      <c r="O3647">
        <v>116.51542649727701</v>
      </c>
      <c r="P3647">
        <v>21.098901098900999</v>
      </c>
      <c r="Q3647">
        <v>6.0431943775645001E-2</v>
      </c>
    </row>
    <row r="3648" spans="1:17" hidden="1" x14ac:dyDescent="0.3">
      <c r="A3648" t="s">
        <v>7458</v>
      </c>
      <c r="B3648" t="s">
        <v>7459</v>
      </c>
      <c r="C3648" t="str">
        <f>IFERROR(VLOOKUP(Table1[[#This Row],[Ticker]],[1]!Table1[[Symbol]:[Industry]],2,FALSE),"-")</f>
        <v>-</v>
      </c>
      <c r="D3648" t="s">
        <v>391</v>
      </c>
      <c r="E3648">
        <v>32.78</v>
      </c>
      <c r="F3648">
        <v>33.4</v>
      </c>
      <c r="G3648">
        <v>10.502232417394501</v>
      </c>
      <c r="H3648">
        <v>-2.4927483838971698</v>
      </c>
      <c r="I3648">
        <v>32.395284814963397</v>
      </c>
      <c r="J3648">
        <v>0.739173220455414</v>
      </c>
      <c r="K3648">
        <v>31.790204602320198</v>
      </c>
      <c r="L3648">
        <v>28.3573819490083</v>
      </c>
      <c r="M3648">
        <v>53.268163814283199</v>
      </c>
      <c r="N3648">
        <v>1.2230279448178201</v>
      </c>
      <c r="O3648">
        <v>24.2814371257485</v>
      </c>
      <c r="P3648">
        <v>81.521739130434796</v>
      </c>
      <c r="Q3648">
        <v>4.7075268536511998E-2</v>
      </c>
    </row>
    <row r="3649" spans="1:17" hidden="1" x14ac:dyDescent="0.3">
      <c r="A3649" t="s">
        <v>7460</v>
      </c>
      <c r="B3649" t="s">
        <v>7461</v>
      </c>
      <c r="C3649" t="str">
        <f>IFERROR(VLOOKUP(Table1[[#This Row],[Ticker]],[1]!Table1[[Symbol]:[Industry]],2,FALSE),"-")</f>
        <v>-</v>
      </c>
      <c r="E3649">
        <v>32.7012</v>
      </c>
      <c r="F3649">
        <v>76.31</v>
      </c>
      <c r="G3649">
        <v>65.5400308285938</v>
      </c>
      <c r="H3649">
        <v>-15.4679117825899</v>
      </c>
      <c r="I3649">
        <v>43.9918077665331</v>
      </c>
      <c r="J3649">
        <v>13.2043028758261</v>
      </c>
      <c r="K3649">
        <v>72.110635896949503</v>
      </c>
      <c r="L3649">
        <v>60.117298761567397</v>
      </c>
      <c r="M3649">
        <v>62.776804760162797</v>
      </c>
      <c r="N3649">
        <v>1.6673487284419699</v>
      </c>
      <c r="O3649">
        <v>22.801729786397502</v>
      </c>
      <c r="P3649">
        <v>163.13793103448199</v>
      </c>
      <c r="Q3649">
        <v>0.11357838889694</v>
      </c>
    </row>
    <row r="3650" spans="1:17" hidden="1" x14ac:dyDescent="0.3">
      <c r="A3650" t="s">
        <v>7462</v>
      </c>
      <c r="B3650" t="s">
        <v>7463</v>
      </c>
      <c r="C3650" t="str">
        <f>IFERROR(VLOOKUP(Table1[[#This Row],[Ticker]],[1]!Table1[[Symbol]:[Industry]],2,FALSE),"-")</f>
        <v>-</v>
      </c>
      <c r="D3650" t="s">
        <v>535</v>
      </c>
      <c r="E3650">
        <v>32.686184500000003</v>
      </c>
      <c r="F3650">
        <v>66.489999999999995</v>
      </c>
      <c r="G3650">
        <v>-43.616546873223299</v>
      </c>
      <c r="H3650">
        <v>-13.4649706061193</v>
      </c>
      <c r="I3650">
        <v>-17.145921261437099</v>
      </c>
      <c r="J3650">
        <v>-8.1903369348611896</v>
      </c>
      <c r="K3650">
        <v>65.641800211986293</v>
      </c>
      <c r="L3650">
        <v>68.310616426118102</v>
      </c>
      <c r="M3650">
        <v>41.288145500112101</v>
      </c>
      <c r="N3650">
        <v>1.76083288299714</v>
      </c>
      <c r="O3650">
        <v>40.382012332681597</v>
      </c>
      <c r="P3650">
        <v>21.888175985334499</v>
      </c>
      <c r="Q3650">
        <v>0.10936844889231299</v>
      </c>
    </row>
    <row r="3651" spans="1:17" hidden="1" x14ac:dyDescent="0.3">
      <c r="A3651" t="s">
        <v>7464</v>
      </c>
      <c r="B3651" t="s">
        <v>7465</v>
      </c>
      <c r="C3651" t="str">
        <f>IFERROR(VLOOKUP(Table1[[#This Row],[Ticker]],[1]!Table1[[Symbol]:[Industry]],2,FALSE),"-")</f>
        <v>-</v>
      </c>
      <c r="D3651" t="s">
        <v>613</v>
      </c>
      <c r="E3651">
        <v>32.590395768</v>
      </c>
      <c r="F3651">
        <v>83.73</v>
      </c>
      <c r="G3651">
        <v>9.6190460488815006</v>
      </c>
      <c r="H3651">
        <v>3.4478283379726302</v>
      </c>
      <c r="I3651">
        <v>3.1367582881536502</v>
      </c>
      <c r="J3651">
        <v>2.6089081701163899</v>
      </c>
      <c r="K3651">
        <v>79.426574440517399</v>
      </c>
      <c r="L3651">
        <v>77.029813751396503</v>
      </c>
      <c r="M3651">
        <v>64.600794083742002</v>
      </c>
      <c r="N3651">
        <v>1.26079760224254</v>
      </c>
      <c r="O3651">
        <v>39.722918906007301</v>
      </c>
      <c r="P3651">
        <v>39.433805162364699</v>
      </c>
      <c r="Q3651">
        <v>2.1396082773899001E-2</v>
      </c>
    </row>
    <row r="3652" spans="1:17" hidden="1" x14ac:dyDescent="0.3">
      <c r="A3652" t="s">
        <v>7466</v>
      </c>
      <c r="B3652" t="s">
        <v>7467</v>
      </c>
      <c r="C3652" t="str">
        <f>IFERROR(VLOOKUP(Table1[[#This Row],[Ticker]],[1]!Table1[[Symbol]:[Industry]],2,FALSE),"-")</f>
        <v>-</v>
      </c>
      <c r="D3652" t="s">
        <v>613</v>
      </c>
      <c r="E3652">
        <v>32.489759274000001</v>
      </c>
      <c r="F3652">
        <v>1.0900000000000001</v>
      </c>
      <c r="G3652">
        <v>2.5221921141606898</v>
      </c>
      <c r="H3652">
        <v>0.55113583645762398</v>
      </c>
      <c r="I3652">
        <v>-11.861445579105901</v>
      </c>
      <c r="J3652">
        <v>5.1324143878901101</v>
      </c>
      <c r="K3652">
        <v>1.08230837865174</v>
      </c>
      <c r="L3652">
        <v>1.11458715113205</v>
      </c>
      <c r="M3652">
        <v>77.309264447144102</v>
      </c>
      <c r="N3652">
        <v>1.5525117078128301</v>
      </c>
      <c r="O3652">
        <v>92.660550458715505</v>
      </c>
      <c r="P3652">
        <v>36.25</v>
      </c>
      <c r="Q3652">
        <v>2.3146020026499001E-2</v>
      </c>
    </row>
    <row r="3653" spans="1:17" hidden="1" x14ac:dyDescent="0.3">
      <c r="A3653" t="s">
        <v>7468</v>
      </c>
      <c r="B3653" t="s">
        <v>7469</v>
      </c>
      <c r="C3653" t="str">
        <f>IFERROR(VLOOKUP(Table1[[#This Row],[Ticker]],[1]!Table1[[Symbol]:[Industry]],2,FALSE),"-")</f>
        <v>-</v>
      </c>
      <c r="D3653" t="s">
        <v>1514</v>
      </c>
      <c r="E3653">
        <v>32.453799519999997</v>
      </c>
      <c r="F3653">
        <v>2.5099999999999998</v>
      </c>
      <c r="G3653">
        <v>-16.5826672208776</v>
      </c>
      <c r="H3653">
        <v>-21.584040814847999</v>
      </c>
      <c r="I3653">
        <v>-42.185231382343801</v>
      </c>
      <c r="J3653">
        <v>-2.4866332311574801</v>
      </c>
      <c r="K3653">
        <v>3.3525997125498801</v>
      </c>
      <c r="L3653">
        <v>3.2380355412713002</v>
      </c>
      <c r="M3653">
        <v>2.6212190388144401</v>
      </c>
      <c r="N3653">
        <v>1.2620404680010799</v>
      </c>
      <c r="O3653">
        <v>83.2669322709163</v>
      </c>
      <c r="P3653">
        <v>47.647058823529399</v>
      </c>
      <c r="Q3653">
        <v>-4.1345248860760004E-3</v>
      </c>
    </row>
    <row r="3654" spans="1:17" hidden="1" x14ac:dyDescent="0.3">
      <c r="A3654" t="s">
        <v>7470</v>
      </c>
      <c r="B3654" t="s">
        <v>7471</v>
      </c>
      <c r="C3654" t="str">
        <f>IFERROR(VLOOKUP(Table1[[#This Row],[Ticker]],[1]!Table1[[Symbol]:[Industry]],2,FALSE),"-")</f>
        <v>-</v>
      </c>
      <c r="D3654" t="s">
        <v>140</v>
      </c>
      <c r="E3654">
        <v>32.428080827999999</v>
      </c>
      <c r="F3654">
        <v>62.93</v>
      </c>
      <c r="G3654">
        <v>43.226495311949797</v>
      </c>
      <c r="H3654">
        <v>7.5404670880839797</v>
      </c>
      <c r="I3654">
        <v>16.824295076177801</v>
      </c>
      <c r="J3654">
        <v>16.230347900917899</v>
      </c>
      <c r="K3654">
        <v>52.848012145779698</v>
      </c>
      <c r="L3654">
        <v>49.487059653760198</v>
      </c>
      <c r="M3654">
        <v>70.0368810085793</v>
      </c>
      <c r="N3654">
        <v>4.4871382035957303</v>
      </c>
      <c r="O3654">
        <v>18.544414428730299</v>
      </c>
      <c r="P3654">
        <v>101.698717948717</v>
      </c>
      <c r="Q3654">
        <v>3.7532005093766002E-2</v>
      </c>
    </row>
    <row r="3655" spans="1:17" hidden="1" x14ac:dyDescent="0.3">
      <c r="A3655" t="s">
        <v>7472</v>
      </c>
      <c r="B3655" t="s">
        <v>7473</v>
      </c>
      <c r="C3655" t="str">
        <f>IFERROR(VLOOKUP(Table1[[#This Row],[Ticker]],[1]!Table1[[Symbol]:[Industry]],2,FALSE),"-")</f>
        <v>-</v>
      </c>
      <c r="D3655" t="s">
        <v>302</v>
      </c>
      <c r="E3655">
        <v>32.353881999999999</v>
      </c>
      <c r="F3655">
        <v>60.28</v>
      </c>
      <c r="G3655">
        <v>-32.414850958756404</v>
      </c>
      <c r="H3655">
        <v>8.6780559593454907</v>
      </c>
      <c r="I3655">
        <v>-49.126713644374</v>
      </c>
      <c r="J3655">
        <v>2.50605147988859</v>
      </c>
      <c r="K3655">
        <v>73.916081039654401</v>
      </c>
      <c r="L3655">
        <v>95.744336641039695</v>
      </c>
      <c r="M3655">
        <v>8.1486498722270997E-2</v>
      </c>
      <c r="N3655">
        <v>1.0705445544554399</v>
      </c>
      <c r="O3655">
        <v>61.745189117451801</v>
      </c>
      <c r="P3655">
        <v>21.728594507269701</v>
      </c>
      <c r="Q3655">
        <v>2.734758657463E-2</v>
      </c>
    </row>
    <row r="3656" spans="1:17" hidden="1" x14ac:dyDescent="0.3">
      <c r="A3656" t="s">
        <v>7474</v>
      </c>
      <c r="B3656" t="s">
        <v>7475</v>
      </c>
      <c r="C3656" t="str">
        <f>IFERROR(VLOOKUP(Table1[[#This Row],[Ticker]],[1]!Table1[[Symbol]:[Industry]],2,FALSE),"-")</f>
        <v>-</v>
      </c>
      <c r="E3656">
        <v>32.276044800000001</v>
      </c>
      <c r="F3656">
        <v>126.5</v>
      </c>
      <c r="G3656">
        <v>45.603257693155001</v>
      </c>
      <c r="H3656">
        <v>2.45675837826309</v>
      </c>
      <c r="I3656">
        <v>98.936478912198297</v>
      </c>
      <c r="J3656">
        <v>6.7025559580316996</v>
      </c>
      <c r="K3656">
        <v>103.083010445299</v>
      </c>
      <c r="L3656">
        <v>80.9490517407136</v>
      </c>
      <c r="M3656">
        <v>68.558805774853397</v>
      </c>
      <c r="N3656">
        <v>1.3375796178343899</v>
      </c>
      <c r="O3656">
        <v>0.35573122529644002</v>
      </c>
      <c r="P3656">
        <v>152.99999999999901</v>
      </c>
    </row>
    <row r="3657" spans="1:17" hidden="1" x14ac:dyDescent="0.3">
      <c r="A3657" t="s">
        <v>7476</v>
      </c>
      <c r="B3657" t="s">
        <v>7477</v>
      </c>
      <c r="C3657" t="str">
        <f>IFERROR(VLOOKUP(Table1[[#This Row],[Ticker]],[1]!Table1[[Symbol]:[Industry]],2,FALSE),"-")</f>
        <v>-</v>
      </c>
      <c r="E3657">
        <v>32.240823779999999</v>
      </c>
      <c r="F3657">
        <v>8.1</v>
      </c>
      <c r="G3657">
        <v>96.814370523986099</v>
      </c>
      <c r="H3657">
        <v>-22.692911782589899</v>
      </c>
      <c r="I3657">
        <v>-29.134172851833199</v>
      </c>
      <c r="J3657">
        <v>-11.983839935068101</v>
      </c>
      <c r="K3657">
        <v>8.9854213861085004</v>
      </c>
      <c r="L3657">
        <v>8.1538794504081693</v>
      </c>
      <c r="M3657">
        <v>35.2026883188081</v>
      </c>
      <c r="N3657">
        <v>0.74106853509105597</v>
      </c>
      <c r="O3657">
        <v>41.975308641975303</v>
      </c>
      <c r="P3657">
        <v>160.45016077170399</v>
      </c>
      <c r="Q3657">
        <v>6.1780554256737001E-2</v>
      </c>
    </row>
    <row r="3658" spans="1:17" hidden="1" x14ac:dyDescent="0.3">
      <c r="A3658" t="s">
        <v>7478</v>
      </c>
      <c r="B3658" t="s">
        <v>7479</v>
      </c>
      <c r="C3658" t="str">
        <f>IFERROR(VLOOKUP(Table1[[#This Row],[Ticker]],[1]!Table1[[Symbol]:[Industry]],2,FALSE),"-")</f>
        <v>-</v>
      </c>
      <c r="E3658">
        <v>32.19598165</v>
      </c>
      <c r="F3658">
        <v>53.04</v>
      </c>
      <c r="G3658">
        <v>-71.234876859690104</v>
      </c>
      <c r="H3658">
        <v>-18.982875526821999</v>
      </c>
      <c r="I3658">
        <v>-35.472064361206101</v>
      </c>
      <c r="J3658">
        <v>-8.3016112047257593</v>
      </c>
      <c r="K3658">
        <v>56.797431842076797</v>
      </c>
      <c r="L3658">
        <v>65.447520630796603</v>
      </c>
      <c r="M3658">
        <v>39.558753888646002</v>
      </c>
      <c r="N3658">
        <v>0.56125824999102503</v>
      </c>
      <c r="O3658">
        <v>99.849170437405704</v>
      </c>
      <c r="P3658">
        <v>25.479063165365499</v>
      </c>
      <c r="Q3658">
        <v>5.1388449122109998E-2</v>
      </c>
    </row>
    <row r="3659" spans="1:17" hidden="1" x14ac:dyDescent="0.3">
      <c r="A3659" t="s">
        <v>7480</v>
      </c>
      <c r="B3659" t="s">
        <v>7481</v>
      </c>
      <c r="C3659" t="str">
        <f>IFERROR(VLOOKUP(Table1[[#This Row],[Ticker]],[1]!Table1[[Symbol]:[Industry]],2,FALSE),"-")</f>
        <v>-</v>
      </c>
      <c r="D3659" t="s">
        <v>391</v>
      </c>
      <c r="E3659">
        <v>32.116700000000002</v>
      </c>
      <c r="F3659">
        <v>3.07</v>
      </c>
      <c r="G3659">
        <v>-24.057472864413501</v>
      </c>
      <c r="H3659">
        <v>-12.4138237322755</v>
      </c>
      <c r="I3659">
        <v>22.5259061995501</v>
      </c>
      <c r="J3659">
        <v>-11.2745120190362</v>
      </c>
      <c r="K3659">
        <v>3.09102781066579</v>
      </c>
      <c r="L3659">
        <v>2.7836753926118298</v>
      </c>
      <c r="M3659">
        <v>24.848082984940699</v>
      </c>
      <c r="N3659">
        <v>0.18713051061182001</v>
      </c>
      <c r="O3659">
        <v>46.579804560260499</v>
      </c>
      <c r="P3659">
        <v>78.488372093023202</v>
      </c>
      <c r="Q3659">
        <v>2.0937193999127E-2</v>
      </c>
    </row>
    <row r="3660" spans="1:17" hidden="1" x14ac:dyDescent="0.3">
      <c r="A3660" t="s">
        <v>7482</v>
      </c>
      <c r="B3660" t="s">
        <v>7483</v>
      </c>
      <c r="C3660" t="str">
        <f>IFERROR(VLOOKUP(Table1[[#This Row],[Ticker]],[1]!Table1[[Symbol]:[Industry]],2,FALSE),"-")</f>
        <v>-</v>
      </c>
      <c r="D3660" t="s">
        <v>613</v>
      </c>
      <c r="E3660">
        <v>31.9827189999999</v>
      </c>
      <c r="F3660">
        <v>7.6</v>
      </c>
      <c r="G3660">
        <v>-5.5931859894901201</v>
      </c>
      <c r="H3660">
        <v>-1.87035303188851</v>
      </c>
      <c r="I3660">
        <v>-12.2495918825592</v>
      </c>
      <c r="J3660">
        <v>1.0670674632677399</v>
      </c>
      <c r="K3660">
        <v>10.0372087729983</v>
      </c>
      <c r="L3660">
        <v>10.066633630706701</v>
      </c>
      <c r="M3660">
        <v>25.7607462659657</v>
      </c>
      <c r="N3660">
        <v>1</v>
      </c>
      <c r="Q3660">
        <v>-9.4079221239847993E-2</v>
      </c>
    </row>
    <row r="3661" spans="1:17" hidden="1" x14ac:dyDescent="0.3">
      <c r="A3661" t="s">
        <v>7484</v>
      </c>
      <c r="B3661" t="s">
        <v>7485</v>
      </c>
      <c r="C3661" t="str">
        <f>IFERROR(VLOOKUP(Table1[[#This Row],[Ticker]],[1]!Table1[[Symbol]:[Industry]],2,FALSE),"-")</f>
        <v>-</v>
      </c>
      <c r="D3661" t="s">
        <v>705</v>
      </c>
      <c r="E3661">
        <v>31.948726656000002</v>
      </c>
      <c r="F3661">
        <v>310.8</v>
      </c>
      <c r="G3661">
        <v>10.2888218301894</v>
      </c>
      <c r="H3661">
        <v>-3.85056667335297</v>
      </c>
      <c r="I3661">
        <v>2.24282324454227</v>
      </c>
      <c r="J3661">
        <v>-0.61548367027140205</v>
      </c>
      <c r="K3661">
        <v>298.20847955299098</v>
      </c>
      <c r="L3661">
        <v>274.93957241894202</v>
      </c>
      <c r="M3661">
        <v>50.554369654686603</v>
      </c>
      <c r="N3661">
        <v>0.375275098600519</v>
      </c>
      <c r="O3661">
        <v>0.45366795366794599</v>
      </c>
      <c r="P3661">
        <v>37.6622226159365</v>
      </c>
    </row>
    <row r="3662" spans="1:17" hidden="1" x14ac:dyDescent="0.3">
      <c r="A3662" t="s">
        <v>7486</v>
      </c>
      <c r="B3662" t="s">
        <v>7487</v>
      </c>
      <c r="C3662" t="str">
        <f>IFERROR(VLOOKUP(Table1[[#This Row],[Ticker]],[1]!Table1[[Symbol]:[Industry]],2,FALSE),"-")</f>
        <v>-</v>
      </c>
      <c r="D3662" t="s">
        <v>129</v>
      </c>
      <c r="E3662">
        <v>31.831240648000001</v>
      </c>
      <c r="F3662">
        <v>3.63</v>
      </c>
      <c r="G3662">
        <v>-5.7131020034863704</v>
      </c>
      <c r="H3662">
        <v>-17.685195733207198</v>
      </c>
      <c r="I3662">
        <v>-8.6988335432544694</v>
      </c>
      <c r="J3662">
        <v>-8.4606592051834593</v>
      </c>
      <c r="K3662">
        <v>3.7344582037951501</v>
      </c>
      <c r="L3662">
        <v>3.85659277439908</v>
      </c>
      <c r="M3662">
        <v>39.6821509214871</v>
      </c>
      <c r="N3662">
        <v>1.15138158389872</v>
      </c>
      <c r="O3662">
        <v>76.308539944903501</v>
      </c>
      <c r="P3662">
        <v>34.4444444444444</v>
      </c>
      <c r="Q3662">
        <v>9.4077439854952996E-2</v>
      </c>
    </row>
    <row r="3663" spans="1:17" hidden="1" x14ac:dyDescent="0.3">
      <c r="A3663" t="s">
        <v>7488</v>
      </c>
      <c r="B3663" t="s">
        <v>7489</v>
      </c>
      <c r="C3663" t="str">
        <f>IFERROR(VLOOKUP(Table1[[#This Row],[Ticker]],[1]!Table1[[Symbol]:[Industry]],2,FALSE),"-")</f>
        <v>-</v>
      </c>
      <c r="D3663" t="s">
        <v>613</v>
      </c>
      <c r="E3663">
        <v>31.7925</v>
      </c>
      <c r="F3663">
        <v>207.35</v>
      </c>
      <c r="G3663">
        <v>23.0315177956527</v>
      </c>
      <c r="H3663">
        <v>-14.172078449256601</v>
      </c>
      <c r="I3663">
        <v>-28.947213281840199</v>
      </c>
      <c r="J3663">
        <v>-3.8798220856466501</v>
      </c>
      <c r="K3663">
        <v>239.64806947423301</v>
      </c>
      <c r="L3663">
        <v>230.18377412402501</v>
      </c>
      <c r="M3663">
        <v>30.1041533895926</v>
      </c>
      <c r="N3663">
        <v>1.6675509580393899</v>
      </c>
      <c r="O3663">
        <v>70.460573908849696</v>
      </c>
      <c r="P3663">
        <v>72.003318125259199</v>
      </c>
      <c r="Q3663">
        <v>8.6459405799079E-2</v>
      </c>
    </row>
    <row r="3664" spans="1:17" hidden="1" x14ac:dyDescent="0.3">
      <c r="A3664" t="s">
        <v>7490</v>
      </c>
      <c r="B3664" t="s">
        <v>7491</v>
      </c>
      <c r="C3664" t="str">
        <f>IFERROR(VLOOKUP(Table1[[#This Row],[Ticker]],[1]!Table1[[Symbol]:[Industry]],2,FALSE),"-")</f>
        <v>-</v>
      </c>
      <c r="E3664">
        <v>31.7437088</v>
      </c>
      <c r="F3664">
        <v>60.62</v>
      </c>
      <c r="G3664">
        <v>37.2877046649728</v>
      </c>
      <c r="H3664">
        <v>-7.1002428527483898</v>
      </c>
      <c r="I3664">
        <v>9.8286774080881703</v>
      </c>
      <c r="J3664">
        <v>-8.1176419294636002</v>
      </c>
      <c r="K3664">
        <v>66.003241267657998</v>
      </c>
      <c r="L3664">
        <v>58.779166374906303</v>
      </c>
      <c r="M3664">
        <v>36.7344901234706</v>
      </c>
      <c r="N3664">
        <v>0.557802908506284</v>
      </c>
      <c r="O3664">
        <v>61.217419993401499</v>
      </c>
      <c r="P3664">
        <v>81.769115442278803</v>
      </c>
      <c r="Q3664">
        <v>7.3973564419917995E-2</v>
      </c>
    </row>
    <row r="3665" spans="1:17" hidden="1" x14ac:dyDescent="0.3">
      <c r="A3665" t="s">
        <v>7492</v>
      </c>
      <c r="B3665" t="s">
        <v>7493</v>
      </c>
      <c r="C3665" t="str">
        <f>IFERROR(VLOOKUP(Table1[[#This Row],[Ticker]],[1]!Table1[[Symbol]:[Industry]],2,FALSE),"-")</f>
        <v>-</v>
      </c>
      <c r="D3665" t="s">
        <v>705</v>
      </c>
      <c r="E3665">
        <v>31.730069843999999</v>
      </c>
      <c r="F3665">
        <v>222.5</v>
      </c>
      <c r="G3665">
        <v>8.9476738846695305</v>
      </c>
      <c r="H3665">
        <v>-0.85469422349687996</v>
      </c>
      <c r="I3665">
        <v>2.6724027602780902</v>
      </c>
      <c r="J3665">
        <v>-1.2544493231114999</v>
      </c>
      <c r="K3665">
        <v>210.91219269623301</v>
      </c>
      <c r="L3665">
        <v>194.44183050335101</v>
      </c>
      <c r="M3665">
        <v>48.807085432446698</v>
      </c>
      <c r="N3665">
        <v>1.2026883445385499</v>
      </c>
      <c r="O3665">
        <v>0.85393258426966701</v>
      </c>
      <c r="P3665">
        <v>43.446586293598003</v>
      </c>
      <c r="Q3665">
        <v>5.0860317588420001E-3</v>
      </c>
    </row>
    <row r="3666" spans="1:17" hidden="1" x14ac:dyDescent="0.3">
      <c r="A3666" t="s">
        <v>7494</v>
      </c>
      <c r="B3666" t="s">
        <v>7495</v>
      </c>
      <c r="C3666" t="str">
        <f>IFERROR(VLOOKUP(Table1[[#This Row],[Ticker]],[1]!Table1[[Symbol]:[Industry]],2,FALSE),"-")</f>
        <v>-</v>
      </c>
      <c r="D3666" t="s">
        <v>613</v>
      </c>
      <c r="E3666">
        <v>31.6560825</v>
      </c>
      <c r="F3666">
        <v>166.75</v>
      </c>
      <c r="G3666">
        <v>-10.514483696059701</v>
      </c>
      <c r="H3666">
        <v>-10.290803348855</v>
      </c>
      <c r="I3666">
        <v>0.21431199665162701</v>
      </c>
      <c r="J3666">
        <v>-3.9283510225685201</v>
      </c>
      <c r="K3666">
        <v>169.295059632457</v>
      </c>
      <c r="L3666">
        <v>162.955728526462</v>
      </c>
      <c r="M3666">
        <v>39.9608327563746</v>
      </c>
      <c r="N3666">
        <v>0.78035030599017197</v>
      </c>
      <c r="O3666">
        <v>31.034482758620602</v>
      </c>
      <c r="P3666">
        <v>31.402679275019601</v>
      </c>
      <c r="Q3666">
        <v>4.0112697253800997E-2</v>
      </c>
    </row>
    <row r="3667" spans="1:17" hidden="1" x14ac:dyDescent="0.3">
      <c r="A3667" t="s">
        <v>7496</v>
      </c>
      <c r="B3667" t="s">
        <v>7497</v>
      </c>
      <c r="C3667" t="str">
        <f>IFERROR(VLOOKUP(Table1[[#This Row],[Ticker]],[1]!Table1[[Symbol]:[Industry]],2,FALSE),"-")</f>
        <v>-</v>
      </c>
      <c r="E3667">
        <v>31.64</v>
      </c>
      <c r="F3667">
        <v>40.74</v>
      </c>
      <c r="G3667">
        <v>-23.8885581394523</v>
      </c>
      <c r="H3667">
        <v>1.2157915200629701</v>
      </c>
      <c r="I3667">
        <v>-25.0935559345039</v>
      </c>
      <c r="J3667">
        <v>-6.4251538843755496</v>
      </c>
      <c r="K3667">
        <v>42.1377459580291</v>
      </c>
      <c r="L3667">
        <v>44.168104118197498</v>
      </c>
      <c r="M3667">
        <v>42.8831738365257</v>
      </c>
      <c r="N3667">
        <v>0.88546083019320698</v>
      </c>
      <c r="O3667">
        <v>44.084437898870803</v>
      </c>
      <c r="P3667">
        <v>13.1666666666666</v>
      </c>
      <c r="Q3667">
        <v>3.4980799406958002E-2</v>
      </c>
    </row>
    <row r="3668" spans="1:17" hidden="1" x14ac:dyDescent="0.3">
      <c r="A3668" t="s">
        <v>7498</v>
      </c>
      <c r="B3668" t="s">
        <v>7499</v>
      </c>
      <c r="C3668" t="str">
        <f>IFERROR(VLOOKUP(Table1[[#This Row],[Ticker]],[1]!Table1[[Symbol]:[Industry]],2,FALSE),"-")</f>
        <v>-</v>
      </c>
      <c r="E3668">
        <v>31.605599999999999</v>
      </c>
      <c r="F3668">
        <v>10.62</v>
      </c>
      <c r="G3668">
        <v>-38.735215025599402</v>
      </c>
      <c r="H3668">
        <v>-33.018204180250699</v>
      </c>
      <c r="I3668">
        <v>-39.340756558079697</v>
      </c>
      <c r="J3668">
        <v>-7.1005692010256398</v>
      </c>
      <c r="K3668">
        <v>11.4677211558396</v>
      </c>
      <c r="M3668">
        <v>17.9490209553305</v>
      </c>
      <c r="N3668">
        <v>0.20891432898750201</v>
      </c>
      <c r="O3668">
        <v>46.610169491525397</v>
      </c>
      <c r="P3668">
        <v>15.309446254071601</v>
      </c>
    </row>
    <row r="3669" spans="1:17" hidden="1" x14ac:dyDescent="0.3">
      <c r="A3669" t="s">
        <v>7500</v>
      </c>
      <c r="B3669" t="s">
        <v>7501</v>
      </c>
      <c r="C3669" t="str">
        <f>IFERROR(VLOOKUP(Table1[[#This Row],[Ticker]],[1]!Table1[[Symbol]:[Industry]],2,FALSE),"-")</f>
        <v>-</v>
      </c>
      <c r="E3669">
        <v>31.574400000000001</v>
      </c>
      <c r="F3669">
        <v>46</v>
      </c>
      <c r="G3669">
        <v>-66.065799098922</v>
      </c>
      <c r="H3669">
        <v>-15.067911782589899</v>
      </c>
      <c r="I3669">
        <v>-55.590698634391003</v>
      </c>
      <c r="J3669">
        <v>-2.4866332311574801</v>
      </c>
      <c r="K3669">
        <v>49.945218851700503</v>
      </c>
      <c r="M3669">
        <v>42.005661117945102</v>
      </c>
      <c r="N3669">
        <v>0.67636363636363594</v>
      </c>
      <c r="O3669">
        <v>93.565217391304301</v>
      </c>
      <c r="P3669">
        <v>6.3583815028901602</v>
      </c>
    </row>
    <row r="3670" spans="1:17" hidden="1" x14ac:dyDescent="0.3">
      <c r="A3670" t="s">
        <v>7502</v>
      </c>
      <c r="B3670" t="s">
        <v>7503</v>
      </c>
      <c r="C3670" t="str">
        <f>IFERROR(VLOOKUP(Table1[[#This Row],[Ticker]],[1]!Table1[[Symbol]:[Industry]],2,FALSE),"-")</f>
        <v>-</v>
      </c>
      <c r="E3670">
        <v>31.561955300000001</v>
      </c>
      <c r="F3670">
        <v>64.099999999999994</v>
      </c>
      <c r="G3670">
        <v>43.148857954363898</v>
      </c>
      <c r="H3670">
        <v>-5.7777873777366402</v>
      </c>
      <c r="I3670">
        <v>9.9910415564000399</v>
      </c>
      <c r="J3670">
        <v>-8.2588864101830506</v>
      </c>
      <c r="K3670">
        <v>63.156786091341203</v>
      </c>
      <c r="L3670">
        <v>54.259980556827998</v>
      </c>
      <c r="M3670">
        <v>52.647139615518199</v>
      </c>
      <c r="N3670">
        <v>0.36435661955466297</v>
      </c>
      <c r="O3670">
        <v>22.464898595943801</v>
      </c>
      <c r="P3670">
        <v>95.426829268292593</v>
      </c>
      <c r="Q3670">
        <v>8.9433252376452999E-2</v>
      </c>
    </row>
    <row r="3671" spans="1:17" hidden="1" x14ac:dyDescent="0.3">
      <c r="A3671" t="s">
        <v>7504</v>
      </c>
      <c r="B3671" t="s">
        <v>7505</v>
      </c>
      <c r="C3671" t="str">
        <f>IFERROR(VLOOKUP(Table1[[#This Row],[Ticker]],[1]!Table1[[Symbol]:[Industry]],2,FALSE),"-")</f>
        <v>-</v>
      </c>
      <c r="D3671" t="s">
        <v>391</v>
      </c>
      <c r="E3671">
        <v>31.544367000000001</v>
      </c>
      <c r="F3671">
        <v>63.55</v>
      </c>
      <c r="G3671">
        <v>-58.106719024762903</v>
      </c>
      <c r="H3671">
        <v>-6.38457844925665</v>
      </c>
      <c r="I3671">
        <v>2.81420458526601</v>
      </c>
      <c r="J3671">
        <v>-3.9385092507333401</v>
      </c>
      <c r="K3671">
        <v>62.4505117687441</v>
      </c>
      <c r="L3671">
        <v>64.323523135273206</v>
      </c>
      <c r="M3671">
        <v>38.189669740615997</v>
      </c>
      <c r="N3671">
        <v>2.57448802034533</v>
      </c>
      <c r="O3671">
        <v>48.544453186467301</v>
      </c>
      <c r="P3671">
        <v>21.2786259541984</v>
      </c>
    </row>
    <row r="3672" spans="1:17" hidden="1" x14ac:dyDescent="0.3">
      <c r="A3672" t="s">
        <v>7506</v>
      </c>
      <c r="B3672" t="s">
        <v>7507</v>
      </c>
      <c r="C3672" t="str">
        <f>IFERROR(VLOOKUP(Table1[[#This Row],[Ticker]],[1]!Table1[[Symbol]:[Industry]],2,FALSE),"-")</f>
        <v>-</v>
      </c>
      <c r="E3672">
        <v>31.526136304000001</v>
      </c>
      <c r="F3672">
        <v>43.14</v>
      </c>
      <c r="G3672">
        <v>-34.411514701899002</v>
      </c>
      <c r="H3672">
        <v>24.33208821741</v>
      </c>
      <c r="I3672">
        <v>-19.650767368427701</v>
      </c>
      <c r="J3672">
        <v>-15.1196119545617</v>
      </c>
      <c r="O3672">
        <v>39.754288363467701</v>
      </c>
      <c r="P3672">
        <v>2.3487544483985698</v>
      </c>
    </row>
    <row r="3673" spans="1:17" hidden="1" x14ac:dyDescent="0.3">
      <c r="A3673" t="s">
        <v>7508</v>
      </c>
      <c r="B3673" t="s">
        <v>7509</v>
      </c>
      <c r="C3673" t="str">
        <f>IFERROR(VLOOKUP(Table1[[#This Row],[Ticker]],[1]!Table1[[Symbol]:[Industry]],2,FALSE),"-")</f>
        <v>-</v>
      </c>
      <c r="D3673" t="s">
        <v>705</v>
      </c>
      <c r="E3673">
        <v>31.504857428999902</v>
      </c>
      <c r="F3673">
        <v>246.18</v>
      </c>
      <c r="G3673">
        <v>-2.0510170939683499E-2</v>
      </c>
      <c r="H3673">
        <v>0.20481549013729</v>
      </c>
      <c r="I3673">
        <v>0.52201591502390499</v>
      </c>
      <c r="J3673">
        <v>1.44557581876736</v>
      </c>
      <c r="K3673">
        <v>235.14249713927401</v>
      </c>
      <c r="L3673">
        <v>220.11702921433499</v>
      </c>
      <c r="M3673">
        <v>51.891311594454301</v>
      </c>
      <c r="N3673">
        <v>0.86816811312263598</v>
      </c>
      <c r="O3673">
        <v>12.519294824924801</v>
      </c>
      <c r="P3673">
        <v>29.262273562614801</v>
      </c>
      <c r="Q3673">
        <v>1.5187022887975E-2</v>
      </c>
    </row>
    <row r="3674" spans="1:17" hidden="1" x14ac:dyDescent="0.3">
      <c r="A3674" t="s">
        <v>7510</v>
      </c>
      <c r="B3674" t="s">
        <v>7511</v>
      </c>
      <c r="C3674" t="str">
        <f>IFERROR(VLOOKUP(Table1[[#This Row],[Ticker]],[1]!Table1[[Symbol]:[Industry]],2,FALSE),"-")</f>
        <v>-</v>
      </c>
      <c r="D3674" t="s">
        <v>1489</v>
      </c>
      <c r="E3674">
        <v>31.495305160000001</v>
      </c>
      <c r="F3674">
        <v>20.9</v>
      </c>
      <c r="G3674">
        <v>30.257047250244899</v>
      </c>
      <c r="H3674">
        <v>-16.591721306399499</v>
      </c>
      <c r="I3674">
        <v>-7.2302703027693802</v>
      </c>
      <c r="J3674">
        <v>-3.6686663280841998</v>
      </c>
      <c r="K3674">
        <v>20.928515995743499</v>
      </c>
      <c r="L3674">
        <v>19.8727938767213</v>
      </c>
      <c r="M3674">
        <v>49.6748206255171</v>
      </c>
      <c r="N3674">
        <v>1.10932475884244</v>
      </c>
      <c r="O3674">
        <v>46.4114832535885</v>
      </c>
      <c r="P3674">
        <v>60.153256704980798</v>
      </c>
    </row>
    <row r="3675" spans="1:17" hidden="1" x14ac:dyDescent="0.3">
      <c r="A3675" t="s">
        <v>7512</v>
      </c>
      <c r="B3675" t="s">
        <v>7513</v>
      </c>
      <c r="C3675" t="str">
        <f>IFERROR(VLOOKUP(Table1[[#This Row],[Ticker]],[1]!Table1[[Symbol]:[Industry]],2,FALSE),"-")</f>
        <v>-</v>
      </c>
      <c r="D3675" t="s">
        <v>391</v>
      </c>
      <c r="E3675">
        <v>31.428000000000001</v>
      </c>
      <c r="F3675">
        <v>56.33</v>
      </c>
      <c r="G3675">
        <v>44.314063707349703</v>
      </c>
      <c r="H3675">
        <v>-8.0883199458552699</v>
      </c>
      <c r="I3675">
        <v>43.3764124532726</v>
      </c>
      <c r="J3675">
        <v>4.0482377188699603</v>
      </c>
      <c r="K3675">
        <v>54.926968469971001</v>
      </c>
      <c r="L3675">
        <v>42.749235832561801</v>
      </c>
      <c r="M3675">
        <v>56.835017995697299</v>
      </c>
      <c r="N3675">
        <v>0.56973930714762</v>
      </c>
      <c r="O3675">
        <v>50.932007811113003</v>
      </c>
      <c r="P3675">
        <v>174.24537487828599</v>
      </c>
      <c r="Q3675">
        <v>0.201374952149555</v>
      </c>
    </row>
    <row r="3676" spans="1:17" hidden="1" x14ac:dyDescent="0.3">
      <c r="A3676" t="s">
        <v>7514</v>
      </c>
      <c r="B3676" t="s">
        <v>7515</v>
      </c>
      <c r="C3676" t="str">
        <f>IFERROR(VLOOKUP(Table1[[#This Row],[Ticker]],[1]!Table1[[Symbol]:[Industry]],2,FALSE),"-")</f>
        <v>-</v>
      </c>
      <c r="E3676">
        <v>31.288</v>
      </c>
      <c r="F3676">
        <v>82</v>
      </c>
      <c r="G3676">
        <v>15.4714709992684</v>
      </c>
      <c r="H3676">
        <v>-17.016098311087301</v>
      </c>
      <c r="I3676">
        <v>7.5618814912799497</v>
      </c>
      <c r="J3676">
        <v>-5.3313537280518997</v>
      </c>
      <c r="K3676">
        <v>84.588917521466996</v>
      </c>
      <c r="L3676">
        <v>78.662824029001499</v>
      </c>
      <c r="M3676">
        <v>41.011087006440299</v>
      </c>
      <c r="N3676">
        <v>0.67845084316337601</v>
      </c>
      <c r="O3676">
        <v>40.243902439024303</v>
      </c>
      <c r="P3676">
        <v>62.3762376237623</v>
      </c>
      <c r="Q3676">
        <v>0.113009010157684</v>
      </c>
    </row>
    <row r="3677" spans="1:17" hidden="1" x14ac:dyDescent="0.3">
      <c r="A3677" t="s">
        <v>7516</v>
      </c>
      <c r="B3677" t="s">
        <v>7517</v>
      </c>
      <c r="C3677" t="str">
        <f>IFERROR(VLOOKUP(Table1[[#This Row],[Ticker]],[1]!Table1[[Symbol]:[Industry]],2,FALSE),"-")</f>
        <v>-</v>
      </c>
      <c r="E3677">
        <v>31.284672872000002</v>
      </c>
      <c r="F3677">
        <v>40</v>
      </c>
      <c r="G3677">
        <v>74.286897996513602</v>
      </c>
      <c r="H3677">
        <v>-5.1570837571122699</v>
      </c>
      <c r="I3677">
        <v>25.102067098692402</v>
      </c>
      <c r="J3677">
        <v>-7.3391546393401601</v>
      </c>
      <c r="K3677">
        <v>37.791512070389203</v>
      </c>
      <c r="L3677">
        <v>32.060046777864301</v>
      </c>
      <c r="M3677">
        <v>51.989533795850498</v>
      </c>
      <c r="N3677">
        <v>0.64237025508824397</v>
      </c>
      <c r="O3677">
        <v>27.499999999999901</v>
      </c>
      <c r="P3677">
        <v>111.528291909042</v>
      </c>
      <c r="Q3677">
        <v>0.112606945954073</v>
      </c>
    </row>
    <row r="3678" spans="1:17" hidden="1" x14ac:dyDescent="0.3">
      <c r="A3678" t="s">
        <v>7518</v>
      </c>
      <c r="B3678" t="s">
        <v>7519</v>
      </c>
      <c r="C3678" t="str">
        <f>IFERROR(VLOOKUP(Table1[[#This Row],[Ticker]],[1]!Table1[[Symbol]:[Industry]],2,FALSE),"-")</f>
        <v>-</v>
      </c>
      <c r="D3678" t="s">
        <v>983</v>
      </c>
      <c r="E3678">
        <v>31.265000000000001</v>
      </c>
      <c r="F3678">
        <v>16.57</v>
      </c>
      <c r="G3678">
        <v>184.58652346467801</v>
      </c>
      <c r="H3678">
        <v>131.632653189161</v>
      </c>
      <c r="I3678">
        <v>127.80845224641099</v>
      </c>
      <c r="J3678">
        <v>18.921412745853999</v>
      </c>
      <c r="K3678">
        <v>9.2712602976724803</v>
      </c>
      <c r="L3678">
        <v>7.2980714046099804</v>
      </c>
      <c r="M3678">
        <v>98.15255464162</v>
      </c>
      <c r="N3678">
        <v>3.04889874949576</v>
      </c>
      <c r="O3678">
        <v>1.99155099577548</v>
      </c>
      <c r="P3678">
        <v>234.747474747474</v>
      </c>
      <c r="Q3678">
        <v>0.15918795538837699</v>
      </c>
    </row>
    <row r="3679" spans="1:17" hidden="1" x14ac:dyDescent="0.3">
      <c r="A3679" t="s">
        <v>7520</v>
      </c>
      <c r="B3679" t="s">
        <v>7521</v>
      </c>
      <c r="C3679" t="str">
        <f>IFERROR(VLOOKUP(Table1[[#This Row],[Ticker]],[1]!Table1[[Symbol]:[Industry]],2,FALSE),"-")</f>
        <v>-</v>
      </c>
      <c r="E3679">
        <v>31.258016322</v>
      </c>
      <c r="F3679">
        <v>48</v>
      </c>
      <c r="G3679">
        <v>-44.219044278528798</v>
      </c>
      <c r="H3679">
        <v>-15.247911782589901</v>
      </c>
      <c r="I3679">
        <v>-46.522824468672702</v>
      </c>
      <c r="J3679">
        <v>-10.482625215125401</v>
      </c>
      <c r="K3679">
        <v>51.126484325112997</v>
      </c>
      <c r="M3679">
        <v>20.9874453684778</v>
      </c>
      <c r="N3679">
        <v>0.44852941176470501</v>
      </c>
      <c r="O3679">
        <v>87.0833333333333</v>
      </c>
      <c r="P3679">
        <v>10.344827586206801</v>
      </c>
    </row>
    <row r="3680" spans="1:17" hidden="1" x14ac:dyDescent="0.3">
      <c r="A3680" t="s">
        <v>7522</v>
      </c>
      <c r="B3680" t="s">
        <v>7523</v>
      </c>
      <c r="C3680" t="str">
        <f>IFERROR(VLOOKUP(Table1[[#This Row],[Ticker]],[1]!Table1[[Symbol]:[Industry]],2,FALSE),"-")</f>
        <v>-</v>
      </c>
      <c r="D3680" t="s">
        <v>1283</v>
      </c>
      <c r="E3680">
        <v>31.257184429999999</v>
      </c>
      <c r="F3680">
        <v>56.29</v>
      </c>
      <c r="G3680">
        <v>-18.391843662208899</v>
      </c>
      <c r="H3680">
        <v>-6.2450137503896199</v>
      </c>
      <c r="I3680">
        <v>-7.1728561449412904</v>
      </c>
      <c r="J3680">
        <v>-2.4511344736140002</v>
      </c>
      <c r="K3680">
        <v>55.853697814974801</v>
      </c>
      <c r="L3680">
        <v>54.624837605330001</v>
      </c>
      <c r="M3680">
        <v>56.093149880285502</v>
      </c>
      <c r="N3680">
        <v>1.11472658848357</v>
      </c>
      <c r="O3680">
        <v>2.5937111387457801</v>
      </c>
      <c r="P3680">
        <v>10.2644466209598</v>
      </c>
    </row>
    <row r="3681" spans="1:17" hidden="1" x14ac:dyDescent="0.3">
      <c r="A3681" t="s">
        <v>7524</v>
      </c>
      <c r="B3681" t="s">
        <v>7525</v>
      </c>
      <c r="C3681" t="str">
        <f>IFERROR(VLOOKUP(Table1[[#This Row],[Ticker]],[1]!Table1[[Symbol]:[Industry]],2,FALSE),"-")</f>
        <v>-</v>
      </c>
      <c r="D3681" t="s">
        <v>998</v>
      </c>
      <c r="E3681">
        <v>31.183599999999998</v>
      </c>
      <c r="F3681">
        <v>30.1</v>
      </c>
      <c r="G3681">
        <v>66.619166367120599</v>
      </c>
      <c r="H3681">
        <v>47.2119447012644</v>
      </c>
      <c r="I3681">
        <v>-30.471071247555098</v>
      </c>
      <c r="J3681">
        <v>-7.05226417598944</v>
      </c>
      <c r="K3681">
        <v>25.514660268519801</v>
      </c>
      <c r="L3681">
        <v>25.193831427719299</v>
      </c>
      <c r="M3681">
        <v>66.615217477819996</v>
      </c>
      <c r="N3681">
        <v>1.0909090909090899</v>
      </c>
      <c r="O3681">
        <v>26.212624584717599</v>
      </c>
      <c r="P3681">
        <v>117.80028943560001</v>
      </c>
    </row>
    <row r="3682" spans="1:17" hidden="1" x14ac:dyDescent="0.3">
      <c r="A3682" t="s">
        <v>7526</v>
      </c>
      <c r="B3682" t="s">
        <v>7527</v>
      </c>
      <c r="C3682" t="str">
        <f>IFERROR(VLOOKUP(Table1[[#This Row],[Ticker]],[1]!Table1[[Symbol]:[Industry]],2,FALSE),"-")</f>
        <v>-</v>
      </c>
      <c r="D3682" t="s">
        <v>62</v>
      </c>
      <c r="E3682">
        <v>31.167504185999999</v>
      </c>
      <c r="F3682">
        <v>19.239999999999998</v>
      </c>
      <c r="G3682">
        <v>12.010591625719</v>
      </c>
      <c r="H3682">
        <v>-5.5327079710494802</v>
      </c>
      <c r="I3682">
        <v>-0.12286158245744</v>
      </c>
      <c r="J3682">
        <v>-1.5392648101048501</v>
      </c>
      <c r="K3682">
        <v>18.732817101748601</v>
      </c>
      <c r="L3682">
        <v>17.740326085906801</v>
      </c>
      <c r="M3682">
        <v>55.329609166947698</v>
      </c>
      <c r="N3682">
        <v>1.4410960060653699</v>
      </c>
      <c r="O3682">
        <v>13.253638253638201</v>
      </c>
      <c r="P3682">
        <v>61.6806722689075</v>
      </c>
      <c r="Q3682">
        <v>5.0741851353391002E-2</v>
      </c>
    </row>
    <row r="3683" spans="1:17" hidden="1" x14ac:dyDescent="0.3">
      <c r="A3683" t="s">
        <v>7528</v>
      </c>
      <c r="B3683" t="s">
        <v>7529</v>
      </c>
      <c r="C3683" t="str">
        <f>IFERROR(VLOOKUP(Table1[[#This Row],[Ticker]],[1]!Table1[[Symbol]:[Industry]],2,FALSE),"-")</f>
        <v>-</v>
      </c>
      <c r="D3683" t="s">
        <v>80</v>
      </c>
      <c r="E3683">
        <v>31.108274548000001</v>
      </c>
      <c r="F3683">
        <v>10.86</v>
      </c>
      <c r="G3683">
        <v>46.286897996513602</v>
      </c>
      <c r="H3683">
        <v>-2.1418034082057398</v>
      </c>
      <c r="I3683">
        <v>3.3634348036691599</v>
      </c>
      <c r="J3683">
        <v>-7.8199665644908096</v>
      </c>
      <c r="K3683">
        <v>10.126364088734</v>
      </c>
      <c r="L3683">
        <v>9.2493522817894096</v>
      </c>
      <c r="M3683">
        <v>44.796974915076397</v>
      </c>
      <c r="N3683">
        <v>1.4297351712266799</v>
      </c>
      <c r="O3683">
        <v>33.057090239410599</v>
      </c>
      <c r="P3683">
        <v>110.873786407766</v>
      </c>
      <c r="Q3683">
        <v>-2.3192838877273001E-2</v>
      </c>
    </row>
    <row r="3684" spans="1:17" hidden="1" x14ac:dyDescent="0.3">
      <c r="A3684" t="s">
        <v>7530</v>
      </c>
      <c r="B3684" t="s">
        <v>7531</v>
      </c>
      <c r="C3684" t="str">
        <f>IFERROR(VLOOKUP(Table1[[#This Row],[Ticker]],[1]!Table1[[Symbol]:[Industry]],2,FALSE),"-")</f>
        <v>-</v>
      </c>
      <c r="D3684" t="s">
        <v>21</v>
      </c>
      <c r="E3684">
        <v>31.0898</v>
      </c>
      <c r="F3684">
        <v>74.2</v>
      </c>
      <c r="G3684">
        <v>-4.0737577411912902</v>
      </c>
      <c r="H3684">
        <v>-10.0744477303023</v>
      </c>
      <c r="I3684">
        <v>-4.75513125510163</v>
      </c>
      <c r="J3684">
        <v>-2.4866332311574801</v>
      </c>
      <c r="K3684">
        <v>75.674138388035104</v>
      </c>
      <c r="L3684">
        <v>69.593469020843401</v>
      </c>
      <c r="M3684">
        <v>2.2178233388132001E-2</v>
      </c>
      <c r="N3684">
        <v>2.6818181818181799</v>
      </c>
      <c r="O3684">
        <v>3.0997304582210199</v>
      </c>
      <c r="P3684">
        <v>34.909090909090899</v>
      </c>
    </row>
    <row r="3685" spans="1:17" hidden="1" x14ac:dyDescent="0.3">
      <c r="A3685" t="s">
        <v>7532</v>
      </c>
      <c r="B3685" t="s">
        <v>7533</v>
      </c>
      <c r="C3685" t="str">
        <f>IFERROR(VLOOKUP(Table1[[#This Row],[Ticker]],[1]!Table1[[Symbol]:[Industry]],2,FALSE),"-")</f>
        <v>-</v>
      </c>
      <c r="D3685" t="s">
        <v>272</v>
      </c>
      <c r="E3685">
        <v>30.939402600000001</v>
      </c>
      <c r="F3685">
        <v>70.400000000000006</v>
      </c>
      <c r="G3685">
        <v>34.323269899218701</v>
      </c>
      <c r="H3685">
        <v>-16.069508245809899</v>
      </c>
      <c r="I3685">
        <v>-0.43430129481880297</v>
      </c>
      <c r="J3685">
        <v>-6.2528669973912603</v>
      </c>
      <c r="K3685">
        <v>66.885799082754801</v>
      </c>
      <c r="L3685">
        <v>58.266977777410197</v>
      </c>
      <c r="M3685">
        <v>88.888770846724995</v>
      </c>
      <c r="N3685">
        <v>0.70974189928461195</v>
      </c>
      <c r="O3685">
        <v>21.747159090909001</v>
      </c>
      <c r="P3685">
        <v>92.192192192192195</v>
      </c>
      <c r="Q3685">
        <v>9.4154991680467995E-2</v>
      </c>
    </row>
    <row r="3686" spans="1:17" hidden="1" x14ac:dyDescent="0.3">
      <c r="A3686" t="s">
        <v>7534</v>
      </c>
      <c r="B3686" t="s">
        <v>7535</v>
      </c>
      <c r="C3686" t="str">
        <f>IFERROR(VLOOKUP(Table1[[#This Row],[Ticker]],[1]!Table1[[Symbol]:[Industry]],2,FALSE),"-")</f>
        <v>-</v>
      </c>
      <c r="D3686" t="s">
        <v>119</v>
      </c>
      <c r="E3686">
        <v>30.9162</v>
      </c>
      <c r="F3686">
        <v>0.41</v>
      </c>
      <c r="G3686">
        <v>10.953564663180201</v>
      </c>
      <c r="H3686">
        <v>-2.06791178258998</v>
      </c>
      <c r="I3686">
        <v>-8.4523546700150494</v>
      </c>
      <c r="J3686">
        <v>-2.4866332311574801</v>
      </c>
      <c r="K3686">
        <v>0.42051266718248298</v>
      </c>
      <c r="L3686">
        <v>0.54381486556846803</v>
      </c>
      <c r="M3686">
        <v>46.610801198352704</v>
      </c>
      <c r="N3686">
        <v>0.28226705935750002</v>
      </c>
      <c r="O3686">
        <v>58.536585365853597</v>
      </c>
      <c r="P3686">
        <v>63.999999999999901</v>
      </c>
      <c r="Q3686">
        <v>-6.5845146112440004E-3</v>
      </c>
    </row>
    <row r="3687" spans="1:17" hidden="1" x14ac:dyDescent="0.3">
      <c r="A3687" t="s">
        <v>7536</v>
      </c>
      <c r="B3687" t="s">
        <v>7537</v>
      </c>
      <c r="C3687" t="str">
        <f>IFERROR(VLOOKUP(Table1[[#This Row],[Ticker]],[1]!Table1[[Symbol]:[Industry]],2,FALSE),"-")</f>
        <v>-</v>
      </c>
      <c r="D3687" t="s">
        <v>275</v>
      </c>
      <c r="E3687">
        <v>30.899585999999999</v>
      </c>
      <c r="F3687">
        <v>31.63</v>
      </c>
      <c r="G3687">
        <v>-11.4015732720082</v>
      </c>
      <c r="H3687">
        <v>-1.89549798948653</v>
      </c>
      <c r="I3687">
        <v>-29.849790567450899</v>
      </c>
      <c r="J3687">
        <v>6.4419381974139398</v>
      </c>
      <c r="K3687">
        <v>30.3634491144871</v>
      </c>
      <c r="L3687">
        <v>33.1977803512818</v>
      </c>
      <c r="M3687">
        <v>53.2898093070038</v>
      </c>
      <c r="N3687">
        <v>5.0298200272111497</v>
      </c>
      <c r="O3687">
        <v>56.496996522288903</v>
      </c>
      <c r="P3687">
        <v>26.5199999999999</v>
      </c>
      <c r="Q3687">
        <v>1.058415396857E-3</v>
      </c>
    </row>
    <row r="3688" spans="1:17" hidden="1" x14ac:dyDescent="0.3">
      <c r="A3688" t="s">
        <v>7538</v>
      </c>
      <c r="B3688" t="s">
        <v>7539</v>
      </c>
      <c r="C3688" t="str">
        <f>IFERROR(VLOOKUP(Table1[[#This Row],[Ticker]],[1]!Table1[[Symbol]:[Industry]],2,FALSE),"-")</f>
        <v>-</v>
      </c>
      <c r="D3688" t="s">
        <v>866</v>
      </c>
      <c r="E3688">
        <v>30.874398497000001</v>
      </c>
      <c r="F3688">
        <v>27.99</v>
      </c>
      <c r="G3688">
        <v>765.68817188186301</v>
      </c>
      <c r="H3688">
        <v>-7.9853429752505303</v>
      </c>
      <c r="I3688">
        <v>-8.04794290530916</v>
      </c>
      <c r="J3688">
        <v>-2.7452220748959402</v>
      </c>
      <c r="K3688">
        <v>29.174819070694198</v>
      </c>
      <c r="L3688">
        <v>25.707258562703402</v>
      </c>
      <c r="M3688">
        <v>42.306198723161501</v>
      </c>
      <c r="N3688">
        <v>0.42962037962037902</v>
      </c>
      <c r="O3688">
        <v>44.372990353697702</v>
      </c>
      <c r="P3688">
        <v>1028.6290322580601</v>
      </c>
      <c r="Q3688">
        <v>9.6350777213030994E-2</v>
      </c>
    </row>
    <row r="3689" spans="1:17" hidden="1" x14ac:dyDescent="0.3">
      <c r="A3689" t="s">
        <v>7540</v>
      </c>
      <c r="B3689" t="s">
        <v>7541</v>
      </c>
      <c r="C3689" t="str">
        <f>IFERROR(VLOOKUP(Table1[[#This Row],[Ticker]],[1]!Table1[[Symbol]:[Industry]],2,FALSE),"-")</f>
        <v>-</v>
      </c>
      <c r="D3689" t="s">
        <v>480</v>
      </c>
      <c r="E3689">
        <v>30.83605653</v>
      </c>
      <c r="F3689">
        <v>108.75</v>
      </c>
      <c r="G3689">
        <v>-62.023497318274003</v>
      </c>
      <c r="H3689">
        <v>-19.9065454692802</v>
      </c>
      <c r="I3689">
        <v>-46.200940558672301</v>
      </c>
      <c r="J3689">
        <v>-8.2991067143988904</v>
      </c>
      <c r="K3689">
        <v>123.395380227613</v>
      </c>
      <c r="L3689">
        <v>131.888716714303</v>
      </c>
      <c r="M3689">
        <v>32.614677091324303</v>
      </c>
      <c r="N3689">
        <v>2.93016153819545</v>
      </c>
      <c r="O3689">
        <v>83.908045977011497</v>
      </c>
      <c r="P3689">
        <v>5.3268765133171803</v>
      </c>
      <c r="Q3689">
        <v>6.9474376149620001E-2</v>
      </c>
    </row>
    <row r="3690" spans="1:17" hidden="1" x14ac:dyDescent="0.3">
      <c r="A3690" t="s">
        <v>7542</v>
      </c>
      <c r="B3690" t="s">
        <v>7543</v>
      </c>
      <c r="C3690" t="str">
        <f>IFERROR(VLOOKUP(Table1[[#This Row],[Ticker]],[1]!Table1[[Symbol]:[Industry]],2,FALSE),"-")</f>
        <v>-</v>
      </c>
      <c r="D3690" t="s">
        <v>21</v>
      </c>
      <c r="E3690">
        <v>30.802499999999998</v>
      </c>
      <c r="F3690">
        <v>42.67</v>
      </c>
      <c r="G3690">
        <v>-1.2381895180721401</v>
      </c>
      <c r="H3690">
        <v>-9.0073057219839097</v>
      </c>
      <c r="I3690">
        <v>2.6827984591460901</v>
      </c>
      <c r="J3690">
        <v>0.57069160960684995</v>
      </c>
      <c r="K3690">
        <v>40.767441155760302</v>
      </c>
      <c r="L3690">
        <v>37.745304119241098</v>
      </c>
      <c r="M3690">
        <v>53.757818533523903</v>
      </c>
      <c r="N3690">
        <v>0.47122680045496801</v>
      </c>
      <c r="O3690">
        <v>23.505976095617498</v>
      </c>
      <c r="P3690">
        <v>60.958129007921499</v>
      </c>
      <c r="Q3690">
        <v>2.7144546036196999E-2</v>
      </c>
    </row>
    <row r="3691" spans="1:17" hidden="1" x14ac:dyDescent="0.3">
      <c r="A3691" t="s">
        <v>7544</v>
      </c>
      <c r="B3691" t="s">
        <v>7545</v>
      </c>
      <c r="C3691" t="str">
        <f>IFERROR(VLOOKUP(Table1[[#This Row],[Ticker]],[1]!Table1[[Symbol]:[Industry]],2,FALSE),"-")</f>
        <v>-</v>
      </c>
      <c r="E3691">
        <v>30.794556487000001</v>
      </c>
      <c r="F3691">
        <v>15.04</v>
      </c>
      <c r="G3691">
        <v>92.257912489267198</v>
      </c>
      <c r="H3691">
        <v>13.312316354292101</v>
      </c>
      <c r="I3691">
        <v>-38.400497458244601</v>
      </c>
      <c r="J3691">
        <v>-4.4073271592863597</v>
      </c>
      <c r="K3691">
        <v>13.226256865554801</v>
      </c>
      <c r="L3691">
        <v>11.5222030455188</v>
      </c>
      <c r="M3691">
        <v>58.718315280947699</v>
      </c>
      <c r="N3691">
        <v>2.5803871259778401</v>
      </c>
      <c r="O3691">
        <v>50.066489361702097</v>
      </c>
      <c r="P3691">
        <v>150.666666666666</v>
      </c>
      <c r="Q3691">
        <v>0.13769515326409501</v>
      </c>
    </row>
    <row r="3692" spans="1:17" hidden="1" x14ac:dyDescent="0.3">
      <c r="A3692" t="s">
        <v>7546</v>
      </c>
      <c r="B3692" t="s">
        <v>7547</v>
      </c>
      <c r="C3692" t="str">
        <f>IFERROR(VLOOKUP(Table1[[#This Row],[Ticker]],[1]!Table1[[Symbol]:[Industry]],2,FALSE),"-")</f>
        <v>-</v>
      </c>
      <c r="D3692" t="s">
        <v>109</v>
      </c>
      <c r="E3692">
        <v>30.79</v>
      </c>
      <c r="F3692">
        <v>323.25</v>
      </c>
      <c r="G3692">
        <v>-15.7641224116496</v>
      </c>
      <c r="H3692">
        <v>-2.0825269173739902</v>
      </c>
      <c r="I3692">
        <v>-1.0033750781783</v>
      </c>
      <c r="J3692">
        <v>-2.4866332311574801</v>
      </c>
      <c r="K3692">
        <v>320.28619843269701</v>
      </c>
      <c r="L3692">
        <v>307.79498955223301</v>
      </c>
      <c r="M3692">
        <v>0.32897047686164199</v>
      </c>
      <c r="N3692">
        <v>0</v>
      </c>
      <c r="O3692">
        <v>0.26295436968291003</v>
      </c>
      <c r="P3692">
        <v>9.9489795918367303</v>
      </c>
    </row>
    <row r="3693" spans="1:17" hidden="1" x14ac:dyDescent="0.3">
      <c r="A3693" t="s">
        <v>7548</v>
      </c>
      <c r="B3693" t="s">
        <v>7549</v>
      </c>
      <c r="C3693" t="str">
        <f>IFERROR(VLOOKUP(Table1[[#This Row],[Ticker]],[1]!Table1[[Symbol]:[Industry]],2,FALSE),"-")</f>
        <v>-</v>
      </c>
      <c r="E3693">
        <v>30.763794359999999</v>
      </c>
      <c r="F3693">
        <v>21.26</v>
      </c>
      <c r="G3693">
        <v>40.637608896987501</v>
      </c>
      <c r="H3693">
        <v>-13.6738343338428</v>
      </c>
      <c r="I3693">
        <v>13.886165588352499</v>
      </c>
      <c r="J3693">
        <v>-6.9155376600619096</v>
      </c>
      <c r="K3693">
        <v>20.8668657123313</v>
      </c>
      <c r="L3693">
        <v>19.591786441819899</v>
      </c>
      <c r="M3693">
        <v>42.692783087170497</v>
      </c>
      <c r="N3693">
        <v>1.17383399534406</v>
      </c>
      <c r="O3693">
        <v>55.2210724365004</v>
      </c>
      <c r="P3693">
        <v>84.708948740225793</v>
      </c>
      <c r="Q3693">
        <v>6.1812598349615999E-2</v>
      </c>
    </row>
    <row r="3694" spans="1:17" hidden="1" x14ac:dyDescent="0.3">
      <c r="A3694" t="s">
        <v>7550</v>
      </c>
      <c r="B3694" t="s">
        <v>7551</v>
      </c>
      <c r="C3694" t="str">
        <f>IFERROR(VLOOKUP(Table1[[#This Row],[Ticker]],[1]!Table1[[Symbol]:[Industry]],2,FALSE),"-")</f>
        <v>-</v>
      </c>
      <c r="D3694" t="s">
        <v>391</v>
      </c>
      <c r="E3694">
        <v>30.6182425199998</v>
      </c>
      <c r="F3694">
        <v>244.45</v>
      </c>
      <c r="G3694">
        <v>-25.713102003486298</v>
      </c>
      <c r="H3694">
        <v>-7.06791178258998</v>
      </c>
      <c r="I3694">
        <v>-10.952354670015</v>
      </c>
      <c r="J3694">
        <v>-2.4866332311574801</v>
      </c>
      <c r="K3694">
        <v>244.45</v>
      </c>
      <c r="L3694">
        <v>244.44999999999899</v>
      </c>
      <c r="M3694">
        <v>50</v>
      </c>
      <c r="O3694">
        <v>0</v>
      </c>
      <c r="P3694">
        <v>0</v>
      </c>
    </row>
    <row r="3695" spans="1:17" hidden="1" x14ac:dyDescent="0.3">
      <c r="A3695" t="s">
        <v>7552</v>
      </c>
      <c r="B3695" t="s">
        <v>7553</v>
      </c>
      <c r="C3695" t="str">
        <f>IFERROR(VLOOKUP(Table1[[#This Row],[Ticker]],[1]!Table1[[Symbol]:[Industry]],2,FALSE),"-")</f>
        <v>-</v>
      </c>
      <c r="D3695" t="s">
        <v>535</v>
      </c>
      <c r="E3695">
        <v>30.605799999999999</v>
      </c>
      <c r="F3695">
        <v>53.71</v>
      </c>
      <c r="G3695">
        <v>7.8274250974584296</v>
      </c>
      <c r="H3695">
        <v>-10.248123796724199</v>
      </c>
      <c r="I3695">
        <v>-6.1932362771927298</v>
      </c>
      <c r="J3695">
        <v>-6.4642046346970004</v>
      </c>
      <c r="K3695">
        <v>57.2768093416189</v>
      </c>
      <c r="L3695">
        <v>55.073060558985397</v>
      </c>
      <c r="M3695">
        <v>44.355154373744298</v>
      </c>
      <c r="N3695">
        <v>0.369184611734242</v>
      </c>
      <c r="O3695">
        <v>61.943772109476797</v>
      </c>
      <c r="P3695">
        <v>45.162162162162097</v>
      </c>
      <c r="Q3695">
        <v>5.5583493313787001E-2</v>
      </c>
    </row>
    <row r="3696" spans="1:17" hidden="1" x14ac:dyDescent="0.3">
      <c r="A3696" t="s">
        <v>7554</v>
      </c>
      <c r="B3696" t="s">
        <v>7555</v>
      </c>
      <c r="C3696" t="str">
        <f>IFERROR(VLOOKUP(Table1[[#This Row],[Ticker]],[1]!Table1[[Symbol]:[Industry]],2,FALSE),"-")</f>
        <v>-</v>
      </c>
      <c r="D3696" t="s">
        <v>613</v>
      </c>
      <c r="E3696">
        <v>30.583805999999999</v>
      </c>
      <c r="F3696">
        <v>25.11</v>
      </c>
      <c r="G3696">
        <v>-6.9335371974314999</v>
      </c>
      <c r="H3696">
        <v>21.183209293643099</v>
      </c>
      <c r="I3696">
        <v>-22.287100432726898</v>
      </c>
      <c r="J3696">
        <v>14.8868277811544</v>
      </c>
      <c r="K3696">
        <v>21.484940004191099</v>
      </c>
      <c r="L3696">
        <v>24.0340097260089</v>
      </c>
      <c r="M3696">
        <v>79.715720212040395</v>
      </c>
      <c r="N3696">
        <v>2.16175812399565</v>
      </c>
      <c r="O3696">
        <v>69.892473118279497</v>
      </c>
      <c r="P3696">
        <v>52.089642640823698</v>
      </c>
      <c r="Q3696">
        <v>-5.9540115660812999E-2</v>
      </c>
    </row>
    <row r="3697" spans="1:17" hidden="1" x14ac:dyDescent="0.3">
      <c r="A3697" t="s">
        <v>7556</v>
      </c>
      <c r="B3697" t="s">
        <v>7557</v>
      </c>
      <c r="C3697" t="str">
        <f>IFERROR(VLOOKUP(Table1[[#This Row],[Ticker]],[1]!Table1[[Symbol]:[Industry]],2,FALSE),"-")</f>
        <v>-</v>
      </c>
      <c r="D3697" t="s">
        <v>613</v>
      </c>
      <c r="E3697">
        <v>30.375609099999998</v>
      </c>
      <c r="F3697">
        <v>62.5</v>
      </c>
      <c r="G3697">
        <v>50.201791613534901</v>
      </c>
      <c r="H3697">
        <v>10.7758812530189</v>
      </c>
      <c r="I3697">
        <v>27.936534218873799</v>
      </c>
      <c r="J3697">
        <v>4.4776524831282201</v>
      </c>
      <c r="K3697">
        <v>54.908825872359699</v>
      </c>
      <c r="L3697">
        <v>49.146239174212397</v>
      </c>
      <c r="M3697">
        <v>57.0077574849565</v>
      </c>
      <c r="N3697">
        <v>0.83071416122588504</v>
      </c>
      <c r="O3697">
        <v>8.7359999999999793</v>
      </c>
      <c r="P3697">
        <v>95.3125</v>
      </c>
      <c r="Q3697">
        <v>3.3187657500026002E-2</v>
      </c>
    </row>
    <row r="3698" spans="1:17" hidden="1" x14ac:dyDescent="0.3">
      <c r="A3698" t="s">
        <v>7558</v>
      </c>
      <c r="B3698" t="s">
        <v>3003</v>
      </c>
      <c r="C3698" t="str">
        <f>IFERROR(VLOOKUP(Table1[[#This Row],[Ticker]],[1]!Table1[[Symbol]:[Industry]],2,FALSE),"-")</f>
        <v>-</v>
      </c>
      <c r="E3698">
        <v>30.352760400000001</v>
      </c>
      <c r="F3698">
        <v>65.989999999999995</v>
      </c>
      <c r="G3698">
        <v>39.261897996513603</v>
      </c>
      <c r="H3698">
        <v>-7.06791178258998</v>
      </c>
      <c r="I3698">
        <v>-4.9953861407921796</v>
      </c>
      <c r="J3698">
        <v>-2.4866332311574801</v>
      </c>
      <c r="K3698">
        <v>65.896584030019895</v>
      </c>
      <c r="L3698">
        <v>62.343345611219299</v>
      </c>
      <c r="M3698">
        <v>85.925880970478104</v>
      </c>
      <c r="N3698">
        <v>0</v>
      </c>
      <c r="O3698">
        <v>40.627367782997403</v>
      </c>
      <c r="P3698">
        <v>101.701477330616</v>
      </c>
    </row>
    <row r="3699" spans="1:17" hidden="1" x14ac:dyDescent="0.3">
      <c r="A3699" t="s">
        <v>7559</v>
      </c>
      <c r="B3699" t="s">
        <v>7560</v>
      </c>
      <c r="C3699" t="str">
        <f>IFERROR(VLOOKUP(Table1[[#This Row],[Ticker]],[1]!Table1[[Symbol]:[Industry]],2,FALSE),"-")</f>
        <v>-</v>
      </c>
      <c r="E3699">
        <v>30.308718599999999</v>
      </c>
      <c r="F3699">
        <v>28.82</v>
      </c>
      <c r="G3699">
        <v>-16.594675972461001</v>
      </c>
      <c r="H3699">
        <v>-15.003890442143099</v>
      </c>
      <c r="I3699">
        <v>-44.285688003348298</v>
      </c>
      <c r="J3699">
        <v>-5.6773765691658999</v>
      </c>
      <c r="K3699">
        <v>30.5777966718382</v>
      </c>
      <c r="L3699">
        <v>31.826236099161601</v>
      </c>
      <c r="M3699">
        <v>34.487806910119701</v>
      </c>
      <c r="N3699">
        <v>2.59918675379018</v>
      </c>
      <c r="O3699">
        <v>57.772380291464202</v>
      </c>
      <c r="P3699">
        <v>15.742971887550199</v>
      </c>
      <c r="Q3699">
        <v>-4.0132691462603003E-2</v>
      </c>
    </row>
    <row r="3700" spans="1:17" hidden="1" x14ac:dyDescent="0.3">
      <c r="A3700" t="s">
        <v>7561</v>
      </c>
      <c r="B3700" t="s">
        <v>7562</v>
      </c>
      <c r="C3700" t="str">
        <f>IFERROR(VLOOKUP(Table1[[#This Row],[Ticker]],[1]!Table1[[Symbol]:[Industry]],2,FALSE),"-")</f>
        <v>-</v>
      </c>
      <c r="D3700" t="s">
        <v>126</v>
      </c>
      <c r="E3700">
        <v>30.267579999999999</v>
      </c>
      <c r="F3700">
        <v>16.48</v>
      </c>
      <c r="G3700">
        <v>-35.854868633802603</v>
      </c>
      <c r="H3700">
        <v>-50.749605771661003</v>
      </c>
      <c r="I3700">
        <v>-21.435787586907999</v>
      </c>
      <c r="J3700">
        <v>1.8804553764374301</v>
      </c>
      <c r="K3700">
        <v>19.796574638758401</v>
      </c>
      <c r="L3700">
        <v>18.690161882489001</v>
      </c>
      <c r="M3700">
        <v>29.375452819703099</v>
      </c>
      <c r="N3700">
        <v>2.06958728916254</v>
      </c>
      <c r="O3700">
        <v>117.475728155339</v>
      </c>
      <c r="P3700">
        <v>9.3563370935633792</v>
      </c>
      <c r="Q3700">
        <v>-1.49507105069E-4</v>
      </c>
    </row>
    <row r="3701" spans="1:17" hidden="1" x14ac:dyDescent="0.3">
      <c r="A3701" t="s">
        <v>7563</v>
      </c>
      <c r="B3701" t="s">
        <v>7564</v>
      </c>
      <c r="C3701" t="str">
        <f>IFERROR(VLOOKUP(Table1[[#This Row],[Ticker]],[1]!Table1[[Symbol]:[Industry]],2,FALSE),"-")</f>
        <v>-</v>
      </c>
      <c r="D3701" t="s">
        <v>197</v>
      </c>
      <c r="E3701">
        <v>30.248000000000001</v>
      </c>
      <c r="F3701">
        <v>0.45</v>
      </c>
      <c r="G3701">
        <v>-5.5931859894901201</v>
      </c>
      <c r="H3701">
        <v>-1.87035303188851</v>
      </c>
      <c r="I3701">
        <v>-12.2495918825592</v>
      </c>
      <c r="J3701">
        <v>1.0670674632677399</v>
      </c>
      <c r="K3701">
        <v>0.59267168328142406</v>
      </c>
      <c r="L3701">
        <v>0.50771284078795198</v>
      </c>
      <c r="M3701">
        <v>92.112121951265095</v>
      </c>
      <c r="N3701">
        <v>1</v>
      </c>
      <c r="Q3701">
        <v>4.6288916988924997E-2</v>
      </c>
    </row>
    <row r="3702" spans="1:17" hidden="1" x14ac:dyDescent="0.3">
      <c r="A3702" t="s">
        <v>7565</v>
      </c>
      <c r="B3702" t="s">
        <v>7566</v>
      </c>
      <c r="C3702" t="str">
        <f>IFERROR(VLOOKUP(Table1[[#This Row],[Ticker]],[1]!Table1[[Symbol]:[Industry]],2,FALSE),"-")</f>
        <v>-</v>
      </c>
      <c r="D3702" t="s">
        <v>49</v>
      </c>
      <c r="E3702">
        <v>30.167628000000001</v>
      </c>
      <c r="F3702">
        <v>46.46</v>
      </c>
      <c r="G3702">
        <v>-2.80304909343345</v>
      </c>
      <c r="H3702">
        <v>2.0987548840766799</v>
      </c>
      <c r="I3702">
        <v>6.51920032366385</v>
      </c>
      <c r="J3702">
        <v>-6.8661952749531103</v>
      </c>
      <c r="K3702">
        <v>45.743277594894799</v>
      </c>
      <c r="L3702">
        <v>43.847043514148901</v>
      </c>
      <c r="M3702">
        <v>47.024334704056798</v>
      </c>
      <c r="N3702">
        <v>0.76997481557422698</v>
      </c>
      <c r="O3702">
        <v>55.962117950925503</v>
      </c>
      <c r="P3702">
        <v>47.8205536111995</v>
      </c>
      <c r="Q3702">
        <v>2.9985237000257001E-2</v>
      </c>
    </row>
    <row r="3703" spans="1:17" hidden="1" x14ac:dyDescent="0.3">
      <c r="A3703" t="s">
        <v>7567</v>
      </c>
      <c r="B3703" t="s">
        <v>7568</v>
      </c>
      <c r="C3703" t="str">
        <f>IFERROR(VLOOKUP(Table1[[#This Row],[Ticker]],[1]!Table1[[Symbol]:[Industry]],2,FALSE),"-")</f>
        <v>-</v>
      </c>
      <c r="D3703" t="s">
        <v>391</v>
      </c>
      <c r="E3703">
        <v>29.814800160000001</v>
      </c>
      <c r="F3703">
        <v>8.85</v>
      </c>
      <c r="G3703">
        <v>-34.381832653641098</v>
      </c>
      <c r="H3703">
        <v>-9.0835892741913202</v>
      </c>
      <c r="I3703">
        <v>-22.717060552367901</v>
      </c>
      <c r="J3703">
        <v>-3.61657673398234</v>
      </c>
      <c r="K3703">
        <v>8.9367414831876602</v>
      </c>
      <c r="L3703">
        <v>9.2793165365009393</v>
      </c>
      <c r="M3703">
        <v>43.739519619440898</v>
      </c>
      <c r="N3703">
        <v>0.90246625671231695</v>
      </c>
      <c r="O3703">
        <v>23.6158192090395</v>
      </c>
      <c r="P3703">
        <v>5.3571428571428301</v>
      </c>
      <c r="Q3703">
        <v>0.109637724582546</v>
      </c>
    </row>
    <row r="3704" spans="1:17" hidden="1" x14ac:dyDescent="0.3">
      <c r="A3704" t="s">
        <v>7569</v>
      </c>
      <c r="B3704" t="s">
        <v>7570</v>
      </c>
      <c r="C3704" t="str">
        <f>IFERROR(VLOOKUP(Table1[[#This Row],[Ticker]],[1]!Table1[[Symbol]:[Industry]],2,FALSE),"-")</f>
        <v>-</v>
      </c>
      <c r="D3704" t="s">
        <v>1113</v>
      </c>
      <c r="E3704">
        <v>29.6813</v>
      </c>
      <c r="F3704">
        <v>12.08</v>
      </c>
      <c r="G3704">
        <v>-4.80105519840225</v>
      </c>
      <c r="H3704">
        <v>38.471994320696403</v>
      </c>
      <c r="I3704">
        <v>59.322078241838803</v>
      </c>
      <c r="J3704">
        <v>1.8904711459468799</v>
      </c>
      <c r="K3704">
        <v>9.5702941857813695</v>
      </c>
      <c r="L3704">
        <v>9.0468769692658899</v>
      </c>
      <c r="M3704">
        <v>77.614423950534402</v>
      </c>
      <c r="N3704">
        <v>4.0853060589108301</v>
      </c>
      <c r="O3704">
        <v>7.7814569536423797</v>
      </c>
      <c r="P3704">
        <v>95.913136394489797</v>
      </c>
      <c r="Q3704">
        <v>6.4721165839326994E-2</v>
      </c>
    </row>
    <row r="3705" spans="1:17" hidden="1" x14ac:dyDescent="0.3">
      <c r="A3705" t="s">
        <v>7571</v>
      </c>
      <c r="B3705" t="s">
        <v>7572</v>
      </c>
      <c r="C3705" t="str">
        <f>IFERROR(VLOOKUP(Table1[[#This Row],[Ticker]],[1]!Table1[[Symbol]:[Industry]],2,FALSE),"-")</f>
        <v>-</v>
      </c>
      <c r="E3705">
        <v>29.655899999999999</v>
      </c>
      <c r="F3705">
        <v>11.69</v>
      </c>
      <c r="G3705">
        <v>-46.189292479676801</v>
      </c>
      <c r="H3705">
        <v>18.459514377747499</v>
      </c>
      <c r="I3705">
        <v>-31.698117381879399</v>
      </c>
      <c r="J3705">
        <v>21.8602842192082</v>
      </c>
      <c r="K3705">
        <v>10.326263534444999</v>
      </c>
      <c r="L3705">
        <v>11.855356396226499</v>
      </c>
      <c r="M3705">
        <v>84.641219975005995</v>
      </c>
      <c r="N3705">
        <v>1.61838300012573</v>
      </c>
      <c r="O3705">
        <v>66.295979469632101</v>
      </c>
      <c r="P3705">
        <v>37.529411764705799</v>
      </c>
      <c r="Q3705">
        <v>-2.775662262093E-2</v>
      </c>
    </row>
    <row r="3706" spans="1:17" hidden="1" x14ac:dyDescent="0.3">
      <c r="A3706" t="s">
        <v>7573</v>
      </c>
      <c r="B3706" t="s">
        <v>7574</v>
      </c>
      <c r="C3706" t="str">
        <f>IFERROR(VLOOKUP(Table1[[#This Row],[Ticker]],[1]!Table1[[Symbol]:[Industry]],2,FALSE),"-")</f>
        <v>-</v>
      </c>
      <c r="D3706" t="s">
        <v>613</v>
      </c>
      <c r="E3706">
        <v>29.575204319999902</v>
      </c>
      <c r="F3706">
        <v>38.51</v>
      </c>
      <c r="G3706">
        <v>-28.6861430717655</v>
      </c>
      <c r="H3706">
        <v>4.5683430783133998</v>
      </c>
      <c r="I3706">
        <v>-18.911245683399301</v>
      </c>
      <c r="J3706">
        <v>-1.4852800511845501</v>
      </c>
      <c r="K3706">
        <v>37.473953824919903</v>
      </c>
      <c r="L3706">
        <v>40.729039529687</v>
      </c>
      <c r="M3706">
        <v>57.512320950004799</v>
      </c>
      <c r="N3706">
        <v>1.7876577995083001</v>
      </c>
      <c r="O3706">
        <v>32.433134250843899</v>
      </c>
      <c r="P3706">
        <v>20.343749999999901</v>
      </c>
      <c r="Q3706">
        <v>-1.3935038762649999E-3</v>
      </c>
    </row>
    <row r="3707" spans="1:17" hidden="1" x14ac:dyDescent="0.3">
      <c r="A3707" t="s">
        <v>7575</v>
      </c>
      <c r="B3707" t="s">
        <v>7576</v>
      </c>
      <c r="C3707" t="str">
        <f>IFERROR(VLOOKUP(Table1[[#This Row],[Ticker]],[1]!Table1[[Symbol]:[Industry]],2,FALSE),"-")</f>
        <v>-</v>
      </c>
      <c r="D3707" t="s">
        <v>705</v>
      </c>
      <c r="E3707">
        <v>29.575091889999999</v>
      </c>
      <c r="F3707">
        <v>38.32</v>
      </c>
      <c r="G3707">
        <v>1.6381774913624001</v>
      </c>
      <c r="H3707">
        <v>2.0360514569275399</v>
      </c>
      <c r="I3707">
        <v>-7.1041161876301997</v>
      </c>
      <c r="J3707">
        <v>1.28282866449944</v>
      </c>
      <c r="K3707">
        <v>35.988558339864497</v>
      </c>
      <c r="L3707">
        <v>35.217598924302202</v>
      </c>
      <c r="M3707">
        <v>56.725246441840902</v>
      </c>
      <c r="N3707">
        <v>1.13490154601174</v>
      </c>
      <c r="O3707">
        <v>5.53235908141962</v>
      </c>
      <c r="P3707">
        <v>43.897859556890701</v>
      </c>
    </row>
    <row r="3708" spans="1:17" hidden="1" x14ac:dyDescent="0.3">
      <c r="A3708" t="s">
        <v>7577</v>
      </c>
      <c r="B3708" t="s">
        <v>7578</v>
      </c>
      <c r="C3708" t="str">
        <f>IFERROR(VLOOKUP(Table1[[#This Row],[Ticker]],[1]!Table1[[Symbol]:[Industry]],2,FALSE),"-")</f>
        <v>-</v>
      </c>
      <c r="D3708" t="s">
        <v>1626</v>
      </c>
      <c r="E3708">
        <v>29.564197504999999</v>
      </c>
      <c r="F3708">
        <v>33.56</v>
      </c>
      <c r="G3708">
        <v>-61.083298816982101</v>
      </c>
      <c r="H3708">
        <v>-16.135468936455801</v>
      </c>
      <c r="I3708">
        <v>-48.317042986551002</v>
      </c>
      <c r="J3708">
        <v>-6.81095755548181</v>
      </c>
      <c r="K3708">
        <v>38.518839639038099</v>
      </c>
      <c r="L3708">
        <v>45.708123558032199</v>
      </c>
      <c r="M3708">
        <v>39.025912562184701</v>
      </c>
      <c r="N3708">
        <v>0.59365090228260498</v>
      </c>
      <c r="O3708">
        <v>122.139451728247</v>
      </c>
      <c r="P3708">
        <v>7.9099678456591596</v>
      </c>
      <c r="Q3708">
        <v>-2.8535078197063E-2</v>
      </c>
    </row>
    <row r="3709" spans="1:17" hidden="1" x14ac:dyDescent="0.3">
      <c r="A3709" t="s">
        <v>7579</v>
      </c>
      <c r="B3709" t="s">
        <v>7580</v>
      </c>
      <c r="C3709" t="str">
        <f>IFERROR(VLOOKUP(Table1[[#This Row],[Ticker]],[1]!Table1[[Symbol]:[Industry]],2,FALSE),"-")</f>
        <v>-</v>
      </c>
      <c r="D3709" t="s">
        <v>92</v>
      </c>
      <c r="E3709">
        <v>29.481000000000002</v>
      </c>
      <c r="F3709">
        <v>0.97</v>
      </c>
      <c r="G3709">
        <v>-4.4631020034863802</v>
      </c>
      <c r="H3709">
        <v>-3.7345784492566398</v>
      </c>
      <c r="I3709">
        <v>3.1652923888084898</v>
      </c>
      <c r="J3709">
        <v>2.0077487913144201</v>
      </c>
      <c r="K3709">
        <v>0.87161562220529698</v>
      </c>
      <c r="L3709">
        <v>0.95964462900106895</v>
      </c>
      <c r="M3709">
        <v>70.076647292568893</v>
      </c>
      <c r="N3709">
        <v>1.0671513713116401</v>
      </c>
      <c r="O3709">
        <v>13.4020618556701</v>
      </c>
      <c r="P3709">
        <v>38.571428571428498</v>
      </c>
      <c r="Q3709">
        <v>-1.5787927280212999E-2</v>
      </c>
    </row>
    <row r="3710" spans="1:17" hidden="1" x14ac:dyDescent="0.3">
      <c r="A3710" t="s">
        <v>7581</v>
      </c>
      <c r="B3710" t="s">
        <v>7582</v>
      </c>
      <c r="C3710" t="str">
        <f>IFERROR(VLOOKUP(Table1[[#This Row],[Ticker]],[1]!Table1[[Symbol]:[Industry]],2,FALSE),"-")</f>
        <v>-</v>
      </c>
      <c r="E3710">
        <v>29.470649999999999</v>
      </c>
      <c r="F3710">
        <v>17.78</v>
      </c>
      <c r="G3710">
        <v>-68.191264410474403</v>
      </c>
      <c r="H3710">
        <v>-5.7361225527115698</v>
      </c>
      <c r="I3710">
        <v>-25.880584335086802</v>
      </c>
      <c r="J3710">
        <v>-2.7715335160577701</v>
      </c>
      <c r="K3710">
        <v>17.856959574353802</v>
      </c>
      <c r="L3710">
        <v>21.666633717941401</v>
      </c>
      <c r="M3710">
        <v>51.653969302389797</v>
      </c>
      <c r="N3710">
        <v>0.46956757390208798</v>
      </c>
      <c r="O3710">
        <v>88.976377952755897</v>
      </c>
      <c r="P3710">
        <v>22.620689655172399</v>
      </c>
      <c r="Q3710">
        <v>-5.8407433910610002E-3</v>
      </c>
    </row>
    <row r="3711" spans="1:17" hidden="1" x14ac:dyDescent="0.3">
      <c r="A3711" t="s">
        <v>7583</v>
      </c>
      <c r="B3711" t="s">
        <v>7584</v>
      </c>
      <c r="C3711" t="str">
        <f>IFERROR(VLOOKUP(Table1[[#This Row],[Ticker]],[1]!Table1[[Symbol]:[Industry]],2,FALSE),"-")</f>
        <v>-</v>
      </c>
      <c r="D3711" t="s">
        <v>7585</v>
      </c>
      <c r="E3711">
        <v>29.457401600000001</v>
      </c>
      <c r="F3711">
        <v>32.299999999999997</v>
      </c>
      <c r="G3711">
        <v>-50.684065998840602</v>
      </c>
      <c r="H3711">
        <v>-9.9510680800103195</v>
      </c>
      <c r="I3711">
        <v>-35.923318665369202</v>
      </c>
      <c r="J3711">
        <v>-8.0913529951692809</v>
      </c>
      <c r="K3711">
        <v>34.437242335580699</v>
      </c>
      <c r="M3711">
        <v>39.939514278550398</v>
      </c>
      <c r="N3711">
        <v>0.71153846153846101</v>
      </c>
      <c r="O3711">
        <v>78.173374613003105</v>
      </c>
      <c r="P3711">
        <v>20.522388059701399</v>
      </c>
    </row>
    <row r="3712" spans="1:17" hidden="1" x14ac:dyDescent="0.3">
      <c r="A3712" t="s">
        <v>7586</v>
      </c>
      <c r="B3712" t="s">
        <v>7587</v>
      </c>
      <c r="C3712" t="str">
        <f>IFERROR(VLOOKUP(Table1[[#This Row],[Ticker]],[1]!Table1[[Symbol]:[Industry]],2,FALSE),"-")</f>
        <v>-</v>
      </c>
      <c r="D3712" t="s">
        <v>998</v>
      </c>
      <c r="E3712">
        <v>29.427806808</v>
      </c>
      <c r="F3712">
        <v>22.13</v>
      </c>
      <c r="G3712">
        <v>-15.938665913260801</v>
      </c>
      <c r="H3712">
        <v>-2.5917213063994899</v>
      </c>
      <c r="I3712">
        <v>-10.5895428786318</v>
      </c>
      <c r="J3712">
        <v>4.4855754475358296</v>
      </c>
      <c r="K3712">
        <v>21.421887273606998</v>
      </c>
      <c r="L3712">
        <v>21.993604471234999</v>
      </c>
      <c r="M3712">
        <v>68.711353232426802</v>
      </c>
      <c r="N3712">
        <v>2.1028069787492001</v>
      </c>
      <c r="O3712">
        <v>57.930411206507003</v>
      </c>
      <c r="P3712">
        <v>24.325842696629199</v>
      </c>
      <c r="Q3712">
        <v>2.7505267043919999E-2</v>
      </c>
    </row>
    <row r="3713" spans="1:17" hidden="1" x14ac:dyDescent="0.3">
      <c r="A3713" t="s">
        <v>7588</v>
      </c>
      <c r="B3713" t="s">
        <v>7589</v>
      </c>
      <c r="C3713" t="str">
        <f>IFERROR(VLOOKUP(Table1[[#This Row],[Ticker]],[1]!Table1[[Symbol]:[Industry]],2,FALSE),"-")</f>
        <v>-</v>
      </c>
      <c r="D3713" t="s">
        <v>613</v>
      </c>
      <c r="E3713">
        <v>29.397829999999999</v>
      </c>
      <c r="F3713">
        <v>12.45</v>
      </c>
      <c r="G3713">
        <v>-78.048477194910504</v>
      </c>
      <c r="H3713">
        <v>-25.192911782589899</v>
      </c>
      <c r="I3713">
        <v>-64.462436820873805</v>
      </c>
      <c r="J3713">
        <v>-2.4866332311574801</v>
      </c>
      <c r="K3713">
        <v>17.397174520864599</v>
      </c>
      <c r="L3713">
        <v>22.537229045334101</v>
      </c>
      <c r="M3713">
        <v>29.6119805173233</v>
      </c>
      <c r="N3713">
        <v>0.59687166396289704</v>
      </c>
      <c r="O3713">
        <v>164.01606425702801</v>
      </c>
      <c r="P3713">
        <v>0</v>
      </c>
      <c r="Q3713">
        <v>-0.112008606517738</v>
      </c>
    </row>
    <row r="3714" spans="1:17" hidden="1" x14ac:dyDescent="0.3">
      <c r="A3714" t="s">
        <v>7590</v>
      </c>
      <c r="B3714" t="s">
        <v>7591</v>
      </c>
      <c r="C3714" t="str">
        <f>IFERROR(VLOOKUP(Table1[[#This Row],[Ticker]],[1]!Table1[[Symbol]:[Industry]],2,FALSE),"-")</f>
        <v>-</v>
      </c>
      <c r="E3714">
        <v>29.385736560000002</v>
      </c>
      <c r="F3714">
        <v>28.13</v>
      </c>
      <c r="G3714">
        <v>-50.619669008291503</v>
      </c>
      <c r="H3714">
        <v>-13.993587458265599</v>
      </c>
      <c r="I3714">
        <v>-18.7228464732937</v>
      </c>
      <c r="J3714">
        <v>-7.8456163984539398</v>
      </c>
      <c r="K3714">
        <v>29.3145057870187</v>
      </c>
      <c r="L3714">
        <v>31.784408643871</v>
      </c>
      <c r="M3714">
        <v>39.890761518169597</v>
      </c>
      <c r="N3714">
        <v>1.72004854281926</v>
      </c>
      <c r="O3714">
        <v>74.191254888019898</v>
      </c>
      <c r="P3714">
        <v>16.191656340355198</v>
      </c>
    </row>
    <row r="3715" spans="1:17" hidden="1" x14ac:dyDescent="0.3">
      <c r="A3715" t="s">
        <v>7592</v>
      </c>
      <c r="B3715" t="s">
        <v>7593</v>
      </c>
      <c r="C3715" t="str">
        <f>IFERROR(VLOOKUP(Table1[[#This Row],[Ticker]],[1]!Table1[[Symbol]:[Industry]],2,FALSE),"-")</f>
        <v>-</v>
      </c>
      <c r="D3715" t="s">
        <v>414</v>
      </c>
      <c r="E3715">
        <v>29.3463417</v>
      </c>
      <c r="F3715">
        <v>51.26</v>
      </c>
      <c r="G3715">
        <v>5.7227954324110497</v>
      </c>
      <c r="H3715">
        <v>-0.91573786954650505</v>
      </c>
      <c r="I3715">
        <v>-22.343884488511101</v>
      </c>
      <c r="J3715">
        <v>-2.8945467534907499</v>
      </c>
      <c r="K3715">
        <v>51.283913880710998</v>
      </c>
      <c r="L3715">
        <v>52.975761545669101</v>
      </c>
      <c r="M3715">
        <v>41.843218538037</v>
      </c>
      <c r="N3715">
        <v>2.6510130948047301</v>
      </c>
      <c r="O3715">
        <v>84.159188451033899</v>
      </c>
      <c r="Q3715">
        <v>5.5659147890777E-2</v>
      </c>
    </row>
    <row r="3716" spans="1:17" hidden="1" x14ac:dyDescent="0.3">
      <c r="A3716" t="s">
        <v>7594</v>
      </c>
      <c r="B3716" t="s">
        <v>7595</v>
      </c>
      <c r="C3716" t="str">
        <f>IFERROR(VLOOKUP(Table1[[#This Row],[Ticker]],[1]!Table1[[Symbol]:[Industry]],2,FALSE),"-")</f>
        <v>-</v>
      </c>
      <c r="D3716" t="s">
        <v>705</v>
      </c>
      <c r="E3716">
        <v>29.289530723999999</v>
      </c>
      <c r="F3716">
        <v>17.52</v>
      </c>
      <c r="G3716">
        <v>32.804747070169199</v>
      </c>
      <c r="H3716">
        <v>-0.63977351697444096</v>
      </c>
      <c r="I3716">
        <v>14.6210398253977</v>
      </c>
      <c r="J3716">
        <v>0.506324515321393</v>
      </c>
      <c r="K3716">
        <v>16.353678712347101</v>
      </c>
      <c r="L3716">
        <v>14.490487034315199</v>
      </c>
      <c r="M3716">
        <v>37.603805705755697</v>
      </c>
      <c r="N3716">
        <v>0.840345510842748</v>
      </c>
      <c r="O3716">
        <v>9.5890410958903995</v>
      </c>
      <c r="P3716">
        <v>59.258249250068097</v>
      </c>
      <c r="Q3716">
        <v>3.3034621500889999E-3</v>
      </c>
    </row>
    <row r="3717" spans="1:17" hidden="1" x14ac:dyDescent="0.3">
      <c r="A3717" t="s">
        <v>7596</v>
      </c>
      <c r="B3717" t="s">
        <v>7597</v>
      </c>
      <c r="C3717" t="str">
        <f>IFERROR(VLOOKUP(Table1[[#This Row],[Ticker]],[1]!Table1[[Symbol]:[Industry]],2,FALSE),"-")</f>
        <v>-</v>
      </c>
      <c r="E3717">
        <v>29.201447999999999</v>
      </c>
      <c r="F3717">
        <v>4.12</v>
      </c>
      <c r="G3717">
        <v>-61.538647174825897</v>
      </c>
      <c r="H3717">
        <v>-18.132629945429201</v>
      </c>
      <c r="I3717">
        <v>-8.4647924809602895</v>
      </c>
      <c r="J3717">
        <v>-10.477993922302201</v>
      </c>
      <c r="K3717">
        <v>4.5418536061458799</v>
      </c>
      <c r="L3717">
        <v>4.9296655387585604</v>
      </c>
      <c r="M3717">
        <v>41.542070253693701</v>
      </c>
      <c r="N3717">
        <v>1.7604641513536401</v>
      </c>
      <c r="O3717">
        <v>83.252427184466001</v>
      </c>
      <c r="P3717">
        <v>25.609756097560901</v>
      </c>
      <c r="Q3717">
        <v>-5.1649432975149996E-3</v>
      </c>
    </row>
    <row r="3718" spans="1:17" hidden="1" x14ac:dyDescent="0.3">
      <c r="A3718" t="s">
        <v>7598</v>
      </c>
      <c r="B3718" t="s">
        <v>7599</v>
      </c>
      <c r="C3718" t="str">
        <f>IFERROR(VLOOKUP(Table1[[#This Row],[Ticker]],[1]!Table1[[Symbol]:[Industry]],2,FALSE),"-")</f>
        <v>-</v>
      </c>
      <c r="D3718" t="s">
        <v>197</v>
      </c>
      <c r="E3718">
        <v>29.199317912000001</v>
      </c>
      <c r="F3718">
        <v>15.68</v>
      </c>
      <c r="G3718">
        <v>-24.486504198450799</v>
      </c>
      <c r="H3718">
        <v>-2.3694990841772898</v>
      </c>
      <c r="I3718">
        <v>-3.0376953444816501</v>
      </c>
      <c r="J3718">
        <v>-5.4866332311574899</v>
      </c>
      <c r="K3718">
        <v>16.3768179619438</v>
      </c>
      <c r="L3718">
        <v>16.137484415931201</v>
      </c>
      <c r="M3718">
        <v>45.617151383977003</v>
      </c>
      <c r="N3718">
        <v>1.1079545454545401</v>
      </c>
      <c r="O3718">
        <v>70.599489795918302</v>
      </c>
      <c r="P3718">
        <v>30.775646371976599</v>
      </c>
      <c r="Q3718">
        <v>2.2970931778922E-2</v>
      </c>
    </row>
    <row r="3719" spans="1:17" hidden="1" x14ac:dyDescent="0.3">
      <c r="A3719" t="s">
        <v>7600</v>
      </c>
      <c r="B3719" t="s">
        <v>7601</v>
      </c>
      <c r="C3719" t="str">
        <f>IFERROR(VLOOKUP(Table1[[#This Row],[Ticker]],[1]!Table1[[Symbol]:[Industry]],2,FALSE),"-")</f>
        <v>-</v>
      </c>
      <c r="D3719" t="s">
        <v>92</v>
      </c>
      <c r="E3719">
        <v>29.170385068000002</v>
      </c>
      <c r="F3719">
        <v>85.81</v>
      </c>
      <c r="G3719">
        <v>348.37529578656802</v>
      </c>
      <c r="H3719">
        <v>3.0209890794789902</v>
      </c>
      <c r="I3719">
        <v>365.24076408692099</v>
      </c>
      <c r="J3719">
        <v>1.5087860333799801</v>
      </c>
      <c r="K3719">
        <v>69.839165773832306</v>
      </c>
      <c r="L3719">
        <v>43.308197714019599</v>
      </c>
      <c r="M3719">
        <v>61.7682222468978</v>
      </c>
      <c r="N3719">
        <v>1.8299558791595401</v>
      </c>
      <c r="O3719">
        <v>0</v>
      </c>
      <c r="P3719">
        <v>404.76470588235298</v>
      </c>
      <c r="Q3719">
        <v>0.18642900995683701</v>
      </c>
    </row>
    <row r="3720" spans="1:17" hidden="1" x14ac:dyDescent="0.3">
      <c r="A3720" t="s">
        <v>7602</v>
      </c>
      <c r="B3720" t="s">
        <v>7603</v>
      </c>
      <c r="C3720" t="str">
        <f>IFERROR(VLOOKUP(Table1[[#This Row],[Ticker]],[1]!Table1[[Symbol]:[Industry]],2,FALSE),"-")</f>
        <v>-</v>
      </c>
      <c r="D3720" t="s">
        <v>286</v>
      </c>
      <c r="E3720">
        <v>29.0017824</v>
      </c>
      <c r="F3720">
        <v>18</v>
      </c>
      <c r="G3720">
        <v>32.181634838618798</v>
      </c>
      <c r="H3720">
        <v>-5.7728667375449501</v>
      </c>
      <c r="I3720">
        <v>-13.179405186038901</v>
      </c>
      <c r="J3720">
        <v>-6.5911108430978</v>
      </c>
      <c r="K3720">
        <v>17.921174559427001</v>
      </c>
      <c r="L3720">
        <v>16.351349314314401</v>
      </c>
      <c r="M3720">
        <v>47.306457901715</v>
      </c>
      <c r="N3720">
        <v>0.53756836036267996</v>
      </c>
      <c r="O3720">
        <v>15.7777777777777</v>
      </c>
      <c r="P3720">
        <v>78.041543026706194</v>
      </c>
      <c r="Q3720">
        <v>8.3833389766610006E-2</v>
      </c>
    </row>
    <row r="3721" spans="1:17" hidden="1" x14ac:dyDescent="0.3">
      <c r="A3721" t="s">
        <v>7604</v>
      </c>
      <c r="B3721" t="s">
        <v>7605</v>
      </c>
      <c r="C3721" t="str">
        <f>IFERROR(VLOOKUP(Table1[[#This Row],[Ticker]],[1]!Table1[[Symbol]:[Industry]],2,FALSE),"-")</f>
        <v>-</v>
      </c>
      <c r="D3721" t="s">
        <v>391</v>
      </c>
      <c r="E3721">
        <v>28.984355219999902</v>
      </c>
      <c r="F3721">
        <v>27.04</v>
      </c>
      <c r="G3721">
        <v>667.24877482935801</v>
      </c>
      <c r="H3721">
        <v>-8.1253135952788007</v>
      </c>
      <c r="I3721">
        <v>208.66939473896801</v>
      </c>
      <c r="J3721">
        <v>-8.2420289146107297</v>
      </c>
      <c r="K3721">
        <v>23.700119967865</v>
      </c>
      <c r="L3721">
        <v>16.3131568973612</v>
      </c>
      <c r="M3721">
        <v>54.676680953702302</v>
      </c>
      <c r="N3721">
        <v>1.219682127519</v>
      </c>
      <c r="O3721">
        <v>2.8106508875739702</v>
      </c>
      <c r="P3721">
        <v>732</v>
      </c>
      <c r="Q3721">
        <v>0.16852376593788901</v>
      </c>
    </row>
    <row r="3722" spans="1:17" hidden="1" x14ac:dyDescent="0.3">
      <c r="A3722" t="s">
        <v>7606</v>
      </c>
      <c r="B3722" t="s">
        <v>7607</v>
      </c>
      <c r="C3722" t="str">
        <f>IFERROR(VLOOKUP(Table1[[#This Row],[Ticker]],[1]!Table1[[Symbol]:[Industry]],2,FALSE),"-")</f>
        <v>-</v>
      </c>
      <c r="D3722" t="s">
        <v>535</v>
      </c>
      <c r="E3722">
        <v>28.834931999999998</v>
      </c>
      <c r="F3722">
        <v>0.86</v>
      </c>
      <c r="G3722">
        <v>-73.274077613242397</v>
      </c>
      <c r="H3722">
        <v>0.33949562481742002</v>
      </c>
      <c r="I3722">
        <v>-66.392769177787002</v>
      </c>
      <c r="J3722">
        <v>10.5003797558554</v>
      </c>
      <c r="K3722">
        <v>0.82734407397217202</v>
      </c>
      <c r="L3722">
        <v>1.2469901740227101</v>
      </c>
      <c r="M3722">
        <v>78.498169169921894</v>
      </c>
      <c r="N3722">
        <v>2.05611255378887</v>
      </c>
      <c r="O3722">
        <v>244.18604651162701</v>
      </c>
      <c r="P3722">
        <v>32.307692307692299</v>
      </c>
      <c r="Q3722">
        <v>5.8627384375316997E-2</v>
      </c>
    </row>
    <row r="3723" spans="1:17" hidden="1" x14ac:dyDescent="0.3">
      <c r="A3723" t="s">
        <v>7608</v>
      </c>
      <c r="B3723" t="s">
        <v>7609</v>
      </c>
      <c r="C3723" t="str">
        <f>IFERROR(VLOOKUP(Table1[[#This Row],[Ticker]],[1]!Table1[[Symbol]:[Industry]],2,FALSE),"-")</f>
        <v>-</v>
      </c>
      <c r="E3723">
        <v>28.830664800000001</v>
      </c>
      <c r="F3723">
        <v>42.09</v>
      </c>
      <c r="G3723">
        <v>64.653248064356205</v>
      </c>
      <c r="H3723">
        <v>-17.1122576805944</v>
      </c>
      <c r="I3723">
        <v>-24.079289654535099</v>
      </c>
      <c r="J3723">
        <v>-8.46577575722932</v>
      </c>
      <c r="K3723">
        <v>44.8371611561953</v>
      </c>
      <c r="L3723">
        <v>43.679386819262199</v>
      </c>
      <c r="M3723">
        <v>43.775782155932703</v>
      </c>
      <c r="N3723">
        <v>0.76562497978259603</v>
      </c>
      <c r="O3723">
        <v>64.718460441910096</v>
      </c>
      <c r="P3723">
        <v>108.883374689826</v>
      </c>
      <c r="Q3723">
        <v>7.9045880112157005E-2</v>
      </c>
    </row>
    <row r="3724" spans="1:17" hidden="1" x14ac:dyDescent="0.3">
      <c r="A3724" t="s">
        <v>7610</v>
      </c>
      <c r="B3724" t="s">
        <v>7611</v>
      </c>
      <c r="C3724" t="str">
        <f>IFERROR(VLOOKUP(Table1[[#This Row],[Ticker]],[1]!Table1[[Symbol]:[Industry]],2,FALSE),"-")</f>
        <v>-</v>
      </c>
      <c r="E3724">
        <v>28.759720000000002</v>
      </c>
      <c r="F3724">
        <v>224.6</v>
      </c>
      <c r="G3724">
        <v>29.183449720651499</v>
      </c>
      <c r="H3724">
        <v>-2.3309443938730099</v>
      </c>
      <c r="I3724">
        <v>20.3542808166847</v>
      </c>
      <c r="J3724">
        <v>-0.16105183580865101</v>
      </c>
      <c r="K3724">
        <v>208.57947766003801</v>
      </c>
      <c r="L3724">
        <v>190.19994173129999</v>
      </c>
      <c r="M3724">
        <v>53.856289665765502</v>
      </c>
      <c r="N3724">
        <v>1.37553484555418</v>
      </c>
      <c r="O3724">
        <v>6.3668744434550204</v>
      </c>
      <c r="P3724">
        <v>61.582733812949598</v>
      </c>
      <c r="Q3724">
        <v>7.7180784436162997E-2</v>
      </c>
    </row>
    <row r="3725" spans="1:17" hidden="1" x14ac:dyDescent="0.3">
      <c r="A3725" t="s">
        <v>7612</v>
      </c>
      <c r="B3725" t="s">
        <v>7613</v>
      </c>
      <c r="C3725" t="str">
        <f>IFERROR(VLOOKUP(Table1[[#This Row],[Ticker]],[1]!Table1[[Symbol]:[Industry]],2,FALSE),"-")</f>
        <v>-</v>
      </c>
      <c r="D3725" t="s">
        <v>129</v>
      </c>
      <c r="E3725">
        <v>28.744250000000001</v>
      </c>
      <c r="F3725">
        <v>1.1299999999999999</v>
      </c>
      <c r="G3725">
        <v>35.715469425084997</v>
      </c>
      <c r="H3725">
        <v>-26.353626068304202</v>
      </c>
      <c r="I3725">
        <v>-8.2250819427423298</v>
      </c>
      <c r="J3725">
        <v>-4.2257636659400903</v>
      </c>
      <c r="K3725">
        <v>1.1289615843174801</v>
      </c>
      <c r="L3725">
        <v>1.0615401066113499</v>
      </c>
      <c r="M3725">
        <v>43.354702534254997</v>
      </c>
      <c r="N3725">
        <v>0.3946269893844</v>
      </c>
      <c r="O3725">
        <v>23.8938053097345</v>
      </c>
      <c r="P3725">
        <v>125.99999999999901</v>
      </c>
      <c r="Q3725">
        <v>-4.0156525099895E-2</v>
      </c>
    </row>
    <row r="3726" spans="1:17" hidden="1" x14ac:dyDescent="0.3">
      <c r="A3726" t="s">
        <v>7614</v>
      </c>
      <c r="B3726" t="s">
        <v>7615</v>
      </c>
      <c r="C3726" t="str">
        <f>IFERROR(VLOOKUP(Table1[[#This Row],[Ticker]],[1]!Table1[[Symbol]:[Industry]],2,FALSE),"-")</f>
        <v>-</v>
      </c>
      <c r="D3726" t="s">
        <v>278</v>
      </c>
      <c r="E3726">
        <v>28.733371699999999</v>
      </c>
      <c r="F3726">
        <v>5.9</v>
      </c>
      <c r="G3726">
        <v>-5.0587052754700004</v>
      </c>
      <c r="H3726">
        <v>-11.249096451579501</v>
      </c>
      <c r="I3726">
        <v>-1.49038806519127</v>
      </c>
      <c r="J3726">
        <v>-0.63478137930564305</v>
      </c>
      <c r="K3726">
        <v>5.5827899750593799</v>
      </c>
      <c r="L3726">
        <v>5.45919834434339</v>
      </c>
      <c r="M3726">
        <v>45.7261305594741</v>
      </c>
      <c r="N3726">
        <v>1.60489178755877</v>
      </c>
      <c r="O3726">
        <v>15.254237288135499</v>
      </c>
      <c r="P3726">
        <v>54.450261780104697</v>
      </c>
      <c r="Q3726">
        <v>6.7321303180525996E-2</v>
      </c>
    </row>
    <row r="3727" spans="1:17" hidden="1" x14ac:dyDescent="0.3">
      <c r="A3727" t="s">
        <v>7616</v>
      </c>
      <c r="B3727" t="s">
        <v>7617</v>
      </c>
      <c r="C3727" t="str">
        <f>IFERROR(VLOOKUP(Table1[[#This Row],[Ticker]],[1]!Table1[[Symbol]:[Industry]],2,FALSE),"-")</f>
        <v>-</v>
      </c>
      <c r="E3727">
        <v>28.694759999999999</v>
      </c>
      <c r="F3727">
        <v>32.979999999999997</v>
      </c>
      <c r="G3727">
        <v>39.031130694607903</v>
      </c>
      <c r="H3727">
        <v>-6.4618511765293603</v>
      </c>
      <c r="I3727">
        <v>0.128817441807107</v>
      </c>
      <c r="J3727">
        <v>-3.3821556192171802</v>
      </c>
      <c r="K3727">
        <v>33.610877952785899</v>
      </c>
      <c r="L3727">
        <v>31.633465969656299</v>
      </c>
      <c r="M3727">
        <v>52.508483108913097</v>
      </c>
      <c r="N3727">
        <v>1.35202280817173</v>
      </c>
      <c r="O3727">
        <v>30.169799878714301</v>
      </c>
      <c r="P3727">
        <v>105.996252342286</v>
      </c>
      <c r="Q3727">
        <v>0.102959473458292</v>
      </c>
    </row>
    <row r="3728" spans="1:17" hidden="1" x14ac:dyDescent="0.3">
      <c r="A3728" t="s">
        <v>7618</v>
      </c>
      <c r="B3728" t="s">
        <v>7619</v>
      </c>
      <c r="C3728" t="str">
        <f>IFERROR(VLOOKUP(Table1[[#This Row],[Ticker]],[1]!Table1[[Symbol]:[Industry]],2,FALSE),"-")</f>
        <v>-</v>
      </c>
      <c r="D3728" t="s">
        <v>92</v>
      </c>
      <c r="E3728">
        <v>28.685849999999999</v>
      </c>
      <c r="F3728">
        <v>5.99</v>
      </c>
      <c r="G3728">
        <v>-58.334024388188197</v>
      </c>
      <c r="H3728">
        <v>-6.2233171879953799</v>
      </c>
      <c r="I3728">
        <v>-22.604272074144799</v>
      </c>
      <c r="J3728">
        <v>-9.2053832311574908</v>
      </c>
      <c r="K3728">
        <v>6.0995437623264896</v>
      </c>
      <c r="L3728">
        <v>6.6873452679420202</v>
      </c>
      <c r="M3728">
        <v>44.618573686957397</v>
      </c>
      <c r="N3728">
        <v>0.50894336684172803</v>
      </c>
      <c r="O3728">
        <v>56.427378964941497</v>
      </c>
      <c r="P3728">
        <v>15.192307692307599</v>
      </c>
      <c r="Q3728">
        <v>0.13872033683622301</v>
      </c>
    </row>
    <row r="3729" spans="1:17" hidden="1" x14ac:dyDescent="0.3">
      <c r="A3729" t="s">
        <v>7620</v>
      </c>
      <c r="B3729" t="s">
        <v>7621</v>
      </c>
      <c r="C3729" t="str">
        <f>IFERROR(VLOOKUP(Table1[[#This Row],[Ticker]],[1]!Table1[[Symbol]:[Industry]],2,FALSE),"-")</f>
        <v>-</v>
      </c>
      <c r="E3729">
        <v>28.674366800000001</v>
      </c>
      <c r="F3729">
        <v>15.78</v>
      </c>
      <c r="G3729">
        <v>5.7868979965136198</v>
      </c>
      <c r="H3729">
        <v>-16.967141183894</v>
      </c>
      <c r="I3729">
        <v>-7.1365651963308201</v>
      </c>
      <c r="J3729">
        <v>-5.6713466069536604</v>
      </c>
      <c r="K3729">
        <v>15.471760535999399</v>
      </c>
      <c r="L3729">
        <v>14.7265092842224</v>
      </c>
      <c r="M3729">
        <v>34.6642513819071</v>
      </c>
      <c r="N3729">
        <v>9.90170050943531E-2</v>
      </c>
      <c r="O3729">
        <v>24.904942965779401</v>
      </c>
      <c r="P3729">
        <v>50.285714285714199</v>
      </c>
    </row>
    <row r="3730" spans="1:17" hidden="1" x14ac:dyDescent="0.3">
      <c r="A3730" t="s">
        <v>7622</v>
      </c>
      <c r="B3730" t="s">
        <v>7623</v>
      </c>
      <c r="C3730" t="str">
        <f>IFERROR(VLOOKUP(Table1[[#This Row],[Ticker]],[1]!Table1[[Symbol]:[Industry]],2,FALSE),"-")</f>
        <v>-</v>
      </c>
      <c r="D3730" t="s">
        <v>613</v>
      </c>
      <c r="E3730">
        <v>28.551289499999999</v>
      </c>
      <c r="F3730">
        <v>44.99</v>
      </c>
      <c r="G3730">
        <v>43.740758636814903</v>
      </c>
      <c r="H3730">
        <v>-10.3038199245523</v>
      </c>
      <c r="I3730">
        <v>-8.6791107509425203</v>
      </c>
      <c r="J3730">
        <v>10.424450812691401</v>
      </c>
      <c r="K3730">
        <v>44.3898887562422</v>
      </c>
      <c r="L3730">
        <v>43.2747721609515</v>
      </c>
      <c r="M3730">
        <v>55.978443400520497</v>
      </c>
      <c r="N3730">
        <v>1.35243165924984</v>
      </c>
      <c r="O3730">
        <v>44.032007112691701</v>
      </c>
      <c r="P3730">
        <v>78.248811410459595</v>
      </c>
      <c r="Q3730">
        <v>6.3270441901450994E-2</v>
      </c>
    </row>
    <row r="3731" spans="1:17" hidden="1" x14ac:dyDescent="0.3">
      <c r="A3731" t="s">
        <v>7624</v>
      </c>
      <c r="B3731" t="s">
        <v>7625</v>
      </c>
      <c r="C3731" t="str">
        <f>IFERROR(VLOOKUP(Table1[[#This Row],[Ticker]],[1]!Table1[[Symbol]:[Industry]],2,FALSE),"-")</f>
        <v>-</v>
      </c>
      <c r="E3731">
        <v>28.522760000000002</v>
      </c>
      <c r="F3731">
        <v>175</v>
      </c>
      <c r="G3731">
        <v>-50.233265902558998</v>
      </c>
      <c r="H3731">
        <v>5.1962391608062397</v>
      </c>
      <c r="I3731">
        <v>-8.0716962338010401</v>
      </c>
      <c r="J3731">
        <v>12.6746570914231</v>
      </c>
      <c r="K3731">
        <v>167.41559110580599</v>
      </c>
      <c r="L3731">
        <v>184.44502601531599</v>
      </c>
      <c r="M3731">
        <v>88.250810410190695</v>
      </c>
      <c r="N3731">
        <v>0.94226044226044203</v>
      </c>
      <c r="O3731">
        <v>32.571428571428498</v>
      </c>
      <c r="P3731">
        <v>18.7648456057007</v>
      </c>
      <c r="Q3731">
        <v>8.5628939304783006E-2</v>
      </c>
    </row>
    <row r="3732" spans="1:17" hidden="1" x14ac:dyDescent="0.3">
      <c r="A3732" t="s">
        <v>7626</v>
      </c>
      <c r="B3732" t="s">
        <v>7627</v>
      </c>
      <c r="C3732" t="str">
        <f>IFERROR(VLOOKUP(Table1[[#This Row],[Ticker]],[1]!Table1[[Symbol]:[Industry]],2,FALSE),"-")</f>
        <v>-</v>
      </c>
      <c r="D3732" t="s">
        <v>1113</v>
      </c>
      <c r="E3732">
        <v>28.494134969999902</v>
      </c>
      <c r="F3732">
        <v>79.5</v>
      </c>
      <c r="G3732">
        <v>64.888672151392498</v>
      </c>
      <c r="H3732">
        <v>9.4246255308428495</v>
      </c>
      <c r="I3732">
        <v>-15.491259569150399</v>
      </c>
      <c r="J3732">
        <v>-4.9241332311574899</v>
      </c>
      <c r="K3732">
        <v>72.3348016115647</v>
      </c>
      <c r="L3732">
        <v>74.540366910028595</v>
      </c>
      <c r="M3732">
        <v>66.451679537078206</v>
      </c>
      <c r="N3732">
        <v>1.1689800224807401</v>
      </c>
      <c r="O3732">
        <v>49.534591194968499</v>
      </c>
      <c r="P3732">
        <v>107.517619420516</v>
      </c>
      <c r="Q3732">
        <v>0.12356177875516</v>
      </c>
    </row>
    <row r="3733" spans="1:17" hidden="1" x14ac:dyDescent="0.3">
      <c r="A3733" t="s">
        <v>7628</v>
      </c>
      <c r="B3733" t="s">
        <v>7629</v>
      </c>
      <c r="C3733" t="str">
        <f>IFERROR(VLOOKUP(Table1[[#This Row],[Ticker]],[1]!Table1[[Symbol]:[Industry]],2,FALSE),"-")</f>
        <v>-</v>
      </c>
      <c r="D3733" t="s">
        <v>1283</v>
      </c>
      <c r="E3733">
        <v>28.388294607999999</v>
      </c>
      <c r="F3733">
        <v>232.18</v>
      </c>
      <c r="G3733">
        <v>-18.688118136979501</v>
      </c>
      <c r="H3733">
        <v>-7.3891246825000403</v>
      </c>
      <c r="I3733">
        <v>-6.4467958636955398</v>
      </c>
      <c r="J3733">
        <v>-2.4264440652073498</v>
      </c>
      <c r="K3733">
        <v>230.76288388098999</v>
      </c>
      <c r="L3733">
        <v>225.14634214764899</v>
      </c>
      <c r="M3733">
        <v>54.0220772595234</v>
      </c>
      <c r="N3733">
        <v>0.86988081273109996</v>
      </c>
      <c r="O3733">
        <v>14.996985097768899</v>
      </c>
      <c r="P3733">
        <v>8.8411775735983404</v>
      </c>
      <c r="Q3733">
        <v>-6.2435120747125997E-2</v>
      </c>
    </row>
    <row r="3734" spans="1:17" hidden="1" x14ac:dyDescent="0.3">
      <c r="A3734" t="s">
        <v>7630</v>
      </c>
      <c r="B3734" t="s">
        <v>7631</v>
      </c>
      <c r="C3734" t="str">
        <f>IFERROR(VLOOKUP(Table1[[#This Row],[Ticker]],[1]!Table1[[Symbol]:[Industry]],2,FALSE),"-")</f>
        <v>-</v>
      </c>
      <c r="D3734" t="s">
        <v>2911</v>
      </c>
      <c r="E3734">
        <v>28.305390461999998</v>
      </c>
      <c r="F3734">
        <v>21.97</v>
      </c>
      <c r="G3734">
        <v>-13.6212652687925</v>
      </c>
      <c r="H3734">
        <v>6.3838648671562197</v>
      </c>
      <c r="I3734">
        <v>11.0354298941159</v>
      </c>
      <c r="J3734">
        <v>-4.8883799560482997</v>
      </c>
      <c r="K3734">
        <v>22.621183034473201</v>
      </c>
      <c r="L3734">
        <v>22.6747974289522</v>
      </c>
      <c r="M3734">
        <v>52.6240096869778</v>
      </c>
      <c r="N3734">
        <v>1.38861061449798</v>
      </c>
      <c r="O3734">
        <v>75.238962221210699</v>
      </c>
      <c r="P3734">
        <v>39.847231063017098</v>
      </c>
      <c r="Q3734">
        <v>9.7349168478336995E-2</v>
      </c>
    </row>
    <row r="3735" spans="1:17" hidden="1" x14ac:dyDescent="0.3">
      <c r="A3735" t="s">
        <v>7632</v>
      </c>
      <c r="B3735" t="s">
        <v>7633</v>
      </c>
      <c r="C3735" t="str">
        <f>IFERROR(VLOOKUP(Table1[[#This Row],[Ticker]],[1]!Table1[[Symbol]:[Industry]],2,FALSE),"-")</f>
        <v>-</v>
      </c>
      <c r="E3735">
        <v>28.269682319999902</v>
      </c>
      <c r="F3735">
        <v>39.159999999999997</v>
      </c>
      <c r="G3735">
        <v>-10.536631415251</v>
      </c>
      <c r="H3735">
        <v>-7.06791178258998</v>
      </c>
      <c r="I3735">
        <v>4.2241159182202397</v>
      </c>
      <c r="J3735">
        <v>-2.4866332311574801</v>
      </c>
      <c r="K3735">
        <v>38.812167252188203</v>
      </c>
      <c r="L3735">
        <v>35.999636203771303</v>
      </c>
      <c r="M3735">
        <v>99.990699005494903</v>
      </c>
      <c r="N3735">
        <v>0</v>
      </c>
      <c r="O3735">
        <v>0</v>
      </c>
      <c r="P3735">
        <v>21.2383900928792</v>
      </c>
    </row>
    <row r="3736" spans="1:17" hidden="1" x14ac:dyDescent="0.3">
      <c r="A3736" t="s">
        <v>7634</v>
      </c>
      <c r="B3736" t="s">
        <v>7635</v>
      </c>
      <c r="C3736" t="str">
        <f>IFERROR(VLOOKUP(Table1[[#This Row],[Ticker]],[1]!Table1[[Symbol]:[Industry]],2,FALSE),"-")</f>
        <v>-</v>
      </c>
      <c r="D3736" t="s">
        <v>1113</v>
      </c>
      <c r="E3736">
        <v>28.252223999999998</v>
      </c>
      <c r="F3736">
        <v>25.75</v>
      </c>
      <c r="G3736">
        <v>-57.057877874174601</v>
      </c>
      <c r="H3736">
        <v>-11.6975414122196</v>
      </c>
      <c r="I3736">
        <v>-43.189196775278198</v>
      </c>
      <c r="J3736">
        <v>-6.6548505739189299</v>
      </c>
      <c r="K3736">
        <v>27.540479560598602</v>
      </c>
      <c r="L3736">
        <v>33.510129672264902</v>
      </c>
      <c r="M3736">
        <v>45.557495706655999</v>
      </c>
      <c r="N3736">
        <v>0.97512060313886195</v>
      </c>
      <c r="O3736">
        <v>177.94174757281499</v>
      </c>
      <c r="P3736">
        <v>16.939146230699301</v>
      </c>
      <c r="Q3736">
        <v>8.0319855028557E-2</v>
      </c>
    </row>
    <row r="3737" spans="1:17" hidden="1" x14ac:dyDescent="0.3">
      <c r="A3737" t="s">
        <v>7636</v>
      </c>
      <c r="B3737" t="s">
        <v>7637</v>
      </c>
      <c r="C3737" t="str">
        <f>IFERROR(VLOOKUP(Table1[[#This Row],[Ticker]],[1]!Table1[[Symbol]:[Industry]],2,FALSE),"-")</f>
        <v>-</v>
      </c>
      <c r="E3737">
        <v>28.250953200000001</v>
      </c>
      <c r="F3737">
        <v>45.85</v>
      </c>
      <c r="G3737">
        <v>168.19715440677001</v>
      </c>
      <c r="H3737">
        <v>-13.809251753550299</v>
      </c>
      <c r="I3737">
        <v>74.001255656729597</v>
      </c>
      <c r="J3737">
        <v>5.6943099834719497</v>
      </c>
      <c r="K3737">
        <v>41.443151722838003</v>
      </c>
      <c r="L3737">
        <v>32.784892058154902</v>
      </c>
      <c r="M3737">
        <v>67.519723985933894</v>
      </c>
      <c r="N3737">
        <v>0.29915462273022098</v>
      </c>
      <c r="O3737">
        <v>23.380588876771998</v>
      </c>
      <c r="P3737">
        <v>316.81818181818102</v>
      </c>
      <c r="Q3737">
        <v>9.8010661526843998E-2</v>
      </c>
    </row>
    <row r="3738" spans="1:17" hidden="1" x14ac:dyDescent="0.3">
      <c r="A3738" t="s">
        <v>7638</v>
      </c>
      <c r="B3738" t="s">
        <v>7639</v>
      </c>
      <c r="C3738" t="str">
        <f>IFERROR(VLOOKUP(Table1[[#This Row],[Ticker]],[1]!Table1[[Symbol]:[Industry]],2,FALSE),"-")</f>
        <v>-</v>
      </c>
      <c r="E3738">
        <v>28.187258</v>
      </c>
      <c r="F3738">
        <v>41.19</v>
      </c>
      <c r="G3738">
        <v>26.842453552069099</v>
      </c>
      <c r="H3738">
        <v>-2.1252366233543101</v>
      </c>
      <c r="I3738">
        <v>3.4643119966516198</v>
      </c>
      <c r="J3738">
        <v>-2.4866332311574801</v>
      </c>
      <c r="K3738">
        <v>33.570557571346903</v>
      </c>
      <c r="L3738">
        <v>27.156514219816501</v>
      </c>
      <c r="M3738">
        <v>99.588618940449194</v>
      </c>
      <c r="N3738">
        <v>9.9206349206349201E-3</v>
      </c>
      <c r="O3738">
        <v>0</v>
      </c>
      <c r="P3738">
        <v>60.584795321637401</v>
      </c>
    </row>
    <row r="3739" spans="1:17" hidden="1" x14ac:dyDescent="0.3">
      <c r="A3739" t="s">
        <v>7640</v>
      </c>
      <c r="B3739" t="s">
        <v>7641</v>
      </c>
      <c r="C3739" t="str">
        <f>IFERROR(VLOOKUP(Table1[[#This Row],[Ticker]],[1]!Table1[[Symbol]:[Industry]],2,FALSE),"-")</f>
        <v>-</v>
      </c>
      <c r="E3739">
        <v>28.1675912</v>
      </c>
      <c r="F3739">
        <v>38.76</v>
      </c>
      <c r="G3739">
        <v>45.111049605151699</v>
      </c>
      <c r="H3739">
        <v>-10.0053319613894</v>
      </c>
      <c r="I3739">
        <v>-26.636496501644299</v>
      </c>
      <c r="J3739">
        <v>-6.6722106391251996</v>
      </c>
      <c r="K3739">
        <v>43.4997192235341</v>
      </c>
      <c r="L3739">
        <v>41.956564579480897</v>
      </c>
      <c r="M3739">
        <v>30.6640978091371</v>
      </c>
      <c r="N3739">
        <v>0.49927835907509799</v>
      </c>
      <c r="O3739">
        <v>73.606811145510804</v>
      </c>
      <c r="P3739">
        <v>101.141670991178</v>
      </c>
      <c r="Q3739">
        <v>0.108383519441949</v>
      </c>
    </row>
    <row r="3740" spans="1:17" hidden="1" x14ac:dyDescent="0.3">
      <c r="A3740" t="s">
        <v>7642</v>
      </c>
      <c r="B3740" t="s">
        <v>7643</v>
      </c>
      <c r="C3740" t="str">
        <f>IFERROR(VLOOKUP(Table1[[#This Row],[Ticker]],[1]!Table1[[Symbol]:[Industry]],2,FALSE),"-")</f>
        <v>-</v>
      </c>
      <c r="D3740" t="s">
        <v>613</v>
      </c>
      <c r="E3740">
        <v>28.134106675291001</v>
      </c>
      <c r="F3740">
        <v>26.46</v>
      </c>
      <c r="G3740">
        <v>-0.48830313931220398</v>
      </c>
      <c r="H3740">
        <v>-2.0679117825899702</v>
      </c>
      <c r="I3740">
        <v>32.152026076334302</v>
      </c>
      <c r="J3740">
        <v>-2.4866332311574801</v>
      </c>
      <c r="K3740">
        <v>20.0524306585625</v>
      </c>
      <c r="L3740">
        <v>18.174046321209801</v>
      </c>
      <c r="M3740">
        <v>88.6084252441009</v>
      </c>
      <c r="N3740">
        <v>0</v>
      </c>
      <c r="O3740">
        <v>0</v>
      </c>
      <c r="P3740">
        <v>85.034965034964998</v>
      </c>
      <c r="Q3740">
        <v>0.16540025724671301</v>
      </c>
    </row>
    <row r="3741" spans="1:17" hidden="1" x14ac:dyDescent="0.3">
      <c r="A3741" t="s">
        <v>7644</v>
      </c>
      <c r="B3741" t="s">
        <v>7645</v>
      </c>
      <c r="C3741" t="str">
        <f>IFERROR(VLOOKUP(Table1[[#This Row],[Ticker]],[1]!Table1[[Symbol]:[Industry]],2,FALSE),"-")</f>
        <v>-</v>
      </c>
      <c r="D3741" t="s">
        <v>275</v>
      </c>
      <c r="E3741">
        <v>28.06820136</v>
      </c>
      <c r="F3741">
        <v>35.950000000000003</v>
      </c>
      <c r="G3741">
        <v>22.4121555160851</v>
      </c>
      <c r="H3741">
        <v>-1.5956895603677601</v>
      </c>
      <c r="I3741">
        <v>-23.800839518499799</v>
      </c>
      <c r="J3741">
        <v>6.7795538192022198</v>
      </c>
      <c r="K3741">
        <v>35.622125418193797</v>
      </c>
      <c r="L3741">
        <v>34.267339940291002</v>
      </c>
      <c r="M3741">
        <v>61.699305086582001</v>
      </c>
      <c r="N3741">
        <v>1.04892567878988</v>
      </c>
      <c r="O3741">
        <v>52.016689847009701</v>
      </c>
      <c r="P3741">
        <v>71.190476190476204</v>
      </c>
      <c r="Q3741">
        <v>8.1082465923401001E-2</v>
      </c>
    </row>
    <row r="3742" spans="1:17" hidden="1" x14ac:dyDescent="0.3">
      <c r="A3742" t="s">
        <v>7646</v>
      </c>
      <c r="B3742" t="s">
        <v>7647</v>
      </c>
      <c r="C3742" t="str">
        <f>IFERROR(VLOOKUP(Table1[[#This Row],[Ticker]],[1]!Table1[[Symbol]:[Industry]],2,FALSE),"-")</f>
        <v>-</v>
      </c>
      <c r="E3742">
        <v>28.067519999999998</v>
      </c>
      <c r="F3742">
        <v>206.75</v>
      </c>
      <c r="G3742">
        <v>27.5485733115617</v>
      </c>
      <c r="H3742">
        <v>65.659360944682703</v>
      </c>
      <c r="I3742">
        <v>42.309320645033097</v>
      </c>
      <c r="J3742">
        <v>-9.5977443422685997</v>
      </c>
      <c r="M3742">
        <v>69.1950327667452</v>
      </c>
      <c r="O3742">
        <v>9.7944377267230998</v>
      </c>
      <c r="P3742">
        <v>69.745484400656807</v>
      </c>
    </row>
    <row r="3743" spans="1:17" hidden="1" x14ac:dyDescent="0.3">
      <c r="A3743" t="s">
        <v>7648</v>
      </c>
      <c r="B3743" t="s">
        <v>7649</v>
      </c>
      <c r="C3743" t="str">
        <f>IFERROR(VLOOKUP(Table1[[#This Row],[Ticker]],[1]!Table1[[Symbol]:[Industry]],2,FALSE),"-")</f>
        <v>-</v>
      </c>
      <c r="E3743">
        <v>28.0488</v>
      </c>
      <c r="F3743">
        <v>156</v>
      </c>
      <c r="G3743">
        <v>68.075717872289999</v>
      </c>
      <c r="H3743">
        <v>3.1093606236533899</v>
      </c>
      <c r="I3743">
        <v>71.077983719716499</v>
      </c>
      <c r="J3743">
        <v>-7.3646820116452902</v>
      </c>
      <c r="K3743">
        <v>133.31285590649799</v>
      </c>
      <c r="L3743">
        <v>101.147005726628</v>
      </c>
      <c r="M3743">
        <v>44.5380569181415</v>
      </c>
      <c r="N3743">
        <v>0.72727272727272696</v>
      </c>
      <c r="O3743">
        <v>10.7051282051281</v>
      </c>
      <c r="P3743">
        <v>112.67893660531701</v>
      </c>
    </row>
    <row r="3744" spans="1:17" hidden="1" x14ac:dyDescent="0.3">
      <c r="A3744" t="s">
        <v>7650</v>
      </c>
      <c r="B3744" t="s">
        <v>7651</v>
      </c>
      <c r="C3744" t="str">
        <f>IFERROR(VLOOKUP(Table1[[#This Row],[Ticker]],[1]!Table1[[Symbol]:[Industry]],2,FALSE),"-")</f>
        <v>-</v>
      </c>
      <c r="D3744" t="s">
        <v>7652</v>
      </c>
      <c r="E3744">
        <v>28.01</v>
      </c>
      <c r="F3744">
        <v>135</v>
      </c>
      <c r="G3744">
        <v>-1.9734136441829699</v>
      </c>
      <c r="H3744">
        <v>-0.758387973066179</v>
      </c>
      <c r="I3744">
        <v>2.4930234812454599</v>
      </c>
      <c r="J3744">
        <v>0.98961242353544299</v>
      </c>
      <c r="K3744">
        <v>125.790588111527</v>
      </c>
      <c r="L3744">
        <v>115.97236231767999</v>
      </c>
      <c r="M3744">
        <v>39.220225654273698</v>
      </c>
      <c r="N3744">
        <v>1.0597826086956501</v>
      </c>
      <c r="O3744">
        <v>9.9259259259259291</v>
      </c>
      <c r="P3744">
        <v>34.865134865134799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391</v>
      </c>
      <c r="E3745">
        <v>27.93</v>
      </c>
      <c r="F3745">
        <v>0.39</v>
      </c>
      <c r="G3745">
        <v>-40.606719024762903</v>
      </c>
      <c r="H3745">
        <v>-7.06791178258998</v>
      </c>
      <c r="I3745">
        <v>-29.702354670015001</v>
      </c>
      <c r="J3745">
        <v>-2.4866332311574801</v>
      </c>
      <c r="K3745">
        <v>0.35941826701100199</v>
      </c>
      <c r="L3745">
        <v>0.38750467776884001</v>
      </c>
      <c r="M3745">
        <v>55.0862321969948</v>
      </c>
      <c r="N3745">
        <v>1.2889164389794801</v>
      </c>
      <c r="O3745">
        <v>46.153846153846096</v>
      </c>
      <c r="P3745">
        <v>25.806451612903199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D3746" t="s">
        <v>391</v>
      </c>
      <c r="E3746">
        <v>27.86</v>
      </c>
      <c r="F3746">
        <v>415</v>
      </c>
      <c r="G3746">
        <v>-4.2437620356830603</v>
      </c>
      <c r="H3746">
        <v>-5.01662973130792</v>
      </c>
      <c r="I3746">
        <v>38.840101565321497</v>
      </c>
      <c r="J3746">
        <v>10.3091723519514</v>
      </c>
      <c r="K3746">
        <v>387.44971439803999</v>
      </c>
      <c r="L3746">
        <v>367.02465993145597</v>
      </c>
      <c r="M3746">
        <v>69.2098768244296</v>
      </c>
      <c r="N3746">
        <v>1.6134874300011901</v>
      </c>
      <c r="O3746">
        <v>28.192771084337299</v>
      </c>
      <c r="P3746">
        <v>106.57043305126901</v>
      </c>
      <c r="Q3746">
        <v>0.109317176296006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E3747">
        <v>27.842386039999901</v>
      </c>
      <c r="F3747">
        <v>71.8</v>
      </c>
      <c r="G3747">
        <v>73.731342440958002</v>
      </c>
      <c r="H3747">
        <v>3.3936266789484701</v>
      </c>
      <c r="I3747">
        <v>22.2325831893802</v>
      </c>
      <c r="J3747">
        <v>-5.3283111743239404</v>
      </c>
      <c r="K3747">
        <v>64.054527994402704</v>
      </c>
      <c r="L3747">
        <v>53.863585634288199</v>
      </c>
      <c r="M3747">
        <v>63.757978681789098</v>
      </c>
      <c r="N3747">
        <v>1.93938688233052</v>
      </c>
      <c r="O3747">
        <v>11.142061281337</v>
      </c>
      <c r="P3747">
        <v>117.575757575757</v>
      </c>
      <c r="Q3747">
        <v>0.118620279110234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278</v>
      </c>
      <c r="E3748">
        <v>27.830807693000001</v>
      </c>
      <c r="F3748">
        <v>9.27</v>
      </c>
      <c r="G3748">
        <v>12.1973457577076</v>
      </c>
      <c r="H3748">
        <v>-7.3830378330101398</v>
      </c>
      <c r="I3748">
        <v>-25.039472371590499</v>
      </c>
      <c r="J3748">
        <v>-5.64989853727994</v>
      </c>
      <c r="K3748">
        <v>9.5798425588082701</v>
      </c>
      <c r="L3748">
        <v>9.5004541438878594</v>
      </c>
      <c r="M3748">
        <v>49.6874578876699</v>
      </c>
      <c r="N3748">
        <v>0.70834277423686698</v>
      </c>
      <c r="O3748">
        <v>48.327939590075502</v>
      </c>
      <c r="P3748">
        <v>66.726618705035904</v>
      </c>
      <c r="Q3748">
        <v>6.0556779508703001E-2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D3749" t="s">
        <v>705</v>
      </c>
      <c r="E3749">
        <v>27.800666394</v>
      </c>
      <c r="F3749">
        <v>39.08</v>
      </c>
      <c r="G3749">
        <v>1.24002299651362</v>
      </c>
      <c r="H3749">
        <v>1.80833288312838</v>
      </c>
      <c r="I3749">
        <v>-6.5441259764537199</v>
      </c>
      <c r="J3749">
        <v>0.141417184503557</v>
      </c>
      <c r="K3749">
        <v>36.640812662027002</v>
      </c>
      <c r="L3749">
        <v>35.810940931921998</v>
      </c>
      <c r="M3749">
        <v>53.1716620480071</v>
      </c>
      <c r="N3749">
        <v>1.06253555088567</v>
      </c>
      <c r="O3749">
        <v>5.0409416581371502</v>
      </c>
      <c r="P3749">
        <v>28.976897689768901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391</v>
      </c>
      <c r="E3750">
        <v>27.722254199999998</v>
      </c>
      <c r="F3750">
        <v>46</v>
      </c>
      <c r="G3750">
        <v>151.729600047177</v>
      </c>
      <c r="H3750">
        <v>4.2820036967628399</v>
      </c>
      <c r="I3750">
        <v>53.2747070936407</v>
      </c>
      <c r="J3750">
        <v>-0.74347347828899901</v>
      </c>
      <c r="K3750">
        <v>39.901017797806603</v>
      </c>
      <c r="L3750">
        <v>32.103310245198998</v>
      </c>
      <c r="M3750">
        <v>61.697108713793398</v>
      </c>
      <c r="N3750">
        <v>2.0255183852982799</v>
      </c>
      <c r="O3750">
        <v>14.978260869565201</v>
      </c>
      <c r="P3750">
        <v>226.24113475177299</v>
      </c>
      <c r="Q3750">
        <v>7.1057038234954004E-2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E3751">
        <v>27.70852</v>
      </c>
      <c r="F3751">
        <v>742.15</v>
      </c>
      <c r="G3751">
        <v>35.623854518252699</v>
      </c>
      <c r="H3751">
        <v>6.9493476738177904</v>
      </c>
      <c r="I3751">
        <v>26.4828305151701</v>
      </c>
      <c r="J3751">
        <v>11.0362126694287</v>
      </c>
      <c r="K3751">
        <v>628.36312265346396</v>
      </c>
      <c r="L3751">
        <v>581.67350942976805</v>
      </c>
      <c r="M3751">
        <v>77.480525183348504</v>
      </c>
      <c r="N3751">
        <v>2.2149629511592699</v>
      </c>
      <c r="O3751">
        <v>28.2826921781311</v>
      </c>
      <c r="P3751">
        <v>85.537499999999994</v>
      </c>
      <c r="Q3751">
        <v>3.3944445647039002E-2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62</v>
      </c>
      <c r="E3752">
        <v>27.620999999999999</v>
      </c>
      <c r="F3752">
        <v>19.8</v>
      </c>
      <c r="G3752">
        <v>-52.650371376180097</v>
      </c>
      <c r="H3752">
        <v>-3.1309039085742301</v>
      </c>
      <c r="I3752">
        <v>-26.697035521078799</v>
      </c>
      <c r="J3752">
        <v>1.72389308463198</v>
      </c>
      <c r="K3752">
        <v>19.934636226096</v>
      </c>
      <c r="L3752">
        <v>22.1704266169154</v>
      </c>
      <c r="M3752">
        <v>57.922351045592599</v>
      </c>
      <c r="N3752">
        <v>0.97046413502109696</v>
      </c>
      <c r="O3752">
        <v>53.787878787878697</v>
      </c>
      <c r="P3752">
        <v>23.75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E3753">
        <v>27.595400000000001</v>
      </c>
      <c r="F3753">
        <v>57.43</v>
      </c>
      <c r="G3753">
        <v>-34.452971699974498</v>
      </c>
      <c r="H3753">
        <v>-5.1307834903214999</v>
      </c>
      <c r="I3753">
        <v>-6.5341728518332198</v>
      </c>
      <c r="J3753">
        <v>-5.1792528580836699</v>
      </c>
      <c r="K3753">
        <v>55.876631676150602</v>
      </c>
      <c r="L3753">
        <v>56.792228404136097</v>
      </c>
      <c r="M3753">
        <v>53.321883322265997</v>
      </c>
      <c r="N3753">
        <v>0.56843678010480803</v>
      </c>
      <c r="O3753">
        <v>27.5465784433223</v>
      </c>
      <c r="P3753">
        <v>29.990946129470299</v>
      </c>
      <c r="Q3753">
        <v>-2.4151368268535998E-2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613</v>
      </c>
      <c r="E3754">
        <v>27.576000000000001</v>
      </c>
      <c r="F3754">
        <v>144</v>
      </c>
      <c r="G3754">
        <v>6.2758989131039096</v>
      </c>
      <c r="H3754">
        <v>-20.8403668724103</v>
      </c>
      <c r="I3754">
        <v>-13.2258531430384</v>
      </c>
      <c r="J3754">
        <v>-3.17628840357128</v>
      </c>
      <c r="K3754">
        <v>149.202849884599</v>
      </c>
      <c r="L3754">
        <v>130.21831883898301</v>
      </c>
      <c r="M3754">
        <v>12.806072670981701</v>
      </c>
      <c r="N3754">
        <v>0.16709674690130699</v>
      </c>
      <c r="O3754">
        <v>31.2152777777777</v>
      </c>
      <c r="P3754">
        <v>99.4459833795013</v>
      </c>
      <c r="Q3754">
        <v>0.144140465838168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129</v>
      </c>
      <c r="E3755">
        <v>27.569579999999998</v>
      </c>
      <c r="F3755">
        <v>8.6</v>
      </c>
      <c r="G3755">
        <v>10.794834504450099</v>
      </c>
      <c r="H3755">
        <v>-12.040287473197701</v>
      </c>
      <c r="I3755">
        <v>2.95493009819688</v>
      </c>
      <c r="J3755">
        <v>-11.960317441683801</v>
      </c>
      <c r="K3755">
        <v>7.8528201304929404</v>
      </c>
      <c r="L3755">
        <v>5.6585595675296698</v>
      </c>
      <c r="M3755">
        <v>22.8719334794032</v>
      </c>
      <c r="N3755">
        <v>1.42162897223017</v>
      </c>
      <c r="O3755">
        <v>10.465116279069701</v>
      </c>
      <c r="P3755">
        <v>36.507936507936499</v>
      </c>
      <c r="Q3755">
        <v>0.103350692470421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E3756">
        <v>27.527190749999999</v>
      </c>
      <c r="F3756">
        <v>149.94999999999999</v>
      </c>
      <c r="G3756">
        <v>-62.576259898223199</v>
      </c>
      <c r="H3756">
        <v>-4.6305858772975004</v>
      </c>
      <c r="I3756">
        <v>-31.1917163721427</v>
      </c>
      <c r="J3756">
        <v>-5.0694146881111299</v>
      </c>
      <c r="K3756">
        <v>150.945837938469</v>
      </c>
      <c r="M3756">
        <v>42.123259255302003</v>
      </c>
      <c r="N3756">
        <v>1.9611973392461099</v>
      </c>
      <c r="O3756">
        <v>70.056685561853897</v>
      </c>
      <c r="P3756">
        <v>22.9098360655737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D3757" t="s">
        <v>535</v>
      </c>
      <c r="E3757">
        <v>27.512324</v>
      </c>
      <c r="F3757">
        <v>90.95</v>
      </c>
      <c r="G3757">
        <v>22.776693914880902</v>
      </c>
      <c r="H3757">
        <v>19.2950875166391</v>
      </c>
      <c r="I3757">
        <v>10.233521412596501</v>
      </c>
      <c r="J3757">
        <v>5.6188823563724704</v>
      </c>
      <c r="K3757">
        <v>80.052546020676601</v>
      </c>
      <c r="L3757">
        <v>72.078402669949696</v>
      </c>
      <c r="M3757">
        <v>76.002235407540994</v>
      </c>
      <c r="N3757">
        <v>1.4367007705196</v>
      </c>
      <c r="O3757">
        <v>6.32215503023638</v>
      </c>
      <c r="Q3757">
        <v>8.5590690014303E-2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62</v>
      </c>
      <c r="E3758">
        <v>27.472263300000002</v>
      </c>
      <c r="F3758">
        <v>40.36</v>
      </c>
      <c r="G3758">
        <v>-32.222251876083</v>
      </c>
      <c r="H3758">
        <v>-6.2315915914310702</v>
      </c>
      <c r="I3758">
        <v>-12.3931361107964</v>
      </c>
      <c r="J3758">
        <v>0.39001230760409</v>
      </c>
      <c r="K3758">
        <v>42.667806772542697</v>
      </c>
      <c r="L3758">
        <v>43.873793226583103</v>
      </c>
      <c r="M3758">
        <v>55.2510538998173</v>
      </c>
      <c r="N3758">
        <v>0.73451386478929703</v>
      </c>
      <c r="O3758">
        <v>73.439048562933493</v>
      </c>
      <c r="P3758">
        <v>28.9456869009584</v>
      </c>
      <c r="Q3758">
        <v>1.818795853608E-3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43</v>
      </c>
      <c r="E3759">
        <v>27.422000000000001</v>
      </c>
      <c r="F3759">
        <v>719.8</v>
      </c>
      <c r="G3759">
        <v>208.68875630081001</v>
      </c>
      <c r="H3759">
        <v>34.268032965374097</v>
      </c>
      <c r="I3759">
        <v>1.91318825432835</v>
      </c>
      <c r="J3759">
        <v>19.0432373591633</v>
      </c>
      <c r="K3759">
        <v>491.12780565422003</v>
      </c>
      <c r="L3759">
        <v>455.73817890111599</v>
      </c>
      <c r="M3759">
        <v>93.324656511892101</v>
      </c>
      <c r="N3759">
        <v>2.0080370689301601</v>
      </c>
      <c r="O3759">
        <v>6.41844956932482</v>
      </c>
      <c r="P3759">
        <v>234.40185830429701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E3760">
        <v>27.403879799999999</v>
      </c>
      <c r="F3760">
        <v>43.7</v>
      </c>
      <c r="G3760">
        <v>-11.3750590940148</v>
      </c>
      <c r="H3760">
        <v>8.6738464591682707</v>
      </c>
      <c r="I3760">
        <v>3.3856882394564498</v>
      </c>
      <c r="J3760">
        <v>13.2551250106007</v>
      </c>
      <c r="O3760">
        <v>1.2128146453089099</v>
      </c>
      <c r="P3760">
        <v>24.857142857142801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D3761" t="s">
        <v>391</v>
      </c>
      <c r="E3761">
        <v>27.4</v>
      </c>
      <c r="F3761">
        <v>2.82</v>
      </c>
      <c r="G3761">
        <v>-13.8083400987244</v>
      </c>
      <c r="H3761">
        <v>-7.4302306231696802</v>
      </c>
      <c r="I3761">
        <v>4.1496861463114696</v>
      </c>
      <c r="J3761">
        <v>-1.7540324985567499</v>
      </c>
      <c r="K3761">
        <v>2.7367589230573701</v>
      </c>
      <c r="L3761">
        <v>2.7589048380404901</v>
      </c>
      <c r="M3761">
        <v>61.325210221283498</v>
      </c>
      <c r="N3761">
        <v>1.08468963853387</v>
      </c>
      <c r="O3761">
        <v>101.77304964539</v>
      </c>
      <c r="P3761">
        <v>40.999999999999901</v>
      </c>
      <c r="Q3761">
        <v>6.6632157017232005E-2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D3762" t="s">
        <v>143</v>
      </c>
      <c r="E3762">
        <v>27.323931999999999</v>
      </c>
      <c r="F3762">
        <v>20.75</v>
      </c>
      <c r="G3762">
        <v>-57.344073996896597</v>
      </c>
      <c r="H3762">
        <v>6.9430772283990301</v>
      </c>
      <c r="I3762">
        <v>-36.579594813384197</v>
      </c>
      <c r="K3762">
        <v>21.6120866893644</v>
      </c>
      <c r="M3762">
        <v>58.427324244825897</v>
      </c>
      <c r="N3762">
        <v>0.75</v>
      </c>
      <c r="O3762">
        <v>70.602409638554207</v>
      </c>
      <c r="P3762">
        <v>14.010989010989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D3763" t="s">
        <v>662</v>
      </c>
      <c r="E3763">
        <v>27.297000000000001</v>
      </c>
      <c r="F3763">
        <v>5.45</v>
      </c>
      <c r="G3763">
        <v>-33.340220647554098</v>
      </c>
      <c r="H3763">
        <v>-13.9055186201968</v>
      </c>
      <c r="I3763">
        <v>-23.752354670014999</v>
      </c>
      <c r="J3763">
        <v>-1.5607073052315601</v>
      </c>
      <c r="K3763">
        <v>5.5875118111938296</v>
      </c>
      <c r="L3763">
        <v>5.8771698663276402</v>
      </c>
      <c r="M3763">
        <v>46.383953069517098</v>
      </c>
      <c r="N3763">
        <v>0.86738351254480195</v>
      </c>
      <c r="O3763">
        <v>61.467889908256801</v>
      </c>
      <c r="P3763">
        <v>13.5416666666666</v>
      </c>
      <c r="Q3763">
        <v>-4.4645253206284999E-2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E3764">
        <v>27.28</v>
      </c>
      <c r="F3764">
        <v>110</v>
      </c>
      <c r="G3764">
        <v>167.229641005834</v>
      </c>
      <c r="H3764">
        <v>-7.06791178258998</v>
      </c>
      <c r="I3764">
        <v>-0.67666544695739494</v>
      </c>
      <c r="J3764">
        <v>-2.4866332311574801</v>
      </c>
      <c r="K3764">
        <v>107.26646408869399</v>
      </c>
      <c r="L3764">
        <v>88.965500353522302</v>
      </c>
      <c r="M3764">
        <v>57.1807838658939</v>
      </c>
      <c r="N3764">
        <v>8.79963898916967E-3</v>
      </c>
      <c r="O3764">
        <v>13.636363636363599</v>
      </c>
      <c r="P3764">
        <v>203.867403314917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E3765">
        <v>27.277774999999998</v>
      </c>
      <c r="F3765">
        <v>0.52</v>
      </c>
      <c r="G3765">
        <v>-42.900602003486298</v>
      </c>
      <c r="H3765">
        <v>-10.7042754189536</v>
      </c>
      <c r="I3765">
        <v>-27.0813869280795</v>
      </c>
      <c r="J3765">
        <v>-2.4866332311574801</v>
      </c>
      <c r="K3765">
        <v>0.53695949227039497</v>
      </c>
      <c r="L3765">
        <v>0.61423774153259902</v>
      </c>
      <c r="M3765">
        <v>44.908982796628401</v>
      </c>
      <c r="N3765">
        <v>1.2328372792292099</v>
      </c>
      <c r="O3765">
        <v>50</v>
      </c>
      <c r="P3765">
        <v>20.930232558139501</v>
      </c>
      <c r="Q3765">
        <v>-0.115608603093256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535</v>
      </c>
      <c r="E3766">
        <v>27.2332863</v>
      </c>
      <c r="F3766">
        <v>15.45</v>
      </c>
      <c r="G3766">
        <v>21.289752420871299</v>
      </c>
      <c r="H3766">
        <v>-7.06791178258998</v>
      </c>
      <c r="I3766">
        <v>10.5099094809283</v>
      </c>
      <c r="J3766">
        <v>-2.4866332311574801</v>
      </c>
      <c r="K3766">
        <v>15.3890677549293</v>
      </c>
      <c r="L3766">
        <v>13.9493650583643</v>
      </c>
      <c r="M3766">
        <v>99.999999954906997</v>
      </c>
      <c r="N3766">
        <v>0</v>
      </c>
      <c r="O3766">
        <v>4.9190938511326898</v>
      </c>
      <c r="P3766">
        <v>54.6546546546546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67</v>
      </c>
      <c r="E3767">
        <v>27.23</v>
      </c>
      <c r="F3767">
        <v>26.52</v>
      </c>
      <c r="G3767">
        <v>-22.9224043290677</v>
      </c>
      <c r="H3767">
        <v>4.8167036020253997</v>
      </c>
      <c r="I3767">
        <v>1.85070785656938</v>
      </c>
      <c r="J3767">
        <v>-9.5176335507484104</v>
      </c>
      <c r="K3767">
        <v>29.2596138829776</v>
      </c>
      <c r="L3767">
        <v>26.433097305831399</v>
      </c>
      <c r="M3767">
        <v>31.000820270992801</v>
      </c>
      <c r="N3767">
        <v>1.86040751518039</v>
      </c>
      <c r="O3767">
        <v>72.662141779788797</v>
      </c>
      <c r="P3767">
        <v>26.285714285714199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129</v>
      </c>
      <c r="E3768">
        <v>27.194421383999899</v>
      </c>
      <c r="F3768">
        <v>19.920000000000002</v>
      </c>
      <c r="G3768">
        <v>8.9724963737955807</v>
      </c>
      <c r="H3768">
        <v>-0.44075661017618301</v>
      </c>
      <c r="I3768">
        <v>-33.139854670014998</v>
      </c>
      <c r="J3768">
        <v>-8.24853799306225</v>
      </c>
      <c r="K3768">
        <v>21.0176290202876</v>
      </c>
      <c r="L3768">
        <v>21.372006231213</v>
      </c>
      <c r="M3768">
        <v>36.903856618050703</v>
      </c>
      <c r="N3768">
        <v>0.42138136593777498</v>
      </c>
      <c r="O3768">
        <v>87.600401606425606</v>
      </c>
      <c r="P3768">
        <v>58.725099601593598</v>
      </c>
      <c r="Q3768">
        <v>0.118093407391352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535</v>
      </c>
      <c r="E3769">
        <v>27.17352</v>
      </c>
      <c r="F3769">
        <v>84.95</v>
      </c>
      <c r="G3769">
        <v>67.355079814695401</v>
      </c>
      <c r="H3769">
        <v>9.8100068298182705</v>
      </c>
      <c r="I3769">
        <v>120.204107915018</v>
      </c>
      <c r="J3769">
        <v>9.8210590765348105</v>
      </c>
      <c r="K3769">
        <v>70.670248950160499</v>
      </c>
      <c r="L3769">
        <v>54.139658949504302</v>
      </c>
      <c r="M3769">
        <v>82.294145275138703</v>
      </c>
      <c r="N3769">
        <v>1.85151936469376</v>
      </c>
      <c r="O3769">
        <v>5.9446733372572096</v>
      </c>
      <c r="P3769">
        <v>179.71682581494801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D3770" t="s">
        <v>623</v>
      </c>
      <c r="E3770">
        <v>27.1598945</v>
      </c>
      <c r="F3770">
        <v>7.1</v>
      </c>
      <c r="G3770">
        <v>220.62836141114701</v>
      </c>
      <c r="H3770">
        <v>-4.1902139408633499</v>
      </c>
      <c r="I3770">
        <v>68.794480773022897</v>
      </c>
      <c r="J3770">
        <v>1.74077201665592</v>
      </c>
      <c r="K3770">
        <v>6.3008869169121002</v>
      </c>
      <c r="L3770">
        <v>5.0832895230131196</v>
      </c>
      <c r="M3770">
        <v>61.8350125861514</v>
      </c>
      <c r="N3770">
        <v>0.99432811244149999</v>
      </c>
      <c r="O3770">
        <v>9.8591549295774694</v>
      </c>
      <c r="P3770">
        <v>254.99999999999901</v>
      </c>
      <c r="Q3770">
        <v>0.12428377170688699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E3771">
        <v>27.078309884999999</v>
      </c>
      <c r="F3771">
        <v>63.24</v>
      </c>
      <c r="G3771">
        <v>-23.713102003486298</v>
      </c>
      <c r="H3771">
        <v>-9.2002647237664501</v>
      </c>
      <c r="I3771">
        <v>-13.660046977707299</v>
      </c>
      <c r="J3771">
        <v>2.3165163751417199</v>
      </c>
      <c r="K3771">
        <v>70.183686579749903</v>
      </c>
      <c r="L3771">
        <v>73.102143991216707</v>
      </c>
      <c r="M3771">
        <v>48.578139710127303</v>
      </c>
      <c r="N3771">
        <v>2.6562770562770499</v>
      </c>
      <c r="O3771">
        <v>87.397216951296599</v>
      </c>
      <c r="P3771">
        <v>10.9473684210526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62</v>
      </c>
      <c r="E3772">
        <v>27.056016</v>
      </c>
      <c r="F3772">
        <v>63.05</v>
      </c>
      <c r="G3772">
        <v>-46.703076940829703</v>
      </c>
      <c r="H3772">
        <v>-12.3982421129203</v>
      </c>
      <c r="I3772">
        <v>-11.110707797489299</v>
      </c>
      <c r="J3772">
        <v>-5.4866332311574899</v>
      </c>
      <c r="K3772">
        <v>67.976927647561496</v>
      </c>
      <c r="M3772">
        <v>35.997148042059798</v>
      </c>
      <c r="N3772">
        <v>0.81513828238718999</v>
      </c>
      <c r="O3772">
        <v>33.2275971451229</v>
      </c>
      <c r="P3772">
        <v>9.8432055749128899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E3773">
        <v>27.021899999999999</v>
      </c>
      <c r="F3773">
        <v>0.82</v>
      </c>
      <c r="G3773">
        <v>-3.3250423019938502</v>
      </c>
      <c r="H3773">
        <v>-9.66531437999258</v>
      </c>
      <c r="I3773">
        <v>11.435705031477401</v>
      </c>
      <c r="J3773">
        <v>-1.1352818798061299</v>
      </c>
      <c r="K3773">
        <v>0.72162676874267695</v>
      </c>
      <c r="L3773">
        <v>0.73361677796287394</v>
      </c>
      <c r="M3773">
        <v>63.334886025962099</v>
      </c>
      <c r="N3773">
        <v>1.5312398384099899</v>
      </c>
      <c r="O3773">
        <v>35.365853658536501</v>
      </c>
      <c r="P3773">
        <v>54.716981132075396</v>
      </c>
      <c r="Q3773">
        <v>0.10006767262406201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E3774">
        <v>27.001000000000001</v>
      </c>
      <c r="F3774">
        <v>91.45</v>
      </c>
      <c r="G3774">
        <v>247.55220411896201</v>
      </c>
      <c r="H3774">
        <v>-16.244137017209301</v>
      </c>
      <c r="I3774">
        <v>220.38822504012899</v>
      </c>
      <c r="J3774">
        <v>-2.38319684453527</v>
      </c>
      <c r="K3774">
        <v>82.509084654413897</v>
      </c>
      <c r="L3774">
        <v>53.874210319932203</v>
      </c>
      <c r="M3774">
        <v>47.392121061752199</v>
      </c>
      <c r="N3774">
        <v>0.82203404192817597</v>
      </c>
      <c r="O3774">
        <v>11.175505740841899</v>
      </c>
      <c r="P3774">
        <v>366.58163265306098</v>
      </c>
      <c r="Q3774">
        <v>0.13459544214396099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49</v>
      </c>
      <c r="E3775">
        <v>26.995099679999999</v>
      </c>
      <c r="F3775">
        <v>45.6</v>
      </c>
      <c r="G3775">
        <v>-25.713102003486298</v>
      </c>
      <c r="H3775">
        <v>-7.06791178258998</v>
      </c>
      <c r="I3775">
        <v>-10.952354670015</v>
      </c>
      <c r="J3775">
        <v>-2.4866332311574801</v>
      </c>
      <c r="K3775">
        <v>45.600000161585001</v>
      </c>
      <c r="L3775">
        <v>45.602304567214901</v>
      </c>
      <c r="M3775">
        <v>0</v>
      </c>
      <c r="O3775">
        <v>5.26315789473683</v>
      </c>
      <c r="P3775">
        <v>0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E3776">
        <v>26.990547500000002</v>
      </c>
      <c r="F3776">
        <v>21.4</v>
      </c>
      <c r="G3776">
        <v>-30.177387717772</v>
      </c>
      <c r="H3776">
        <v>-7.22058353831516</v>
      </c>
      <c r="I3776">
        <v>-36.1271798448402</v>
      </c>
      <c r="J3776">
        <v>-2.4866332311574801</v>
      </c>
      <c r="K3776">
        <v>25.920991796300399</v>
      </c>
      <c r="L3776">
        <v>24.9564418392501</v>
      </c>
      <c r="M3776">
        <v>64.322936469503205</v>
      </c>
      <c r="N3776">
        <v>0.25792811839323398</v>
      </c>
      <c r="O3776">
        <v>51.869158878504599</v>
      </c>
      <c r="P3776">
        <v>23.4852856318522</v>
      </c>
      <c r="Q3776">
        <v>9.3693116515801006E-2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705</v>
      </c>
      <c r="E3777">
        <v>26.973934176</v>
      </c>
      <c r="F3777">
        <v>127.12</v>
      </c>
      <c r="G3777">
        <v>16.632466483532401</v>
      </c>
      <c r="H3777">
        <v>-3.9747943736831002</v>
      </c>
      <c r="I3777">
        <v>7.2108726956663203</v>
      </c>
      <c r="J3777">
        <v>-1.0768363374896299</v>
      </c>
      <c r="K3777">
        <v>123.295598355683</v>
      </c>
      <c r="L3777">
        <v>113.212977520085</v>
      </c>
      <c r="M3777">
        <v>49.068310851650402</v>
      </c>
      <c r="N3777">
        <v>1.4357768517973599</v>
      </c>
      <c r="O3777">
        <v>0.43266205160477</v>
      </c>
      <c r="P3777">
        <v>48.3313885647608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302</v>
      </c>
      <c r="E3778">
        <v>26.965229999999998</v>
      </c>
      <c r="F3778">
        <v>32.700000000000003</v>
      </c>
      <c r="G3778">
        <v>-64.304651299260996</v>
      </c>
      <c r="H3778">
        <v>2.2654215507433402</v>
      </c>
      <c r="I3778">
        <v>-34.994166516704901</v>
      </c>
      <c r="J3778">
        <v>-8.7723475168717808</v>
      </c>
      <c r="K3778">
        <v>31.423587354350801</v>
      </c>
      <c r="M3778">
        <v>52.4046370010281</v>
      </c>
      <c r="N3778">
        <v>1.0756097560975599</v>
      </c>
      <c r="O3778">
        <v>79.051987767583995</v>
      </c>
      <c r="P3778">
        <v>33.469387755101998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705</v>
      </c>
      <c r="E3779">
        <v>26.947385721</v>
      </c>
      <c r="F3779">
        <v>37.840000000000003</v>
      </c>
      <c r="G3779">
        <v>1.33842632192731</v>
      </c>
      <c r="H3779">
        <v>2.2767840740071401</v>
      </c>
      <c r="I3779">
        <v>-6.6926974263934804</v>
      </c>
      <c r="J3779">
        <v>0.61671949813039495</v>
      </c>
      <c r="K3779">
        <v>35.402846173277197</v>
      </c>
      <c r="L3779">
        <v>34.5785800379889</v>
      </c>
      <c r="N3779">
        <v>0.61476001373659805</v>
      </c>
      <c r="O3779">
        <v>17.389006342494699</v>
      </c>
      <c r="P3779">
        <v>29.1159108745351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67</v>
      </c>
      <c r="E3780">
        <v>26.828034233</v>
      </c>
      <c r="F3780">
        <v>42.07</v>
      </c>
      <c r="G3780">
        <v>-40.826096353768797</v>
      </c>
      <c r="H3780">
        <v>-11.141559653706199</v>
      </c>
      <c r="I3780">
        <v>-71.579401932532505</v>
      </c>
      <c r="J3780">
        <v>-10.6804658302764</v>
      </c>
      <c r="K3780">
        <v>47.803682212254401</v>
      </c>
      <c r="L3780">
        <v>54.311796081207</v>
      </c>
      <c r="M3780">
        <v>37.530756176431602</v>
      </c>
      <c r="N3780">
        <v>0.67906103087219505</v>
      </c>
      <c r="O3780">
        <v>208.414547183266</v>
      </c>
      <c r="P3780">
        <v>13.1826741996233</v>
      </c>
      <c r="Q3780">
        <v>6.3863857172248004E-2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381</v>
      </c>
      <c r="E3781">
        <v>26.812272</v>
      </c>
      <c r="F3781">
        <v>84.25</v>
      </c>
      <c r="G3781">
        <v>-62.367237341832201</v>
      </c>
      <c r="H3781">
        <v>25.316429854420601</v>
      </c>
      <c r="I3781">
        <v>15.9301754504668</v>
      </c>
      <c r="J3781">
        <v>10.4974214385464</v>
      </c>
      <c r="K3781">
        <v>68.419246001595596</v>
      </c>
      <c r="M3781">
        <v>83.755763894454901</v>
      </c>
      <c r="N3781">
        <v>2.4963503649634999</v>
      </c>
      <c r="O3781">
        <v>66.172106824925805</v>
      </c>
      <c r="P3781">
        <v>55.730129390018398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391</v>
      </c>
      <c r="E3782">
        <v>26.803056000000002</v>
      </c>
      <c r="F3782">
        <v>54.54</v>
      </c>
      <c r="G3782">
        <v>208.27342585934201</v>
      </c>
      <c r="H3782">
        <v>-5.0844725374522897</v>
      </c>
      <c r="I3782">
        <v>-18.023405956435202</v>
      </c>
      <c r="J3782">
        <v>6.2161582302546599</v>
      </c>
      <c r="K3782">
        <v>52.5103032972631</v>
      </c>
      <c r="L3782">
        <v>51.092052801004897</v>
      </c>
      <c r="M3782">
        <v>60.746230121378403</v>
      </c>
      <c r="N3782">
        <v>0.945936531609054</v>
      </c>
      <c r="O3782">
        <v>101.081774844151</v>
      </c>
      <c r="P3782">
        <v>233.98652786282901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D3783" t="s">
        <v>535</v>
      </c>
      <c r="E3783">
        <v>26.745140599999999</v>
      </c>
      <c r="F3783">
        <v>0.96</v>
      </c>
      <c r="G3783">
        <v>205.32138075513399</v>
      </c>
      <c r="H3783">
        <v>30.245521053230899</v>
      </c>
      <c r="I3783">
        <v>20.554494645053399</v>
      </c>
      <c r="J3783">
        <v>13.9690629713741</v>
      </c>
      <c r="K3783">
        <v>0.80978348108741205</v>
      </c>
      <c r="M3783">
        <v>83.978487933916298</v>
      </c>
      <c r="N3783">
        <v>0.95154439526828605</v>
      </c>
      <c r="O3783">
        <v>18.75</v>
      </c>
      <c r="P3783">
        <v>242.85714285714201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21</v>
      </c>
      <c r="E3784">
        <v>26.740046795000001</v>
      </c>
      <c r="F3784">
        <v>346.55</v>
      </c>
      <c r="G3784">
        <v>37.676808416127002</v>
      </c>
      <c r="H3784">
        <v>-5.8704862474904402</v>
      </c>
      <c r="I3784">
        <v>-9.9909562723456897</v>
      </c>
      <c r="J3784">
        <v>-3.0601626429221902</v>
      </c>
      <c r="K3784">
        <v>339.48738274838399</v>
      </c>
      <c r="L3784">
        <v>311.798585350986</v>
      </c>
      <c r="M3784">
        <v>74.284915173060398</v>
      </c>
      <c r="N3784">
        <v>1.6022892082157301</v>
      </c>
      <c r="O3784">
        <v>15.1349011686625</v>
      </c>
      <c r="P3784">
        <v>76.541008660213905</v>
      </c>
      <c r="Q3784">
        <v>2.0518194718030999E-2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E3785">
        <v>26.737853940000001</v>
      </c>
      <c r="F3785">
        <v>368.1</v>
      </c>
      <c r="G3785">
        <v>1083.1538930704</v>
      </c>
      <c r="H3785">
        <v>5.0128335590249202</v>
      </c>
      <c r="I3785">
        <v>240.45575988845701</v>
      </c>
      <c r="J3785">
        <v>5.7292588228155097</v>
      </c>
      <c r="K3785">
        <v>317.35926505523901</v>
      </c>
      <c r="L3785">
        <v>188.67982816269901</v>
      </c>
      <c r="M3785">
        <v>81.014958357821797</v>
      </c>
      <c r="N3785">
        <v>0.816818181818181</v>
      </c>
      <c r="O3785">
        <v>13.6647650095082</v>
      </c>
      <c r="P3785">
        <v>1169.3103448275799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E3786">
        <v>26.735849999999999</v>
      </c>
      <c r="F3786">
        <v>159</v>
      </c>
      <c r="G3786">
        <v>-40.686364035571899</v>
      </c>
      <c r="H3786">
        <v>-10.7042754189536</v>
      </c>
      <c r="I3786">
        <v>-26.669290795114399</v>
      </c>
      <c r="J3786">
        <v>-1.8537218387524199</v>
      </c>
      <c r="K3786">
        <v>157.326202599223</v>
      </c>
      <c r="L3786">
        <v>174.28514023859299</v>
      </c>
      <c r="M3786">
        <v>46.824688880135703</v>
      </c>
      <c r="N3786">
        <v>0.19422638642694301</v>
      </c>
      <c r="O3786">
        <v>59.748427672955899</v>
      </c>
      <c r="P3786">
        <v>30.327868852459002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613</v>
      </c>
      <c r="E3787">
        <v>26.701689300000002</v>
      </c>
      <c r="F3787">
        <v>82.66</v>
      </c>
      <c r="G3787">
        <v>-1.1688802165344501</v>
      </c>
      <c r="H3787">
        <v>-2.0761678476223699</v>
      </c>
      <c r="I3787">
        <v>-3.53195181101569</v>
      </c>
      <c r="J3787">
        <v>-2.4866332311574801</v>
      </c>
      <c r="K3787">
        <v>75.528304818925804</v>
      </c>
      <c r="L3787">
        <v>52.652442081177703</v>
      </c>
      <c r="M3787">
        <v>7.6745215677106398</v>
      </c>
      <c r="N3787">
        <v>0.34951456310679602</v>
      </c>
      <c r="O3787">
        <v>4.4156786837648196</v>
      </c>
      <c r="P3787">
        <v>29.156249999999901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953</v>
      </c>
      <c r="E3788">
        <v>26.560079999999999</v>
      </c>
      <c r="F3788">
        <v>29.6</v>
      </c>
      <c r="G3788">
        <v>34.286897996513602</v>
      </c>
      <c r="H3788">
        <v>-17.098306919368</v>
      </c>
      <c r="I3788">
        <v>58.190502472842098</v>
      </c>
      <c r="J3788">
        <v>-1.80636112231394</v>
      </c>
      <c r="K3788">
        <v>29.5221492554214</v>
      </c>
      <c r="L3788">
        <v>24.205893569267399</v>
      </c>
      <c r="M3788">
        <v>40.963248790776703</v>
      </c>
      <c r="N3788">
        <v>0.75191637630662</v>
      </c>
      <c r="O3788">
        <v>14.695945945945899</v>
      </c>
      <c r="P3788">
        <v>94.098360655737693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613</v>
      </c>
      <c r="E3789">
        <v>26.5370256</v>
      </c>
      <c r="F3789">
        <v>9.93</v>
      </c>
      <c r="G3789">
        <v>-24.179359672198</v>
      </c>
      <c r="H3789">
        <v>-6.8669067574643297</v>
      </c>
      <c r="I3789">
        <v>-0.619021336681708</v>
      </c>
      <c r="J3789">
        <v>1.91127252800481</v>
      </c>
      <c r="K3789">
        <v>9.9286883523966605</v>
      </c>
      <c r="L3789">
        <v>9.3333078461924792</v>
      </c>
      <c r="M3789">
        <v>49.631636861279901</v>
      </c>
      <c r="N3789">
        <v>1.5516254473392499</v>
      </c>
      <c r="O3789">
        <v>40.986908358509503</v>
      </c>
      <c r="P3789">
        <v>41.857142857142797</v>
      </c>
      <c r="Q3789">
        <v>2.9288688939841E-2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613</v>
      </c>
      <c r="E3790">
        <v>26.518093</v>
      </c>
      <c r="F3790">
        <v>1.95</v>
      </c>
      <c r="G3790">
        <v>-3.97397156870377</v>
      </c>
      <c r="H3790">
        <v>4.4705497558715397</v>
      </c>
      <c r="I3790">
        <v>-17.6509192633164</v>
      </c>
      <c r="J3790">
        <v>7.2430964985722204</v>
      </c>
      <c r="K3790">
        <v>1.8382539564639599</v>
      </c>
      <c r="L3790">
        <v>1.83023730968381</v>
      </c>
      <c r="M3790">
        <v>68.716613646157597</v>
      </c>
      <c r="N3790">
        <v>2.0666408696164198</v>
      </c>
      <c r="O3790">
        <v>38.461538461538403</v>
      </c>
      <c r="P3790">
        <v>45.522388059701399</v>
      </c>
      <c r="Q3790">
        <v>5.4066335377911001E-2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E3791">
        <v>26.488</v>
      </c>
      <c r="F3791">
        <v>44.1</v>
      </c>
      <c r="G3791">
        <v>-28.060311923769799</v>
      </c>
      <c r="H3791">
        <v>-22.4525271672053</v>
      </c>
      <c r="I3791">
        <v>-13.299564590298401</v>
      </c>
      <c r="J3791">
        <v>-14.4514191455232</v>
      </c>
      <c r="O3791">
        <v>18.503401360544199</v>
      </c>
      <c r="P3791">
        <v>5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E3792">
        <v>26.395050000000001</v>
      </c>
      <c r="F3792">
        <v>103.51</v>
      </c>
      <c r="G3792">
        <v>17.8513917551821</v>
      </c>
      <c r="H3792">
        <v>-1.25110540352638</v>
      </c>
      <c r="I3792">
        <v>20.072961785681098</v>
      </c>
      <c r="J3792">
        <v>-2.4866332311574801</v>
      </c>
      <c r="K3792">
        <v>91.412224044609601</v>
      </c>
      <c r="L3792">
        <v>80.508402394723902</v>
      </c>
      <c r="M3792">
        <v>90.314362134783394</v>
      </c>
      <c r="N3792">
        <v>0.38244514106583</v>
      </c>
      <c r="O3792">
        <v>0</v>
      </c>
      <c r="P3792">
        <v>81.596491228070093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D3793" t="s">
        <v>92</v>
      </c>
      <c r="E3793">
        <v>26.304116982</v>
      </c>
      <c r="F3793">
        <v>17.309999999999999</v>
      </c>
      <c r="G3793">
        <v>15.708466623964499</v>
      </c>
      <c r="H3793">
        <v>-7.2902575302275503</v>
      </c>
      <c r="I3793">
        <v>-1.5338970214689001</v>
      </c>
      <c r="J3793">
        <v>9.4210974421592102</v>
      </c>
      <c r="K3793">
        <v>17.294051271965699</v>
      </c>
      <c r="L3793">
        <v>16.592291089086501</v>
      </c>
      <c r="M3793">
        <v>61.944728036679798</v>
      </c>
      <c r="N3793">
        <v>0.38777798752484699</v>
      </c>
      <c r="O3793">
        <v>45.869439630271501</v>
      </c>
      <c r="P3793">
        <v>57.363636363636303</v>
      </c>
      <c r="Q3793">
        <v>-3.945468900949E-3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67</v>
      </c>
      <c r="E3794">
        <v>26.242380000000001</v>
      </c>
      <c r="F3794">
        <v>26.65</v>
      </c>
      <c r="G3794">
        <v>25.2783994129442</v>
      </c>
      <c r="H3794">
        <v>12.739956469926</v>
      </c>
      <c r="I3794">
        <v>11.295351752003199</v>
      </c>
      <c r="J3794">
        <v>0.62360298931496305</v>
      </c>
      <c r="K3794">
        <v>23.727354421260198</v>
      </c>
      <c r="L3794">
        <v>22.25194085275</v>
      </c>
      <c r="M3794">
        <v>67.230760707448894</v>
      </c>
      <c r="N3794">
        <v>2.56359086923168</v>
      </c>
      <c r="O3794">
        <v>7.6923076923076801</v>
      </c>
      <c r="P3794">
        <v>66.6666666666666</v>
      </c>
      <c r="Q3794">
        <v>9.2952556220323002E-2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613</v>
      </c>
      <c r="E3795">
        <v>26.191501434999999</v>
      </c>
      <c r="F3795">
        <v>9.81</v>
      </c>
      <c r="G3795">
        <v>188.70997491959</v>
      </c>
      <c r="H3795">
        <v>20.1429725711515</v>
      </c>
      <c r="I3795">
        <v>43.292928348852797</v>
      </c>
      <c r="J3795">
        <v>18.784443292837299</v>
      </c>
      <c r="K3795">
        <v>6.0830704066837002</v>
      </c>
      <c r="L3795">
        <v>4.54291534742406</v>
      </c>
      <c r="M3795">
        <v>99.999999999999901</v>
      </c>
      <c r="N3795">
        <v>1.4194679199724001</v>
      </c>
      <c r="O3795">
        <v>0</v>
      </c>
      <c r="P3795">
        <v>216.451612903225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148</v>
      </c>
      <c r="E3796">
        <v>26.188514772999898</v>
      </c>
      <c r="F3796">
        <v>12.95</v>
      </c>
      <c r="G3796">
        <v>162.064675774291</v>
      </c>
      <c r="H3796">
        <v>5.0010537346513999</v>
      </c>
      <c r="I3796">
        <v>142.96921395743499</v>
      </c>
      <c r="J3796">
        <v>-11.4502186653311</v>
      </c>
      <c r="K3796">
        <v>12.032704744206001</v>
      </c>
      <c r="L3796">
        <v>8.5836136012070394</v>
      </c>
      <c r="M3796">
        <v>49.917587778810301</v>
      </c>
      <c r="N3796">
        <v>1.43611056709008</v>
      </c>
      <c r="O3796">
        <v>14.903474903474899</v>
      </c>
      <c r="P3796">
        <v>204.70588235294099</v>
      </c>
      <c r="Q3796">
        <v>7.7538073813332997E-2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67</v>
      </c>
      <c r="E3797">
        <v>26.182897199999999</v>
      </c>
      <c r="F3797">
        <v>12.41</v>
      </c>
      <c r="G3797">
        <v>-91.870724037846799</v>
      </c>
      <c r="H3797">
        <v>-9.70942121655224</v>
      </c>
      <c r="I3797">
        <v>-7.53568800334837</v>
      </c>
      <c r="J3797">
        <v>-7.5638959243142097</v>
      </c>
      <c r="K3797">
        <v>12.924575594228701</v>
      </c>
      <c r="L3797">
        <v>16.489446466322701</v>
      </c>
      <c r="M3797">
        <v>46.3377758686646</v>
      </c>
      <c r="N3797">
        <v>1.2740708736805899</v>
      </c>
      <c r="O3797">
        <v>195.48751007252201</v>
      </c>
      <c r="P3797">
        <v>15.7649253731343</v>
      </c>
      <c r="Q3797">
        <v>7.4687160367882005E-2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21</v>
      </c>
      <c r="E3798">
        <v>26.168880458</v>
      </c>
      <c r="F3798">
        <v>16.63</v>
      </c>
      <c r="G3798">
        <v>-12.1977436417116</v>
      </c>
      <c r="H3798">
        <v>1.45772924305104</v>
      </c>
      <c r="I3798">
        <v>-20.078037730124301</v>
      </c>
      <c r="J3798">
        <v>-7.6938000844609498</v>
      </c>
      <c r="K3798">
        <v>16.673092436799799</v>
      </c>
      <c r="L3798">
        <v>16.6038117662942</v>
      </c>
      <c r="M3798">
        <v>45.7315531089369</v>
      </c>
      <c r="N3798">
        <v>0.75018608549245602</v>
      </c>
      <c r="O3798">
        <v>39.807576668670997</v>
      </c>
      <c r="P3798">
        <v>38.5833333333333</v>
      </c>
      <c r="Q3798">
        <v>4.5483145843628003E-2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D3799" t="s">
        <v>140</v>
      </c>
      <c r="E3799">
        <v>26.136196439999999</v>
      </c>
      <c r="F3799">
        <v>18.329999999999998</v>
      </c>
      <c r="G3799">
        <v>21.402282611898201</v>
      </c>
      <c r="H3799">
        <v>-13.7807514203097</v>
      </c>
      <c r="I3799">
        <v>10.6800275463087</v>
      </c>
      <c r="J3799">
        <v>-9.7920858515915707</v>
      </c>
      <c r="K3799">
        <v>18.082314616074601</v>
      </c>
      <c r="L3799">
        <v>16.974888086748599</v>
      </c>
      <c r="M3799">
        <v>41.194571906834298</v>
      </c>
      <c r="N3799">
        <v>0.74365269127678701</v>
      </c>
      <c r="O3799">
        <v>44.353518821603899</v>
      </c>
      <c r="P3799">
        <v>48.421052631578902</v>
      </c>
      <c r="Q3799">
        <v>8.0922418797353998E-2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D3800" t="s">
        <v>21</v>
      </c>
      <c r="E3800">
        <v>26.131132300000001</v>
      </c>
      <c r="F3800">
        <v>9.14</v>
      </c>
      <c r="G3800">
        <v>245.831613443668</v>
      </c>
      <c r="H3800">
        <v>67.132088217410001</v>
      </c>
      <c r="I3800">
        <v>81.468697961563905</v>
      </c>
      <c r="J3800">
        <v>68.297680494332695</v>
      </c>
      <c r="K3800">
        <v>5.3813697023927096</v>
      </c>
      <c r="L3800">
        <v>4.6456144825171997</v>
      </c>
      <c r="M3800">
        <v>94.398362663206001</v>
      </c>
      <c r="N3800">
        <v>3.3158638886349201</v>
      </c>
      <c r="O3800">
        <v>0</v>
      </c>
      <c r="P3800">
        <v>304.42477876106199</v>
      </c>
      <c r="Q3800">
        <v>0.16793383786411401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E3801">
        <v>26.036829000000001</v>
      </c>
      <c r="F3801">
        <v>73.5</v>
      </c>
      <c r="G3801">
        <v>40.953564663180202</v>
      </c>
      <c r="H3801">
        <v>105.05330033862199</v>
      </c>
      <c r="I3801">
        <v>55.714311996651602</v>
      </c>
      <c r="J3801">
        <v>14.1994811212345</v>
      </c>
      <c r="K3801">
        <v>45.0156415713085</v>
      </c>
      <c r="M3801">
        <v>91.8894817285356</v>
      </c>
      <c r="O3801">
        <v>0</v>
      </c>
      <c r="P3801">
        <v>128.26086956521701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613</v>
      </c>
      <c r="E3802">
        <v>26.020260272000002</v>
      </c>
      <c r="F3802">
        <v>3.66</v>
      </c>
      <c r="G3802">
        <v>-82.906084459626697</v>
      </c>
      <c r="H3802">
        <v>-1.9250546397328301</v>
      </c>
      <c r="I3802">
        <v>-3.3052958464856199</v>
      </c>
      <c r="J3802">
        <v>0.59459926183971901</v>
      </c>
      <c r="K3802">
        <v>3.5601239446177901</v>
      </c>
      <c r="M3802">
        <v>66.997166379439093</v>
      </c>
      <c r="N3802">
        <v>1.61581608372167</v>
      </c>
      <c r="O3802">
        <v>145.90163934426201</v>
      </c>
      <c r="P3802">
        <v>24.067796610169399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535</v>
      </c>
      <c r="E3803">
        <v>26</v>
      </c>
      <c r="F3803">
        <v>61.75</v>
      </c>
      <c r="G3803">
        <v>53.2724052428904</v>
      </c>
      <c r="H3803">
        <v>-7.06791178258998</v>
      </c>
      <c r="I3803">
        <v>13.820326679752499</v>
      </c>
      <c r="J3803">
        <v>-2.4866332311574801</v>
      </c>
      <c r="K3803">
        <v>61.575327777159103</v>
      </c>
      <c r="L3803">
        <v>54.035198966817902</v>
      </c>
      <c r="M3803">
        <v>49.889895265437801</v>
      </c>
      <c r="N3803">
        <v>0</v>
      </c>
      <c r="O3803">
        <v>13.5870445344129</v>
      </c>
      <c r="P3803">
        <v>129.63927110449899</v>
      </c>
      <c r="Q3803">
        <v>0.12921784204691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E3804">
        <v>26</v>
      </c>
      <c r="F3804">
        <v>130</v>
      </c>
      <c r="G3804">
        <v>-54.9648026837584</v>
      </c>
      <c r="H3804">
        <v>-2.2292021051706201</v>
      </c>
      <c r="I3804">
        <v>-40.204055350287099</v>
      </c>
      <c r="J3804">
        <v>4.0707438180228301</v>
      </c>
      <c r="K3804">
        <v>136.92430772970101</v>
      </c>
      <c r="M3804">
        <v>44.629386437291302</v>
      </c>
      <c r="N3804">
        <v>0.42800488102501499</v>
      </c>
      <c r="O3804">
        <v>47.538461538461497</v>
      </c>
      <c r="P3804">
        <v>9.4276094276094202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E3805">
        <v>25.973458999999998</v>
      </c>
      <c r="F3805">
        <v>27.7</v>
      </c>
      <c r="G3805">
        <v>-16.872237563407701</v>
      </c>
      <c r="H3805">
        <v>1.9872063276462399</v>
      </c>
      <c r="I3805">
        <v>-12.8992573248822</v>
      </c>
      <c r="J3805">
        <v>6.5684848790787296</v>
      </c>
      <c r="K3805">
        <v>25.924277338627999</v>
      </c>
      <c r="L3805">
        <v>25.942799020257599</v>
      </c>
      <c r="M3805">
        <v>94.472590502716599</v>
      </c>
      <c r="N3805">
        <v>1.3409090909090899</v>
      </c>
      <c r="O3805">
        <v>9.38628158844765</v>
      </c>
      <c r="P3805">
        <v>9.0551181102362204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D3806" t="s">
        <v>613</v>
      </c>
      <c r="E3806">
        <v>25.967490999999999</v>
      </c>
      <c r="F3806">
        <v>63</v>
      </c>
      <c r="G3806">
        <v>50.313721131467503</v>
      </c>
      <c r="H3806">
        <v>10.8566165192968</v>
      </c>
      <c r="I3806">
        <v>12.844068988857</v>
      </c>
      <c r="J3806">
        <v>5.27198745849768</v>
      </c>
      <c r="K3806">
        <v>51.270923806210298</v>
      </c>
      <c r="L3806">
        <v>45.5134693539163</v>
      </c>
      <c r="M3806">
        <v>74.215384420709796</v>
      </c>
      <c r="N3806">
        <v>1.92064642674398</v>
      </c>
      <c r="O3806">
        <v>11.1111111111111</v>
      </c>
      <c r="P3806">
        <v>96.7520299812616</v>
      </c>
      <c r="Q3806">
        <v>0.180612357951387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E3807">
        <v>25.8687</v>
      </c>
      <c r="F3807">
        <v>68.64</v>
      </c>
      <c r="G3807">
        <v>21.488270503483299</v>
      </c>
      <c r="H3807">
        <v>-8.2452590255109808</v>
      </c>
      <c r="I3807">
        <v>3.6769038470190201</v>
      </c>
      <c r="J3807">
        <v>-8.2962923220665807</v>
      </c>
      <c r="K3807">
        <v>67.859430718338501</v>
      </c>
      <c r="L3807">
        <v>62.349977836568897</v>
      </c>
      <c r="M3807">
        <v>39.846657746750303</v>
      </c>
      <c r="N3807">
        <v>1.0340401134603301</v>
      </c>
      <c r="O3807">
        <v>34.032634032634</v>
      </c>
      <c r="P3807">
        <v>56</v>
      </c>
      <c r="Q3807">
        <v>6.8406081280759007E-2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613</v>
      </c>
      <c r="E3808">
        <v>25.858735139</v>
      </c>
      <c r="F3808">
        <v>11.6</v>
      </c>
      <c r="G3808">
        <v>-32.913102003486301</v>
      </c>
      <c r="H3808">
        <v>-8.6645504380521601</v>
      </c>
      <c r="I3808">
        <v>-35.135361205962703</v>
      </c>
      <c r="J3808">
        <v>-3.6680678303135901</v>
      </c>
      <c r="K3808">
        <v>12.6756597010629</v>
      </c>
      <c r="L3808">
        <v>13.7820922021737</v>
      </c>
      <c r="M3808">
        <v>46.586007500871297</v>
      </c>
      <c r="N3808">
        <v>0.33440345142976402</v>
      </c>
      <c r="O3808">
        <v>93.965517241379303</v>
      </c>
      <c r="P3808">
        <v>15.999999999999901</v>
      </c>
      <c r="Q3808">
        <v>-4.2498024363090997E-2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21</v>
      </c>
      <c r="E3809">
        <v>25.84</v>
      </c>
      <c r="F3809">
        <v>26.38</v>
      </c>
      <c r="G3809">
        <v>12.1134392713307</v>
      </c>
      <c r="H3809">
        <v>-11.3271710418492</v>
      </c>
      <c r="I3809">
        <v>9.8351911175307407</v>
      </c>
      <c r="J3809">
        <v>-2.6796834242076701</v>
      </c>
      <c r="K3809">
        <v>26.042362327363101</v>
      </c>
      <c r="L3809">
        <v>25.7387495773946</v>
      </c>
      <c r="M3809">
        <v>55.105562138816602</v>
      </c>
      <c r="N3809">
        <v>1.42856245517977</v>
      </c>
      <c r="O3809">
        <v>68.991660348748994</v>
      </c>
      <c r="P3809">
        <v>43.5255712731229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E3810">
        <v>25.801200000000001</v>
      </c>
      <c r="F3810">
        <v>24.36</v>
      </c>
      <c r="G3810">
        <v>981.55962526923997</v>
      </c>
      <c r="H3810">
        <v>37.895680450419697</v>
      </c>
      <c r="I3810">
        <v>459.53944860867301</v>
      </c>
      <c r="J3810">
        <v>5.6618502455287896</v>
      </c>
      <c r="K3810">
        <v>16.598472662746801</v>
      </c>
      <c r="L3810">
        <v>8.9967042392496808</v>
      </c>
      <c r="M3810">
        <v>100</v>
      </c>
      <c r="N3810">
        <v>1.15790107837821</v>
      </c>
      <c r="O3810">
        <v>0</v>
      </c>
      <c r="P3810">
        <v>1007.27272727272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21</v>
      </c>
      <c r="E3811">
        <v>25.7443797</v>
      </c>
      <c r="F3811">
        <v>2.44</v>
      </c>
      <c r="G3811">
        <v>168.262801610971</v>
      </c>
      <c r="H3811">
        <v>-40.305734132160097</v>
      </c>
      <c r="I3811">
        <v>63.333359615699202</v>
      </c>
      <c r="J3811">
        <v>23.4593127147884</v>
      </c>
      <c r="K3811">
        <v>2.46021570012641</v>
      </c>
      <c r="L3811">
        <v>1.9714399992537399</v>
      </c>
      <c r="M3811">
        <v>53.567727524832101</v>
      </c>
      <c r="N3811">
        <v>0.43828168825744301</v>
      </c>
      <c r="O3811">
        <v>50.4098360655737</v>
      </c>
      <c r="P3811">
        <v>216.883116883116</v>
      </c>
      <c r="Q3811">
        <v>8.9089178070358002E-2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E3812">
        <v>25.714363797000001</v>
      </c>
      <c r="F3812">
        <v>13.13</v>
      </c>
      <c r="G3812">
        <v>20.175786885402498</v>
      </c>
      <c r="H3812">
        <v>18.534497855964201</v>
      </c>
      <c r="I3812">
        <v>100.48081763272199</v>
      </c>
      <c r="J3812">
        <v>24.776845914315501</v>
      </c>
      <c r="K3812">
        <v>9.8355878754504005</v>
      </c>
      <c r="L3812">
        <v>8.4248101259481896</v>
      </c>
      <c r="M3812">
        <v>78.392457625134298</v>
      </c>
      <c r="N3812">
        <v>1.7169288459265699</v>
      </c>
      <c r="O3812">
        <v>0</v>
      </c>
      <c r="P3812">
        <v>121.79054054053999</v>
      </c>
      <c r="Q3812">
        <v>0.115597179789468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D3813" t="s">
        <v>119</v>
      </c>
      <c r="E3813">
        <v>25.62</v>
      </c>
      <c r="F3813">
        <v>7.32</v>
      </c>
      <c r="G3813">
        <v>-21.752705963882399</v>
      </c>
      <c r="H3813">
        <v>-4.83327491108159</v>
      </c>
      <c r="I3813">
        <v>-24.733273397930201</v>
      </c>
      <c r="J3813">
        <v>-3.4338592122129601</v>
      </c>
      <c r="K3813">
        <v>7.92191661956294</v>
      </c>
      <c r="L3813">
        <v>8.8011479927009901</v>
      </c>
      <c r="M3813">
        <v>46.959522438932602</v>
      </c>
      <c r="N3813">
        <v>0.60121062414397097</v>
      </c>
      <c r="O3813">
        <v>69.945355191256795</v>
      </c>
      <c r="P3813">
        <v>12.615384615384601</v>
      </c>
      <c r="Q3813">
        <v>1.196327155104E-3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D3814" t="s">
        <v>662</v>
      </c>
      <c r="E3814">
        <v>25.61452238</v>
      </c>
      <c r="F3814">
        <v>36.869999999999997</v>
      </c>
      <c r="G3814">
        <v>-3.2214076513269201</v>
      </c>
      <c r="H3814">
        <v>-29.633753761839699</v>
      </c>
      <c r="I3814">
        <v>-17.063890193315199</v>
      </c>
      <c r="J3814">
        <v>-7.8280966457916197</v>
      </c>
      <c r="K3814">
        <v>49.2652714762865</v>
      </c>
      <c r="L3814">
        <v>45.378932372713798</v>
      </c>
      <c r="M3814">
        <v>3.1427482881071001E-2</v>
      </c>
      <c r="N3814">
        <v>3.2954545454545401</v>
      </c>
      <c r="O3814">
        <v>101.654461621914</v>
      </c>
      <c r="P3814">
        <v>66.832579185520302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218</v>
      </c>
      <c r="E3815">
        <v>25.611999999999998</v>
      </c>
      <c r="F3815">
        <v>62.75</v>
      </c>
      <c r="G3815">
        <v>83.872736339867004</v>
      </c>
      <c r="H3815">
        <v>5.5420073169527599</v>
      </c>
      <c r="I3815">
        <v>85.141395329984903</v>
      </c>
      <c r="J3815">
        <v>-10.2243853925407</v>
      </c>
      <c r="K3815">
        <v>61.0134637719324</v>
      </c>
      <c r="L3815">
        <v>46.724388945934102</v>
      </c>
      <c r="M3815">
        <v>42.812658818602799</v>
      </c>
      <c r="N3815">
        <v>0.61741987700862699</v>
      </c>
      <c r="O3815">
        <v>37.211155378485998</v>
      </c>
      <c r="P3815">
        <v>141.34615384615299</v>
      </c>
      <c r="Q3815">
        <v>8.9619444868250006E-2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324</v>
      </c>
      <c r="E3816">
        <v>25.572129700000001</v>
      </c>
      <c r="F3816">
        <v>44.5</v>
      </c>
      <c r="G3816">
        <v>-7.9882342786186404</v>
      </c>
      <c r="H3816">
        <v>-16.986940122670902</v>
      </c>
      <c r="I3816">
        <v>19.661088241637401</v>
      </c>
      <c r="J3816">
        <v>-2.4866332311574801</v>
      </c>
      <c r="K3816">
        <v>45.113520614380903</v>
      </c>
      <c r="L3816">
        <v>42.502932918913501</v>
      </c>
      <c r="M3816">
        <v>15.457896356554899</v>
      </c>
      <c r="N3816">
        <v>0.129870129870129</v>
      </c>
      <c r="O3816">
        <v>21.325842696629199</v>
      </c>
      <c r="P3816">
        <v>61.231884057971001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E3817">
        <v>25.482791375999899</v>
      </c>
      <c r="F3817">
        <v>41.99</v>
      </c>
      <c r="G3817">
        <v>186.48020654669901</v>
      </c>
      <c r="H3817">
        <v>-27.719884370106101</v>
      </c>
      <c r="I3817">
        <v>28.2256367121526</v>
      </c>
      <c r="J3817">
        <v>-6.56186834087534</v>
      </c>
      <c r="K3817">
        <v>50.504170711216403</v>
      </c>
      <c r="L3817">
        <v>43.659839223807403</v>
      </c>
      <c r="M3817">
        <v>24.180721032358299</v>
      </c>
      <c r="N3817">
        <v>0.18828730400027899</v>
      </c>
      <c r="O3817">
        <v>112.645868063824</v>
      </c>
      <c r="P3817">
        <v>247.024793388429</v>
      </c>
      <c r="Q3817">
        <v>0.14850393727648001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E3818">
        <v>25.475472400000001</v>
      </c>
      <c r="F3818">
        <v>4.96</v>
      </c>
      <c r="G3818">
        <v>-60.461112613565902</v>
      </c>
      <c r="H3818">
        <v>23.4230442897614</v>
      </c>
      <c r="I3818">
        <v>6.5831903536816503</v>
      </c>
      <c r="J3818">
        <v>-4.4283808039730301</v>
      </c>
      <c r="K3818">
        <v>4.3199535923983001</v>
      </c>
      <c r="L3818">
        <v>4.4348620589236498</v>
      </c>
      <c r="M3818">
        <v>63.368970979119403</v>
      </c>
      <c r="N3818">
        <v>3.9045115894064</v>
      </c>
      <c r="O3818">
        <v>59.475806451612897</v>
      </c>
      <c r="P3818">
        <v>59.485530546623799</v>
      </c>
      <c r="Q3818">
        <v>7.3289788437848002E-2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D3819" t="s">
        <v>1152</v>
      </c>
      <c r="E3819">
        <v>25.33888</v>
      </c>
      <c r="F3819">
        <v>68</v>
      </c>
      <c r="G3819">
        <v>10.341319765221099</v>
      </c>
      <c r="H3819">
        <v>-16.0274493548443</v>
      </c>
      <c r="I3819">
        <v>0.98180170858578397</v>
      </c>
      <c r="J3819">
        <v>-5.5635563080805603</v>
      </c>
      <c r="K3819">
        <v>63.627401505409701</v>
      </c>
      <c r="L3819">
        <v>59.325789376899401</v>
      </c>
      <c r="M3819">
        <v>41.4521795810751</v>
      </c>
      <c r="N3819">
        <v>1.4893207608155501</v>
      </c>
      <c r="O3819">
        <v>11.308823529411701</v>
      </c>
      <c r="P3819">
        <v>45.735105015002098</v>
      </c>
      <c r="Q3819">
        <v>5.7197388267557998E-2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25.295999999999999</v>
      </c>
      <c r="F3820">
        <v>62</v>
      </c>
      <c r="G3820">
        <v>-54.366726859642803</v>
      </c>
      <c r="H3820">
        <v>-3.5620687108036599</v>
      </c>
      <c r="I3820">
        <v>-23.628411008043201</v>
      </c>
      <c r="J3820">
        <v>1.0192098406288199</v>
      </c>
      <c r="K3820">
        <v>62.543853236017199</v>
      </c>
      <c r="L3820">
        <v>71.231941500789702</v>
      </c>
      <c r="M3820">
        <v>61.340142364899798</v>
      </c>
      <c r="N3820">
        <v>0.56156501726121899</v>
      </c>
      <c r="O3820">
        <v>56.387096774193502</v>
      </c>
      <c r="P3820">
        <v>22.167487684729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67</v>
      </c>
      <c r="E3821">
        <v>25.267852049999998</v>
      </c>
      <c r="F3821">
        <v>50.54</v>
      </c>
      <c r="G3821">
        <v>72.950420009092198</v>
      </c>
      <c r="H3821">
        <v>26.2478360412032</v>
      </c>
      <c r="I3821">
        <v>19.8109053558581</v>
      </c>
      <c r="J3821">
        <v>-25.910875655399899</v>
      </c>
      <c r="K3821">
        <v>47.709178655665099</v>
      </c>
      <c r="L3821">
        <v>41.684228948396303</v>
      </c>
      <c r="M3821">
        <v>41.796896839143301</v>
      </c>
      <c r="N3821">
        <v>2.97243130895342</v>
      </c>
      <c r="O3821">
        <v>34.546893549663601</v>
      </c>
      <c r="P3821">
        <v>119.739130434782</v>
      </c>
      <c r="Q3821">
        <v>0.10420250747953699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D3822" t="s">
        <v>46</v>
      </c>
      <c r="E3822">
        <v>25.25985</v>
      </c>
      <c r="F3822">
        <v>34.700000000000003</v>
      </c>
      <c r="G3822">
        <v>-74.982107851439594</v>
      </c>
      <c r="H3822">
        <v>-5.1589543670246103</v>
      </c>
      <c r="I3822">
        <v>-57.567739285399597</v>
      </c>
      <c r="J3822">
        <v>2.0314390579991302</v>
      </c>
      <c r="K3822">
        <v>37.007171659572897</v>
      </c>
      <c r="M3822">
        <v>46.045138932690499</v>
      </c>
      <c r="N3822">
        <v>0.84825870646766099</v>
      </c>
      <c r="O3822">
        <v>115.850144092219</v>
      </c>
      <c r="P3822">
        <v>5.9541984732824398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D3823" t="s">
        <v>391</v>
      </c>
      <c r="E3823">
        <v>25.242766199999998</v>
      </c>
      <c r="F3823">
        <v>35.130000000000003</v>
      </c>
      <c r="G3823">
        <v>30.420231329846899</v>
      </c>
      <c r="H3823">
        <v>-11.328897135452801</v>
      </c>
      <c r="I3823">
        <v>-9.2147352086770606</v>
      </c>
      <c r="J3823">
        <v>-1.3614574224373599</v>
      </c>
      <c r="K3823">
        <v>35.590468285653799</v>
      </c>
      <c r="L3823">
        <v>34.407435930558897</v>
      </c>
      <c r="M3823">
        <v>53.2268279494495</v>
      </c>
      <c r="N3823">
        <v>1.24744296454478</v>
      </c>
      <c r="O3823">
        <v>36.578423000284602</v>
      </c>
      <c r="P3823">
        <v>95.1666666666666</v>
      </c>
      <c r="Q3823">
        <v>7.9408871002468004E-2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477</v>
      </c>
      <c r="E3824">
        <v>25.2</v>
      </c>
      <c r="F3824">
        <v>35.94</v>
      </c>
      <c r="G3824">
        <v>-50.603384135147799</v>
      </c>
      <c r="H3824">
        <v>-2.1116435610156201</v>
      </c>
      <c r="I3824">
        <v>-51.271185623186703</v>
      </c>
      <c r="J3824">
        <v>-2.56989717786856</v>
      </c>
      <c r="K3824">
        <v>37.274459186083902</v>
      </c>
      <c r="L3824">
        <v>47.032500883616997</v>
      </c>
      <c r="M3824">
        <v>49.001973389192202</v>
      </c>
      <c r="N3824">
        <v>1.28907269420521</v>
      </c>
      <c r="O3824">
        <v>250.723427935448</v>
      </c>
      <c r="P3824">
        <v>6.29991126885536</v>
      </c>
      <c r="Q3824">
        <v>-2.0284442498809001E-2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613</v>
      </c>
      <c r="E3825">
        <v>25.170598399999999</v>
      </c>
      <c r="F3825">
        <v>49.95</v>
      </c>
      <c r="G3825">
        <v>203.33828139572299</v>
      </c>
      <c r="H3825">
        <v>51.555105429694798</v>
      </c>
      <c r="I3825">
        <v>45.092631271878098</v>
      </c>
      <c r="J3825">
        <v>4.3315485870243204</v>
      </c>
      <c r="K3825">
        <v>37.340204677107302</v>
      </c>
      <c r="L3825">
        <v>28.871291623333502</v>
      </c>
      <c r="M3825">
        <v>72.8276074182358</v>
      </c>
      <c r="N3825">
        <v>2.03194923320586</v>
      </c>
      <c r="O3825">
        <v>4.9449449449449503</v>
      </c>
      <c r="P3825">
        <v>312.809917355371</v>
      </c>
      <c r="Q3825">
        <v>9.5054362967321004E-2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D3826" t="s">
        <v>140</v>
      </c>
      <c r="E3826">
        <v>25.083155999999999</v>
      </c>
      <c r="F3826">
        <v>96.6</v>
      </c>
      <c r="G3826">
        <v>-50.654826945211298</v>
      </c>
      <c r="H3826">
        <v>-22.331069677326798</v>
      </c>
      <c r="I3826">
        <v>-39.077354670014998</v>
      </c>
      <c r="J3826">
        <v>-2.4866332311574801</v>
      </c>
      <c r="K3826">
        <v>110.055495177723</v>
      </c>
      <c r="L3826">
        <v>120.676568759771</v>
      </c>
      <c r="M3826">
        <v>9.1795833229903803</v>
      </c>
      <c r="N3826">
        <v>3.8064516129032202</v>
      </c>
      <c r="O3826">
        <v>39.130434782608702</v>
      </c>
      <c r="P3826">
        <v>0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E3827">
        <v>25.05</v>
      </c>
      <c r="F3827">
        <v>43.01</v>
      </c>
      <c r="G3827">
        <v>-22.074547786618901</v>
      </c>
      <c r="H3827">
        <v>-16.396026590156801</v>
      </c>
      <c r="I3827">
        <v>-23.1589274399681</v>
      </c>
      <c r="J3827">
        <v>-2.2462486157728598</v>
      </c>
      <c r="K3827">
        <v>43.290939818711003</v>
      </c>
      <c r="L3827">
        <v>44.482106004013502</v>
      </c>
      <c r="M3827">
        <v>42.211652728125799</v>
      </c>
      <c r="N3827">
        <v>0.70953218578548305</v>
      </c>
      <c r="O3827">
        <v>49.709369913973497</v>
      </c>
      <c r="P3827">
        <v>27.7777777777777</v>
      </c>
      <c r="Q3827">
        <v>6.4600234607849999E-2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E3828">
        <v>25.026416099999999</v>
      </c>
      <c r="F3828">
        <v>22.11</v>
      </c>
      <c r="G3828">
        <v>13.8702313298469</v>
      </c>
      <c r="H3828">
        <v>-10.442911782589899</v>
      </c>
      <c r="I3828">
        <v>-11.7153708280042</v>
      </c>
      <c r="J3828">
        <v>-0.686808823782597</v>
      </c>
      <c r="K3828">
        <v>22.820156270509202</v>
      </c>
      <c r="L3828">
        <v>21.543877136016899</v>
      </c>
      <c r="M3828">
        <v>52.779458539267402</v>
      </c>
      <c r="N3828">
        <v>1.2397006656874301</v>
      </c>
      <c r="O3828">
        <v>40.117593848937098</v>
      </c>
      <c r="P3828">
        <v>62.573529411764703</v>
      </c>
      <c r="Q3828">
        <v>6.9011093218180001E-3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E3829">
        <v>25.023199999999999</v>
      </c>
      <c r="F3829">
        <v>20.37</v>
      </c>
      <c r="G3829">
        <v>1.0448320350948299</v>
      </c>
      <c r="H3829">
        <v>-14.538122598355301</v>
      </c>
      <c r="I3829">
        <v>-20.579683862561598</v>
      </c>
      <c r="J3829">
        <v>-5.2322979710418798</v>
      </c>
      <c r="K3829">
        <v>21.399729988083099</v>
      </c>
      <c r="L3829">
        <v>21.2980062678031</v>
      </c>
      <c r="M3829">
        <v>39.157721568233796</v>
      </c>
      <c r="N3829">
        <v>1.09137833843716</v>
      </c>
      <c r="O3829">
        <v>58.370152184585102</v>
      </c>
      <c r="P3829">
        <v>68.208092485549102</v>
      </c>
      <c r="Q3829">
        <v>0.110606576050509</v>
      </c>
    </row>
    <row r="3830" spans="1:17" hidden="1" x14ac:dyDescent="0.3">
      <c r="A3830" t="s">
        <v>7823</v>
      </c>
      <c r="B3830" t="s">
        <v>5938</v>
      </c>
      <c r="C3830" t="str">
        <f>IFERROR(VLOOKUP(Table1[[#This Row],[Ticker]],[1]!Table1[[Symbol]:[Industry]],2,FALSE),"-")</f>
        <v>-</v>
      </c>
      <c r="D3830" t="s">
        <v>140</v>
      </c>
      <c r="E3830">
        <v>25.017299999999999</v>
      </c>
      <c r="F3830">
        <v>83.39</v>
      </c>
      <c r="G3830">
        <v>395.14885927071703</v>
      </c>
      <c r="H3830">
        <v>1.41453597044923</v>
      </c>
      <c r="I3830">
        <v>305.16540980104202</v>
      </c>
      <c r="J3830">
        <v>31.442540461928498</v>
      </c>
      <c r="K3830">
        <v>61.290813889810302</v>
      </c>
      <c r="L3830">
        <v>38.049726702679003</v>
      </c>
      <c r="M3830">
        <v>78.288894107719301</v>
      </c>
      <c r="N3830">
        <v>1.20267763817995</v>
      </c>
      <c r="O3830">
        <v>0</v>
      </c>
      <c r="P3830">
        <v>448.25772518080203</v>
      </c>
      <c r="Q3830">
        <v>0.10481975316905801</v>
      </c>
    </row>
    <row r="3831" spans="1:17" hidden="1" x14ac:dyDescent="0.3">
      <c r="A3831" t="s">
        <v>7824</v>
      </c>
      <c r="B3831" t="s">
        <v>7825</v>
      </c>
      <c r="C3831" t="str">
        <f>IFERROR(VLOOKUP(Table1[[#This Row],[Ticker]],[1]!Table1[[Symbol]:[Industry]],2,FALSE),"-")</f>
        <v>-</v>
      </c>
      <c r="D3831" t="s">
        <v>46</v>
      </c>
      <c r="E3831">
        <v>24.960004949999998</v>
      </c>
      <c r="F3831">
        <v>792.2</v>
      </c>
      <c r="G3831">
        <v>25.182136091751701</v>
      </c>
      <c r="H3831">
        <v>-14.664065628743799</v>
      </c>
      <c r="I3831">
        <v>-19.368539641113301</v>
      </c>
      <c r="J3831">
        <v>-0.25984080508840801</v>
      </c>
      <c r="K3831">
        <v>731.65721473866802</v>
      </c>
      <c r="L3831">
        <v>718.26837880479604</v>
      </c>
      <c r="M3831">
        <v>55.693525356232897</v>
      </c>
      <c r="N3831">
        <v>1.2144545761567</v>
      </c>
      <c r="O3831">
        <v>34.435748548346297</v>
      </c>
      <c r="P3831">
        <v>72.2173913043478</v>
      </c>
      <c r="Q3831">
        <v>9.4124906525848998E-2</v>
      </c>
    </row>
    <row r="3832" spans="1:17" hidden="1" x14ac:dyDescent="0.3">
      <c r="A3832" t="s">
        <v>7826</v>
      </c>
      <c r="B3832" t="s">
        <v>7827</v>
      </c>
      <c r="C3832" t="str">
        <f>IFERROR(VLOOKUP(Table1[[#This Row],[Ticker]],[1]!Table1[[Symbol]:[Industry]],2,FALSE),"-")</f>
        <v>-</v>
      </c>
      <c r="D3832" t="s">
        <v>126</v>
      </c>
      <c r="E3832">
        <v>24.943200000000001</v>
      </c>
      <c r="F3832">
        <v>23.94</v>
      </c>
      <c r="G3832">
        <v>-16.696708560863399</v>
      </c>
      <c r="H3832">
        <v>-22.623467338145499</v>
      </c>
      <c r="I3832">
        <v>-6.3651987067122802</v>
      </c>
      <c r="J3832">
        <v>-18.970149714673902</v>
      </c>
      <c r="K3832">
        <v>24.375922915512</v>
      </c>
      <c r="L3832">
        <v>20.572785658533501</v>
      </c>
      <c r="M3832">
        <v>18.3025398247675</v>
      </c>
      <c r="N3832">
        <v>0.22274062224455801</v>
      </c>
      <c r="O3832">
        <v>23.6424394319131</v>
      </c>
      <c r="P3832">
        <v>71.982758620689594</v>
      </c>
      <c r="Q3832">
        <v>7.1617210037671006E-2</v>
      </c>
    </row>
    <row r="3833" spans="1:17" hidden="1" x14ac:dyDescent="0.3">
      <c r="A3833" t="s">
        <v>7828</v>
      </c>
      <c r="B3833" t="s">
        <v>7829</v>
      </c>
      <c r="C3833" t="str">
        <f>IFERROR(VLOOKUP(Table1[[#This Row],[Ticker]],[1]!Table1[[Symbol]:[Industry]],2,FALSE),"-")</f>
        <v>-</v>
      </c>
      <c r="D3833" t="s">
        <v>140</v>
      </c>
      <c r="E3833">
        <v>24.9343562</v>
      </c>
      <c r="F3833">
        <v>17.809999999999999</v>
      </c>
      <c r="G3833">
        <v>63.352715406279998</v>
      </c>
      <c r="H3833">
        <v>-24.0376087522869</v>
      </c>
      <c r="I3833">
        <v>-13.309810810365899</v>
      </c>
      <c r="J3833">
        <v>-18.635409125696</v>
      </c>
      <c r="K3833">
        <v>20.977635735751502</v>
      </c>
      <c r="L3833">
        <v>20.348220502717702</v>
      </c>
      <c r="M3833">
        <v>16.6896557688525</v>
      </c>
      <c r="N3833">
        <v>0.90175546658453898</v>
      </c>
      <c r="O3833">
        <v>61.875350926445797</v>
      </c>
      <c r="P3833">
        <v>98.329621380846305</v>
      </c>
    </row>
    <row r="3834" spans="1:17" hidden="1" x14ac:dyDescent="0.3">
      <c r="A3834" t="s">
        <v>7830</v>
      </c>
      <c r="B3834" t="s">
        <v>7831</v>
      </c>
      <c r="C3834" t="str">
        <f>IFERROR(VLOOKUP(Table1[[#This Row],[Ticker]],[1]!Table1[[Symbol]:[Industry]],2,FALSE),"-")</f>
        <v>-</v>
      </c>
      <c r="D3834" t="s">
        <v>705</v>
      </c>
      <c r="E3834">
        <v>24.859794348000001</v>
      </c>
      <c r="F3834">
        <v>758.39</v>
      </c>
      <c r="G3834">
        <v>39.7070925854607</v>
      </c>
      <c r="H3834">
        <v>-3.8334214289578101</v>
      </c>
      <c r="I3834">
        <v>24.1030287398934</v>
      </c>
      <c r="J3834">
        <v>-1.0423921591324801</v>
      </c>
      <c r="K3834">
        <v>714.99224374510095</v>
      </c>
      <c r="L3834">
        <v>614.38659165665797</v>
      </c>
      <c r="M3834">
        <v>42.579740679890797</v>
      </c>
      <c r="N3834">
        <v>0.89235053899019601</v>
      </c>
      <c r="O3834">
        <v>2.45256398422974</v>
      </c>
      <c r="P3834">
        <v>70.176147200718006</v>
      </c>
      <c r="Q3834">
        <v>-2.2826330923839998E-3</v>
      </c>
    </row>
    <row r="3835" spans="1:17" hidden="1" x14ac:dyDescent="0.3">
      <c r="A3835" t="s">
        <v>7832</v>
      </c>
      <c r="B3835" t="s">
        <v>7833</v>
      </c>
      <c r="C3835" t="str">
        <f>IFERROR(VLOOKUP(Table1[[#This Row],[Ticker]],[1]!Table1[[Symbol]:[Industry]],2,FALSE),"-")</f>
        <v>-</v>
      </c>
      <c r="E3835">
        <v>24.815224288</v>
      </c>
      <c r="F3835">
        <v>17.46</v>
      </c>
      <c r="G3835">
        <v>227.728193543072</v>
      </c>
      <c r="H3835">
        <v>37.771343716563997</v>
      </c>
      <c r="I3835">
        <v>113.181149822924</v>
      </c>
      <c r="J3835">
        <v>5.5941748496505896</v>
      </c>
      <c r="K3835">
        <v>12.551757347258199</v>
      </c>
      <c r="L3835">
        <v>8.3210601298366793</v>
      </c>
      <c r="M3835">
        <v>99.246263508290696</v>
      </c>
      <c r="N3835">
        <v>0.80860782449290403</v>
      </c>
      <c r="O3835">
        <v>0</v>
      </c>
      <c r="P3835">
        <v>290.60402684563701</v>
      </c>
      <c r="Q3835">
        <v>0.14346347492863801</v>
      </c>
    </row>
    <row r="3836" spans="1:17" hidden="1" x14ac:dyDescent="0.3">
      <c r="A3836" t="s">
        <v>7834</v>
      </c>
      <c r="B3836" t="s">
        <v>7835</v>
      </c>
      <c r="C3836" t="str">
        <f>IFERROR(VLOOKUP(Table1[[#This Row],[Ticker]],[1]!Table1[[Symbol]:[Industry]],2,FALSE),"-")</f>
        <v>-</v>
      </c>
      <c r="D3836" t="s">
        <v>613</v>
      </c>
      <c r="E3836">
        <v>24.768041004000001</v>
      </c>
      <c r="F3836">
        <v>29.8</v>
      </c>
      <c r="G3836">
        <v>17.487282427075801</v>
      </c>
      <c r="H3836">
        <v>-15.136877299831299</v>
      </c>
      <c r="I3836">
        <v>-6.6106179753371599</v>
      </c>
      <c r="J3836">
        <v>-16.486633231157398</v>
      </c>
      <c r="K3836">
        <v>31.334232637450899</v>
      </c>
      <c r="L3836">
        <v>29.7834942625074</v>
      </c>
      <c r="M3836">
        <v>42.0211912255171</v>
      </c>
      <c r="N3836">
        <v>0.472786247749656</v>
      </c>
      <c r="O3836">
        <v>39.429530201342203</v>
      </c>
      <c r="P3836">
        <v>107.66550522647999</v>
      </c>
      <c r="Q3836">
        <v>0.10279186139875</v>
      </c>
    </row>
    <row r="3837" spans="1:17" hidden="1" x14ac:dyDescent="0.3">
      <c r="A3837" t="s">
        <v>7836</v>
      </c>
      <c r="B3837" t="s">
        <v>7837</v>
      </c>
      <c r="C3837" t="str">
        <f>IFERROR(VLOOKUP(Table1[[#This Row],[Ticker]],[1]!Table1[[Symbol]:[Industry]],2,FALSE),"-")</f>
        <v>-</v>
      </c>
      <c r="E3837">
        <v>24.730539019999998</v>
      </c>
      <c r="F3837">
        <v>16.309999999999999</v>
      </c>
      <c r="G3837">
        <v>-34.595783567732099</v>
      </c>
      <c r="H3837">
        <v>-13.247687063488801</v>
      </c>
      <c r="I3837">
        <v>-16.126773274666199</v>
      </c>
      <c r="J3837">
        <v>0.85495092725834698</v>
      </c>
      <c r="K3837">
        <v>16.350277169800599</v>
      </c>
      <c r="L3837">
        <v>16.9948283947565</v>
      </c>
      <c r="M3837">
        <v>56.529349256351097</v>
      </c>
      <c r="N3837">
        <v>0.46918785212629999</v>
      </c>
      <c r="O3837">
        <v>32.985898221949697</v>
      </c>
      <c r="P3837">
        <v>25.4615384615384</v>
      </c>
      <c r="Q3837">
        <v>-6.2382987215757003E-2</v>
      </c>
    </row>
    <row r="3838" spans="1:17" hidden="1" x14ac:dyDescent="0.3">
      <c r="A3838" t="s">
        <v>7838</v>
      </c>
      <c r="B3838" t="s">
        <v>7839</v>
      </c>
      <c r="C3838" t="str">
        <f>IFERROR(VLOOKUP(Table1[[#This Row],[Ticker]],[1]!Table1[[Symbol]:[Industry]],2,FALSE),"-")</f>
        <v>-</v>
      </c>
      <c r="D3838" t="s">
        <v>272</v>
      </c>
      <c r="E3838">
        <v>24.729299999999999</v>
      </c>
      <c r="F3838">
        <v>28.66</v>
      </c>
      <c r="G3838">
        <v>40.143379477995097</v>
      </c>
      <c r="H3838">
        <v>-5.0118370162348302</v>
      </c>
      <c r="I3838">
        <v>39.8897505931428</v>
      </c>
      <c r="J3838">
        <v>-2.4866332311574801</v>
      </c>
      <c r="K3838">
        <v>22.849247103504801</v>
      </c>
      <c r="L3838">
        <v>19.7152873201658</v>
      </c>
      <c r="M3838">
        <v>99.538328288367595</v>
      </c>
      <c r="N3838">
        <v>0.107142857142857</v>
      </c>
      <c r="O3838">
        <v>0</v>
      </c>
      <c r="P3838">
        <v>65.856481481481396</v>
      </c>
    </row>
    <row r="3839" spans="1:17" hidden="1" x14ac:dyDescent="0.3">
      <c r="A3839" t="s">
        <v>7840</v>
      </c>
      <c r="B3839" t="s">
        <v>7841</v>
      </c>
      <c r="C3839" t="str">
        <f>IFERROR(VLOOKUP(Table1[[#This Row],[Ticker]],[1]!Table1[[Symbol]:[Industry]],2,FALSE),"-")</f>
        <v>-</v>
      </c>
      <c r="E3839">
        <v>24.663519000000001</v>
      </c>
      <c r="F3839">
        <v>22.56</v>
      </c>
      <c r="G3839">
        <v>-45.112887641214101</v>
      </c>
      <c r="H3839">
        <v>-4.8002372605801904</v>
      </c>
      <c r="I3839">
        <v>-8.0795776522311797</v>
      </c>
      <c r="J3839">
        <v>-6.6532998978241498</v>
      </c>
      <c r="K3839">
        <v>22.175798281577801</v>
      </c>
      <c r="L3839">
        <v>21.8890817580027</v>
      </c>
      <c r="M3839">
        <v>55.281213899581303</v>
      </c>
      <c r="N3839">
        <v>1.88898276920841</v>
      </c>
      <c r="O3839">
        <v>34.308510638297797</v>
      </c>
      <c r="P3839">
        <v>43.694267515923499</v>
      </c>
      <c r="Q3839">
        <v>8.0170836810430995E-2</v>
      </c>
    </row>
    <row r="3840" spans="1:17" hidden="1" x14ac:dyDescent="0.3">
      <c r="A3840" t="s">
        <v>7842</v>
      </c>
      <c r="B3840" t="s">
        <v>7843</v>
      </c>
      <c r="C3840" t="str">
        <f>IFERROR(VLOOKUP(Table1[[#This Row],[Ticker]],[1]!Table1[[Symbol]:[Industry]],2,FALSE),"-")</f>
        <v>-</v>
      </c>
      <c r="D3840" t="s">
        <v>705</v>
      </c>
      <c r="E3840">
        <v>24.652576575000001</v>
      </c>
      <c r="F3840">
        <v>12.82</v>
      </c>
      <c r="G3840">
        <v>17.799202247072898</v>
      </c>
      <c r="H3840">
        <v>2.7797788367125799E-2</v>
      </c>
      <c r="I3840">
        <v>7.7513490336886601</v>
      </c>
      <c r="J3840">
        <v>-0.12070263178839701</v>
      </c>
      <c r="K3840">
        <v>12.4213674583187</v>
      </c>
      <c r="L3840">
        <v>11.3889744681052</v>
      </c>
      <c r="M3840">
        <v>43.246163025678499</v>
      </c>
      <c r="N3840">
        <v>2.3484999822778199</v>
      </c>
      <c r="O3840">
        <v>1.5600624024960801</v>
      </c>
      <c r="P3840">
        <v>55.018137847642002</v>
      </c>
    </row>
    <row r="3841" spans="1:17" hidden="1" x14ac:dyDescent="0.3">
      <c r="A3841" t="s">
        <v>7844</v>
      </c>
      <c r="B3841" t="s">
        <v>7845</v>
      </c>
      <c r="C3841" t="str">
        <f>IFERROR(VLOOKUP(Table1[[#This Row],[Ticker]],[1]!Table1[[Symbol]:[Industry]],2,FALSE),"-")</f>
        <v>-</v>
      </c>
      <c r="E3841">
        <v>24.59</v>
      </c>
      <c r="F3841">
        <v>50.14</v>
      </c>
      <c r="G3841">
        <v>67.207251978814497</v>
      </c>
      <c r="H3841">
        <v>-10.038590794935599</v>
      </c>
      <c r="I3841">
        <v>0.272135125903334</v>
      </c>
      <c r="J3841">
        <v>8.2697927080680203E-2</v>
      </c>
      <c r="K3841">
        <v>50.989256511566097</v>
      </c>
      <c r="L3841">
        <v>45.1246525867654</v>
      </c>
      <c r="M3841">
        <v>45.766623504290102</v>
      </c>
      <c r="N3841">
        <v>0.74411828004397695</v>
      </c>
      <c r="O3841">
        <v>26.4459513362584</v>
      </c>
      <c r="P3841">
        <v>112.008456659619</v>
      </c>
      <c r="Q3841">
        <v>9.3126533965969996E-2</v>
      </c>
    </row>
    <row r="3842" spans="1:17" hidden="1" x14ac:dyDescent="0.3">
      <c r="A3842" t="s">
        <v>7846</v>
      </c>
      <c r="B3842" t="s">
        <v>7847</v>
      </c>
      <c r="C3842" t="str">
        <f>IFERROR(VLOOKUP(Table1[[#This Row],[Ticker]],[1]!Table1[[Symbol]:[Industry]],2,FALSE),"-")</f>
        <v>-</v>
      </c>
      <c r="D3842" t="s">
        <v>80</v>
      </c>
      <c r="E3842">
        <v>24.574291104</v>
      </c>
      <c r="F3842">
        <v>34.68</v>
      </c>
      <c r="G3842">
        <v>316.07033748695898</v>
      </c>
      <c r="H3842">
        <v>-25.582949376574899</v>
      </c>
      <c r="I3842">
        <v>33.909800718456097</v>
      </c>
      <c r="J3842">
        <v>-2.4866332311574801</v>
      </c>
      <c r="K3842">
        <v>23.701667639953602</v>
      </c>
      <c r="L3842">
        <v>16.344831710186099</v>
      </c>
      <c r="M3842">
        <v>99.999999999996803</v>
      </c>
      <c r="N3842">
        <v>0.30876900574849397</v>
      </c>
      <c r="O3842">
        <v>57.843137254901897</v>
      </c>
      <c r="P3842">
        <v>341.78343949044501</v>
      </c>
      <c r="Q3842">
        <v>0.183995858703416</v>
      </c>
    </row>
    <row r="3843" spans="1:17" hidden="1" x14ac:dyDescent="0.3">
      <c r="A3843" t="s">
        <v>7848</v>
      </c>
      <c r="B3843" t="s">
        <v>7849</v>
      </c>
      <c r="C3843" t="str">
        <f>IFERROR(VLOOKUP(Table1[[#This Row],[Ticker]],[1]!Table1[[Symbol]:[Industry]],2,FALSE),"-")</f>
        <v>-</v>
      </c>
      <c r="D3843" t="s">
        <v>375</v>
      </c>
      <c r="E3843">
        <v>24.5741175</v>
      </c>
      <c r="F3843">
        <v>73.77</v>
      </c>
      <c r="G3843">
        <v>226.07516695216401</v>
      </c>
      <c r="H3843">
        <v>69.346722363751496</v>
      </c>
      <c r="I3843">
        <v>267.355337637677</v>
      </c>
      <c r="J3843">
        <v>8.9102557261811608</v>
      </c>
      <c r="K3843">
        <v>45.692316979446503</v>
      </c>
      <c r="L3843">
        <v>31.4963048209565</v>
      </c>
      <c r="M3843">
        <v>96.401655756800196</v>
      </c>
      <c r="N3843">
        <v>2.0592602859066198</v>
      </c>
      <c r="O3843">
        <v>0</v>
      </c>
      <c r="P3843">
        <v>383.42070773263401</v>
      </c>
      <c r="Q3843">
        <v>0.13168659585664999</v>
      </c>
    </row>
    <row r="3844" spans="1:17" hidden="1" x14ac:dyDescent="0.3">
      <c r="A3844" t="s">
        <v>7850</v>
      </c>
      <c r="B3844" t="s">
        <v>7851</v>
      </c>
      <c r="C3844" t="str">
        <f>IFERROR(VLOOKUP(Table1[[#This Row],[Ticker]],[1]!Table1[[Symbol]:[Industry]],2,FALSE),"-")</f>
        <v>-</v>
      </c>
      <c r="E3844">
        <v>24.544182306</v>
      </c>
      <c r="F3844">
        <v>11.81</v>
      </c>
      <c r="G3844">
        <v>11.612479391862401</v>
      </c>
      <c r="H3844">
        <v>-16.845689560367699</v>
      </c>
      <c r="I3844">
        <v>15.4930414755952</v>
      </c>
      <c r="J3844">
        <v>-1.0711461370692199</v>
      </c>
      <c r="K3844">
        <v>11.6828367606592</v>
      </c>
      <c r="L3844">
        <v>10.0962966881673</v>
      </c>
      <c r="M3844">
        <v>44.130203433032001</v>
      </c>
      <c r="N3844">
        <v>0.63337944095540499</v>
      </c>
      <c r="O3844">
        <v>18.882303132938102</v>
      </c>
      <c r="P3844">
        <v>53.576072821846502</v>
      </c>
      <c r="Q3844">
        <v>4.0998455010327998E-2</v>
      </c>
    </row>
    <row r="3845" spans="1:17" hidden="1" x14ac:dyDescent="0.3">
      <c r="A3845" t="s">
        <v>7852</v>
      </c>
      <c r="B3845" t="s">
        <v>7853</v>
      </c>
      <c r="C3845" t="str">
        <f>IFERROR(VLOOKUP(Table1[[#This Row],[Ticker]],[1]!Table1[[Symbol]:[Industry]],2,FALSE),"-")</f>
        <v>-</v>
      </c>
      <c r="D3845" t="s">
        <v>140</v>
      </c>
      <c r="E3845">
        <v>24.521644999999999</v>
      </c>
      <c r="F3845">
        <v>77.010000000000005</v>
      </c>
      <c r="G3845">
        <v>32.029626386517698</v>
      </c>
      <c r="H3845">
        <v>-4.7921057679597796</v>
      </c>
      <c r="I3845">
        <v>15.293546969329199</v>
      </c>
      <c r="J3845">
        <v>-1.0081386075015799</v>
      </c>
      <c r="K3845">
        <v>68.819878790692599</v>
      </c>
      <c r="L3845">
        <v>62.778822083746903</v>
      </c>
      <c r="M3845">
        <v>60.762861191044301</v>
      </c>
      <c r="N3845">
        <v>0.82912911780601495</v>
      </c>
      <c r="O3845">
        <v>44.059213089209102</v>
      </c>
      <c r="P3845">
        <v>86.510050859772306</v>
      </c>
      <c r="Q3845">
        <v>1.4609431752783E-2</v>
      </c>
    </row>
    <row r="3846" spans="1:17" hidden="1" x14ac:dyDescent="0.3">
      <c r="A3846" t="s">
        <v>7854</v>
      </c>
      <c r="B3846" t="s">
        <v>7855</v>
      </c>
      <c r="C3846" t="str">
        <f>IFERROR(VLOOKUP(Table1[[#This Row],[Ticker]],[1]!Table1[[Symbol]:[Industry]],2,FALSE),"-")</f>
        <v>-</v>
      </c>
      <c r="E3846">
        <v>24.509952719999902</v>
      </c>
      <c r="F3846">
        <v>2.29</v>
      </c>
      <c r="G3846">
        <v>-11.7827537447798</v>
      </c>
      <c r="H3846">
        <v>-19.037023751701899</v>
      </c>
      <c r="I3846">
        <v>-13.918456364930201</v>
      </c>
      <c r="J3846">
        <v>-3.7853345298587899</v>
      </c>
      <c r="K3846">
        <v>2.4446362002185298</v>
      </c>
      <c r="L3846">
        <v>2.3952002564143702</v>
      </c>
      <c r="M3846">
        <v>29.161275701193102</v>
      </c>
      <c r="N3846">
        <v>1.0137719360666999</v>
      </c>
      <c r="O3846">
        <v>34.934497816593797</v>
      </c>
      <c r="P3846">
        <v>18.652849740932599</v>
      </c>
      <c r="Q3846">
        <v>-1.1366402743237001E-2</v>
      </c>
    </row>
    <row r="3847" spans="1:17" hidden="1" x14ac:dyDescent="0.3">
      <c r="A3847" t="s">
        <v>7856</v>
      </c>
      <c r="B3847" t="s">
        <v>7857</v>
      </c>
      <c r="C3847" t="str">
        <f>IFERROR(VLOOKUP(Table1[[#This Row],[Ticker]],[1]!Table1[[Symbol]:[Industry]],2,FALSE),"-")</f>
        <v>-</v>
      </c>
      <c r="E3847">
        <v>24.453600000000002</v>
      </c>
      <c r="F3847">
        <v>69</v>
      </c>
      <c r="G3847">
        <v>28.201687200171801</v>
      </c>
      <c r="H3847">
        <v>-11.5661816787837</v>
      </c>
      <c r="I3847">
        <v>10.5479094609939</v>
      </c>
      <c r="J3847">
        <v>2.0588213142970502</v>
      </c>
      <c r="K3847">
        <v>69.069499121948098</v>
      </c>
      <c r="L3847">
        <v>60.274196982983597</v>
      </c>
      <c r="M3847">
        <v>62.198321468337198</v>
      </c>
      <c r="N3847">
        <v>2</v>
      </c>
      <c r="O3847">
        <v>11.5942028985507</v>
      </c>
      <c r="P3847">
        <v>109.09090909090899</v>
      </c>
      <c r="Q3847">
        <v>5.0461467774476E-2</v>
      </c>
    </row>
    <row r="3848" spans="1:17" hidden="1" x14ac:dyDescent="0.3">
      <c r="A3848" t="s">
        <v>7858</v>
      </c>
      <c r="B3848" t="s">
        <v>7859</v>
      </c>
      <c r="C3848" t="str">
        <f>IFERROR(VLOOKUP(Table1[[#This Row],[Ticker]],[1]!Table1[[Symbol]:[Industry]],2,FALSE),"-")</f>
        <v>-</v>
      </c>
      <c r="D3848" t="s">
        <v>230</v>
      </c>
      <c r="E3848">
        <v>24.4374</v>
      </c>
      <c r="F3848">
        <v>16.73</v>
      </c>
      <c r="G3848">
        <v>34.668506170407497</v>
      </c>
      <c r="H3848">
        <v>16.947532232854002</v>
      </c>
      <c r="I3848">
        <v>57.1425804134552</v>
      </c>
      <c r="J3848">
        <v>-2.4866332311574801</v>
      </c>
      <c r="K3848">
        <v>13.6146989020275</v>
      </c>
      <c r="L3848">
        <v>11.4264682432425</v>
      </c>
      <c r="M3848">
        <v>23.378863762076801</v>
      </c>
      <c r="N3848">
        <v>0.78488320190447802</v>
      </c>
      <c r="O3848">
        <v>5.9175134488941898</v>
      </c>
      <c r="P3848">
        <v>139.48340134114099</v>
      </c>
      <c r="Q3848">
        <v>0.10164153506761101</v>
      </c>
    </row>
    <row r="3849" spans="1:17" hidden="1" x14ac:dyDescent="0.3">
      <c r="A3849" t="s">
        <v>7860</v>
      </c>
      <c r="B3849" t="s">
        <v>7861</v>
      </c>
      <c r="C3849" t="str">
        <f>IFERROR(VLOOKUP(Table1[[#This Row],[Ticker]],[1]!Table1[[Symbol]:[Industry]],2,FALSE),"-")</f>
        <v>-</v>
      </c>
      <c r="D3849" t="s">
        <v>129</v>
      </c>
      <c r="E3849">
        <v>24.423317879999999</v>
      </c>
      <c r="F3849">
        <v>16.399999999999999</v>
      </c>
      <c r="G3849">
        <v>-5.5931859894901201</v>
      </c>
      <c r="H3849">
        <v>-1.87035303188851</v>
      </c>
      <c r="I3849">
        <v>-12.2495918825592</v>
      </c>
      <c r="J3849">
        <v>1.0670674632677399</v>
      </c>
      <c r="K3849">
        <v>20.078539679257499</v>
      </c>
      <c r="L3849">
        <v>20.567302919445201</v>
      </c>
      <c r="M3849">
        <v>33.686981725690302</v>
      </c>
      <c r="N3849">
        <v>1</v>
      </c>
      <c r="Q3849">
        <v>-3.2586267451102997E-2</v>
      </c>
    </row>
    <row r="3850" spans="1:17" hidden="1" x14ac:dyDescent="0.3">
      <c r="A3850" t="s">
        <v>7862</v>
      </c>
      <c r="B3850" t="s">
        <v>7863</v>
      </c>
      <c r="C3850" t="str">
        <f>IFERROR(VLOOKUP(Table1[[#This Row],[Ticker]],[1]!Table1[[Symbol]:[Industry]],2,FALSE),"-")</f>
        <v>-</v>
      </c>
      <c r="E3850">
        <v>24.397227000000001</v>
      </c>
      <c r="F3850">
        <v>0.55000000000000004</v>
      </c>
      <c r="G3850">
        <v>46.161897996513602</v>
      </c>
      <c r="H3850">
        <v>-7.06791178258998</v>
      </c>
      <c r="I3850">
        <v>3.6309786633183001</v>
      </c>
      <c r="J3850">
        <v>-0.56355630808056301</v>
      </c>
      <c r="K3850">
        <v>0.44388830881160701</v>
      </c>
      <c r="L3850">
        <v>0.28231057451222202</v>
      </c>
      <c r="M3850">
        <v>83.799216247800601</v>
      </c>
      <c r="N3850">
        <v>1.0151472940639801</v>
      </c>
      <c r="O3850">
        <v>3.63636363636361</v>
      </c>
      <c r="P3850">
        <v>77.419354838709694</v>
      </c>
      <c r="Q3850">
        <v>0.13603551670832301</v>
      </c>
    </row>
    <row r="3851" spans="1:17" hidden="1" x14ac:dyDescent="0.3">
      <c r="A3851" t="s">
        <v>7864</v>
      </c>
      <c r="B3851" t="s">
        <v>7865</v>
      </c>
      <c r="C3851" t="str">
        <f>IFERROR(VLOOKUP(Table1[[#This Row],[Ticker]],[1]!Table1[[Symbol]:[Industry]],2,FALSE),"-")</f>
        <v>-</v>
      </c>
      <c r="D3851" t="s">
        <v>391</v>
      </c>
      <c r="E3851">
        <v>24.36</v>
      </c>
      <c r="F3851">
        <v>29.58</v>
      </c>
      <c r="G3851">
        <v>308.04257467769798</v>
      </c>
      <c r="H3851">
        <v>-27.485035822106902</v>
      </c>
      <c r="I3851">
        <v>283.031053851531</v>
      </c>
      <c r="J3851">
        <v>3.54627353301069</v>
      </c>
      <c r="K3851">
        <v>27.693761021306301</v>
      </c>
      <c r="L3851">
        <v>17.673116410493499</v>
      </c>
      <c r="M3851">
        <v>100</v>
      </c>
      <c r="N3851">
        <v>0.87878787878787801</v>
      </c>
      <c r="O3851">
        <v>23.191345503718701</v>
      </c>
      <c r="P3851">
        <v>333.75567668118401</v>
      </c>
    </row>
    <row r="3852" spans="1:17" hidden="1" x14ac:dyDescent="0.3">
      <c r="A3852" t="s">
        <v>7866</v>
      </c>
      <c r="B3852" t="s">
        <v>7867</v>
      </c>
      <c r="C3852" t="str">
        <f>IFERROR(VLOOKUP(Table1[[#This Row],[Ticker]],[1]!Table1[[Symbol]:[Industry]],2,FALSE),"-")</f>
        <v>-</v>
      </c>
      <c r="D3852" t="s">
        <v>806</v>
      </c>
      <c r="E3852">
        <v>24.31</v>
      </c>
      <c r="F3852">
        <v>22.1</v>
      </c>
      <c r="G3852">
        <v>-42.879518795090497</v>
      </c>
      <c r="H3852">
        <v>3.43208821741002</v>
      </c>
      <c r="I3852">
        <v>11.825423107762701</v>
      </c>
      <c r="J3852">
        <v>-2.4866332311574801</v>
      </c>
      <c r="K3852">
        <v>20.687446222245601</v>
      </c>
      <c r="L3852">
        <v>21.0273685822959</v>
      </c>
      <c r="M3852">
        <v>99.991342128637498</v>
      </c>
      <c r="N3852">
        <v>2.3434343434343399</v>
      </c>
      <c r="O3852">
        <v>43.891402714932099</v>
      </c>
      <c r="P3852">
        <v>35.582822085889497</v>
      </c>
    </row>
    <row r="3853" spans="1:17" hidden="1" x14ac:dyDescent="0.3">
      <c r="A3853" t="s">
        <v>7868</v>
      </c>
      <c r="B3853" t="s">
        <v>7869</v>
      </c>
      <c r="C3853" t="str">
        <f>IFERROR(VLOOKUP(Table1[[#This Row],[Ticker]],[1]!Table1[[Symbol]:[Industry]],2,FALSE),"-")</f>
        <v>-</v>
      </c>
      <c r="D3853" t="s">
        <v>140</v>
      </c>
      <c r="E3853">
        <v>24.255272999999999</v>
      </c>
      <c r="F3853">
        <v>19.190000000000001</v>
      </c>
      <c r="G3853">
        <v>-6.1492390751374604</v>
      </c>
      <c r="H3853">
        <v>0.26580055396487601</v>
      </c>
      <c r="I3853">
        <v>-33.729014629773502</v>
      </c>
      <c r="J3853">
        <v>-1.9541518680052099</v>
      </c>
      <c r="K3853">
        <v>18.927231418540799</v>
      </c>
      <c r="L3853">
        <v>18.628208873551699</v>
      </c>
      <c r="M3853">
        <v>54.6459111845694</v>
      </c>
      <c r="N3853">
        <v>0.310429813971069</v>
      </c>
      <c r="O3853">
        <v>63.887441375716499</v>
      </c>
      <c r="P3853">
        <v>47.615384615384599</v>
      </c>
      <c r="Q3853">
        <v>3.3502085389841001E-2</v>
      </c>
    </row>
    <row r="3854" spans="1:17" hidden="1" x14ac:dyDescent="0.3">
      <c r="A3854" t="s">
        <v>7870</v>
      </c>
      <c r="B3854" t="s">
        <v>7871</v>
      </c>
      <c r="C3854" t="str">
        <f>IFERROR(VLOOKUP(Table1[[#This Row],[Ticker]],[1]!Table1[[Symbol]:[Industry]],2,FALSE),"-")</f>
        <v>-</v>
      </c>
      <c r="D3854" t="s">
        <v>391</v>
      </c>
      <c r="E3854">
        <v>24.221</v>
      </c>
      <c r="F3854">
        <v>54</v>
      </c>
      <c r="G3854">
        <v>30.176043493049399</v>
      </c>
      <c r="H3854">
        <v>19.393553261552199</v>
      </c>
      <c r="I3854">
        <v>21.206235638355</v>
      </c>
      <c r="J3854">
        <v>-6.9911377356619901</v>
      </c>
      <c r="K3854">
        <v>47.8414370858629</v>
      </c>
      <c r="L3854">
        <v>42.2149247515582</v>
      </c>
      <c r="M3854">
        <v>50.541244813134703</v>
      </c>
      <c r="N3854">
        <v>2.4552297037686999</v>
      </c>
      <c r="O3854">
        <v>15.407407407407399</v>
      </c>
      <c r="P3854">
        <v>110.608424336973</v>
      </c>
      <c r="Q3854">
        <v>0.12134411842606201</v>
      </c>
    </row>
    <row r="3855" spans="1:17" hidden="1" x14ac:dyDescent="0.3">
      <c r="A3855" t="s">
        <v>7872</v>
      </c>
      <c r="B3855" t="s">
        <v>7873</v>
      </c>
      <c r="C3855" t="str">
        <f>IFERROR(VLOOKUP(Table1[[#This Row],[Ticker]],[1]!Table1[[Symbol]:[Industry]],2,FALSE),"-")</f>
        <v>-</v>
      </c>
      <c r="D3855" t="s">
        <v>278</v>
      </c>
      <c r="E3855">
        <v>24.203520000000001</v>
      </c>
      <c r="F3855">
        <v>24</v>
      </c>
      <c r="G3855">
        <v>-28.938908455099199</v>
      </c>
      <c r="H3855">
        <v>2.2714959622847299</v>
      </c>
      <c r="I3855">
        <v>-0.75951720445030602</v>
      </c>
      <c r="J3855">
        <v>1.86119285579903</v>
      </c>
      <c r="K3855">
        <v>22.618154576478599</v>
      </c>
      <c r="L3855">
        <v>22.2573370983974</v>
      </c>
      <c r="M3855">
        <v>98.473488821407003</v>
      </c>
      <c r="N3855">
        <v>2.69303917839482</v>
      </c>
      <c r="O3855">
        <v>3.3333333333333401</v>
      </c>
      <c r="P3855">
        <v>30.222463374932101</v>
      </c>
    </row>
    <row r="3856" spans="1:17" hidden="1" x14ac:dyDescent="0.3">
      <c r="A3856" t="s">
        <v>7874</v>
      </c>
      <c r="B3856" t="s">
        <v>7875</v>
      </c>
      <c r="C3856" t="str">
        <f>IFERROR(VLOOKUP(Table1[[#This Row],[Ticker]],[1]!Table1[[Symbol]:[Industry]],2,FALSE),"-")</f>
        <v>-</v>
      </c>
      <c r="D3856" t="s">
        <v>154</v>
      </c>
      <c r="E3856">
        <v>24.183869080000001</v>
      </c>
      <c r="F3856">
        <v>62.03</v>
      </c>
      <c r="G3856">
        <v>51.515469425085001</v>
      </c>
      <c r="H3856">
        <v>-10.9785263077296</v>
      </c>
      <c r="I3856">
        <v>13.2318295141691</v>
      </c>
      <c r="J3856">
        <v>-8.7171628261730607</v>
      </c>
      <c r="K3856">
        <v>62.050184726080303</v>
      </c>
      <c r="L3856">
        <v>55.582171318938698</v>
      </c>
      <c r="M3856">
        <v>40.768070272526202</v>
      </c>
      <c r="N3856">
        <v>0.93461167406916201</v>
      </c>
      <c r="O3856">
        <v>30.0983395131388</v>
      </c>
      <c r="P3856">
        <v>115.83159359777299</v>
      </c>
      <c r="Q3856">
        <v>8.3400240382847005E-2</v>
      </c>
    </row>
    <row r="3857" spans="1:17" hidden="1" x14ac:dyDescent="0.3">
      <c r="A3857" t="s">
        <v>7876</v>
      </c>
      <c r="B3857" t="s">
        <v>7877</v>
      </c>
      <c r="C3857" t="str">
        <f>IFERROR(VLOOKUP(Table1[[#This Row],[Ticker]],[1]!Table1[[Symbol]:[Industry]],2,FALSE),"-")</f>
        <v>-</v>
      </c>
      <c r="E3857">
        <v>24.169403998</v>
      </c>
      <c r="F3857">
        <v>47.05</v>
      </c>
      <c r="G3857">
        <v>-27.692268670152998</v>
      </c>
      <c r="H3857">
        <v>-21.4753191899973</v>
      </c>
      <c r="I3857">
        <v>-8.6697459743628702</v>
      </c>
      <c r="J3857">
        <v>-2.4866332311574801</v>
      </c>
      <c r="K3857">
        <v>48.9533339971752</v>
      </c>
      <c r="L3857">
        <v>47.884817779436197</v>
      </c>
      <c r="M3857">
        <v>21.6139880845761</v>
      </c>
      <c r="N3857">
        <v>6.28465213385243E-5</v>
      </c>
      <c r="O3857">
        <v>20.510095642932999</v>
      </c>
      <c r="P3857">
        <v>11.01934874941</v>
      </c>
    </row>
    <row r="3858" spans="1:17" hidden="1" x14ac:dyDescent="0.3">
      <c r="A3858" t="s">
        <v>7878</v>
      </c>
      <c r="B3858" t="s">
        <v>7879</v>
      </c>
      <c r="C3858" t="str">
        <f>IFERROR(VLOOKUP(Table1[[#This Row],[Ticker]],[1]!Table1[[Symbol]:[Industry]],2,FALSE),"-")</f>
        <v>-</v>
      </c>
      <c r="E3858">
        <v>24.168184</v>
      </c>
      <c r="F3858">
        <v>92.78</v>
      </c>
      <c r="G3858">
        <v>-60.604330073661799</v>
      </c>
      <c r="H3858">
        <v>-4.2044756592419503</v>
      </c>
      <c r="I3858">
        <v>-45.843582740190399</v>
      </c>
      <c r="J3858">
        <v>-3.1249311034979002</v>
      </c>
      <c r="M3858">
        <v>32.278751070558798</v>
      </c>
      <c r="O3858">
        <v>69.001940073291607</v>
      </c>
      <c r="P3858">
        <v>19.5618556701031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D3859" t="s">
        <v>535</v>
      </c>
      <c r="E3859">
        <v>24.088080000000001</v>
      </c>
      <c r="F3859">
        <v>17.93</v>
      </c>
      <c r="G3859">
        <v>20.6542449352891</v>
      </c>
      <c r="H3859">
        <v>-7.7200856956334398</v>
      </c>
      <c r="I3859">
        <v>-8.7871125047728693</v>
      </c>
      <c r="J3859">
        <v>6.1289342079393796</v>
      </c>
      <c r="K3859">
        <v>18.187392952323599</v>
      </c>
      <c r="L3859">
        <v>17.6520711095711</v>
      </c>
      <c r="M3859">
        <v>59.210794939444099</v>
      </c>
      <c r="N3859">
        <v>0.23606872931064701</v>
      </c>
      <c r="O3859">
        <v>85.443390964863298</v>
      </c>
      <c r="P3859">
        <v>64.495412844036593</v>
      </c>
      <c r="Q3859">
        <v>4.7285401875721E-2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D3860" t="s">
        <v>535</v>
      </c>
      <c r="E3860">
        <v>24.038141</v>
      </c>
      <c r="F3860">
        <v>60.9</v>
      </c>
      <c r="G3860">
        <v>509.32339434687799</v>
      </c>
      <c r="H3860">
        <v>-23.123438236230601</v>
      </c>
      <c r="I3860">
        <v>299.70172489842702</v>
      </c>
      <c r="J3860">
        <v>1.8767663129649299</v>
      </c>
      <c r="K3860">
        <v>62.130297729905799</v>
      </c>
      <c r="L3860">
        <v>38.5894354560293</v>
      </c>
      <c r="M3860">
        <v>43.738587451793798</v>
      </c>
      <c r="N3860">
        <v>0.39299511931637399</v>
      </c>
      <c r="O3860">
        <v>27.881773399014701</v>
      </c>
      <c r="P3860">
        <v>535.03649635036402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49</v>
      </c>
      <c r="E3861">
        <v>24.019500000000001</v>
      </c>
      <c r="F3861">
        <v>2.34</v>
      </c>
      <c r="G3861">
        <v>-76.136830817045706</v>
      </c>
      <c r="H3861">
        <v>3.07033706533629</v>
      </c>
      <c r="I3861">
        <v>-5.5469492646096397</v>
      </c>
      <c r="J3861">
        <v>-3.3165087498296799</v>
      </c>
      <c r="K3861">
        <v>2.2891397801891999</v>
      </c>
      <c r="L3861">
        <v>2.9625203680576</v>
      </c>
      <c r="M3861">
        <v>48.987510067849698</v>
      </c>
      <c r="N3861">
        <v>1.9817379653740299</v>
      </c>
      <c r="O3861">
        <v>140.59829059828999</v>
      </c>
      <c r="P3861">
        <v>23.157894736842099</v>
      </c>
      <c r="Q3861">
        <v>4.0910322766458E-2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1657</v>
      </c>
      <c r="E3862">
        <v>24.006739199999998</v>
      </c>
      <c r="F3862">
        <v>25.2</v>
      </c>
      <c r="G3862">
        <v>13.5134173335301</v>
      </c>
      <c r="H3862">
        <v>-24.173174940484699</v>
      </c>
      <c r="I3862">
        <v>-18.981551750306998</v>
      </c>
      <c r="J3862">
        <v>-7.3922936085159803</v>
      </c>
      <c r="K3862">
        <v>25.449541293658399</v>
      </c>
      <c r="L3862">
        <v>23.188031368723099</v>
      </c>
      <c r="M3862">
        <v>27.137166108135499</v>
      </c>
      <c r="N3862">
        <v>0.54892367906066497</v>
      </c>
      <c r="O3862">
        <v>36.507936507936499</v>
      </c>
      <c r="P3862">
        <v>40.389972144846801</v>
      </c>
      <c r="Q3862">
        <v>0.142224492540345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D3863" t="s">
        <v>391</v>
      </c>
      <c r="E3863">
        <v>23.886500000000002</v>
      </c>
      <c r="F3863">
        <v>22.66</v>
      </c>
      <c r="G3863">
        <v>63.120231329846902</v>
      </c>
      <c r="H3863">
        <v>9.2795269701939898</v>
      </c>
      <c r="I3863">
        <v>50.904788187127799</v>
      </c>
      <c r="J3863">
        <v>-5.5664105966491304</v>
      </c>
      <c r="K3863">
        <v>20.835350236106901</v>
      </c>
      <c r="L3863">
        <v>17.3251945524663</v>
      </c>
      <c r="M3863">
        <v>43.562686075745802</v>
      </c>
      <c r="N3863">
        <v>3.59650396108061</v>
      </c>
      <c r="O3863">
        <v>22.594880847308001</v>
      </c>
      <c r="P3863">
        <v>99.121265377855806</v>
      </c>
      <c r="Q3863">
        <v>0.13596187514507299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D3864" t="s">
        <v>46</v>
      </c>
      <c r="E3864">
        <v>23.885760000000001</v>
      </c>
      <c r="F3864">
        <v>26.85</v>
      </c>
      <c r="G3864">
        <v>93.829007563152999</v>
      </c>
      <c r="H3864">
        <v>6.8480831261923703</v>
      </c>
      <c r="I3864">
        <v>203.08273304928301</v>
      </c>
      <c r="J3864">
        <v>11.429361677624801</v>
      </c>
      <c r="K3864">
        <v>22.540846736491101</v>
      </c>
      <c r="L3864">
        <v>16.6680784965478</v>
      </c>
      <c r="M3864">
        <v>99.995563243521701</v>
      </c>
      <c r="N3864">
        <v>3.8737373737373701</v>
      </c>
      <c r="O3864">
        <v>0</v>
      </c>
      <c r="P3864">
        <v>230.258302583025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E3865">
        <v>23.879100000000001</v>
      </c>
      <c r="F3865">
        <v>58.22</v>
      </c>
      <c r="G3865">
        <v>-28.338959170236599</v>
      </c>
      <c r="H3865">
        <v>-11.8220101432457</v>
      </c>
      <c r="I3865">
        <v>-24.056832281955302</v>
      </c>
      <c r="J3865">
        <v>-3.6434893046518702</v>
      </c>
      <c r="K3865">
        <v>59.4124369387931</v>
      </c>
      <c r="L3865">
        <v>60.761566012073601</v>
      </c>
      <c r="M3865">
        <v>40.666126611630098</v>
      </c>
      <c r="N3865">
        <v>0.89166751685535095</v>
      </c>
      <c r="O3865">
        <v>25.214702851253801</v>
      </c>
      <c r="P3865">
        <v>19.6711202466598</v>
      </c>
      <c r="Q3865">
        <v>2.5228541920278999E-2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230</v>
      </c>
      <c r="E3866">
        <v>23.87118272</v>
      </c>
      <c r="F3866">
        <v>33.729999999999997</v>
      </c>
      <c r="G3866">
        <v>39.4680929034675</v>
      </c>
      <c r="H3866">
        <v>8.7215619016205501</v>
      </c>
      <c r="I3866">
        <v>32.153288096213203</v>
      </c>
      <c r="J3866">
        <v>-12.850319312645</v>
      </c>
      <c r="K3866">
        <v>32.203465508066799</v>
      </c>
      <c r="L3866">
        <v>28.708943745255102</v>
      </c>
      <c r="M3866">
        <v>44.017825606529001</v>
      </c>
      <c r="N3866">
        <v>0.98470368102920502</v>
      </c>
      <c r="O3866">
        <v>14.734657574859099</v>
      </c>
      <c r="P3866">
        <v>75.403016120644693</v>
      </c>
      <c r="Q3866">
        <v>7.7450607964757001E-2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E3867">
        <v>23.867999999999999</v>
      </c>
      <c r="F3867">
        <v>14.19</v>
      </c>
      <c r="G3867">
        <v>-29.0509766628869</v>
      </c>
      <c r="H3867">
        <v>-14.087779332258799</v>
      </c>
      <c r="I3867">
        <v>-2.9614870901063699</v>
      </c>
      <c r="J3867">
        <v>-2.9121651460511</v>
      </c>
      <c r="K3867">
        <v>14.1231749808505</v>
      </c>
      <c r="L3867">
        <v>13.7935354445586</v>
      </c>
      <c r="M3867">
        <v>40.4904321911579</v>
      </c>
      <c r="N3867">
        <v>0.40362855552080301</v>
      </c>
      <c r="O3867">
        <v>26.849894291754701</v>
      </c>
      <c r="P3867">
        <v>31.024930747922401</v>
      </c>
      <c r="Q3867">
        <v>2.3526196717026E-2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D3868" t="s">
        <v>378</v>
      </c>
      <c r="E3868">
        <v>23.861946688</v>
      </c>
      <c r="F3868">
        <v>15.85</v>
      </c>
      <c r="G3868">
        <v>-105.366503800662</v>
      </c>
      <c r="H3868">
        <v>-20.591227844766099</v>
      </c>
      <c r="I3868">
        <v>-54.446115810835003</v>
      </c>
      <c r="J3868">
        <v>-4.3101626429221804</v>
      </c>
      <c r="K3868">
        <v>19.572580837011898</v>
      </c>
      <c r="L3868">
        <v>37.825625823498399</v>
      </c>
      <c r="M3868">
        <v>25.6531451629568</v>
      </c>
      <c r="N3868">
        <v>1.75267988168394</v>
      </c>
      <c r="O3868">
        <v>417.66561514195502</v>
      </c>
      <c r="P3868">
        <v>0</v>
      </c>
      <c r="Q3868">
        <v>-7.2832790002435005E-2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D3869" t="s">
        <v>1489</v>
      </c>
      <c r="E3869">
        <v>23.840826071999999</v>
      </c>
      <c r="F3869">
        <v>45.47</v>
      </c>
      <c r="G3869">
        <v>34.111151072084802</v>
      </c>
      <c r="H3869">
        <v>-4.1342680107622698</v>
      </c>
      <c r="I3869">
        <v>-38.834987501101402</v>
      </c>
      <c r="J3869">
        <v>-5.1077786056068204</v>
      </c>
      <c r="K3869">
        <v>43.496963550635598</v>
      </c>
      <c r="L3869">
        <v>41.892835793474902</v>
      </c>
      <c r="M3869">
        <v>46.969041144669603</v>
      </c>
      <c r="N3869">
        <v>1.29869348345568</v>
      </c>
      <c r="O3869">
        <v>39.4325929184077</v>
      </c>
      <c r="P3869">
        <v>72.234848484848399</v>
      </c>
      <c r="Q3869">
        <v>-6.0957683732163002E-2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E3870">
        <v>23.832734815999999</v>
      </c>
      <c r="F3870">
        <v>39.71</v>
      </c>
      <c r="G3870">
        <v>-32.277807885839302</v>
      </c>
      <c r="H3870">
        <v>-7.06791178258998</v>
      </c>
      <c r="I3870">
        <v>-15.952354670015</v>
      </c>
      <c r="J3870">
        <v>-2.4866332311574801</v>
      </c>
      <c r="K3870">
        <v>40.677397144924498</v>
      </c>
      <c r="L3870">
        <v>42.7442523398541</v>
      </c>
      <c r="M3870">
        <v>0.164024722426689</v>
      </c>
      <c r="O3870">
        <v>48.300176278015599</v>
      </c>
      <c r="P3870">
        <v>20.6624126405348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D3871" t="s">
        <v>391</v>
      </c>
      <c r="E3871">
        <v>23.802510000000002</v>
      </c>
      <c r="F3871">
        <v>47.51</v>
      </c>
      <c r="G3871">
        <v>236.405800435538</v>
      </c>
      <c r="H3871">
        <v>-7.06791178258998</v>
      </c>
      <c r="I3871">
        <v>-10.952354670015</v>
      </c>
      <c r="J3871">
        <v>-2.4866332311574801</v>
      </c>
      <c r="K3871">
        <v>47.444285193083502</v>
      </c>
      <c r="M3871">
        <v>100</v>
      </c>
      <c r="O3871">
        <v>0</v>
      </c>
      <c r="P3871">
        <v>262.118902439024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391</v>
      </c>
      <c r="E3872">
        <v>23.707000000000001</v>
      </c>
      <c r="F3872">
        <v>15.85</v>
      </c>
      <c r="G3872">
        <v>129.11004912191501</v>
      </c>
      <c r="H3872">
        <v>0.86632695936855697</v>
      </c>
      <c r="I3872">
        <v>111.973102432657</v>
      </c>
      <c r="J3872">
        <v>3.4039698543964998</v>
      </c>
      <c r="K3872">
        <v>12.967385350814499</v>
      </c>
      <c r="L3872">
        <v>10.146318357138099</v>
      </c>
      <c r="M3872">
        <v>83.374219454430701</v>
      </c>
      <c r="N3872">
        <v>1.1742988754911201</v>
      </c>
      <c r="O3872">
        <v>0</v>
      </c>
      <c r="P3872">
        <v>246.06986899563299</v>
      </c>
      <c r="Q3872">
        <v>6.6381477736259006E-2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E3873">
        <v>23.7</v>
      </c>
      <c r="F3873">
        <v>16.54</v>
      </c>
      <c r="G3873">
        <v>30.030777469206601</v>
      </c>
      <c r="H3873">
        <v>-1.8748358837883701</v>
      </c>
      <c r="I3873">
        <v>-26.1753172533056</v>
      </c>
      <c r="J3873">
        <v>-3.6748758828147698</v>
      </c>
      <c r="K3873">
        <v>16.188105612663801</v>
      </c>
      <c r="L3873">
        <v>16.244691439419</v>
      </c>
      <c r="M3873">
        <v>48.645508553301802</v>
      </c>
      <c r="N3873">
        <v>1.4619474999961799</v>
      </c>
      <c r="O3873">
        <v>73.1559854897219</v>
      </c>
      <c r="P3873">
        <v>70.691434468524207</v>
      </c>
      <c r="Q3873">
        <v>7.7796273401997004E-2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E3874">
        <v>23.693672800000002</v>
      </c>
      <c r="F3874">
        <v>66.59</v>
      </c>
      <c r="G3874">
        <v>31.043018523820599</v>
      </c>
      <c r="H3874">
        <v>-27.6158569880694</v>
      </c>
      <c r="I3874">
        <v>30.728496393814702</v>
      </c>
      <c r="J3874">
        <v>-23.034578436636899</v>
      </c>
      <c r="K3874">
        <v>68.892784461713603</v>
      </c>
      <c r="L3874">
        <v>58.180342420772902</v>
      </c>
      <c r="M3874">
        <v>17.288907410062698</v>
      </c>
      <c r="N3874">
        <v>3.7385086823289</v>
      </c>
      <c r="O3874">
        <v>11.878660459528399</v>
      </c>
      <c r="P3874">
        <v>87.050561797752806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D3875" t="s">
        <v>1514</v>
      </c>
      <c r="E3875">
        <v>23.690801711999999</v>
      </c>
      <c r="F3875">
        <v>3.33</v>
      </c>
      <c r="G3875">
        <v>-43.490879781264098</v>
      </c>
      <c r="H3875">
        <v>-6.1448348595130602</v>
      </c>
      <c r="I3875">
        <v>-25.5677392853996</v>
      </c>
      <c r="J3875">
        <v>-2.4866332311574801</v>
      </c>
      <c r="K3875">
        <v>3.28177762053109</v>
      </c>
      <c r="L3875">
        <v>3.8009904599145798</v>
      </c>
      <c r="M3875">
        <v>58.100583524768702</v>
      </c>
      <c r="N3875">
        <v>1.50647843297595</v>
      </c>
      <c r="O3875">
        <v>77.1771771771771</v>
      </c>
      <c r="P3875">
        <v>18.928571428571399</v>
      </c>
      <c r="Q3875">
        <v>-9.1956970690249995E-2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E3876">
        <v>23.634028232999999</v>
      </c>
      <c r="F3876">
        <v>11.05</v>
      </c>
      <c r="G3876">
        <v>-9.6416734320577895</v>
      </c>
      <c r="H3876">
        <v>36.066803243316699</v>
      </c>
      <c r="I3876">
        <v>10.2099260317393</v>
      </c>
      <c r="J3876">
        <v>18.278394091246799</v>
      </c>
      <c r="K3876">
        <v>8.77493470046441</v>
      </c>
      <c r="L3876">
        <v>8.6629586582390807</v>
      </c>
      <c r="M3876">
        <v>83.667610521038696</v>
      </c>
      <c r="N3876">
        <v>4.4430632519594599</v>
      </c>
      <c r="O3876">
        <v>23.800904977375499</v>
      </c>
      <c r="P3876">
        <v>61.313868613138702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D3877" t="s">
        <v>140</v>
      </c>
      <c r="E3877">
        <v>23.609438819999902</v>
      </c>
      <c r="F3877">
        <v>22.49</v>
      </c>
      <c r="G3877">
        <v>-56.685746380386</v>
      </c>
      <c r="H3877">
        <v>-41.999418631905002</v>
      </c>
      <c r="I3877">
        <v>6.2441018177389802</v>
      </c>
      <c r="J3877">
        <v>-9.4254087413615597</v>
      </c>
      <c r="K3877">
        <v>25.1783191740763</v>
      </c>
      <c r="L3877">
        <v>23.829409752324501</v>
      </c>
      <c r="M3877">
        <v>25.877780660349799</v>
      </c>
      <c r="N3877">
        <v>0.37052826928740901</v>
      </c>
      <c r="O3877">
        <v>72.610048910626901</v>
      </c>
      <c r="P3877">
        <v>32.294117647058798</v>
      </c>
      <c r="Q3877">
        <v>-4.9298475563380002E-3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E3878">
        <v>23.541056999999999</v>
      </c>
      <c r="F3878">
        <v>48.07</v>
      </c>
      <c r="G3878">
        <v>178.527404325627</v>
      </c>
      <c r="H3878">
        <v>-5.1352434534129197</v>
      </c>
      <c r="I3878">
        <v>112.006829003454</v>
      </c>
      <c r="J3878">
        <v>-1.35261261260079</v>
      </c>
      <c r="K3878">
        <v>48.6604024110637</v>
      </c>
      <c r="L3878">
        <v>36.722933466678697</v>
      </c>
      <c r="M3878">
        <v>46.720557957141303</v>
      </c>
      <c r="N3878">
        <v>0.30530998995500902</v>
      </c>
      <c r="O3878">
        <v>31.266902433950399</v>
      </c>
      <c r="P3878">
        <v>261.42857142857099</v>
      </c>
      <c r="Q3878">
        <v>0.104914829892397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D3879" t="s">
        <v>162</v>
      </c>
      <c r="E3879">
        <v>23.438400000000001</v>
      </c>
      <c r="F3879">
        <v>15.92</v>
      </c>
      <c r="G3879">
        <v>48.848301505285498</v>
      </c>
      <c r="H3879">
        <v>-3.0306447018446399</v>
      </c>
      <c r="I3879">
        <v>5.9345763138322498</v>
      </c>
      <c r="J3879">
        <v>-2.4866332311574801</v>
      </c>
      <c r="K3879">
        <v>13.1119050140305</v>
      </c>
      <c r="L3879">
        <v>10.736874045677199</v>
      </c>
      <c r="M3879">
        <v>92.186462716030107</v>
      </c>
      <c r="N3879">
        <v>3.12373598824193E-2</v>
      </c>
      <c r="O3879">
        <v>10.238693467336599</v>
      </c>
      <c r="P3879">
        <v>136.90476190476099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E3880">
        <v>23.3946456</v>
      </c>
      <c r="F3880">
        <v>16.8</v>
      </c>
      <c r="G3880">
        <v>59.5129178421586</v>
      </c>
      <c r="H3880">
        <v>-7.06791178258998</v>
      </c>
      <c r="I3880">
        <v>9.9979693040670305</v>
      </c>
      <c r="J3880">
        <v>-5.4278097017457201</v>
      </c>
      <c r="K3880">
        <v>16.718365637238598</v>
      </c>
      <c r="L3880">
        <v>15.460824976076101</v>
      </c>
      <c r="M3880">
        <v>50.599691639619699</v>
      </c>
      <c r="N3880">
        <v>0.73976913915841302</v>
      </c>
      <c r="O3880">
        <v>40.714285714285701</v>
      </c>
      <c r="P3880">
        <v>113.740458015267</v>
      </c>
      <c r="Q3880">
        <v>6.1784322692215003E-2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D3881" t="s">
        <v>49</v>
      </c>
      <c r="E3881">
        <v>23.375</v>
      </c>
      <c r="F3881">
        <v>57.3</v>
      </c>
      <c r="G3881">
        <v>19.130174032913999</v>
      </c>
      <c r="H3881">
        <v>7.4915549951646598</v>
      </c>
      <c r="I3881">
        <v>2.0208314498587701</v>
      </c>
      <c r="J3881">
        <v>-2.3044838686802498</v>
      </c>
      <c r="K3881">
        <v>51.836560401770399</v>
      </c>
      <c r="L3881">
        <v>48.396335056175097</v>
      </c>
      <c r="M3881">
        <v>58.2466135648191</v>
      </c>
      <c r="N3881">
        <v>1.05102667303363</v>
      </c>
      <c r="O3881">
        <v>40.9424083769633</v>
      </c>
      <c r="P3881">
        <v>97.586206896551701</v>
      </c>
      <c r="Q3881">
        <v>0.111042822415024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705</v>
      </c>
      <c r="E3882">
        <v>23.31605892</v>
      </c>
      <c r="F3882">
        <v>86.23</v>
      </c>
      <c r="G3882">
        <v>-0.14765621332149301</v>
      </c>
      <c r="H3882">
        <v>-8.7726509574962197</v>
      </c>
      <c r="I3882">
        <v>7.59314986669105</v>
      </c>
      <c r="J3882">
        <v>-3.47117816533035</v>
      </c>
      <c r="K3882">
        <v>84.840810884946094</v>
      </c>
      <c r="L3882">
        <v>76.8102568299566</v>
      </c>
      <c r="M3882">
        <v>58.062255720738897</v>
      </c>
      <c r="N3882">
        <v>1.2339144769638299</v>
      </c>
      <c r="O3882">
        <v>7.9090803664617804</v>
      </c>
      <c r="P3882">
        <v>30.532848925219501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D3883" t="s">
        <v>126</v>
      </c>
      <c r="E3883">
        <v>23.308059319999899</v>
      </c>
      <c r="F3883">
        <v>34.92</v>
      </c>
      <c r="G3883">
        <v>4.8289540712799797</v>
      </c>
      <c r="H3883">
        <v>-21.303617733581799</v>
      </c>
      <c r="I3883">
        <v>-20.0621932957308</v>
      </c>
      <c r="J3883">
        <v>-2.4866332311574801</v>
      </c>
      <c r="K3883">
        <v>41.377722447158597</v>
      </c>
      <c r="L3883">
        <v>38.720549530157101</v>
      </c>
      <c r="M3883">
        <v>14.2523773314407</v>
      </c>
      <c r="N3883">
        <v>0.29641740119419902</v>
      </c>
      <c r="O3883">
        <v>59.106529209621897</v>
      </c>
      <c r="P3883">
        <v>68.695652173913004</v>
      </c>
      <c r="Q3883">
        <v>4.8296563537470999E-2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140</v>
      </c>
      <c r="E3884">
        <v>23.272566699999999</v>
      </c>
      <c r="F3884">
        <v>45.7</v>
      </c>
      <c r="G3884">
        <v>156.90903776151001</v>
      </c>
      <c r="H3884">
        <v>1.7027903401065501</v>
      </c>
      <c r="I3884">
        <v>161.07145485379399</v>
      </c>
      <c r="J3884">
        <v>-4.5244483572079002</v>
      </c>
      <c r="K3884">
        <v>47.0465198921477</v>
      </c>
      <c r="L3884">
        <v>34.989281525159797</v>
      </c>
      <c r="M3884">
        <v>40.832073166798502</v>
      </c>
      <c r="N3884">
        <v>0.92987394033213899</v>
      </c>
      <c r="O3884">
        <v>47.089715536104997</v>
      </c>
      <c r="P3884">
        <v>212.79945242984201</v>
      </c>
      <c r="Q3884">
        <v>6.9526647207269004E-2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D3885" t="s">
        <v>391</v>
      </c>
      <c r="E3885">
        <v>23.2680045</v>
      </c>
      <c r="F3885">
        <v>41.39</v>
      </c>
      <c r="G3885">
        <v>-3.4383604968394001</v>
      </c>
      <c r="H3885">
        <v>-13.139340354018501</v>
      </c>
      <c r="I3885">
        <v>18.6749550700413</v>
      </c>
      <c r="J3885">
        <v>-6.3609022370054298</v>
      </c>
      <c r="K3885">
        <v>40.697368062068698</v>
      </c>
      <c r="L3885">
        <v>37.025990914057303</v>
      </c>
      <c r="M3885">
        <v>39.793384138068603</v>
      </c>
      <c r="N3885">
        <v>0.79762673154262398</v>
      </c>
      <c r="O3885">
        <v>15.945880647499401</v>
      </c>
      <c r="P3885">
        <v>43.4662045060658</v>
      </c>
      <c r="Q3885">
        <v>7.4672342605410003E-2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1489</v>
      </c>
      <c r="E3886">
        <v>23.251439999999999</v>
      </c>
      <c r="F3886">
        <v>1.5</v>
      </c>
      <c r="G3886">
        <v>106.594590304205</v>
      </c>
      <c r="H3886">
        <v>-16.158820873499</v>
      </c>
      <c r="I3886">
        <v>-10.952354670015</v>
      </c>
      <c r="J3886">
        <v>-2.4866332311574801</v>
      </c>
      <c r="K3886">
        <v>1.5170174419704401</v>
      </c>
      <c r="L3886">
        <v>1.3497068886360499</v>
      </c>
      <c r="M3886">
        <v>47.3954035064137</v>
      </c>
      <c r="N3886">
        <v>0.83658082972585102</v>
      </c>
      <c r="O3886">
        <v>30</v>
      </c>
      <c r="P3886">
        <v>150</v>
      </c>
      <c r="Q3886">
        <v>7.1843954405854005E-2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267</v>
      </c>
      <c r="E3887">
        <v>23.227822799999998</v>
      </c>
      <c r="F3887">
        <v>4.28</v>
      </c>
      <c r="G3887">
        <v>349.842453552069</v>
      </c>
      <c r="H3887">
        <v>16.4614999821159</v>
      </c>
      <c r="I3887">
        <v>60.247645329984898</v>
      </c>
      <c r="J3887">
        <v>5.2056744611502097</v>
      </c>
      <c r="K3887">
        <v>3.5213614443061698</v>
      </c>
      <c r="L3887">
        <v>2.6475856945170699</v>
      </c>
      <c r="M3887">
        <v>93.355092422334707</v>
      </c>
      <c r="N3887">
        <v>1.1360678888379401</v>
      </c>
      <c r="O3887">
        <v>0</v>
      </c>
      <c r="P3887">
        <v>403.529411764705</v>
      </c>
      <c r="Q3887">
        <v>0.21000341746668499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D3888" t="s">
        <v>613</v>
      </c>
      <c r="E3888">
        <v>23.213349149999999</v>
      </c>
      <c r="F3888">
        <v>34.5</v>
      </c>
      <c r="G3888">
        <v>-39.463102003486298</v>
      </c>
      <c r="H3888">
        <v>-4.3893403540185503</v>
      </c>
      <c r="I3888">
        <v>-33.337056582275999</v>
      </c>
      <c r="J3888">
        <v>23.150657373358101</v>
      </c>
      <c r="K3888">
        <v>34.6905064053513</v>
      </c>
      <c r="L3888">
        <v>37.8612999052025</v>
      </c>
      <c r="M3888">
        <v>57.482507358339902</v>
      </c>
      <c r="N3888">
        <v>1.55741626794258</v>
      </c>
      <c r="O3888">
        <v>50.7246376811594</v>
      </c>
      <c r="P3888">
        <v>36.579572446555801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613</v>
      </c>
      <c r="E3889">
        <v>23.194500000000001</v>
      </c>
      <c r="F3889">
        <v>51.7</v>
      </c>
      <c r="G3889">
        <v>-62.238577755481401</v>
      </c>
      <c r="H3889">
        <v>-7.06791178258998</v>
      </c>
      <c r="I3889">
        <v>-0.95235467001503304</v>
      </c>
      <c r="J3889">
        <v>-2.4866332311574801</v>
      </c>
      <c r="K3889">
        <v>62.326431611066397</v>
      </c>
      <c r="M3889" s="1">
        <v>5.84777E-10</v>
      </c>
      <c r="N3889">
        <v>1.125</v>
      </c>
      <c r="O3889">
        <v>57.543520309477699</v>
      </c>
      <c r="P3889">
        <v>10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E3890">
        <v>23.19</v>
      </c>
      <c r="F3890">
        <v>80.900000000000006</v>
      </c>
      <c r="G3890">
        <v>50.232961502385699</v>
      </c>
      <c r="H3890">
        <v>-16.8590192630427</v>
      </c>
      <c r="I3890">
        <v>81.346195365639801</v>
      </c>
      <c r="J3890">
        <v>1.50906164305211</v>
      </c>
      <c r="K3890">
        <v>77.961974207775199</v>
      </c>
      <c r="L3890">
        <v>64.441993824458706</v>
      </c>
      <c r="M3890">
        <v>55.450168210733302</v>
      </c>
      <c r="N3890">
        <v>2.2686278221159402</v>
      </c>
      <c r="O3890">
        <v>22.299134734239701</v>
      </c>
      <c r="P3890">
        <v>124.722222222222</v>
      </c>
      <c r="Q3890">
        <v>5.9938935877106997E-2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E3891">
        <v>23.1632</v>
      </c>
      <c r="F3891">
        <v>49.6</v>
      </c>
      <c r="G3891">
        <v>-29.867691375467</v>
      </c>
      <c r="H3891">
        <v>-6.6630534829948296</v>
      </c>
      <c r="I3891">
        <v>-22.3809260985864</v>
      </c>
      <c r="J3891">
        <v>-2.3857250575954199</v>
      </c>
      <c r="K3891">
        <v>49.808620658264701</v>
      </c>
      <c r="L3891">
        <v>49.834325912422699</v>
      </c>
      <c r="M3891">
        <v>52.3278075854696</v>
      </c>
      <c r="N3891">
        <v>0.58759783263094501</v>
      </c>
      <c r="O3891">
        <v>28.326612903225801</v>
      </c>
      <c r="P3891">
        <v>40.709219858155997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D3892" t="s">
        <v>49</v>
      </c>
      <c r="E3892">
        <v>23.127500000000001</v>
      </c>
      <c r="F3892">
        <v>2.0099999999999998</v>
      </c>
      <c r="G3892">
        <v>3.1330518426674399</v>
      </c>
      <c r="H3892">
        <v>-6.0578107724889598</v>
      </c>
      <c r="I3892">
        <v>-24.314423635532201</v>
      </c>
      <c r="J3892">
        <v>-4.9256576214013803</v>
      </c>
      <c r="K3892">
        <v>2.0720064103103901</v>
      </c>
      <c r="L3892">
        <v>2.1174256996869598</v>
      </c>
      <c r="M3892">
        <v>39.822943048826801</v>
      </c>
      <c r="N3892">
        <v>1.51866672923358</v>
      </c>
      <c r="O3892">
        <v>59.203980099502502</v>
      </c>
      <c r="P3892">
        <v>51.127819548872097</v>
      </c>
      <c r="Q3892">
        <v>7.7432536846437E-2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E3893">
        <v>23.091247410000001</v>
      </c>
      <c r="F3893">
        <v>2.6</v>
      </c>
      <c r="K3893">
        <v>2.9214051989229399</v>
      </c>
      <c r="L3893">
        <v>4.2861502767889696</v>
      </c>
      <c r="M3893">
        <v>64.437260219561196</v>
      </c>
      <c r="N3893">
        <v>1</v>
      </c>
      <c r="Q3893">
        <v>-8.2544193203107005E-2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E3894">
        <v>23.081499999999998</v>
      </c>
      <c r="F3894">
        <v>13.75</v>
      </c>
      <c r="G3894">
        <v>-19.123954716664599</v>
      </c>
      <c r="H3894">
        <v>20.5246808100026</v>
      </c>
      <c r="I3894">
        <v>20.626592698406</v>
      </c>
      <c r="J3894">
        <v>-10.312720187679201</v>
      </c>
      <c r="K3894">
        <v>11.728055774561099</v>
      </c>
      <c r="L3894">
        <v>11.1038265182688</v>
      </c>
      <c r="M3894">
        <v>58.819094616271201</v>
      </c>
      <c r="N3894">
        <v>3.2727272727272698</v>
      </c>
      <c r="O3894">
        <v>14.909090909090899</v>
      </c>
      <c r="P3894">
        <v>61.764705882352899</v>
      </c>
      <c r="Q3894">
        <v>8.2506080146359004E-2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D3895" t="s">
        <v>67</v>
      </c>
      <c r="E3895">
        <v>23.062247599999999</v>
      </c>
      <c r="F3895">
        <v>24.78</v>
      </c>
      <c r="G3895">
        <v>-38.826706491564899</v>
      </c>
      <c r="H3895">
        <v>-3.34873083816874</v>
      </c>
      <c r="I3895">
        <v>-17.442920707750801</v>
      </c>
      <c r="J3895">
        <v>-6.2477809628364298</v>
      </c>
      <c r="K3895">
        <v>25.122020648086899</v>
      </c>
      <c r="L3895">
        <v>27.9922005718036</v>
      </c>
      <c r="M3895">
        <v>50.817720079732801</v>
      </c>
      <c r="N3895">
        <v>1.1573590319481499</v>
      </c>
      <c r="O3895">
        <v>23.083131557707802</v>
      </c>
      <c r="P3895">
        <v>12.4319419237749</v>
      </c>
      <c r="Q3895">
        <v>1.9087446853801E-2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E3896">
        <v>23.053799999999999</v>
      </c>
      <c r="F3896">
        <v>184.8</v>
      </c>
      <c r="G3896">
        <v>66.087624514417101</v>
      </c>
      <c r="H3896">
        <v>38.326553314477302</v>
      </c>
      <c r="I3896">
        <v>78.004700544708896</v>
      </c>
      <c r="J3896">
        <v>19.735588991064699</v>
      </c>
      <c r="K3896">
        <v>134.13620024899001</v>
      </c>
      <c r="L3896">
        <v>112.189932697953</v>
      </c>
      <c r="M3896">
        <v>93.983497209459998</v>
      </c>
      <c r="N3896">
        <v>1.76767676767676</v>
      </c>
      <c r="O3896">
        <v>0</v>
      </c>
      <c r="P3896">
        <v>145.58139534883699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49</v>
      </c>
      <c r="E3897">
        <v>23.003050000000002</v>
      </c>
      <c r="F3897">
        <v>938.9</v>
      </c>
      <c r="G3897">
        <v>-4.7753806149373998</v>
      </c>
      <c r="H3897">
        <v>-7.06791178258998</v>
      </c>
      <c r="I3897">
        <v>-10.952354670015</v>
      </c>
      <c r="J3897">
        <v>-2.4866332311574801</v>
      </c>
      <c r="K3897">
        <v>938.84928536870598</v>
      </c>
      <c r="L3897">
        <v>892.95335442576197</v>
      </c>
      <c r="M3897">
        <v>100</v>
      </c>
      <c r="O3897">
        <v>0</v>
      </c>
      <c r="P3897">
        <v>20.937721388548901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D3898" t="s">
        <v>388</v>
      </c>
      <c r="E3898">
        <v>22.97944275</v>
      </c>
      <c r="F3898">
        <v>32.85</v>
      </c>
      <c r="G3898">
        <v>-62.721730958423997</v>
      </c>
      <c r="H3898">
        <v>-5.5223167284941503</v>
      </c>
      <c r="I3898">
        <v>-14.192413580177</v>
      </c>
      <c r="J3898">
        <v>-1.4097101542343999</v>
      </c>
      <c r="K3898">
        <v>33.1973940255183</v>
      </c>
      <c r="L3898">
        <v>38.486218465929497</v>
      </c>
      <c r="M3898">
        <v>39.773340377064997</v>
      </c>
      <c r="N3898">
        <v>1.16300940438871</v>
      </c>
      <c r="O3898">
        <v>79.604261796042607</v>
      </c>
      <c r="P3898">
        <v>14.6596858638743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D3899" t="s">
        <v>613</v>
      </c>
      <c r="E3899">
        <v>22.944095999999998</v>
      </c>
      <c r="F3899">
        <v>29.63</v>
      </c>
      <c r="G3899">
        <v>5.9757868854025</v>
      </c>
      <c r="H3899">
        <v>5.7381145827584099</v>
      </c>
      <c r="I3899">
        <v>-21.489794283541599</v>
      </c>
      <c r="J3899">
        <v>-8.7464141388257204</v>
      </c>
      <c r="K3899">
        <v>28.873889398969599</v>
      </c>
      <c r="L3899">
        <v>28.367482700637499</v>
      </c>
      <c r="M3899">
        <v>59.121919483467103</v>
      </c>
      <c r="N3899">
        <v>0.99465382207276998</v>
      </c>
      <c r="O3899">
        <v>54.741815727303397</v>
      </c>
      <c r="P3899">
        <v>44.466114090687398</v>
      </c>
      <c r="Q3899">
        <v>4.36105934436E-2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D3900" t="s">
        <v>535</v>
      </c>
      <c r="E3900">
        <v>22.896756</v>
      </c>
      <c r="F3900">
        <v>1.1599999999999999</v>
      </c>
      <c r="G3900">
        <v>-17.301887050215299</v>
      </c>
      <c r="H3900">
        <v>-4.2107689254471197</v>
      </c>
      <c r="I3900">
        <v>-42.313301415577101</v>
      </c>
      <c r="J3900">
        <v>-10.9612095023439</v>
      </c>
      <c r="K3900">
        <v>1.1227380564945599</v>
      </c>
      <c r="L3900">
        <v>1.2725478316307901</v>
      </c>
      <c r="M3900">
        <v>48.847270623800497</v>
      </c>
      <c r="N3900">
        <v>2.5630105611926299</v>
      </c>
      <c r="O3900">
        <v>119.827586206896</v>
      </c>
      <c r="P3900">
        <v>36.470588235294102</v>
      </c>
      <c r="Q3900">
        <v>2.4817735583842E-2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E3901">
        <v>22.892814000000001</v>
      </c>
      <c r="F3901">
        <v>4.3099999999999996</v>
      </c>
      <c r="G3901">
        <v>-15.7386774510567</v>
      </c>
      <c r="H3901">
        <v>-13.1681296475137</v>
      </c>
      <c r="I3901">
        <v>-31.137539855200199</v>
      </c>
      <c r="J3901">
        <v>-2.4866332311574801</v>
      </c>
      <c r="K3901">
        <v>4.43698769192779</v>
      </c>
      <c r="L3901">
        <v>4.5032390141111804</v>
      </c>
      <c r="M3901">
        <v>35.941500486152599</v>
      </c>
      <c r="N3901">
        <v>1.06246303136647</v>
      </c>
      <c r="O3901">
        <v>50.812064965197202</v>
      </c>
      <c r="P3901">
        <v>19.3905817174515</v>
      </c>
      <c r="Q3901">
        <v>-0.106735447649338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278</v>
      </c>
      <c r="E3902">
        <v>22.853140384</v>
      </c>
      <c r="F3902">
        <v>27.41</v>
      </c>
      <c r="G3902">
        <v>-57.983919893281197</v>
      </c>
      <c r="H3902">
        <v>-8.7609555808969297</v>
      </c>
      <c r="I3902">
        <v>-17.0824916563164</v>
      </c>
      <c r="J3902">
        <v>-0.61783079027265997</v>
      </c>
      <c r="K3902">
        <v>27.133203512662298</v>
      </c>
      <c r="L3902">
        <v>30.9481008783006</v>
      </c>
      <c r="M3902">
        <v>48.015021762508397</v>
      </c>
      <c r="N3902">
        <v>0.93198090589518301</v>
      </c>
      <c r="O3902">
        <v>52.863918278000703</v>
      </c>
      <c r="P3902">
        <v>18.248490077653098</v>
      </c>
      <c r="Q3902">
        <v>-3.0253678122458001E-2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613</v>
      </c>
      <c r="E3903">
        <v>22.835568719999898</v>
      </c>
      <c r="F3903">
        <v>3.09</v>
      </c>
      <c r="G3903">
        <v>25.018605313586701</v>
      </c>
      <c r="H3903">
        <v>-9.6075943222725204</v>
      </c>
      <c r="I3903">
        <v>-3.2868494435342099</v>
      </c>
      <c r="J3903">
        <v>-6.2483887170508998</v>
      </c>
      <c r="K3903">
        <v>3.1510920189145102</v>
      </c>
      <c r="L3903">
        <v>3.1263703958499498</v>
      </c>
      <c r="M3903">
        <v>42.295846728020599</v>
      </c>
      <c r="N3903">
        <v>1.2378337425798001</v>
      </c>
      <c r="O3903">
        <v>46.601941747572802</v>
      </c>
      <c r="P3903">
        <v>62.631578947368403</v>
      </c>
      <c r="Q3903">
        <v>1.5864179544618998E-2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89</v>
      </c>
      <c r="E3904">
        <v>22.724260000000001</v>
      </c>
      <c r="F3904">
        <v>19.38</v>
      </c>
      <c r="G3904">
        <v>105.001183710799</v>
      </c>
      <c r="H3904">
        <v>1.20188293881764</v>
      </c>
      <c r="I3904">
        <v>71.533521036199602</v>
      </c>
      <c r="J3904">
        <v>24.3862190025194</v>
      </c>
      <c r="K3904">
        <v>15.229640261261499</v>
      </c>
      <c r="L3904">
        <v>12.672235586178999</v>
      </c>
      <c r="M3904">
        <v>81.197492448295506</v>
      </c>
      <c r="N3904">
        <v>1.01006493506493</v>
      </c>
      <c r="O3904">
        <v>0</v>
      </c>
      <c r="P3904">
        <v>207.619047619047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E3905">
        <v>22.594703800000001</v>
      </c>
      <c r="F3905">
        <v>147</v>
      </c>
      <c r="G3905">
        <v>-41.230343382796697</v>
      </c>
      <c r="H3905">
        <v>-18.582708149422601</v>
      </c>
      <c r="I3905">
        <v>-17.291953268294701</v>
      </c>
      <c r="J3905">
        <v>-6.9774618206578003</v>
      </c>
      <c r="K3905">
        <v>151.90057739011999</v>
      </c>
      <c r="L3905">
        <v>152.24248720226899</v>
      </c>
      <c r="M3905">
        <v>50.5828186298098</v>
      </c>
      <c r="N3905">
        <v>1.8954005375668801</v>
      </c>
      <c r="O3905">
        <v>29.251700680272101</v>
      </c>
      <c r="P3905">
        <v>12.7300613496932</v>
      </c>
      <c r="Q3905">
        <v>0.1023695743108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705</v>
      </c>
      <c r="E3906">
        <v>22.46870916</v>
      </c>
      <c r="F3906">
        <v>114.2</v>
      </c>
      <c r="G3906">
        <v>9.8680448563022907</v>
      </c>
      <c r="H3906">
        <v>5.1157808134737497</v>
      </c>
      <c r="I3906">
        <v>6.2119009983957598</v>
      </c>
      <c r="J3906">
        <v>3.8283148104092501</v>
      </c>
      <c r="K3906">
        <v>109.38209505399701</v>
      </c>
      <c r="L3906">
        <v>99.375483123966205</v>
      </c>
      <c r="M3906">
        <v>31.967359018905899</v>
      </c>
      <c r="N3906">
        <v>2.5085899530572902</v>
      </c>
      <c r="O3906">
        <v>4.8161120840630502</v>
      </c>
      <c r="P3906">
        <v>38.3906931652932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D3907" t="s">
        <v>347</v>
      </c>
      <c r="E3907">
        <v>22.45961088</v>
      </c>
      <c r="F3907">
        <v>37.479999999999997</v>
      </c>
      <c r="G3907">
        <v>-52.338004117816801</v>
      </c>
      <c r="H3907">
        <v>-12.3495137850931</v>
      </c>
      <c r="I3907">
        <v>-4.2629154442820596</v>
      </c>
      <c r="J3907">
        <v>-2.9076858627364199</v>
      </c>
      <c r="K3907">
        <v>38.461187497575303</v>
      </c>
      <c r="L3907">
        <v>38.476071255400697</v>
      </c>
      <c r="M3907">
        <v>35.888248253881997</v>
      </c>
      <c r="N3907">
        <v>0.634583065680281</v>
      </c>
      <c r="O3907">
        <v>53.575240128068302</v>
      </c>
      <c r="P3907">
        <v>15.6076495990129</v>
      </c>
      <c r="Q3907">
        <v>8.4766996711358997E-2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E3908">
        <v>22.45078488</v>
      </c>
      <c r="F3908">
        <v>42.1</v>
      </c>
      <c r="G3908">
        <v>-84.296476327145996</v>
      </c>
      <c r="H3908">
        <v>-10.286302587187601</v>
      </c>
      <c r="I3908">
        <v>-37.594626842867399</v>
      </c>
      <c r="J3908">
        <v>-3.4278097017457201</v>
      </c>
      <c r="K3908">
        <v>45.402242923735002</v>
      </c>
      <c r="M3908">
        <v>40.561427121268999</v>
      </c>
      <c r="N3908">
        <v>0.45112781954887199</v>
      </c>
      <c r="O3908">
        <v>154.15676959619901</v>
      </c>
      <c r="P3908">
        <v>31.5625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E3909">
        <v>22.442167680000001</v>
      </c>
      <c r="F3909">
        <v>12.12</v>
      </c>
      <c r="G3909">
        <v>224.57591533755399</v>
      </c>
      <c r="H3909">
        <v>3.2141628306948098</v>
      </c>
      <c r="I3909">
        <v>-15.5192838038733</v>
      </c>
      <c r="J3909">
        <v>-2.4866332311574801</v>
      </c>
      <c r="K3909">
        <v>11.567328313538001</v>
      </c>
      <c r="L3909">
        <v>10.1408603937937</v>
      </c>
      <c r="M3909">
        <v>59.512421098122303</v>
      </c>
      <c r="N3909">
        <v>1.85664335664335</v>
      </c>
      <c r="O3909">
        <v>46.864686468646802</v>
      </c>
      <c r="P3909">
        <v>252.325581395348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E3910">
        <v>22.298827540000001</v>
      </c>
      <c r="F3910">
        <v>50.69</v>
      </c>
      <c r="G3910">
        <v>22.856008118534898</v>
      </c>
      <c r="H3910">
        <v>6.6659937968091496</v>
      </c>
      <c r="I3910">
        <v>-19.511281407832399</v>
      </c>
      <c r="J3910">
        <v>49.681038316359</v>
      </c>
      <c r="K3910">
        <v>46.6308450049331</v>
      </c>
      <c r="L3910">
        <v>44.253554184415698</v>
      </c>
      <c r="M3910">
        <v>77.164566839781997</v>
      </c>
      <c r="N3910">
        <v>3.8367259938185998</v>
      </c>
      <c r="O3910">
        <v>38.350759518642697</v>
      </c>
      <c r="P3910">
        <v>66.727556914712807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542</v>
      </c>
      <c r="E3911">
        <v>22.26</v>
      </c>
      <c r="F3911">
        <v>17.64</v>
      </c>
      <c r="G3911">
        <v>213.517667227282</v>
      </c>
      <c r="H3911">
        <v>33.2829654103924</v>
      </c>
      <c r="I3911">
        <v>136.45297492325199</v>
      </c>
      <c r="J3911">
        <v>18.9884209987774</v>
      </c>
      <c r="K3911">
        <v>10.992568306015601</v>
      </c>
      <c r="L3911">
        <v>8.3498264104657896</v>
      </c>
      <c r="M3911">
        <v>98.996724587477999</v>
      </c>
      <c r="N3911">
        <v>1.32940207797746</v>
      </c>
      <c r="O3911">
        <v>0</v>
      </c>
      <c r="P3911">
        <v>282.64642082429498</v>
      </c>
      <c r="Q3911">
        <v>0.12565387007522899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D3912" t="s">
        <v>286</v>
      </c>
      <c r="E3912">
        <v>22.157954799999999</v>
      </c>
      <c r="F3912">
        <v>20.25</v>
      </c>
      <c r="G3912">
        <v>69.561729240486599</v>
      </c>
      <c r="H3912">
        <v>-14.3860936007717</v>
      </c>
      <c r="I3912">
        <v>23.778184252140601</v>
      </c>
      <c r="J3912">
        <v>-20.9266332311574</v>
      </c>
      <c r="K3912">
        <v>23.3809695311216</v>
      </c>
      <c r="L3912">
        <v>20.163964382321701</v>
      </c>
      <c r="M3912">
        <v>26.522259117518701</v>
      </c>
      <c r="N3912">
        <v>1.4059991946593899</v>
      </c>
      <c r="O3912">
        <v>60.148148148148103</v>
      </c>
      <c r="P3912">
        <v>132.758620689655</v>
      </c>
      <c r="Q3912">
        <v>6.3944922285678996E-2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21</v>
      </c>
      <c r="E3913">
        <v>22.146000000000001</v>
      </c>
      <c r="F3913">
        <v>75.84</v>
      </c>
      <c r="G3913">
        <v>65.029036361293393</v>
      </c>
      <c r="H3913">
        <v>9.5831054318075193</v>
      </c>
      <c r="I3913">
        <v>-25.286478695768999</v>
      </c>
      <c r="J3913">
        <v>-4.3947790398165001</v>
      </c>
      <c r="K3913">
        <v>68.347560282957602</v>
      </c>
      <c r="L3913">
        <v>62.2934699082683</v>
      </c>
      <c r="M3913">
        <v>59.197008073466797</v>
      </c>
      <c r="N3913">
        <v>1.0847656738981799</v>
      </c>
      <c r="O3913">
        <v>35.100210970464097</v>
      </c>
      <c r="P3913">
        <v>115.945330296127</v>
      </c>
      <c r="Q3913">
        <v>0.126112088077451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D3914" t="s">
        <v>46</v>
      </c>
      <c r="E3914">
        <v>22.145499999999998</v>
      </c>
      <c r="F3914">
        <v>69</v>
      </c>
      <c r="G3914">
        <v>456.074419075771</v>
      </c>
      <c r="H3914">
        <v>108.564999609815</v>
      </c>
      <c r="I3914">
        <v>238.59171827831301</v>
      </c>
      <c r="J3914">
        <v>8.9078411844056902</v>
      </c>
      <c r="K3914">
        <v>42.243697203024198</v>
      </c>
      <c r="L3914">
        <v>28.1446506931408</v>
      </c>
      <c r="M3914">
        <v>98.0563076352461</v>
      </c>
      <c r="N3914">
        <v>1.65469619521483</v>
      </c>
      <c r="O3914">
        <v>0.72463768115942295</v>
      </c>
      <c r="P3914">
        <v>481.787521079258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D3915" t="s">
        <v>535</v>
      </c>
      <c r="E3915">
        <v>22.131278999999999</v>
      </c>
      <c r="F3915">
        <v>8.48</v>
      </c>
      <c r="G3915">
        <v>-18.516132306516599</v>
      </c>
      <c r="H3915">
        <v>-8.2266603341542996</v>
      </c>
      <c r="I3915">
        <v>47.552318227181203</v>
      </c>
      <c r="J3915">
        <v>-11.159010104819099</v>
      </c>
      <c r="K3915">
        <v>8.6427512109816504</v>
      </c>
      <c r="L3915">
        <v>7.9917248577125202</v>
      </c>
      <c r="M3915">
        <v>41.628198161440103</v>
      </c>
      <c r="N3915">
        <v>1.66882804820574</v>
      </c>
      <c r="O3915">
        <v>57.900943396226403</v>
      </c>
      <c r="P3915">
        <v>75.933609958506196</v>
      </c>
      <c r="Q3915">
        <v>5.5074078807066003E-2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E3916">
        <v>22.117736399999998</v>
      </c>
      <c r="F3916">
        <v>24.1</v>
      </c>
      <c r="G3916">
        <v>99.100330832334507</v>
      </c>
      <c r="H3916">
        <v>-1.68363041046666</v>
      </c>
      <c r="I3916">
        <v>12.0068290034543</v>
      </c>
      <c r="J3916">
        <v>-13.356996800749799</v>
      </c>
      <c r="K3916">
        <v>24.206528290880598</v>
      </c>
      <c r="L3916">
        <v>21.165466967791399</v>
      </c>
      <c r="M3916">
        <v>45.919654298077504</v>
      </c>
      <c r="N3916">
        <v>0.92825055146060398</v>
      </c>
      <c r="O3916">
        <v>32.738589211618198</v>
      </c>
      <c r="P3916">
        <v>124.81343283582</v>
      </c>
      <c r="Q3916">
        <v>0.112211893648773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E3917">
        <v>22.108820399999999</v>
      </c>
      <c r="F3917">
        <v>23.61</v>
      </c>
      <c r="G3917">
        <v>-18.443679013936102</v>
      </c>
      <c r="H3917">
        <v>-27.8763942212911</v>
      </c>
      <c r="I3917">
        <v>10.74867625782</v>
      </c>
      <c r="J3917">
        <v>8.4697270288239395</v>
      </c>
      <c r="K3917">
        <v>21.2258395999913</v>
      </c>
      <c r="L3917">
        <v>19.388997779478</v>
      </c>
      <c r="M3917">
        <v>62.262369170668002</v>
      </c>
      <c r="N3917">
        <v>1.0103255421305299</v>
      </c>
      <c r="O3917">
        <v>27.827191867852601</v>
      </c>
      <c r="P3917">
        <v>68.642857142857096</v>
      </c>
      <c r="Q3917">
        <v>0.13245317071391099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E3918">
        <v>22.0776</v>
      </c>
      <c r="F3918">
        <v>31.5</v>
      </c>
      <c r="G3918">
        <v>17.4687161783318</v>
      </c>
      <c r="H3918">
        <v>20.754840667346102</v>
      </c>
      <c r="I3918">
        <v>80.886865792835096</v>
      </c>
      <c r="J3918">
        <v>-7.24853799306225</v>
      </c>
      <c r="K3918">
        <v>27.628940036400099</v>
      </c>
      <c r="L3918">
        <v>23.689299949843601</v>
      </c>
      <c r="M3918">
        <v>84.668810839248195</v>
      </c>
      <c r="N3918">
        <v>0.73962904760152803</v>
      </c>
      <c r="O3918">
        <v>6.8253968253968198</v>
      </c>
      <c r="P3918">
        <v>113.559322033898</v>
      </c>
      <c r="Q3918">
        <v>8.5489352106578001E-2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E3919">
        <v>22.016825544</v>
      </c>
      <c r="F3919">
        <v>1.61</v>
      </c>
      <c r="G3919">
        <v>-67.167647458031794</v>
      </c>
      <c r="H3919">
        <v>8.9043104396322406</v>
      </c>
      <c r="I3919">
        <v>-1.4285451462055001</v>
      </c>
      <c r="J3919">
        <v>-4.2513391135104301</v>
      </c>
      <c r="K3919">
        <v>1.5365842029049901</v>
      </c>
      <c r="L3919">
        <v>1.9459512427994199</v>
      </c>
      <c r="M3919">
        <v>49.362143846496402</v>
      </c>
      <c r="N3919">
        <v>2.0930887764520301</v>
      </c>
      <c r="O3919">
        <v>80.745341614906806</v>
      </c>
      <c r="P3919">
        <v>34.1666666666666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1283</v>
      </c>
      <c r="E3920">
        <v>21.997200029999998</v>
      </c>
      <c r="F3920">
        <v>57</v>
      </c>
      <c r="G3920">
        <v>-18.1253330340639</v>
      </c>
      <c r="H3920">
        <v>-5.6393403540185503</v>
      </c>
      <c r="I3920">
        <v>-6.7094870767451003</v>
      </c>
      <c r="J3920">
        <v>-1.05806180258606</v>
      </c>
      <c r="K3920">
        <v>56.1954580020968</v>
      </c>
      <c r="L3920">
        <v>54.9627246138039</v>
      </c>
      <c r="M3920">
        <v>48.752273491280398</v>
      </c>
      <c r="N3920">
        <v>1.7018056162901001</v>
      </c>
      <c r="O3920">
        <v>2.8070175438596499</v>
      </c>
      <c r="P3920">
        <v>9.1117917304747298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E3921">
        <v>21.953451600000001</v>
      </c>
      <c r="F3921">
        <v>26.1</v>
      </c>
      <c r="G3921">
        <v>77.399738463439704</v>
      </c>
      <c r="H3921">
        <v>11.5647959922089</v>
      </c>
      <c r="I3921">
        <v>25.8400981601736</v>
      </c>
      <c r="J3921">
        <v>1.2243042688425001</v>
      </c>
      <c r="K3921">
        <v>23.510230916827702</v>
      </c>
      <c r="L3921">
        <v>21.087132488722101</v>
      </c>
      <c r="M3921">
        <v>70.996654141418105</v>
      </c>
      <c r="N3921">
        <v>1.3229396418083501</v>
      </c>
      <c r="O3921">
        <v>40.996168582375397</v>
      </c>
      <c r="P3921">
        <v>137.272727272727</v>
      </c>
      <c r="Q3921">
        <v>8.1233538143542006E-2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267</v>
      </c>
      <c r="E3922">
        <v>21.873631092</v>
      </c>
      <c r="F3922">
        <v>18</v>
      </c>
      <c r="G3922">
        <v>-78.715712969543802</v>
      </c>
      <c r="H3922">
        <v>-13.2100437622854</v>
      </c>
      <c r="I3922">
        <v>-49.117933508901999</v>
      </c>
      <c r="J3922">
        <v>-6.9310776756019399</v>
      </c>
      <c r="K3922">
        <v>19.628165081408099</v>
      </c>
      <c r="L3922">
        <v>23.898236868616902</v>
      </c>
      <c r="M3922">
        <v>43.186493921083802</v>
      </c>
      <c r="N3922">
        <v>0.860968468697485</v>
      </c>
      <c r="O3922">
        <v>122.222222222222</v>
      </c>
      <c r="P3922">
        <v>4.34782608695651</v>
      </c>
      <c r="Q3922">
        <v>0.18797353186917401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E3923">
        <v>21.767565038999901</v>
      </c>
      <c r="F3923">
        <v>6.55</v>
      </c>
      <c r="G3923">
        <v>-18.6869582126367</v>
      </c>
      <c r="H3923">
        <v>-0.81791178258998798</v>
      </c>
      <c r="I3923">
        <v>-7.3131141636859303</v>
      </c>
      <c r="J3923">
        <v>-8.6935297828816207</v>
      </c>
      <c r="K3923">
        <v>6.6183740056960296</v>
      </c>
      <c r="L3923">
        <v>6.4436214184276697</v>
      </c>
      <c r="M3923">
        <v>50.687684743703201</v>
      </c>
      <c r="N3923">
        <v>0.306043725259871</v>
      </c>
      <c r="O3923">
        <v>29.618320610687</v>
      </c>
      <c r="P3923">
        <v>36.174636174636099</v>
      </c>
      <c r="Q3923">
        <v>5.9040189068347002E-2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E3924">
        <v>21.763525999999999</v>
      </c>
      <c r="F3924">
        <v>34.979999999999997</v>
      </c>
      <c r="G3924">
        <v>11.732870491602</v>
      </c>
      <c r="H3924">
        <v>-18.101186738807101</v>
      </c>
      <c r="I3924">
        <v>-10.0291001980011</v>
      </c>
      <c r="J3924">
        <v>-11.3538807965085</v>
      </c>
      <c r="K3924">
        <v>37.5999816881125</v>
      </c>
      <c r="L3924">
        <v>35.8742739388274</v>
      </c>
      <c r="M3924">
        <v>29.105968158164501</v>
      </c>
      <c r="N3924">
        <v>1.3418997028319399</v>
      </c>
      <c r="O3924">
        <v>72.041166380788994</v>
      </c>
      <c r="P3924">
        <v>44.665012406947803</v>
      </c>
      <c r="Q3924">
        <v>0.19973677472554899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E3925">
        <v>21.706858875999998</v>
      </c>
      <c r="F3925">
        <v>22.45</v>
      </c>
      <c r="G3925">
        <v>-20.6105745833623</v>
      </c>
      <c r="H3925">
        <v>-15.046868380573301</v>
      </c>
      <c r="I3925">
        <v>3.5300522652220798</v>
      </c>
      <c r="J3925">
        <v>-5.0852411197885896</v>
      </c>
      <c r="K3925">
        <v>21.059306531295402</v>
      </c>
      <c r="L3925">
        <v>21.642567529122601</v>
      </c>
      <c r="M3925">
        <v>47.438442150935103</v>
      </c>
      <c r="N3925">
        <v>0.83288368150348802</v>
      </c>
      <c r="O3925">
        <v>29.175946547884202</v>
      </c>
      <c r="P3925">
        <v>23.013698630136901</v>
      </c>
      <c r="Q3925">
        <v>4.4715364365847998E-2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E3926">
        <v>21.684069456</v>
      </c>
      <c r="F3926">
        <v>9.01</v>
      </c>
      <c r="G3926">
        <v>-89.673102003486306</v>
      </c>
      <c r="H3926">
        <v>-4.7652802036426003</v>
      </c>
      <c r="I3926">
        <v>-85.392070982071701</v>
      </c>
      <c r="J3926">
        <v>2.3448274429998102</v>
      </c>
      <c r="K3926">
        <v>10.2390177862311</v>
      </c>
      <c r="L3926">
        <v>18.5167941772205</v>
      </c>
      <c r="M3926">
        <v>52.532523032144397</v>
      </c>
      <c r="N3926">
        <v>0.44513061433253098</v>
      </c>
      <c r="O3926">
        <v>403.88457269700302</v>
      </c>
      <c r="P3926">
        <v>20.6157965194109</v>
      </c>
      <c r="Q3926">
        <v>-6.1966643989855998E-2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D3927" t="s">
        <v>613</v>
      </c>
      <c r="E3927">
        <v>21.602940480000001</v>
      </c>
      <c r="F3927">
        <v>3.52</v>
      </c>
      <c r="G3927">
        <v>-68.290589768576098</v>
      </c>
      <c r="H3927">
        <v>-1.6786902257037399</v>
      </c>
      <c r="I3927">
        <v>-58.020023842947303</v>
      </c>
      <c r="J3927">
        <v>-2.4866332311574801</v>
      </c>
      <c r="K3927">
        <v>3.5128890099901202</v>
      </c>
      <c r="L3927">
        <v>4.3327303140325402</v>
      </c>
      <c r="M3927">
        <v>98.357265219866306</v>
      </c>
      <c r="N3927">
        <v>1.3818181818181801</v>
      </c>
      <c r="O3927">
        <v>108.806818181818</v>
      </c>
      <c r="P3927">
        <v>7.9754601226993804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342</v>
      </c>
      <c r="E3928">
        <v>21.5850768</v>
      </c>
      <c r="F3928">
        <v>15.11</v>
      </c>
      <c r="G3928">
        <v>22.287005337280299</v>
      </c>
      <c r="H3928">
        <v>-12.5557166606387</v>
      </c>
      <c r="I3928">
        <v>-45.597683389738201</v>
      </c>
      <c r="J3928">
        <v>17.2969834612691</v>
      </c>
      <c r="K3928">
        <v>15.956032389468501</v>
      </c>
      <c r="L3928">
        <v>16.376794305792401</v>
      </c>
      <c r="M3928">
        <v>66.173045636210006</v>
      </c>
      <c r="N3928">
        <v>2.0716226476878998</v>
      </c>
      <c r="O3928">
        <v>64.587545216358507</v>
      </c>
      <c r="P3928">
        <v>57.091871322042401</v>
      </c>
      <c r="Q3928">
        <v>4.5509063698231003E-2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535</v>
      </c>
      <c r="E3929">
        <v>21.56</v>
      </c>
      <c r="F3929">
        <v>43.98</v>
      </c>
      <c r="G3929">
        <v>83.615789000797193</v>
      </c>
      <c r="H3929">
        <v>-8.4402814074756201</v>
      </c>
      <c r="I3929">
        <v>53.828462115297697</v>
      </c>
      <c r="J3929">
        <v>-4.1289689975808503</v>
      </c>
      <c r="K3929">
        <v>41.860024846257097</v>
      </c>
      <c r="L3929">
        <v>33.735435239545403</v>
      </c>
      <c r="M3929">
        <v>51.278984185730003</v>
      </c>
      <c r="N3929">
        <v>0.19226635701994599</v>
      </c>
      <c r="O3929">
        <v>50.113688040018097</v>
      </c>
      <c r="P3929">
        <v>136.451612903225</v>
      </c>
      <c r="Q3929">
        <v>0.10401213729987099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D3930" t="s">
        <v>151</v>
      </c>
      <c r="E3930">
        <v>21.540624300000001</v>
      </c>
      <c r="F3930">
        <v>35.76</v>
      </c>
      <c r="G3930">
        <v>5.9996051788340603</v>
      </c>
      <c r="H3930">
        <v>-25.582420227804299</v>
      </c>
      <c r="I3930">
        <v>16.7619310442706</v>
      </c>
      <c r="J3930">
        <v>-2.6193296218156501</v>
      </c>
      <c r="K3930">
        <v>36.173688167836701</v>
      </c>
      <c r="L3930">
        <v>29.547450469811501</v>
      </c>
      <c r="M3930">
        <v>60.564864984724402</v>
      </c>
      <c r="N3930">
        <v>0.29131066246221798</v>
      </c>
      <c r="O3930">
        <v>29.138702460850102</v>
      </c>
      <c r="P3930">
        <v>83.290620194771805</v>
      </c>
      <c r="Q3930">
        <v>0.181045515417326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1489</v>
      </c>
      <c r="E3931">
        <v>21.492858863999999</v>
      </c>
      <c r="F3931">
        <v>9.86</v>
      </c>
      <c r="G3931">
        <v>-43.340503841414503</v>
      </c>
      <c r="H3931">
        <v>-6.9653476800258796</v>
      </c>
      <c r="I3931">
        <v>-42.001305718966002</v>
      </c>
      <c r="J3931">
        <v>-9.0000431928433091</v>
      </c>
      <c r="K3931">
        <v>10.118260965722801</v>
      </c>
      <c r="L3931">
        <v>12.4629636418301</v>
      </c>
      <c r="M3931">
        <v>41.837178641786103</v>
      </c>
      <c r="N3931">
        <v>1.05539358542069</v>
      </c>
      <c r="O3931">
        <v>68.356997971602397</v>
      </c>
      <c r="P3931">
        <v>9.5555555555555394</v>
      </c>
      <c r="Q3931">
        <v>-6.926964194867E-3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49</v>
      </c>
      <c r="E3932">
        <v>21.490605760000001</v>
      </c>
      <c r="F3932">
        <v>18.43</v>
      </c>
      <c r="G3932">
        <v>-58.937739684645798</v>
      </c>
      <c r="H3932">
        <v>5.8411791265009203</v>
      </c>
      <c r="I3932">
        <v>-47.488167342191304</v>
      </c>
      <c r="J3932">
        <v>-5.1512100336653299</v>
      </c>
      <c r="K3932">
        <v>18.886821394357298</v>
      </c>
      <c r="L3932">
        <v>24.522461749531299</v>
      </c>
      <c r="M3932">
        <v>61.076730748380001</v>
      </c>
      <c r="N3932">
        <v>0.75276372030350802</v>
      </c>
      <c r="O3932">
        <v>100.70537167661401</v>
      </c>
      <c r="P3932">
        <v>20.457516339869201</v>
      </c>
      <c r="Q3932">
        <v>-3.7913123204651997E-2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705</v>
      </c>
      <c r="E3933">
        <v>21.450464595</v>
      </c>
      <c r="F3933">
        <v>39.31</v>
      </c>
      <c r="G3933">
        <v>1.7130583340663601</v>
      </c>
      <c r="H3933">
        <v>1.6338623655373099</v>
      </c>
      <c r="I3933">
        <v>-6.6264523345585502</v>
      </c>
      <c r="J3933">
        <v>0.63920166064053896</v>
      </c>
      <c r="K3933">
        <v>36.855738502681497</v>
      </c>
      <c r="L3933">
        <v>35.999806666074299</v>
      </c>
      <c r="M3933">
        <v>53.954400247966703</v>
      </c>
      <c r="N3933">
        <v>1.17154588562669</v>
      </c>
      <c r="O3933">
        <v>5.7237344187229802</v>
      </c>
      <c r="P3933">
        <v>29.950413223140401</v>
      </c>
      <c r="Q3933">
        <v>5.7901449305412002E-2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659</v>
      </c>
      <c r="E3934">
        <v>21.45</v>
      </c>
      <c r="F3934">
        <v>19.25</v>
      </c>
      <c r="G3934">
        <v>-3.4908797812641499</v>
      </c>
      <c r="H3934">
        <v>-13.0920081681321</v>
      </c>
      <c r="I3934">
        <v>-12.7380689557293</v>
      </c>
      <c r="J3934">
        <v>-1.1879319324561799</v>
      </c>
      <c r="K3934">
        <v>19.5838369893034</v>
      </c>
      <c r="L3934">
        <v>18.332586089782701</v>
      </c>
      <c r="M3934">
        <v>41.832171943080397</v>
      </c>
      <c r="N3934">
        <v>1.2461603349022501</v>
      </c>
      <c r="O3934">
        <v>19.428571428571399</v>
      </c>
      <c r="P3934">
        <v>47.735993860322303</v>
      </c>
      <c r="Q3934">
        <v>4.1035718827023997E-2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535</v>
      </c>
      <c r="E3935">
        <v>21.408000000000001</v>
      </c>
      <c r="F3935">
        <v>6.65</v>
      </c>
      <c r="G3935">
        <v>-55.346609856889501</v>
      </c>
      <c r="H3935">
        <v>-12.012966727644899</v>
      </c>
      <c r="I3935">
        <v>-66.619021336681698</v>
      </c>
      <c r="J3935">
        <v>-2.4866332311574801</v>
      </c>
      <c r="K3935">
        <v>13.133319987781499</v>
      </c>
      <c r="L3935">
        <v>13.015513366554501</v>
      </c>
      <c r="M3935">
        <v>2.8774109252751E-2</v>
      </c>
      <c r="N3935">
        <v>1.8183339086319901</v>
      </c>
      <c r="O3935">
        <v>183.60902255638999</v>
      </c>
      <c r="P3935">
        <v>3.4214618973561399</v>
      </c>
      <c r="Q3935">
        <v>-1.0234489558004999E-2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998</v>
      </c>
      <c r="E3936">
        <v>21.39021</v>
      </c>
      <c r="F3936">
        <v>10.79</v>
      </c>
      <c r="G3936">
        <v>-38.202964128384998</v>
      </c>
      <c r="H3936">
        <v>-13.4964832111613</v>
      </c>
      <c r="I3936">
        <v>-39.353150954023</v>
      </c>
      <c r="J3936">
        <v>-1.7174024619267101</v>
      </c>
      <c r="K3936">
        <v>10.8604019796489</v>
      </c>
      <c r="L3936">
        <v>12.585694676745</v>
      </c>
      <c r="M3936">
        <v>45.923259212335203</v>
      </c>
      <c r="N3936">
        <v>1.2958159188020599</v>
      </c>
      <c r="O3936">
        <v>63.113994439295602</v>
      </c>
      <c r="P3936">
        <v>31.425091352009701</v>
      </c>
      <c r="Q3936">
        <v>-0.10725823547931899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E3937">
        <v>21.363900000000001</v>
      </c>
      <c r="F3937">
        <v>30.97</v>
      </c>
      <c r="G3937">
        <v>106.619981267331</v>
      </c>
      <c r="H3937">
        <v>42.678281110811</v>
      </c>
      <c r="I3937">
        <v>49.513966573508199</v>
      </c>
      <c r="J3937">
        <v>-28.736633231157398</v>
      </c>
      <c r="K3937">
        <v>25.377574067306401</v>
      </c>
      <c r="L3937">
        <v>21.6643851030604</v>
      </c>
      <c r="M3937">
        <v>43.596908842510203</v>
      </c>
      <c r="N3937">
        <v>3.3086199358580299</v>
      </c>
      <c r="O3937">
        <v>29.1572489505973</v>
      </c>
      <c r="P3937">
        <v>164.249146757679</v>
      </c>
      <c r="Q3937">
        <v>0.10526462266678401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542</v>
      </c>
      <c r="E3938">
        <v>21.363039000000001</v>
      </c>
      <c r="F3938">
        <v>71.239999999999995</v>
      </c>
      <c r="G3938">
        <v>-6.9203723053039603</v>
      </c>
      <c r="H3938">
        <v>-2.72008569563345</v>
      </c>
      <c r="I3938">
        <v>-6.8763868102633996</v>
      </c>
      <c r="J3938">
        <v>2.60751360871989</v>
      </c>
      <c r="K3938">
        <v>70.941180731688107</v>
      </c>
      <c r="L3938">
        <v>69.581936305957797</v>
      </c>
      <c r="M3938">
        <v>48.364625467797303</v>
      </c>
      <c r="N3938">
        <v>1.61732642470955</v>
      </c>
      <c r="O3938">
        <v>17.911285794497399</v>
      </c>
      <c r="P3938">
        <v>36.999999999999901</v>
      </c>
      <c r="Q3938">
        <v>-5.4471124396716003E-2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E3939">
        <v>21.355696250000001</v>
      </c>
      <c r="F3939">
        <v>60</v>
      </c>
      <c r="G3939">
        <v>-80.718726300449205</v>
      </c>
      <c r="H3939">
        <v>-20.700264723766399</v>
      </c>
      <c r="I3939">
        <v>-65.957978966977905</v>
      </c>
      <c r="J3939">
        <v>9.0037670973104299E-3</v>
      </c>
      <c r="M3939">
        <v>39.407444615616697</v>
      </c>
      <c r="O3939">
        <v>170.083333333333</v>
      </c>
      <c r="P3939">
        <v>14.3510577472841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E3940">
        <v>21.337039999999998</v>
      </c>
      <c r="F3940">
        <v>21.47</v>
      </c>
      <c r="G3940">
        <v>21.5434137715479</v>
      </c>
      <c r="H3940">
        <v>4.80708821741002</v>
      </c>
      <c r="I3940">
        <v>8.9248089257415106</v>
      </c>
      <c r="J3940">
        <v>-11.0434659259212</v>
      </c>
      <c r="K3940">
        <v>20.255481232651899</v>
      </c>
      <c r="L3940">
        <v>18.109084747684602</v>
      </c>
      <c r="M3940">
        <v>45.818836749040301</v>
      </c>
      <c r="N3940">
        <v>1.8098479120186799</v>
      </c>
      <c r="O3940">
        <v>15.044247787610599</v>
      </c>
      <c r="P3940">
        <v>84.291845493562207</v>
      </c>
      <c r="Q3940">
        <v>-3.2274969410347E-2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E3941">
        <v>21.29665</v>
      </c>
      <c r="F3941">
        <v>32.64</v>
      </c>
      <c r="G3941">
        <v>25.049022707830002</v>
      </c>
      <c r="H3941">
        <v>-7.06791178258998</v>
      </c>
      <c r="I3941">
        <v>-5.9668287774450697</v>
      </c>
      <c r="J3941">
        <v>-2.4866332311574801</v>
      </c>
      <c r="K3941">
        <v>32.323523643675202</v>
      </c>
      <c r="L3941">
        <v>29.3977649153492</v>
      </c>
      <c r="M3941">
        <v>1.5738798927461899</v>
      </c>
      <c r="N3941">
        <v>0</v>
      </c>
      <c r="O3941">
        <v>0.24509803921568499</v>
      </c>
      <c r="P3941">
        <v>94.285714285714207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67</v>
      </c>
      <c r="E3942">
        <v>21.260722210000001</v>
      </c>
      <c r="F3942">
        <v>6.34</v>
      </c>
      <c r="G3942">
        <v>-78.940693298211499</v>
      </c>
      <c r="H3942">
        <v>-17.208756853012499</v>
      </c>
      <c r="I3942">
        <v>-46.5868724365125</v>
      </c>
      <c r="J3942">
        <v>-7.2627526341425597</v>
      </c>
      <c r="K3942">
        <v>7.0794124948416499</v>
      </c>
      <c r="L3942">
        <v>9.0831306467627595</v>
      </c>
      <c r="M3942">
        <v>32.290957360847798</v>
      </c>
      <c r="N3942">
        <v>0.72947669168537399</v>
      </c>
      <c r="O3942">
        <v>193.21766561514099</v>
      </c>
      <c r="P3942">
        <v>325.78912021490902</v>
      </c>
      <c r="Q3942">
        <v>0.11038064487330999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D3943" t="s">
        <v>613</v>
      </c>
      <c r="E3943">
        <v>21.259799999999998</v>
      </c>
      <c r="F3943">
        <v>39.450000000000003</v>
      </c>
      <c r="G3943">
        <v>-53.894423685627203</v>
      </c>
      <c r="H3943">
        <v>-15.296350011028199</v>
      </c>
      <c r="I3943">
        <v>25.0821280886056</v>
      </c>
      <c r="J3943">
        <v>-4.0616332311574901</v>
      </c>
      <c r="K3943">
        <v>39.8472035064976</v>
      </c>
      <c r="L3943">
        <v>38.298514112325897</v>
      </c>
      <c r="M3943">
        <v>44.7157834836989</v>
      </c>
      <c r="N3943">
        <v>1.1741475144275899</v>
      </c>
      <c r="O3943">
        <v>51.837769328263597</v>
      </c>
      <c r="P3943">
        <v>61.879359868690997</v>
      </c>
      <c r="Q3943">
        <v>-7.3203104745339998E-3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E3944">
        <v>21.248200000000001</v>
      </c>
      <c r="F3944">
        <v>65</v>
      </c>
      <c r="G3944">
        <v>-35.372587757482201</v>
      </c>
      <c r="H3944">
        <v>-10.7443823708252</v>
      </c>
      <c r="I3944">
        <v>-15.5044838917477</v>
      </c>
      <c r="J3944">
        <v>-1.7483988417388401</v>
      </c>
      <c r="K3944">
        <v>67.154225785392001</v>
      </c>
      <c r="L3944">
        <v>69.139661795339194</v>
      </c>
      <c r="M3944">
        <v>44.9686021184908</v>
      </c>
      <c r="N3944">
        <v>1.03194103194103</v>
      </c>
      <c r="O3944">
        <v>47.692307692307701</v>
      </c>
      <c r="P3944">
        <v>5.26315789473683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230</v>
      </c>
      <c r="E3945">
        <v>21.2250671</v>
      </c>
      <c r="F3945">
        <v>75.34</v>
      </c>
      <c r="G3945">
        <v>925.05398307322196</v>
      </c>
      <c r="H3945">
        <v>34.066975492916299</v>
      </c>
      <c r="I3945">
        <v>156.30553819979599</v>
      </c>
      <c r="J3945">
        <v>5.7319428016582101</v>
      </c>
      <c r="K3945">
        <v>55.613290774377298</v>
      </c>
      <c r="L3945">
        <v>37.597443589338397</v>
      </c>
      <c r="M3945">
        <v>98.2562629973132</v>
      </c>
      <c r="N3945">
        <v>0.97804401936486796</v>
      </c>
      <c r="O3945">
        <v>0</v>
      </c>
      <c r="P3945">
        <v>950.76708507670799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D3946" t="s">
        <v>659</v>
      </c>
      <c r="E3946">
        <v>21.175712999999998</v>
      </c>
      <c r="F3946">
        <v>68.73</v>
      </c>
      <c r="G3946">
        <v>-27.527387717772001</v>
      </c>
      <c r="H3946">
        <v>-2.0724947340106699</v>
      </c>
      <c r="I3946">
        <v>-17.314752490178499</v>
      </c>
      <c r="J3946">
        <v>2.50878381742181</v>
      </c>
      <c r="K3946">
        <v>65.8777184697732</v>
      </c>
      <c r="L3946">
        <v>67.570652277207799</v>
      </c>
      <c r="M3946">
        <v>99.964255264645004</v>
      </c>
      <c r="N3946">
        <v>1.8181818181818099</v>
      </c>
      <c r="O3946">
        <v>12.032591299287001</v>
      </c>
      <c r="P3946">
        <v>8.1340465701699092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92</v>
      </c>
      <c r="E3947">
        <v>21.162408705000001</v>
      </c>
      <c r="F3947">
        <v>4.18</v>
      </c>
      <c r="G3947">
        <v>10.443249788044501</v>
      </c>
      <c r="H3947">
        <v>-1.06791178258997</v>
      </c>
      <c r="I3947">
        <v>6.1344800638785104</v>
      </c>
      <c r="J3947">
        <v>-11.499508767638099</v>
      </c>
      <c r="K3947">
        <v>4.1719260810992402</v>
      </c>
      <c r="L3947">
        <v>3.94714437774052</v>
      </c>
      <c r="M3947">
        <v>42.247715053525503</v>
      </c>
      <c r="N3947">
        <v>3.03949546107446</v>
      </c>
      <c r="O3947">
        <v>55.023923444976099</v>
      </c>
      <c r="P3947">
        <v>63.281249999999901</v>
      </c>
      <c r="Q3947">
        <v>-5.7678332497689997E-3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184</v>
      </c>
      <c r="E3948">
        <v>21.149493750000001</v>
      </c>
      <c r="F3948">
        <v>45.9</v>
      </c>
      <c r="G3948">
        <v>82.9232616328772</v>
      </c>
      <c r="H3948">
        <v>-21.115063059603699</v>
      </c>
      <c r="I3948">
        <v>20.190502472842098</v>
      </c>
      <c r="J3948">
        <v>-2.4866332311574801</v>
      </c>
      <c r="K3948">
        <v>45.374842869183098</v>
      </c>
      <c r="L3948">
        <v>38.917607259291003</v>
      </c>
      <c r="M3948">
        <v>9.2118356016807805</v>
      </c>
      <c r="N3948">
        <v>0.47430830039525601</v>
      </c>
      <c r="O3948">
        <v>10.8932461873638</v>
      </c>
      <c r="P3948">
        <v>108.636363636363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E3949">
        <v>21.1355</v>
      </c>
      <c r="F3949">
        <v>50</v>
      </c>
      <c r="G3949">
        <v>-30.511274128391101</v>
      </c>
      <c r="H3949">
        <v>-12.7282891410805</v>
      </c>
      <c r="I3949">
        <v>5.7337596823770198</v>
      </c>
      <c r="J3949">
        <v>-3.76995011171029</v>
      </c>
      <c r="K3949">
        <v>52.072059429741302</v>
      </c>
      <c r="L3949">
        <v>53.687645420760099</v>
      </c>
      <c r="M3949">
        <v>44.066819913067398</v>
      </c>
      <c r="N3949">
        <v>0.40806252570958401</v>
      </c>
      <c r="O3949">
        <v>33.5</v>
      </c>
      <c r="P3949">
        <v>35.501355013550103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140</v>
      </c>
      <c r="E3950">
        <v>21.13406037</v>
      </c>
      <c r="F3950">
        <v>18.47</v>
      </c>
      <c r="G3950">
        <v>-26.090664031533802</v>
      </c>
      <c r="H3950">
        <v>-7.9040321839277796</v>
      </c>
      <c r="I3950">
        <v>-4.7418888850811696</v>
      </c>
      <c r="J3950">
        <v>-4.4701043055376504</v>
      </c>
      <c r="K3950">
        <v>18.223277719718499</v>
      </c>
      <c r="L3950">
        <v>18.519148990101101</v>
      </c>
      <c r="M3950">
        <v>39.883378513366999</v>
      </c>
      <c r="N3950">
        <v>1.1526013365057399</v>
      </c>
      <c r="O3950">
        <v>59.718462371413104</v>
      </c>
      <c r="P3950">
        <v>19.161290322580601</v>
      </c>
      <c r="Q3950">
        <v>6.8542499632210999E-2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D3951" t="s">
        <v>197</v>
      </c>
      <c r="E3951">
        <v>21.119077799999999</v>
      </c>
      <c r="F3951">
        <v>13.41</v>
      </c>
      <c r="G3951">
        <v>8.3868979965136194</v>
      </c>
      <c r="H3951">
        <v>14.7624028027293</v>
      </c>
      <c r="I3951">
        <v>10.625161195805401</v>
      </c>
      <c r="J3951">
        <v>24.048020234189</v>
      </c>
      <c r="K3951">
        <v>10.914008160744901</v>
      </c>
      <c r="L3951">
        <v>10.238593391593399</v>
      </c>
      <c r="M3951">
        <v>86.880079481413105</v>
      </c>
      <c r="N3951">
        <v>1.3116899586936801</v>
      </c>
      <c r="O3951">
        <v>12.9753914988814</v>
      </c>
      <c r="P3951">
        <v>84.965517241379303</v>
      </c>
      <c r="Q3951">
        <v>5.0414604939953998E-2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324</v>
      </c>
      <c r="E3952">
        <v>21.064394933999999</v>
      </c>
      <c r="F3952">
        <v>39.35</v>
      </c>
      <c r="G3952">
        <v>6.06854568572997</v>
      </c>
      <c r="H3952">
        <v>7.4385259856503598</v>
      </c>
      <c r="I3952">
        <v>-1.3423268148618199</v>
      </c>
      <c r="J3952">
        <v>10.948740918502301</v>
      </c>
      <c r="K3952">
        <v>38.602420973772396</v>
      </c>
      <c r="L3952">
        <v>38.4523142193867</v>
      </c>
      <c r="M3952">
        <v>69.422722706136994</v>
      </c>
      <c r="N3952">
        <v>0.97617488949946196</v>
      </c>
      <c r="O3952">
        <v>34.104193138500598</v>
      </c>
      <c r="P3952">
        <v>57.4</v>
      </c>
    </row>
    <row r="3953" spans="1:17" hidden="1" x14ac:dyDescent="0.3">
      <c r="A3953" t="s">
        <v>8068</v>
      </c>
      <c r="B3953" t="s">
        <v>5906</v>
      </c>
      <c r="C3953" t="str">
        <f>IFERROR(VLOOKUP(Table1[[#This Row],[Ticker]],[1]!Table1[[Symbol]:[Industry]],2,FALSE),"-")</f>
        <v>-</v>
      </c>
      <c r="D3953" t="s">
        <v>480</v>
      </c>
      <c r="E3953">
        <v>21.009925800000001</v>
      </c>
      <c r="F3953">
        <v>1.94</v>
      </c>
      <c r="G3953">
        <v>-10.9202025952023</v>
      </c>
      <c r="H3953">
        <v>-24.8645219520815</v>
      </c>
      <c r="I3953">
        <v>-26.969670687331</v>
      </c>
      <c r="J3953">
        <v>-2.4866332311574801</v>
      </c>
      <c r="K3953">
        <v>2.0401915423698398</v>
      </c>
      <c r="L3953">
        <v>1.80394205312875</v>
      </c>
      <c r="M3953">
        <v>74.879837164308597</v>
      </c>
      <c r="N3953">
        <v>0.180531372928354</v>
      </c>
      <c r="O3953">
        <v>37.113402061855602</v>
      </c>
      <c r="P3953">
        <v>37.588652482269502</v>
      </c>
      <c r="Q3953">
        <v>0.117592329273222</v>
      </c>
    </row>
    <row r="3954" spans="1:17" hidden="1" x14ac:dyDescent="0.3">
      <c r="A3954" t="s">
        <v>8069</v>
      </c>
      <c r="B3954" t="s">
        <v>8070</v>
      </c>
      <c r="C3954" t="str">
        <f>IFERROR(VLOOKUP(Table1[[#This Row],[Ticker]],[1]!Table1[[Symbol]:[Industry]],2,FALSE),"-")</f>
        <v>-</v>
      </c>
      <c r="E3954">
        <v>21.006138400000001</v>
      </c>
      <c r="F3954">
        <v>73.38</v>
      </c>
      <c r="G3954">
        <v>234.34577925264699</v>
      </c>
      <c r="H3954">
        <v>9.7073597295236294</v>
      </c>
      <c r="I3954">
        <v>17.3343586166982</v>
      </c>
      <c r="J3954">
        <v>22.116682867968901</v>
      </c>
      <c r="K3954">
        <v>61.546074999724802</v>
      </c>
      <c r="L3954">
        <v>59.9966127224342</v>
      </c>
      <c r="M3954">
        <v>77.737432611681299</v>
      </c>
      <c r="N3954">
        <v>2.77911838238182</v>
      </c>
      <c r="O3954">
        <v>32.842736440446998</v>
      </c>
      <c r="P3954">
        <v>279.22480620155</v>
      </c>
      <c r="Q3954">
        <v>0.17042333921469599</v>
      </c>
    </row>
    <row r="3955" spans="1:17" hidden="1" x14ac:dyDescent="0.3">
      <c r="A3955" t="s">
        <v>8071</v>
      </c>
      <c r="B3955" t="s">
        <v>8072</v>
      </c>
      <c r="C3955" t="str">
        <f>IFERROR(VLOOKUP(Table1[[#This Row],[Ticker]],[1]!Table1[[Symbol]:[Industry]],2,FALSE),"-")</f>
        <v>-</v>
      </c>
      <c r="D3955" t="s">
        <v>535</v>
      </c>
      <c r="E3955">
        <v>21</v>
      </c>
      <c r="F3955">
        <v>29.67</v>
      </c>
      <c r="G3955">
        <v>-33.684566023337403</v>
      </c>
      <c r="H3955">
        <v>-17.8391036245275</v>
      </c>
      <c r="I3955">
        <v>-49.139854670014998</v>
      </c>
      <c r="J3955">
        <v>-16.807318665674</v>
      </c>
      <c r="K3955">
        <v>31.423339797944301</v>
      </c>
      <c r="L3955">
        <v>35.819090884020802</v>
      </c>
      <c r="M3955">
        <v>26.910321621221399</v>
      </c>
      <c r="N3955">
        <v>2.60765471480389</v>
      </c>
      <c r="O3955">
        <v>98.854061341422295</v>
      </c>
      <c r="P3955">
        <v>24.194223524487199</v>
      </c>
    </row>
    <row r="3956" spans="1:17" hidden="1" x14ac:dyDescent="0.3">
      <c r="A3956" t="s">
        <v>8073</v>
      </c>
      <c r="B3956" t="s">
        <v>8074</v>
      </c>
      <c r="C3956" t="str">
        <f>IFERROR(VLOOKUP(Table1[[#This Row],[Ticker]],[1]!Table1[[Symbol]:[Industry]],2,FALSE),"-")</f>
        <v>-</v>
      </c>
      <c r="D3956" t="s">
        <v>705</v>
      </c>
      <c r="E3956">
        <v>20.996392725</v>
      </c>
      <c r="F3956">
        <v>123.23</v>
      </c>
      <c r="G3956">
        <v>9.7049361795287599</v>
      </c>
      <c r="H3956">
        <v>-3.2818896411212002</v>
      </c>
      <c r="I3956">
        <v>6.5438314474525496</v>
      </c>
      <c r="J3956">
        <v>-1.8061938148597301</v>
      </c>
      <c r="K3956">
        <v>118.237040793221</v>
      </c>
      <c r="L3956">
        <v>107.419680269556</v>
      </c>
      <c r="M3956">
        <v>31.0272649847048</v>
      </c>
      <c r="N3956">
        <v>1.5770770566360901</v>
      </c>
      <c r="O3956">
        <v>3.0593199707863201</v>
      </c>
      <c r="P3956">
        <v>37.7949234037794</v>
      </c>
      <c r="Q3956">
        <v>7.1200898966220002E-3</v>
      </c>
    </row>
    <row r="3957" spans="1:17" hidden="1" x14ac:dyDescent="0.3">
      <c r="A3957" t="s">
        <v>8075</v>
      </c>
      <c r="B3957" t="s">
        <v>8076</v>
      </c>
      <c r="C3957" t="str">
        <f>IFERROR(VLOOKUP(Table1[[#This Row],[Ticker]],[1]!Table1[[Symbol]:[Industry]],2,FALSE),"-")</f>
        <v>-</v>
      </c>
      <c r="D3957" t="s">
        <v>613</v>
      </c>
      <c r="E3957">
        <v>20.947753079999998</v>
      </c>
      <c r="F3957">
        <v>1.1399999999999999</v>
      </c>
      <c r="G3957">
        <v>-71.188000239578599</v>
      </c>
      <c r="H3957">
        <v>35.432088217409998</v>
      </c>
      <c r="I3957">
        <v>-32.331665014842599</v>
      </c>
      <c r="J3957">
        <v>18.789962513523299</v>
      </c>
      <c r="K3957">
        <v>1.05087442970349</v>
      </c>
      <c r="L3957">
        <v>1.6517728656173101</v>
      </c>
      <c r="M3957">
        <v>80.200247361554901</v>
      </c>
      <c r="N3957">
        <v>1.0127243861636701</v>
      </c>
      <c r="O3957">
        <v>110.526315789473</v>
      </c>
      <c r="P3957">
        <v>75.384615384615302</v>
      </c>
      <c r="Q3957">
        <v>-3.1479403470211997E-2</v>
      </c>
    </row>
    <row r="3958" spans="1:17" hidden="1" x14ac:dyDescent="0.3">
      <c r="A3958" t="s">
        <v>8077</v>
      </c>
      <c r="B3958" t="s">
        <v>8078</v>
      </c>
      <c r="C3958" t="str">
        <f>IFERROR(VLOOKUP(Table1[[#This Row],[Ticker]],[1]!Table1[[Symbol]:[Industry]],2,FALSE),"-")</f>
        <v>-</v>
      </c>
      <c r="E3958">
        <v>20.923200000000001</v>
      </c>
      <c r="F3958">
        <v>58.8</v>
      </c>
      <c r="G3958">
        <v>407.86221560086898</v>
      </c>
      <c r="H3958">
        <v>-38.839574279747097</v>
      </c>
      <c r="I3958">
        <v>66.906084531436804</v>
      </c>
      <c r="J3958">
        <v>-10.2215248196551</v>
      </c>
      <c r="K3958">
        <v>61.622484958398502</v>
      </c>
      <c r="L3958">
        <v>43.924217373567501</v>
      </c>
      <c r="M3958">
        <v>11.919277509150399</v>
      </c>
      <c r="N3958">
        <v>0.62396271343674103</v>
      </c>
      <c r="O3958">
        <v>49.557823129251702</v>
      </c>
      <c r="P3958">
        <v>433.57531760435501</v>
      </c>
    </row>
    <row r="3959" spans="1:17" hidden="1" x14ac:dyDescent="0.3">
      <c r="A3959" t="s">
        <v>8079</v>
      </c>
      <c r="B3959" t="s">
        <v>3428</v>
      </c>
      <c r="C3959" t="str">
        <f>IFERROR(VLOOKUP(Table1[[#This Row],[Ticker]],[1]!Table1[[Symbol]:[Industry]],2,FALSE),"-")</f>
        <v>-</v>
      </c>
      <c r="D3959" t="s">
        <v>230</v>
      </c>
      <c r="E3959">
        <v>20.874165000000001</v>
      </c>
      <c r="F3959">
        <v>7.95</v>
      </c>
      <c r="G3959">
        <v>31.712640570771001</v>
      </c>
      <c r="H3959">
        <v>-13.7718223971151</v>
      </c>
      <c r="I3959">
        <v>13.266395329984899</v>
      </c>
      <c r="J3959">
        <v>-6.5096217369046103</v>
      </c>
      <c r="K3959">
        <v>8.6410468712622297</v>
      </c>
      <c r="L3959">
        <v>7.9435651644062899</v>
      </c>
      <c r="M3959">
        <v>41.046400762352498</v>
      </c>
      <c r="N3959">
        <v>1.47406340057636</v>
      </c>
      <c r="O3959">
        <v>57.232704402515701</v>
      </c>
      <c r="P3959">
        <v>70.967741935483801</v>
      </c>
      <c r="Q3959">
        <v>3.6908534951129002E-2</v>
      </c>
    </row>
    <row r="3960" spans="1:17" hidden="1" x14ac:dyDescent="0.3">
      <c r="A3960" t="s">
        <v>8080</v>
      </c>
      <c r="B3960" t="s">
        <v>8081</v>
      </c>
      <c r="C3960" t="str">
        <f>IFERROR(VLOOKUP(Table1[[#This Row],[Ticker]],[1]!Table1[[Symbol]:[Industry]],2,FALSE),"-")</f>
        <v>-</v>
      </c>
      <c r="D3960" t="s">
        <v>391</v>
      </c>
      <c r="E3960">
        <v>20.872944</v>
      </c>
      <c r="F3960">
        <v>36.04</v>
      </c>
      <c r="G3960">
        <v>90.613428608758497</v>
      </c>
      <c r="H3960">
        <v>-14.160992917482901</v>
      </c>
      <c r="I3960">
        <v>-10.0847364220441</v>
      </c>
      <c r="J3960">
        <v>-1.5947413392656</v>
      </c>
      <c r="K3960">
        <v>35.107317753842999</v>
      </c>
      <c r="L3960">
        <v>30.957868671210701</v>
      </c>
      <c r="M3960">
        <v>52.402435755970501</v>
      </c>
      <c r="N3960">
        <v>1.5718201517400801</v>
      </c>
      <c r="O3960">
        <v>19.922308546059899</v>
      </c>
      <c r="P3960">
        <v>132.51612903225799</v>
      </c>
      <c r="Q3960">
        <v>8.4565185734487999E-2</v>
      </c>
    </row>
    <row r="3961" spans="1:17" hidden="1" x14ac:dyDescent="0.3">
      <c r="A3961" t="s">
        <v>8082</v>
      </c>
      <c r="B3961" t="s">
        <v>8083</v>
      </c>
      <c r="C3961" t="str">
        <f>IFERROR(VLOOKUP(Table1[[#This Row],[Ticker]],[1]!Table1[[Symbol]:[Industry]],2,FALSE),"-")</f>
        <v>-</v>
      </c>
      <c r="D3961" t="s">
        <v>414</v>
      </c>
      <c r="E3961">
        <v>20.840139816000001</v>
      </c>
      <c r="F3961">
        <v>13.5</v>
      </c>
      <c r="G3961">
        <v>42.826223839210201</v>
      </c>
      <c r="H3961">
        <v>-13.711268425946599</v>
      </c>
      <c r="I3961">
        <v>32.0561199062561</v>
      </c>
      <c r="J3961">
        <v>-9.1299898745141395</v>
      </c>
      <c r="K3961">
        <v>13.925119607929</v>
      </c>
      <c r="L3961">
        <v>12.4206150559646</v>
      </c>
      <c r="M3961">
        <v>43.925699968565603</v>
      </c>
      <c r="N3961">
        <v>1.12228132270625</v>
      </c>
      <c r="O3961">
        <v>24.148148148148099</v>
      </c>
      <c r="P3961">
        <v>71.1026615969581</v>
      </c>
      <c r="Q3961">
        <v>4.6856629004561001E-2</v>
      </c>
    </row>
    <row r="3962" spans="1:17" hidden="1" x14ac:dyDescent="0.3">
      <c r="A3962" t="s">
        <v>8084</v>
      </c>
      <c r="B3962" t="s">
        <v>8085</v>
      </c>
      <c r="C3962" t="str">
        <f>IFERROR(VLOOKUP(Table1[[#This Row],[Ticker]],[1]!Table1[[Symbol]:[Industry]],2,FALSE),"-")</f>
        <v>-</v>
      </c>
      <c r="D3962" t="s">
        <v>445</v>
      </c>
      <c r="E3962">
        <v>20.831759999999999</v>
      </c>
      <c r="F3962">
        <v>20</v>
      </c>
      <c r="G3962">
        <v>-14.909777903763301</v>
      </c>
      <c r="H3962">
        <v>-27.067911782589899</v>
      </c>
      <c r="I3962">
        <v>-24.033623683487399</v>
      </c>
      <c r="J3962">
        <v>-7.24853799306225</v>
      </c>
      <c r="K3962">
        <v>22.3678792539333</v>
      </c>
      <c r="L3962">
        <v>22.002259758422799</v>
      </c>
      <c r="M3962">
        <v>10.409434135807601</v>
      </c>
      <c r="N3962">
        <v>0.35573122529644202</v>
      </c>
      <c r="O3962">
        <v>39.399999999999899</v>
      </c>
      <c r="P3962">
        <v>28.369704749678998</v>
      </c>
      <c r="Q3962">
        <v>0.14661675436322599</v>
      </c>
    </row>
    <row r="3963" spans="1:17" hidden="1" x14ac:dyDescent="0.3">
      <c r="A3963" t="s">
        <v>8086</v>
      </c>
      <c r="B3963" t="s">
        <v>8087</v>
      </c>
      <c r="C3963" t="str">
        <f>IFERROR(VLOOKUP(Table1[[#This Row],[Ticker]],[1]!Table1[[Symbol]:[Industry]],2,FALSE),"-")</f>
        <v>-</v>
      </c>
      <c r="D3963" t="s">
        <v>705</v>
      </c>
      <c r="E3963">
        <v>20.802747875000001</v>
      </c>
      <c r="F3963">
        <v>86.16</v>
      </c>
      <c r="G3963">
        <v>-0.698592427166012</v>
      </c>
      <c r="H3963">
        <v>-10.442590517644099</v>
      </c>
      <c r="I3963">
        <v>7.2693796878334798</v>
      </c>
      <c r="J3963">
        <v>-4.2141022617291402</v>
      </c>
      <c r="K3963">
        <v>85.022419268341196</v>
      </c>
      <c r="L3963">
        <v>77.045202573832697</v>
      </c>
      <c r="M3963">
        <v>59.256974662123497</v>
      </c>
      <c r="N3963">
        <v>0.98378709020186095</v>
      </c>
      <c r="O3963">
        <v>9.5636025998143008</v>
      </c>
      <c r="P3963">
        <v>30.151057401812601</v>
      </c>
    </row>
    <row r="3964" spans="1:17" hidden="1" x14ac:dyDescent="0.3">
      <c r="A3964" t="s">
        <v>8088</v>
      </c>
      <c r="B3964" t="s">
        <v>8089</v>
      </c>
      <c r="C3964" t="str">
        <f>IFERROR(VLOOKUP(Table1[[#This Row],[Ticker]],[1]!Table1[[Symbol]:[Industry]],2,FALSE),"-")</f>
        <v>-</v>
      </c>
      <c r="D3964" t="s">
        <v>613</v>
      </c>
      <c r="E3964">
        <v>20.7284778</v>
      </c>
      <c r="F3964">
        <v>2.1</v>
      </c>
      <c r="G3964">
        <v>-34.408754177399402</v>
      </c>
      <c r="H3964">
        <v>-20.111390043459501</v>
      </c>
      <c r="I3964">
        <v>-65.3001807569715</v>
      </c>
      <c r="J3964">
        <v>-11.1624323179154</v>
      </c>
      <c r="K3964">
        <v>2.5081534904049199</v>
      </c>
      <c r="L3964">
        <v>3.3718762862434501</v>
      </c>
      <c r="M3964">
        <v>4.8547349137525204</v>
      </c>
      <c r="N3964">
        <v>1.77050108440881</v>
      </c>
      <c r="O3964">
        <v>152.38095238095201</v>
      </c>
      <c r="P3964">
        <v>10.5263157894736</v>
      </c>
      <c r="Q3964">
        <v>-6.4595404055515004E-2</v>
      </c>
    </row>
    <row r="3965" spans="1:17" hidden="1" x14ac:dyDescent="0.3">
      <c r="A3965" t="s">
        <v>8090</v>
      </c>
      <c r="B3965" t="s">
        <v>8091</v>
      </c>
      <c r="C3965" t="str">
        <f>IFERROR(VLOOKUP(Table1[[#This Row],[Ticker]],[1]!Table1[[Symbol]:[Industry]],2,FALSE),"-")</f>
        <v>-</v>
      </c>
      <c r="D3965" t="s">
        <v>613</v>
      </c>
      <c r="E3965">
        <v>20.725515000000001</v>
      </c>
      <c r="F3965">
        <v>55.49</v>
      </c>
      <c r="G3965">
        <v>13.499140846488499</v>
      </c>
      <c r="H3965">
        <v>3.91208821741002</v>
      </c>
      <c r="I3965">
        <v>15.1612816936213</v>
      </c>
      <c r="J3965">
        <v>3.0678655323958699</v>
      </c>
      <c r="K3965">
        <v>51.320742203076797</v>
      </c>
      <c r="L3965">
        <v>49.0690919790216</v>
      </c>
      <c r="M3965">
        <v>72.059109530913901</v>
      </c>
      <c r="N3965">
        <v>3.87096774193548</v>
      </c>
      <c r="O3965">
        <v>9.4251216435393701</v>
      </c>
      <c r="P3965">
        <v>51.612021857923501</v>
      </c>
      <c r="Q3965">
        <v>0.17938384919481501</v>
      </c>
    </row>
    <row r="3966" spans="1:17" hidden="1" x14ac:dyDescent="0.3">
      <c r="A3966" t="s">
        <v>8092</v>
      </c>
      <c r="B3966" t="s">
        <v>8093</v>
      </c>
      <c r="C3966" t="str">
        <f>IFERROR(VLOOKUP(Table1[[#This Row],[Ticker]],[1]!Table1[[Symbol]:[Industry]],2,FALSE),"-")</f>
        <v>-</v>
      </c>
      <c r="D3966" t="s">
        <v>535</v>
      </c>
      <c r="E3966">
        <v>20.68264692</v>
      </c>
      <c r="F3966">
        <v>3</v>
      </c>
      <c r="G3966">
        <v>-106.845177475184</v>
      </c>
      <c r="H3966">
        <v>-14.6436693583475</v>
      </c>
      <c r="I3966">
        <v>-75.238068955729304</v>
      </c>
      <c r="J3966">
        <v>-5.6612364057606603</v>
      </c>
      <c r="K3966">
        <v>3.2518131249871201</v>
      </c>
      <c r="L3966">
        <v>6.1860734731467302</v>
      </c>
      <c r="M3966">
        <v>64.754587480939804</v>
      </c>
      <c r="N3966">
        <v>1.1438282213408399</v>
      </c>
      <c r="O3966">
        <v>456.666666666666</v>
      </c>
      <c r="P3966">
        <v>4.5296167247386796</v>
      </c>
      <c r="Q3966">
        <v>0.20595045173530299</v>
      </c>
    </row>
    <row r="3967" spans="1:17" hidden="1" x14ac:dyDescent="0.3">
      <c r="A3967" t="s">
        <v>8094</v>
      </c>
      <c r="B3967" t="s">
        <v>8095</v>
      </c>
      <c r="C3967" t="str">
        <f>IFERROR(VLOOKUP(Table1[[#This Row],[Ticker]],[1]!Table1[[Symbol]:[Industry]],2,FALSE),"-")</f>
        <v>-</v>
      </c>
      <c r="D3967" t="s">
        <v>140</v>
      </c>
      <c r="E3967">
        <v>20.627206600000001</v>
      </c>
      <c r="F3967">
        <v>26.65</v>
      </c>
      <c r="G3967">
        <v>209.50702378267701</v>
      </c>
      <c r="I3967">
        <v>75.411281693621305</v>
      </c>
      <c r="K3967">
        <v>20.138901269265599</v>
      </c>
      <c r="L3967">
        <v>14.926506281189599</v>
      </c>
      <c r="M3967">
        <v>97.886429792970802</v>
      </c>
      <c r="N3967">
        <v>0.42857142857142799</v>
      </c>
      <c r="O3967">
        <v>8.6303939962476495</v>
      </c>
      <c r="P3967">
        <v>237.341772151898</v>
      </c>
    </row>
    <row r="3968" spans="1:17" hidden="1" x14ac:dyDescent="0.3">
      <c r="A3968" t="s">
        <v>8096</v>
      </c>
      <c r="B3968" t="s">
        <v>8097</v>
      </c>
      <c r="C3968" t="str">
        <f>IFERROR(VLOOKUP(Table1[[#This Row],[Ticker]],[1]!Table1[[Symbol]:[Industry]],2,FALSE),"-")</f>
        <v>-</v>
      </c>
      <c r="D3968" t="s">
        <v>62</v>
      </c>
      <c r="E3968">
        <v>20.56</v>
      </c>
      <c r="F3968">
        <v>5.0999999999999996</v>
      </c>
      <c r="G3968">
        <v>-67.884530574914905</v>
      </c>
      <c r="H3968">
        <v>-29.0376087522869</v>
      </c>
      <c r="I3968">
        <v>-65.294342136442907</v>
      </c>
      <c r="J3968">
        <v>-11.336190753281301</v>
      </c>
      <c r="K3968">
        <v>6.4706822477348798</v>
      </c>
      <c r="L3968">
        <v>8.5430449009687592</v>
      </c>
      <c r="M3968">
        <v>9.6379113962526208</v>
      </c>
      <c r="N3968">
        <v>0.473736592557289</v>
      </c>
      <c r="O3968">
        <v>198.03921568627399</v>
      </c>
      <c r="P3968">
        <v>4.5081967213114602</v>
      </c>
      <c r="Q3968">
        <v>-3.4466597550198999E-2</v>
      </c>
    </row>
    <row r="3969" spans="1:17" hidden="1" x14ac:dyDescent="0.3">
      <c r="A3969" t="s">
        <v>8098</v>
      </c>
      <c r="B3969" t="s">
        <v>8099</v>
      </c>
      <c r="C3969" t="str">
        <f>IFERROR(VLOOKUP(Table1[[#This Row],[Ticker]],[1]!Table1[[Symbol]:[Industry]],2,FALSE),"-")</f>
        <v>-</v>
      </c>
      <c r="D3969" t="s">
        <v>302</v>
      </c>
      <c r="E3969">
        <v>20.446062471000001</v>
      </c>
      <c r="F3969">
        <v>9.9499999999999993</v>
      </c>
      <c r="G3969">
        <v>-11.476592244588501</v>
      </c>
      <c r="H3969">
        <v>-24.7633850336187</v>
      </c>
      <c r="I3969">
        <v>-8.3750350823861694</v>
      </c>
      <c r="J3969">
        <v>-7.24853799306225</v>
      </c>
      <c r="K3969">
        <v>9.9463714409696706</v>
      </c>
      <c r="L3969">
        <v>9.8103753737653197</v>
      </c>
      <c r="M3969">
        <v>54.478203081344397</v>
      </c>
      <c r="N3969">
        <v>0.85697801314627597</v>
      </c>
      <c r="O3969">
        <v>35.577889447236103</v>
      </c>
      <c r="P3969">
        <v>45.467836257309898</v>
      </c>
    </row>
    <row r="3970" spans="1:17" hidden="1" x14ac:dyDescent="0.3">
      <c r="A3970" t="s">
        <v>8100</v>
      </c>
      <c r="B3970" t="s">
        <v>8101</v>
      </c>
      <c r="C3970" t="str">
        <f>IFERROR(VLOOKUP(Table1[[#This Row],[Ticker]],[1]!Table1[[Symbol]:[Industry]],2,FALSE),"-")</f>
        <v>-</v>
      </c>
      <c r="D3970" t="s">
        <v>391</v>
      </c>
      <c r="E3970">
        <v>20.397311999999999</v>
      </c>
      <c r="F3970">
        <v>30</v>
      </c>
      <c r="G3970">
        <v>13.498034887464801</v>
      </c>
      <c r="H3970">
        <v>40.171352021090897</v>
      </c>
      <c r="I3970">
        <v>59.502190784530399</v>
      </c>
      <c r="J3970">
        <v>18.961401023416201</v>
      </c>
      <c r="K3970">
        <v>22.1830457387263</v>
      </c>
      <c r="L3970">
        <v>15.898859678611799</v>
      </c>
      <c r="M3970">
        <v>99.227220570545896</v>
      </c>
      <c r="N3970">
        <v>1.0551878627430999</v>
      </c>
      <c r="O3970">
        <v>9.1999999999999797</v>
      </c>
      <c r="P3970">
        <v>137.341772151898</v>
      </c>
      <c r="Q3970">
        <v>0.151560719556628</v>
      </c>
    </row>
    <row r="3971" spans="1:17" hidden="1" x14ac:dyDescent="0.3">
      <c r="A3971" t="s">
        <v>8102</v>
      </c>
      <c r="B3971" t="s">
        <v>8103</v>
      </c>
      <c r="C3971" t="str">
        <f>IFERROR(VLOOKUP(Table1[[#This Row],[Ticker]],[1]!Table1[[Symbol]:[Industry]],2,FALSE),"-")</f>
        <v>-</v>
      </c>
      <c r="E3971">
        <v>20.371259999999999</v>
      </c>
      <c r="F3971">
        <v>10.76</v>
      </c>
      <c r="G3971">
        <v>24.1476222304969</v>
      </c>
      <c r="H3971">
        <v>-3.6731494159556402</v>
      </c>
      <c r="I3971">
        <v>-38.003202127642098</v>
      </c>
      <c r="J3971">
        <v>-6.6233238786394901</v>
      </c>
      <c r="K3971">
        <v>10.844501688128499</v>
      </c>
      <c r="L3971">
        <v>10.5287380494531</v>
      </c>
      <c r="M3971">
        <v>51.661023315585197</v>
      </c>
      <c r="N3971">
        <v>1.3621851639745199</v>
      </c>
      <c r="O3971">
        <v>48.513011152416297</v>
      </c>
      <c r="P3971">
        <v>69.182389937106905</v>
      </c>
      <c r="Q3971">
        <v>7.9628073764156995E-2</v>
      </c>
    </row>
    <row r="3972" spans="1:17" hidden="1" x14ac:dyDescent="0.3">
      <c r="A3972" t="s">
        <v>8104</v>
      </c>
      <c r="B3972" t="s">
        <v>8105</v>
      </c>
      <c r="C3972" t="str">
        <f>IFERROR(VLOOKUP(Table1[[#This Row],[Ticker]],[1]!Table1[[Symbol]:[Industry]],2,FALSE),"-")</f>
        <v>-</v>
      </c>
      <c r="E3972">
        <v>20.350473900000001</v>
      </c>
      <c r="F3972">
        <v>96.9</v>
      </c>
      <c r="G3972">
        <v>54.398422160082397</v>
      </c>
      <c r="H3972">
        <v>-15.946699661377799</v>
      </c>
      <c r="I3972">
        <v>-2.0759501756329999</v>
      </c>
      <c r="J3972">
        <v>-4.5387504950011301</v>
      </c>
      <c r="K3972">
        <v>94.272897856708795</v>
      </c>
      <c r="L3972">
        <v>84.394392927802798</v>
      </c>
      <c r="M3972">
        <v>36.317002072597703</v>
      </c>
      <c r="N3972">
        <v>0.63476900583687801</v>
      </c>
      <c r="O3972">
        <v>12.579979360165099</v>
      </c>
      <c r="P3972">
        <v>91.086570696115103</v>
      </c>
      <c r="Q3972">
        <v>4.0855389807458002E-2</v>
      </c>
    </row>
    <row r="3973" spans="1:17" hidden="1" x14ac:dyDescent="0.3">
      <c r="A3973" t="s">
        <v>8106</v>
      </c>
      <c r="B3973" t="s">
        <v>8107</v>
      </c>
      <c r="C3973" t="str">
        <f>IFERROR(VLOOKUP(Table1[[#This Row],[Ticker]],[1]!Table1[[Symbol]:[Industry]],2,FALSE),"-")</f>
        <v>-</v>
      </c>
      <c r="D3973" t="s">
        <v>388</v>
      </c>
      <c r="E3973">
        <v>20.347248</v>
      </c>
      <c r="F3973">
        <v>38.96</v>
      </c>
      <c r="G3973">
        <v>-14.3351717576315</v>
      </c>
      <c r="H3973">
        <v>-9.0311019666390493</v>
      </c>
      <c r="I3973">
        <v>-21.368542299355099</v>
      </c>
      <c r="J3973">
        <v>-2.5616707499168498</v>
      </c>
      <c r="K3973">
        <v>38.843377264114501</v>
      </c>
      <c r="L3973">
        <v>38.462544192021703</v>
      </c>
      <c r="M3973">
        <v>51.674897744741799</v>
      </c>
      <c r="N3973">
        <v>2.5697910387368998</v>
      </c>
      <c r="O3973">
        <v>23.2032854209445</v>
      </c>
      <c r="P3973">
        <v>27.278667102254101</v>
      </c>
      <c r="Q3973">
        <v>-4.8322425039088998E-2</v>
      </c>
    </row>
    <row r="3974" spans="1:17" hidden="1" x14ac:dyDescent="0.3">
      <c r="A3974" t="s">
        <v>8108</v>
      </c>
      <c r="B3974" t="s">
        <v>8109</v>
      </c>
      <c r="C3974" t="str">
        <f>IFERROR(VLOOKUP(Table1[[#This Row],[Ticker]],[1]!Table1[[Symbol]:[Industry]],2,FALSE),"-")</f>
        <v>-</v>
      </c>
      <c r="E3974">
        <v>20.293395759999999</v>
      </c>
      <c r="F3974">
        <v>45.72</v>
      </c>
      <c r="G3974">
        <v>-15.0645056820923</v>
      </c>
      <c r="H3974">
        <v>7.0394540101690799</v>
      </c>
      <c r="I3974">
        <v>-9.6450203026319308</v>
      </c>
      <c r="J3974">
        <v>1.85126631222152</v>
      </c>
      <c r="K3974">
        <v>43.765380954576898</v>
      </c>
      <c r="L3974">
        <v>44.606258034608302</v>
      </c>
      <c r="M3974">
        <v>65.762584007479305</v>
      </c>
      <c r="N3974">
        <v>1.5544943995385501</v>
      </c>
      <c r="O3974">
        <v>50.415573053368298</v>
      </c>
      <c r="P3974">
        <v>16.930946291560002</v>
      </c>
      <c r="Q3974">
        <v>2.307332428179E-2</v>
      </c>
    </row>
    <row r="3975" spans="1:17" hidden="1" x14ac:dyDescent="0.3">
      <c r="A3975" t="s">
        <v>8110</v>
      </c>
      <c r="B3975" t="s">
        <v>8111</v>
      </c>
      <c r="C3975" t="str">
        <f>IFERROR(VLOOKUP(Table1[[#This Row],[Ticker]],[1]!Table1[[Symbol]:[Industry]],2,FALSE),"-")</f>
        <v>-</v>
      </c>
      <c r="D3975" t="s">
        <v>140</v>
      </c>
      <c r="E3975">
        <v>20.28</v>
      </c>
      <c r="F3975">
        <v>6.8</v>
      </c>
      <c r="G3975">
        <v>47.7562857516156</v>
      </c>
      <c r="H3975">
        <v>3.9156947747870601</v>
      </c>
      <c r="I3975">
        <v>23.968280250619799</v>
      </c>
      <c r="J3975">
        <v>-4.51268243520959</v>
      </c>
      <c r="K3975">
        <v>6.5671439603053301</v>
      </c>
      <c r="L3975">
        <v>6.3406958013433501</v>
      </c>
      <c r="M3975">
        <v>53.284773922182303</v>
      </c>
      <c r="N3975">
        <v>1.7280858077960399</v>
      </c>
      <c r="O3975">
        <v>67.058823529411697</v>
      </c>
      <c r="P3975">
        <v>98.830409356725099</v>
      </c>
      <c r="Q3975">
        <v>1.0599606340234999E-2</v>
      </c>
    </row>
    <row r="3976" spans="1:17" hidden="1" x14ac:dyDescent="0.3">
      <c r="A3976" t="s">
        <v>8112</v>
      </c>
      <c r="B3976" t="s">
        <v>8113</v>
      </c>
      <c r="C3976" t="str">
        <f>IFERROR(VLOOKUP(Table1[[#This Row],[Ticker]],[1]!Table1[[Symbol]:[Industry]],2,FALSE),"-")</f>
        <v>-</v>
      </c>
      <c r="D3976" t="s">
        <v>46</v>
      </c>
      <c r="E3976">
        <v>20.265497400000001</v>
      </c>
      <c r="F3976">
        <v>12.27</v>
      </c>
      <c r="G3976">
        <v>222.86644345105901</v>
      </c>
      <c r="H3976">
        <v>94.439625905852196</v>
      </c>
      <c r="I3976">
        <v>169.18463163135399</v>
      </c>
      <c r="J3976">
        <v>8.7992132073253799</v>
      </c>
      <c r="K3976">
        <v>7.8630344806278396</v>
      </c>
      <c r="L3976">
        <v>5.6122246727618696</v>
      </c>
      <c r="M3976">
        <v>93.171561809597407</v>
      </c>
      <c r="N3976">
        <v>2.1594804251533302</v>
      </c>
      <c r="O3976">
        <v>0</v>
      </c>
      <c r="P3976">
        <v>290.76433121019102</v>
      </c>
      <c r="Q3976">
        <v>8.2846916325024E-2</v>
      </c>
    </row>
    <row r="3977" spans="1:17" hidden="1" x14ac:dyDescent="0.3">
      <c r="A3977" t="s">
        <v>8114</v>
      </c>
      <c r="B3977" t="s">
        <v>8115</v>
      </c>
      <c r="C3977" t="str">
        <f>IFERROR(VLOOKUP(Table1[[#This Row],[Ticker]],[1]!Table1[[Symbol]:[Industry]],2,FALSE),"-")</f>
        <v>-</v>
      </c>
      <c r="D3977" t="s">
        <v>391</v>
      </c>
      <c r="E3977">
        <v>20.244622</v>
      </c>
      <c r="F3977">
        <v>32.46</v>
      </c>
      <c r="G3977">
        <v>-30.2425137681922</v>
      </c>
      <c r="H3977">
        <v>-15.4585582750246</v>
      </c>
      <c r="I3977">
        <v>-30.8239913029451</v>
      </c>
      <c r="J3977">
        <v>1.4135227750827599</v>
      </c>
      <c r="K3977">
        <v>34.203199931472597</v>
      </c>
      <c r="L3977">
        <v>34.635867660509</v>
      </c>
      <c r="M3977">
        <v>50.162368265648396</v>
      </c>
      <c r="N3977">
        <v>2.6577753822813102</v>
      </c>
      <c r="O3977">
        <v>58.348736906962401</v>
      </c>
      <c r="P3977">
        <v>28.554455445544502</v>
      </c>
      <c r="Q3977">
        <v>1.4713899279973E-2</v>
      </c>
    </row>
    <row r="3978" spans="1:17" hidden="1" x14ac:dyDescent="0.3">
      <c r="A3978" t="s">
        <v>8116</v>
      </c>
      <c r="B3978" t="s">
        <v>8117</v>
      </c>
      <c r="C3978" t="str">
        <f>IFERROR(VLOOKUP(Table1[[#This Row],[Ticker]],[1]!Table1[[Symbol]:[Industry]],2,FALSE),"-")</f>
        <v>-</v>
      </c>
      <c r="D3978" t="s">
        <v>705</v>
      </c>
      <c r="E3978">
        <v>20.204048429</v>
      </c>
      <c r="F3978">
        <v>202.26</v>
      </c>
      <c r="G3978">
        <v>-19.928583175034401</v>
      </c>
      <c r="K3978">
        <v>199.64482088527899</v>
      </c>
      <c r="L3978">
        <v>192.56798235863999</v>
      </c>
      <c r="M3978">
        <v>61.144137814655998</v>
      </c>
      <c r="N3978">
        <v>1</v>
      </c>
      <c r="O3978">
        <v>3.8267576386828899</v>
      </c>
      <c r="P3978">
        <v>6.6434672571970799</v>
      </c>
      <c r="Q3978">
        <v>-1.293132028575E-3</v>
      </c>
    </row>
    <row r="3979" spans="1:17" hidden="1" x14ac:dyDescent="0.3">
      <c r="A3979" t="s">
        <v>8118</v>
      </c>
      <c r="B3979" t="s">
        <v>8119</v>
      </c>
      <c r="C3979" t="str">
        <f>IFERROR(VLOOKUP(Table1[[#This Row],[Ticker]],[1]!Table1[[Symbol]:[Industry]],2,FALSE),"-")</f>
        <v>-</v>
      </c>
      <c r="E3979">
        <v>20.163732</v>
      </c>
      <c r="F3979">
        <v>19.89</v>
      </c>
      <c r="G3979">
        <v>-82.351427706560202</v>
      </c>
      <c r="H3979">
        <v>-23.454466404438701</v>
      </c>
      <c r="I3979">
        <v>-65.270223296565305</v>
      </c>
      <c r="J3979">
        <v>-8.6187087028555993</v>
      </c>
      <c r="K3979">
        <v>24.231733631653199</v>
      </c>
      <c r="L3979">
        <v>35.102314457009498</v>
      </c>
      <c r="M3979">
        <v>24.200683570661401</v>
      </c>
      <c r="N3979">
        <v>0.61431723676740002</v>
      </c>
      <c r="O3979">
        <v>263.65007541478099</v>
      </c>
      <c r="P3979">
        <v>4.1361256544502503</v>
      </c>
    </row>
    <row r="3980" spans="1:17" hidden="1" x14ac:dyDescent="0.3">
      <c r="A3980" t="s">
        <v>8120</v>
      </c>
      <c r="B3980" t="s">
        <v>8121</v>
      </c>
      <c r="C3980" t="str">
        <f>IFERROR(VLOOKUP(Table1[[#This Row],[Ticker]],[1]!Table1[[Symbol]:[Industry]],2,FALSE),"-")</f>
        <v>-</v>
      </c>
      <c r="D3980" t="s">
        <v>391</v>
      </c>
      <c r="E3980">
        <v>20.132579052000001</v>
      </c>
      <c r="F3980">
        <v>16.260000000000002</v>
      </c>
      <c r="G3980">
        <v>434.97655316892701</v>
      </c>
      <c r="H3980">
        <v>106.879456638462</v>
      </c>
      <c r="I3980">
        <v>285.63301118364302</v>
      </c>
      <c r="J3980">
        <v>8.12561166680171</v>
      </c>
      <c r="K3980">
        <v>9.0844105888901598</v>
      </c>
      <c r="L3980">
        <v>6.1495316160629896</v>
      </c>
      <c r="M3980">
        <v>99.996887327586293</v>
      </c>
      <c r="N3980">
        <v>1.64536773619623</v>
      </c>
      <c r="O3980">
        <v>0</v>
      </c>
      <c r="P3980">
        <v>480.71428571428498</v>
      </c>
      <c r="Q3980">
        <v>7.9928971846069993E-2</v>
      </c>
    </row>
    <row r="3981" spans="1:17" hidden="1" x14ac:dyDescent="0.3">
      <c r="A3981" t="s">
        <v>8122</v>
      </c>
      <c r="B3981" t="s">
        <v>8123</v>
      </c>
      <c r="C3981" t="str">
        <f>IFERROR(VLOOKUP(Table1[[#This Row],[Ticker]],[1]!Table1[[Symbol]:[Industry]],2,FALSE),"-")</f>
        <v>-</v>
      </c>
      <c r="D3981" t="s">
        <v>705</v>
      </c>
      <c r="E3981">
        <v>20.010432867999999</v>
      </c>
      <c r="F3981">
        <v>85.72</v>
      </c>
      <c r="G3981">
        <v>29.352021006643799</v>
      </c>
      <c r="H3981">
        <v>1.2537398040036201</v>
      </c>
      <c r="I3981">
        <v>15.739930284167601</v>
      </c>
      <c r="J3981">
        <v>-2.4866332311574801</v>
      </c>
      <c r="K3981">
        <v>80.708596668291307</v>
      </c>
      <c r="L3981">
        <v>71.216007657222093</v>
      </c>
      <c r="M3981">
        <v>57.664030131014698</v>
      </c>
      <c r="N3981">
        <v>0.93828179253693</v>
      </c>
      <c r="O3981">
        <v>1.4932337844143699</v>
      </c>
      <c r="P3981">
        <v>63.900573613766703</v>
      </c>
      <c r="Q3981">
        <v>6.2739406014718002E-2</v>
      </c>
    </row>
    <row r="3982" spans="1:17" hidden="1" x14ac:dyDescent="0.3">
      <c r="A3982" t="s">
        <v>8124</v>
      </c>
      <c r="B3982" t="s">
        <v>8125</v>
      </c>
      <c r="C3982" t="str">
        <f>IFERROR(VLOOKUP(Table1[[#This Row],[Ticker]],[1]!Table1[[Symbol]:[Industry]],2,FALSE),"-")</f>
        <v>-</v>
      </c>
      <c r="D3982" t="s">
        <v>62</v>
      </c>
      <c r="E3982">
        <v>19.9632428</v>
      </c>
      <c r="F3982">
        <v>65.97</v>
      </c>
      <c r="G3982">
        <v>-43.415197811869596</v>
      </c>
      <c r="H3982">
        <v>4.5708842040321001</v>
      </c>
      <c r="I3982">
        <v>-24.5476395423136</v>
      </c>
      <c r="J3982">
        <v>-5.4517495102272404</v>
      </c>
      <c r="K3982">
        <v>66.478766968311106</v>
      </c>
      <c r="L3982">
        <v>68.373320085276902</v>
      </c>
      <c r="M3982">
        <v>55.192284755984197</v>
      </c>
      <c r="N3982">
        <v>1.2311861760943501</v>
      </c>
      <c r="O3982">
        <v>49.113233287858101</v>
      </c>
      <c r="P3982">
        <v>17.803571428571399</v>
      </c>
      <c r="Q3982">
        <v>7.1094953031155997E-2</v>
      </c>
    </row>
    <row r="3983" spans="1:17" hidden="1" x14ac:dyDescent="0.3">
      <c r="A3983" t="s">
        <v>8126</v>
      </c>
      <c r="B3983" t="s">
        <v>8127</v>
      </c>
      <c r="C3983" t="str">
        <f>IFERROR(VLOOKUP(Table1[[#This Row],[Ticker]],[1]!Table1[[Symbol]:[Industry]],2,FALSE),"-")</f>
        <v>-</v>
      </c>
      <c r="E3983">
        <v>19.945</v>
      </c>
      <c r="F3983">
        <v>40.44</v>
      </c>
      <c r="G3983">
        <v>-0.47308961575024</v>
      </c>
      <c r="H3983">
        <v>-2.0665956467647599</v>
      </c>
      <c r="I3983">
        <v>-12.3182083285516</v>
      </c>
      <c r="J3983">
        <v>1.1237563792321199</v>
      </c>
      <c r="K3983">
        <v>38.419408139197401</v>
      </c>
      <c r="L3983">
        <v>37.288079887673902</v>
      </c>
      <c r="M3983">
        <v>60.994718270201602</v>
      </c>
      <c r="N3983">
        <v>0.243881346331453</v>
      </c>
      <c r="O3983">
        <v>35.781404549950501</v>
      </c>
      <c r="P3983">
        <v>49.7777777777777</v>
      </c>
      <c r="Q3983">
        <v>0.12471850507007</v>
      </c>
    </row>
    <row r="3984" spans="1:17" hidden="1" x14ac:dyDescent="0.3">
      <c r="A3984" t="s">
        <v>8128</v>
      </c>
      <c r="B3984" t="s">
        <v>8129</v>
      </c>
      <c r="C3984" t="str">
        <f>IFERROR(VLOOKUP(Table1[[#This Row],[Ticker]],[1]!Table1[[Symbol]:[Industry]],2,FALSE),"-")</f>
        <v>-</v>
      </c>
      <c r="D3984" t="s">
        <v>613</v>
      </c>
      <c r="E3984">
        <v>19.93646772</v>
      </c>
      <c r="F3984">
        <v>0.33</v>
      </c>
      <c r="G3984">
        <v>31.429755139370702</v>
      </c>
      <c r="H3984">
        <v>7.2178025031242896</v>
      </c>
      <c r="I3984">
        <v>6.9047881871278101</v>
      </c>
      <c r="J3984">
        <v>0.739173220455417</v>
      </c>
      <c r="K3984">
        <v>0.27424354171490001</v>
      </c>
      <c r="L3984">
        <v>0.229312973172282</v>
      </c>
      <c r="M3984">
        <v>53.4706478768164</v>
      </c>
      <c r="N3984">
        <v>1.12049780635519</v>
      </c>
      <c r="O3984">
        <v>12.1212121212121</v>
      </c>
      <c r="P3984">
        <v>73.684210526315795</v>
      </c>
    </row>
    <row r="3985" spans="1:17" hidden="1" x14ac:dyDescent="0.3">
      <c r="A3985" t="s">
        <v>8130</v>
      </c>
      <c r="B3985" t="s">
        <v>8131</v>
      </c>
      <c r="C3985" t="str">
        <f>IFERROR(VLOOKUP(Table1[[#This Row],[Ticker]],[1]!Table1[[Symbol]:[Industry]],2,FALSE),"-")</f>
        <v>-</v>
      </c>
      <c r="D3985" t="s">
        <v>953</v>
      </c>
      <c r="E3985">
        <v>19.915301100000001</v>
      </c>
      <c r="F3985">
        <v>11.34</v>
      </c>
      <c r="G3985">
        <v>-91.852248017221797</v>
      </c>
      <c r="H3985">
        <v>-16.238565690085899</v>
      </c>
      <c r="I3985">
        <v>-77.091500683750397</v>
      </c>
      <c r="J3985">
        <v>0.12597938145513199</v>
      </c>
      <c r="K3985">
        <v>14.351168564945899</v>
      </c>
      <c r="M3985">
        <v>57.875911168911998</v>
      </c>
      <c r="N3985">
        <v>1.0740022172949</v>
      </c>
      <c r="O3985">
        <v>210.84656084656001</v>
      </c>
      <c r="P3985">
        <v>16.7868177136972</v>
      </c>
    </row>
    <row r="3986" spans="1:17" hidden="1" x14ac:dyDescent="0.3">
      <c r="A3986" t="s">
        <v>8132</v>
      </c>
      <c r="B3986" t="s">
        <v>8133</v>
      </c>
      <c r="C3986" t="str">
        <f>IFERROR(VLOOKUP(Table1[[#This Row],[Ticker]],[1]!Table1[[Symbol]:[Industry]],2,FALSE),"-")</f>
        <v>-</v>
      </c>
      <c r="E3986">
        <v>19.913360478000001</v>
      </c>
      <c r="F3986">
        <v>1.21</v>
      </c>
      <c r="G3986">
        <v>94.286897996513602</v>
      </c>
      <c r="H3986">
        <v>30.9755664782795</v>
      </c>
      <c r="I3986">
        <v>44.175850458189998</v>
      </c>
      <c r="J3986">
        <v>-0.88663323115748705</v>
      </c>
      <c r="K3986">
        <v>0.99691888956644203</v>
      </c>
      <c r="L3986">
        <v>0.85064411357223202</v>
      </c>
      <c r="M3986">
        <v>62.521898316754701</v>
      </c>
      <c r="N3986">
        <v>1.78436325539055</v>
      </c>
      <c r="O3986">
        <v>19.834710743801601</v>
      </c>
      <c r="P3986">
        <v>181.39534883720901</v>
      </c>
      <c r="Q3986">
        <v>6.0554841595270997E-2</v>
      </c>
    </row>
    <row r="3987" spans="1:17" hidden="1" x14ac:dyDescent="0.3">
      <c r="A3987" t="s">
        <v>8134</v>
      </c>
      <c r="B3987" t="s">
        <v>8135</v>
      </c>
      <c r="C3987" t="str">
        <f>IFERROR(VLOOKUP(Table1[[#This Row],[Ticker]],[1]!Table1[[Symbol]:[Industry]],2,FALSE),"-")</f>
        <v>-</v>
      </c>
      <c r="D3987" t="s">
        <v>391</v>
      </c>
      <c r="E3987">
        <v>19.895</v>
      </c>
      <c r="F3987">
        <v>20</v>
      </c>
      <c r="G3987">
        <v>40.262001730953401</v>
      </c>
      <c r="H3987">
        <v>-10.4495542946672</v>
      </c>
      <c r="I3987">
        <v>-16.165624812195102</v>
      </c>
      <c r="J3987">
        <v>-6.3327870773113304</v>
      </c>
      <c r="K3987">
        <v>19.174188030024101</v>
      </c>
      <c r="L3987">
        <v>17.742269375510499</v>
      </c>
      <c r="M3987">
        <v>55.598679634786699</v>
      </c>
      <c r="N3987">
        <v>0.66024423337856097</v>
      </c>
      <c r="O3987">
        <v>12.9</v>
      </c>
      <c r="P3987">
        <v>82.982616651418098</v>
      </c>
      <c r="Q3987">
        <v>5.6444435860688001E-2</v>
      </c>
    </row>
    <row r="3988" spans="1:17" hidden="1" x14ac:dyDescent="0.3">
      <c r="A3988" t="s">
        <v>8136</v>
      </c>
      <c r="B3988" t="s">
        <v>8137</v>
      </c>
      <c r="C3988" t="str">
        <f>IFERROR(VLOOKUP(Table1[[#This Row],[Ticker]],[1]!Table1[[Symbol]:[Industry]],2,FALSE),"-")</f>
        <v>-</v>
      </c>
      <c r="E3988">
        <v>19.876077899999999</v>
      </c>
      <c r="F3988">
        <v>18</v>
      </c>
      <c r="G3988">
        <v>74.064922413827702</v>
      </c>
      <c r="H3988">
        <v>-13.6687433834215</v>
      </c>
      <c r="I3988">
        <v>1.6180018027804499</v>
      </c>
      <c r="J3988">
        <v>-7.6581371889411303</v>
      </c>
      <c r="K3988">
        <v>19.8505260329447</v>
      </c>
      <c r="L3988">
        <v>16.660922935180398</v>
      </c>
      <c r="M3988">
        <v>24.3553976805613</v>
      </c>
      <c r="N3988">
        <v>0.29230486546048401</v>
      </c>
      <c r="O3988">
        <v>72.2222222222222</v>
      </c>
      <c r="P3988">
        <v>125</v>
      </c>
    </row>
    <row r="3989" spans="1:17" hidden="1" x14ac:dyDescent="0.3">
      <c r="A3989" t="s">
        <v>8138</v>
      </c>
      <c r="B3989" t="s">
        <v>8139</v>
      </c>
      <c r="C3989" t="str">
        <f>IFERROR(VLOOKUP(Table1[[#This Row],[Ticker]],[1]!Table1[[Symbol]:[Industry]],2,FALSE),"-")</f>
        <v>-</v>
      </c>
      <c r="D3989" t="s">
        <v>613</v>
      </c>
      <c r="E3989">
        <v>19.845500000000001</v>
      </c>
      <c r="F3989">
        <v>20.87</v>
      </c>
      <c r="G3989">
        <v>-1.1160870781132299</v>
      </c>
      <c r="H3989">
        <v>-11.021934771095699</v>
      </c>
      <c r="I3989">
        <v>-19.417266950716702</v>
      </c>
      <c r="J3989">
        <v>-9.6421887867130405</v>
      </c>
      <c r="K3989">
        <v>21.998688244798501</v>
      </c>
      <c r="L3989">
        <v>21.370851189461199</v>
      </c>
      <c r="M3989">
        <v>35.972396880272598</v>
      </c>
      <c r="N3989">
        <v>0.13529562799438399</v>
      </c>
      <c r="O3989">
        <v>59.271681839961602</v>
      </c>
      <c r="P3989">
        <v>37.755775577557699</v>
      </c>
      <c r="Q3989">
        <v>8.5874610256264999E-2</v>
      </c>
    </row>
    <row r="3990" spans="1:17" hidden="1" x14ac:dyDescent="0.3">
      <c r="A3990" t="s">
        <v>8140</v>
      </c>
      <c r="B3990" t="s">
        <v>8141</v>
      </c>
      <c r="C3990" t="str">
        <f>IFERROR(VLOOKUP(Table1[[#This Row],[Ticker]],[1]!Table1[[Symbol]:[Industry]],2,FALSE),"-")</f>
        <v>-</v>
      </c>
      <c r="D3990" t="s">
        <v>218</v>
      </c>
      <c r="E3990">
        <v>19.820499999999999</v>
      </c>
      <c r="F3990">
        <v>82</v>
      </c>
      <c r="G3990">
        <v>84.543308252923794</v>
      </c>
      <c r="H3990">
        <v>-0.98346384133637299</v>
      </c>
      <c r="I3990">
        <v>12.355916006676599</v>
      </c>
      <c r="J3990">
        <v>-1.9897388212195899</v>
      </c>
      <c r="K3990">
        <v>80.372655803102504</v>
      </c>
      <c r="L3990">
        <v>71.380270698074298</v>
      </c>
      <c r="M3990">
        <v>55.550423200922197</v>
      </c>
      <c r="N3990">
        <v>1.1710917597373001</v>
      </c>
      <c r="O3990">
        <v>19.512195121951201</v>
      </c>
      <c r="P3990">
        <v>128.158041179744</v>
      </c>
      <c r="Q3990">
        <v>7.8378576458782004E-2</v>
      </c>
    </row>
    <row r="3991" spans="1:17" hidden="1" x14ac:dyDescent="0.3">
      <c r="A3991" t="s">
        <v>8142</v>
      </c>
      <c r="B3991" t="s">
        <v>8143</v>
      </c>
      <c r="C3991" t="str">
        <f>IFERROR(VLOOKUP(Table1[[#This Row],[Ticker]],[1]!Table1[[Symbol]:[Industry]],2,FALSE),"-")</f>
        <v>-</v>
      </c>
      <c r="D3991" t="s">
        <v>1657</v>
      </c>
      <c r="E3991">
        <v>19.761298199999999</v>
      </c>
      <c r="F3991">
        <v>45.11</v>
      </c>
      <c r="G3991">
        <v>59.315610055578396</v>
      </c>
      <c r="H3991">
        <v>-14.804184491306</v>
      </c>
      <c r="I3991">
        <v>0.70606117156912296</v>
      </c>
      <c r="J3991">
        <v>-0.91359952329231298</v>
      </c>
      <c r="K3991">
        <v>46.705342507440797</v>
      </c>
      <c r="M3991">
        <v>47.823414263709203</v>
      </c>
      <c r="N3991">
        <v>1.8826929806144499</v>
      </c>
      <c r="O3991">
        <v>40.412325426734597</v>
      </c>
      <c r="P3991">
        <v>94.272179155900005</v>
      </c>
    </row>
    <row r="3992" spans="1:17" hidden="1" x14ac:dyDescent="0.3">
      <c r="A3992" t="s">
        <v>8144</v>
      </c>
      <c r="B3992" t="s">
        <v>8145</v>
      </c>
      <c r="C3992" t="str">
        <f>IFERROR(VLOOKUP(Table1[[#This Row],[Ticker]],[1]!Table1[[Symbol]:[Industry]],2,FALSE),"-")</f>
        <v>-</v>
      </c>
      <c r="D3992" t="s">
        <v>324</v>
      </c>
      <c r="E3992">
        <v>19.7527896</v>
      </c>
      <c r="F3992">
        <v>42.28</v>
      </c>
      <c r="G3992">
        <v>6.0413386322256697</v>
      </c>
      <c r="H3992">
        <v>-6.8257810319846497</v>
      </c>
      <c r="I3992">
        <v>-0.84818800334836497</v>
      </c>
      <c r="J3992">
        <v>3.6672129226886598</v>
      </c>
      <c r="K3992">
        <v>41.924716399672398</v>
      </c>
      <c r="L3992">
        <v>39.224947031473803</v>
      </c>
      <c r="M3992">
        <v>39.339066382866498</v>
      </c>
      <c r="N3992">
        <v>0.83382249136233599</v>
      </c>
      <c r="O3992">
        <v>8.7984862819299803</v>
      </c>
      <c r="P3992">
        <v>40.745672436751001</v>
      </c>
      <c r="Q3992">
        <v>0.12808613097417701</v>
      </c>
    </row>
    <row r="3993" spans="1:17" hidden="1" x14ac:dyDescent="0.3">
      <c r="A3993" t="s">
        <v>8146</v>
      </c>
      <c r="B3993" t="s">
        <v>8147</v>
      </c>
      <c r="C3993" t="str">
        <f>IFERROR(VLOOKUP(Table1[[#This Row],[Ticker]],[1]!Table1[[Symbol]:[Industry]],2,FALSE),"-")</f>
        <v>-</v>
      </c>
      <c r="D3993" t="s">
        <v>705</v>
      </c>
      <c r="E3993">
        <v>19.692535094</v>
      </c>
      <c r="F3993">
        <v>59.82</v>
      </c>
      <c r="G3993">
        <v>-15.606327334855999</v>
      </c>
      <c r="H3993">
        <v>-3.1969440406544898</v>
      </c>
      <c r="I3993">
        <v>-10.0380188287248</v>
      </c>
      <c r="J3993">
        <v>-1.5034157366668901</v>
      </c>
      <c r="K3993">
        <v>58.252797360960599</v>
      </c>
      <c r="L3993">
        <v>55.972454848364301</v>
      </c>
      <c r="M3993">
        <v>43.249617568739502</v>
      </c>
      <c r="N3993">
        <v>0.86729196229205796</v>
      </c>
      <c r="O3993">
        <v>13.590772316950799</v>
      </c>
      <c r="P3993">
        <v>15.1181587252713</v>
      </c>
    </row>
    <row r="3994" spans="1:17" hidden="1" x14ac:dyDescent="0.3">
      <c r="A3994" t="s">
        <v>8148</v>
      </c>
      <c r="B3994" t="s">
        <v>8149</v>
      </c>
      <c r="C3994" t="str">
        <f>IFERROR(VLOOKUP(Table1[[#This Row],[Ticker]],[1]!Table1[[Symbol]:[Industry]],2,FALSE),"-")</f>
        <v>-</v>
      </c>
      <c r="D3994" t="s">
        <v>613</v>
      </c>
      <c r="E3994">
        <v>19.687750000000001</v>
      </c>
      <c r="F3994">
        <v>12.66</v>
      </c>
      <c r="G3994">
        <v>84.935816465731506</v>
      </c>
      <c r="H3994">
        <v>-15.116344831023</v>
      </c>
      <c r="I3994">
        <v>62.235059830668902</v>
      </c>
      <c r="J3994">
        <v>-10.074321133806</v>
      </c>
      <c r="K3994">
        <v>11.952602863203101</v>
      </c>
      <c r="L3994">
        <v>8.6975462894834195</v>
      </c>
      <c r="M3994">
        <v>24.676071624539599</v>
      </c>
      <c r="N3994">
        <v>0.12123087994447999</v>
      </c>
      <c r="O3994">
        <v>34.6761453396524</v>
      </c>
      <c r="P3994">
        <v>179.47019867549599</v>
      </c>
      <c r="Q3994">
        <v>0.12365241320916399</v>
      </c>
    </row>
    <row r="3995" spans="1:17" hidden="1" x14ac:dyDescent="0.3">
      <c r="A3995" t="s">
        <v>8150</v>
      </c>
      <c r="B3995" t="s">
        <v>8151</v>
      </c>
      <c r="C3995" t="str">
        <f>IFERROR(VLOOKUP(Table1[[#This Row],[Ticker]],[1]!Table1[[Symbol]:[Industry]],2,FALSE),"-")</f>
        <v>-</v>
      </c>
      <c r="D3995" t="s">
        <v>480</v>
      </c>
      <c r="E3995">
        <v>19.667999999999999</v>
      </c>
      <c r="F3995">
        <v>2.63</v>
      </c>
      <c r="G3995">
        <v>-5.6217778025731304</v>
      </c>
      <c r="H3995">
        <v>3.3923392634351202</v>
      </c>
      <c r="I3995">
        <v>0.962538947006228</v>
      </c>
      <c r="J3995">
        <v>-7.52260445417906</v>
      </c>
      <c r="K3995">
        <v>2.44911911450416</v>
      </c>
      <c r="L3995">
        <v>2.3917449921018901</v>
      </c>
      <c r="M3995">
        <v>57.417976004106997</v>
      </c>
      <c r="N3995">
        <v>3.0416126584318199</v>
      </c>
      <c r="O3995">
        <v>18.631178707224301</v>
      </c>
      <c r="P3995">
        <v>42.934782608695599</v>
      </c>
      <c r="Q3995">
        <v>5.8530011407336997E-2</v>
      </c>
    </row>
    <row r="3996" spans="1:17" hidden="1" x14ac:dyDescent="0.3">
      <c r="A3996" t="s">
        <v>8152</v>
      </c>
      <c r="B3996" t="s">
        <v>8153</v>
      </c>
      <c r="C3996" t="str">
        <f>IFERROR(VLOOKUP(Table1[[#This Row],[Ticker]],[1]!Table1[[Symbol]:[Industry]],2,FALSE),"-")</f>
        <v>-</v>
      </c>
      <c r="D3996" t="s">
        <v>278</v>
      </c>
      <c r="E3996">
        <v>19.6454412</v>
      </c>
      <c r="F3996">
        <v>16.059999999999999</v>
      </c>
      <c r="G3996">
        <v>-6.7182756915868698</v>
      </c>
      <c r="H3996">
        <v>-12.483074237463599</v>
      </c>
      <c r="I3996">
        <v>-13.6779755058721</v>
      </c>
      <c r="J3996">
        <v>-8.8036773312766794</v>
      </c>
      <c r="K3996">
        <v>16.1680536309586</v>
      </c>
      <c r="L3996">
        <v>16.593901069902302</v>
      </c>
      <c r="M3996">
        <v>40.832062230676797</v>
      </c>
      <c r="N3996">
        <v>1.24847698259936</v>
      </c>
      <c r="O3996">
        <v>51.618929016189298</v>
      </c>
      <c r="P3996">
        <v>26.956521739130402</v>
      </c>
      <c r="Q3996">
        <v>8.0436018052276001E-2</v>
      </c>
    </row>
    <row r="3997" spans="1:17" hidden="1" x14ac:dyDescent="0.3">
      <c r="A3997" t="s">
        <v>8154</v>
      </c>
      <c r="B3997" t="s">
        <v>8155</v>
      </c>
      <c r="C3997" t="str">
        <f>IFERROR(VLOOKUP(Table1[[#This Row],[Ticker]],[1]!Table1[[Symbol]:[Industry]],2,FALSE),"-")</f>
        <v>-</v>
      </c>
      <c r="E3997">
        <v>19.609692500000001</v>
      </c>
      <c r="F3997">
        <v>38.75</v>
      </c>
      <c r="G3997">
        <v>25.4179432383232</v>
      </c>
      <c r="H3997">
        <v>-13.6389989988384</v>
      </c>
      <c r="I3997">
        <v>31.9838312392435</v>
      </c>
      <c r="J3997">
        <v>-7.12077957262089</v>
      </c>
      <c r="K3997">
        <v>39.152581103800301</v>
      </c>
      <c r="L3997">
        <v>33.388469377811298</v>
      </c>
      <c r="M3997">
        <v>43.059249376648197</v>
      </c>
      <c r="N3997">
        <v>1.28844795733782</v>
      </c>
      <c r="O3997">
        <v>23.070967741935402</v>
      </c>
      <c r="P3997">
        <v>83.649289099526001</v>
      </c>
      <c r="Q3997">
        <v>4.744372676343E-3</v>
      </c>
    </row>
    <row r="3998" spans="1:17" hidden="1" x14ac:dyDescent="0.3">
      <c r="A3998" t="s">
        <v>8156</v>
      </c>
      <c r="B3998" t="s">
        <v>8157</v>
      </c>
      <c r="C3998" t="str">
        <f>IFERROR(VLOOKUP(Table1[[#This Row],[Ticker]],[1]!Table1[[Symbol]:[Industry]],2,FALSE),"-")</f>
        <v>-</v>
      </c>
      <c r="D3998" t="s">
        <v>613</v>
      </c>
      <c r="E3998">
        <v>19.609200000000001</v>
      </c>
      <c r="F3998">
        <v>12.32</v>
      </c>
      <c r="G3998">
        <v>67.693491403107004</v>
      </c>
      <c r="H3998">
        <v>-3.52590189791123</v>
      </c>
      <c r="I3998">
        <v>-25.6928390990807</v>
      </c>
      <c r="J3998">
        <v>-4.5131336208691</v>
      </c>
      <c r="K3998">
        <v>12.0067780749959</v>
      </c>
      <c r="L3998">
        <v>11.4740172003127</v>
      </c>
      <c r="M3998">
        <v>58.259559116460302</v>
      </c>
      <c r="N3998">
        <v>0.55464806791139099</v>
      </c>
      <c r="O3998">
        <v>76.6233766233766</v>
      </c>
      <c r="P3998">
        <v>93.406593406593402</v>
      </c>
      <c r="Q3998">
        <v>0.22344976611334699</v>
      </c>
    </row>
    <row r="3999" spans="1:17" hidden="1" x14ac:dyDescent="0.3">
      <c r="A3999" t="s">
        <v>8158</v>
      </c>
      <c r="B3999" t="s">
        <v>8159</v>
      </c>
      <c r="C3999" t="str">
        <f>IFERROR(VLOOKUP(Table1[[#This Row],[Ticker]],[1]!Table1[[Symbol]:[Industry]],2,FALSE),"-")</f>
        <v>-</v>
      </c>
      <c r="E3999">
        <v>19.5871</v>
      </c>
      <c r="F3999">
        <v>8.5</v>
      </c>
      <c r="G3999">
        <v>-50.224647296559198</v>
      </c>
      <c r="H3999">
        <v>-12.1526575453018</v>
      </c>
      <c r="I3999">
        <v>-48.221727363741898</v>
      </c>
      <c r="J3999">
        <v>-6.4866332311574801</v>
      </c>
      <c r="K3999">
        <v>8.6061299226951196</v>
      </c>
      <c r="L3999">
        <v>9.2773787525297795</v>
      </c>
      <c r="M3999">
        <v>43.861978629375301</v>
      </c>
      <c r="N3999">
        <v>0.66251005631536597</v>
      </c>
      <c r="O3999">
        <v>64.117647058823493</v>
      </c>
      <c r="P3999">
        <v>14.247311827956899</v>
      </c>
    </row>
    <row r="4000" spans="1:17" hidden="1" x14ac:dyDescent="0.3">
      <c r="A4000" t="s">
        <v>8160</v>
      </c>
      <c r="B4000" t="s">
        <v>8161</v>
      </c>
      <c r="C4000" t="str">
        <f>IFERROR(VLOOKUP(Table1[[#This Row],[Ticker]],[1]!Table1[[Symbol]:[Industry]],2,FALSE),"-")</f>
        <v>-</v>
      </c>
      <c r="E4000">
        <v>19.572833500000002</v>
      </c>
      <c r="F4000">
        <v>8.1199999999999992</v>
      </c>
      <c r="G4000">
        <v>-83.152875272744694</v>
      </c>
      <c r="H4000">
        <v>-8.9956226259634704</v>
      </c>
      <c r="I4000">
        <v>-20.536209684853102</v>
      </c>
      <c r="J4000">
        <v>-0.990373879536528</v>
      </c>
      <c r="K4000">
        <v>8.7040020016340396</v>
      </c>
      <c r="L4000">
        <v>10.885105026974699</v>
      </c>
      <c r="M4000">
        <v>46.630383803501097</v>
      </c>
      <c r="N4000">
        <v>0.26386421351641598</v>
      </c>
      <c r="O4000">
        <v>196.99008952441301</v>
      </c>
      <c r="P4000">
        <v>8.1225033288947905</v>
      </c>
    </row>
    <row r="4001" spans="1:17" hidden="1" x14ac:dyDescent="0.3">
      <c r="A4001" t="s">
        <v>8162</v>
      </c>
      <c r="B4001" t="s">
        <v>8163</v>
      </c>
      <c r="C4001" t="str">
        <f>IFERROR(VLOOKUP(Table1[[#This Row],[Ticker]],[1]!Table1[[Symbol]:[Industry]],2,FALSE),"-")</f>
        <v>-</v>
      </c>
      <c r="D4001" t="s">
        <v>535</v>
      </c>
      <c r="E4001">
        <v>19.543500000000002</v>
      </c>
      <c r="F4001">
        <v>127.7</v>
      </c>
      <c r="G4001">
        <v>243.36204250518401</v>
      </c>
      <c r="H4001">
        <v>37.6665916610892</v>
      </c>
      <c r="I4001">
        <v>95.081849912108197</v>
      </c>
      <c r="J4001">
        <v>-10.232862785784601</v>
      </c>
      <c r="K4001">
        <v>92.053460202210701</v>
      </c>
      <c r="L4001">
        <v>63.991950799646503</v>
      </c>
      <c r="M4001">
        <v>67.698313044117796</v>
      </c>
      <c r="N4001">
        <v>2.3230870651723898</v>
      </c>
      <c r="O4001">
        <v>10.595144870790801</v>
      </c>
      <c r="P4001">
        <v>288.50015211439</v>
      </c>
      <c r="Q4001">
        <v>0.104713012645964</v>
      </c>
    </row>
    <row r="4002" spans="1:17" hidden="1" x14ac:dyDescent="0.3">
      <c r="A4002" t="s">
        <v>8164</v>
      </c>
      <c r="B4002" t="s">
        <v>8165</v>
      </c>
      <c r="C4002" t="str">
        <f>IFERROR(VLOOKUP(Table1[[#This Row],[Ticker]],[1]!Table1[[Symbol]:[Industry]],2,FALSE),"-")</f>
        <v>-</v>
      </c>
      <c r="D4002" t="s">
        <v>49</v>
      </c>
      <c r="E4002">
        <v>19.503426472999902</v>
      </c>
      <c r="F4002">
        <v>7.69</v>
      </c>
      <c r="G4002">
        <v>134.96486409820801</v>
      </c>
      <c r="H4002">
        <v>-13.692115604246</v>
      </c>
      <c r="I4002">
        <v>42.8476453299849</v>
      </c>
      <c r="J4002">
        <v>2.2276524831282201</v>
      </c>
      <c r="K4002">
        <v>7.9495654217383702</v>
      </c>
      <c r="L4002">
        <v>7.0802975690771603</v>
      </c>
      <c r="M4002">
        <v>42.773339204251997</v>
      </c>
      <c r="N4002">
        <v>0.86587715636687501</v>
      </c>
      <c r="O4002">
        <v>52.1456436931079</v>
      </c>
      <c r="Q4002">
        <v>9.6754065730075001E-2</v>
      </c>
    </row>
    <row r="4003" spans="1:17" hidden="1" x14ac:dyDescent="0.3">
      <c r="A4003" t="s">
        <v>8166</v>
      </c>
      <c r="B4003" t="s">
        <v>8167</v>
      </c>
      <c r="C4003" t="str">
        <f>IFERROR(VLOOKUP(Table1[[#This Row],[Ticker]],[1]!Table1[[Symbol]:[Industry]],2,FALSE),"-")</f>
        <v>-</v>
      </c>
      <c r="D4003" t="s">
        <v>1258</v>
      </c>
      <c r="E4003">
        <v>19.49219875</v>
      </c>
      <c r="F4003">
        <v>14.75</v>
      </c>
      <c r="G4003">
        <v>37.8123968878661</v>
      </c>
      <c r="H4003">
        <v>-3.19467234597025</v>
      </c>
      <c r="I4003">
        <v>44.147540177513797</v>
      </c>
      <c r="J4003">
        <v>-2.4866332311574801</v>
      </c>
      <c r="K4003">
        <v>13.9520000663611</v>
      </c>
      <c r="L4003">
        <v>11.4102595907554</v>
      </c>
      <c r="M4003">
        <v>53.344893258886202</v>
      </c>
      <c r="N4003">
        <v>0.116338207247298</v>
      </c>
      <c r="O4003">
        <v>8.4745762711864394</v>
      </c>
      <c r="P4003">
        <v>197.379032258064</v>
      </c>
    </row>
    <row r="4004" spans="1:17" hidden="1" x14ac:dyDescent="0.3">
      <c r="A4004" t="s">
        <v>8168</v>
      </c>
      <c r="B4004" t="s">
        <v>8169</v>
      </c>
      <c r="C4004" t="str">
        <f>IFERROR(VLOOKUP(Table1[[#This Row],[Ticker]],[1]!Table1[[Symbol]:[Industry]],2,FALSE),"-")</f>
        <v>-</v>
      </c>
      <c r="D4004" t="s">
        <v>184</v>
      </c>
      <c r="E4004">
        <v>19.434564999999999</v>
      </c>
      <c r="F4004">
        <v>40.39</v>
      </c>
      <c r="G4004">
        <v>-11.938454116162401</v>
      </c>
      <c r="H4004">
        <v>11.572314846305201</v>
      </c>
      <c r="I4004">
        <v>-11.2239596082866</v>
      </c>
      <c r="J4004">
        <v>-0.34029176774284797</v>
      </c>
      <c r="K4004">
        <v>39.838148179458898</v>
      </c>
      <c r="L4004">
        <v>40.610823805264502</v>
      </c>
      <c r="M4004">
        <v>49.6965939047438</v>
      </c>
      <c r="N4004">
        <v>0.68332320721374795</v>
      </c>
      <c r="O4004">
        <v>33.671700916068303</v>
      </c>
      <c r="P4004">
        <v>19.1445427728613</v>
      </c>
      <c r="Q4004">
        <v>6.0493884523619E-2</v>
      </c>
    </row>
    <row r="4005" spans="1:17" hidden="1" x14ac:dyDescent="0.3">
      <c r="A4005" t="s">
        <v>8170</v>
      </c>
      <c r="B4005" t="s">
        <v>8171</v>
      </c>
      <c r="C4005" t="str">
        <f>IFERROR(VLOOKUP(Table1[[#This Row],[Ticker]],[1]!Table1[[Symbol]:[Industry]],2,FALSE),"-")</f>
        <v>-</v>
      </c>
      <c r="D4005" t="s">
        <v>1219</v>
      </c>
      <c r="E4005">
        <v>19.424843750000001</v>
      </c>
      <c r="F4005">
        <v>85.15</v>
      </c>
      <c r="G4005">
        <v>-5.5931859894901201</v>
      </c>
      <c r="H4005">
        <v>-1.87035303188851</v>
      </c>
      <c r="I4005">
        <v>-12.2495918825592</v>
      </c>
      <c r="J4005">
        <v>1.0670674632677399</v>
      </c>
      <c r="K4005">
        <v>87.130260937810405</v>
      </c>
      <c r="M4005">
        <v>46.234414810174101</v>
      </c>
      <c r="N4005">
        <v>1</v>
      </c>
    </row>
    <row r="4006" spans="1:17" hidden="1" x14ac:dyDescent="0.3">
      <c r="A4006" t="s">
        <v>8172</v>
      </c>
      <c r="B4006" t="s">
        <v>8173</v>
      </c>
      <c r="C4006" t="str">
        <f>IFERROR(VLOOKUP(Table1[[#This Row],[Ticker]],[1]!Table1[[Symbol]:[Industry]],2,FALSE),"-")</f>
        <v>-</v>
      </c>
      <c r="D4006" t="s">
        <v>132</v>
      </c>
      <c r="E4006">
        <v>19.399999999999999</v>
      </c>
      <c r="F4006">
        <v>51.97</v>
      </c>
      <c r="G4006">
        <v>20.3110620875504</v>
      </c>
      <c r="H4006">
        <v>-13.6716853674956</v>
      </c>
      <c r="I4006">
        <v>29.507104789444401</v>
      </c>
      <c r="J4006">
        <v>-2.4866332311574801</v>
      </c>
      <c r="K4006">
        <v>44.529229946298699</v>
      </c>
      <c r="L4006">
        <v>38.1222563540652</v>
      </c>
      <c r="M4006">
        <v>65.111069872536603</v>
      </c>
      <c r="N4006">
        <v>1.22123266078184</v>
      </c>
      <c r="O4006">
        <v>3.0402155089474601</v>
      </c>
      <c r="P4006">
        <v>56.300751879699199</v>
      </c>
      <c r="Q4006">
        <v>0.15409283570291701</v>
      </c>
    </row>
    <row r="4007" spans="1:17" hidden="1" x14ac:dyDescent="0.3">
      <c r="A4007" t="s">
        <v>8174</v>
      </c>
      <c r="B4007" t="s">
        <v>8175</v>
      </c>
      <c r="C4007" t="str">
        <f>IFERROR(VLOOKUP(Table1[[#This Row],[Ticker]],[1]!Table1[[Symbol]:[Industry]],2,FALSE),"-")</f>
        <v>-</v>
      </c>
      <c r="D4007" t="s">
        <v>662</v>
      </c>
      <c r="E4007">
        <v>19.378769465000001</v>
      </c>
      <c r="F4007">
        <v>3.57</v>
      </c>
      <c r="G4007">
        <v>-83.296040392111905</v>
      </c>
      <c r="H4007">
        <v>-13.1046571894141</v>
      </c>
      <c r="I4007">
        <v>-10.952354670015</v>
      </c>
      <c r="J4007">
        <v>-3.3176581619054</v>
      </c>
      <c r="K4007">
        <v>3.7108116292074098</v>
      </c>
      <c r="L4007">
        <v>5.2022329732504202</v>
      </c>
      <c r="M4007">
        <v>33.397820130186503</v>
      </c>
      <c r="N4007">
        <v>0.62401122656673502</v>
      </c>
      <c r="O4007">
        <v>136.41456582633</v>
      </c>
      <c r="P4007">
        <v>27.5</v>
      </c>
      <c r="Q4007">
        <v>-0.14075677962597999</v>
      </c>
    </row>
    <row r="4008" spans="1:17" hidden="1" x14ac:dyDescent="0.3">
      <c r="A4008" t="s">
        <v>8176</v>
      </c>
      <c r="B4008" t="s">
        <v>8177</v>
      </c>
      <c r="C4008" t="str">
        <f>IFERROR(VLOOKUP(Table1[[#This Row],[Ticker]],[1]!Table1[[Symbol]:[Industry]],2,FALSE),"-")</f>
        <v>-</v>
      </c>
      <c r="D4008" t="s">
        <v>302</v>
      </c>
      <c r="E4008">
        <v>19.33521945</v>
      </c>
      <c r="F4008">
        <v>48.48</v>
      </c>
      <c r="G4008">
        <v>-5.0560586983594504</v>
      </c>
      <c r="H4008">
        <v>-1.4796764884723299</v>
      </c>
      <c r="I4008">
        <v>6.0078383336037602</v>
      </c>
      <c r="J4008">
        <v>17.047218045202101</v>
      </c>
      <c r="K4008">
        <v>48.746508887199198</v>
      </c>
      <c r="L4008">
        <v>45.862788306364898</v>
      </c>
      <c r="M4008">
        <v>84.540567517777802</v>
      </c>
      <c r="N4008">
        <v>3.75454545454545</v>
      </c>
      <c r="O4008">
        <v>22.174092409240899</v>
      </c>
      <c r="P4008">
        <v>95.090543259557293</v>
      </c>
    </row>
    <row r="4009" spans="1:17" hidden="1" x14ac:dyDescent="0.3">
      <c r="A4009" t="s">
        <v>8178</v>
      </c>
      <c r="B4009" t="s">
        <v>8179</v>
      </c>
      <c r="C4009" t="str">
        <f>IFERROR(VLOOKUP(Table1[[#This Row],[Ticker]],[1]!Table1[[Symbol]:[Industry]],2,FALSE),"-")</f>
        <v>-</v>
      </c>
      <c r="E4009">
        <v>19.303847999999999</v>
      </c>
      <c r="F4009">
        <v>32.729999999999997</v>
      </c>
      <c r="G4009">
        <v>46.550055891250402</v>
      </c>
      <c r="H4009">
        <v>-3.76681141580104</v>
      </c>
      <c r="I4009">
        <v>62.222248504588102</v>
      </c>
      <c r="J4009">
        <v>-5.3401923405961798</v>
      </c>
      <c r="K4009">
        <v>29.6918735812297</v>
      </c>
      <c r="L4009">
        <v>24.999371702266</v>
      </c>
      <c r="M4009">
        <v>51.779720231670403</v>
      </c>
      <c r="N4009">
        <v>0.71652103724360505</v>
      </c>
      <c r="O4009">
        <v>6.9355331500152904</v>
      </c>
      <c r="P4009">
        <v>103.92523364485901</v>
      </c>
      <c r="Q4009">
        <v>2.9038279398570999E-2</v>
      </c>
    </row>
    <row r="4010" spans="1:17" hidden="1" x14ac:dyDescent="0.3">
      <c r="A4010" t="s">
        <v>8180</v>
      </c>
      <c r="B4010" t="s">
        <v>8181</v>
      </c>
      <c r="C4010" t="str">
        <f>IFERROR(VLOOKUP(Table1[[#This Row],[Ticker]],[1]!Table1[[Symbol]:[Industry]],2,FALSE),"-")</f>
        <v>-</v>
      </c>
      <c r="D4010" t="s">
        <v>391</v>
      </c>
      <c r="E4010">
        <v>19.302</v>
      </c>
      <c r="F4010">
        <v>30.57</v>
      </c>
      <c r="G4010">
        <v>63.107157415908297</v>
      </c>
      <c r="H4010">
        <v>18.204673887191898</v>
      </c>
      <c r="I4010">
        <v>8.0433635082644397</v>
      </c>
      <c r="J4010">
        <v>-10.546078787030501</v>
      </c>
      <c r="K4010">
        <v>27.7410629759252</v>
      </c>
      <c r="L4010">
        <v>25.264987117288499</v>
      </c>
      <c r="M4010">
        <v>65.574488944682997</v>
      </c>
      <c r="N4010">
        <v>1.4189682683990701</v>
      </c>
      <c r="O4010">
        <v>36.866208701341101</v>
      </c>
      <c r="P4010">
        <v>99.803921568627402</v>
      </c>
      <c r="Q4010">
        <v>0.11276244691807601</v>
      </c>
    </row>
    <row r="4011" spans="1:17" hidden="1" x14ac:dyDescent="0.3">
      <c r="A4011" t="s">
        <v>8182</v>
      </c>
      <c r="B4011" t="s">
        <v>8183</v>
      </c>
      <c r="C4011" t="str">
        <f>IFERROR(VLOOKUP(Table1[[#This Row],[Ticker]],[1]!Table1[[Symbol]:[Industry]],2,FALSE),"-")</f>
        <v>-</v>
      </c>
      <c r="D4011" t="s">
        <v>613</v>
      </c>
      <c r="E4011">
        <v>19.279</v>
      </c>
      <c r="F4011">
        <v>29.66</v>
      </c>
      <c r="G4011">
        <v>0.39234017338437199</v>
      </c>
      <c r="H4011">
        <v>-0.77294775381300096</v>
      </c>
      <c r="I4011">
        <v>7.2149760072757898</v>
      </c>
      <c r="J4011">
        <v>-10.1428832311574</v>
      </c>
      <c r="K4011">
        <v>29.136330776884801</v>
      </c>
      <c r="L4011">
        <v>27.488159970280101</v>
      </c>
      <c r="M4011">
        <v>46.517791351220403</v>
      </c>
      <c r="N4011">
        <v>0.39397529473169601</v>
      </c>
      <c r="O4011">
        <v>21.3755900202292</v>
      </c>
      <c r="P4011">
        <v>32.944867772299403</v>
      </c>
      <c r="Q4011">
        <v>0.15654147352254699</v>
      </c>
    </row>
    <row r="4012" spans="1:17" hidden="1" x14ac:dyDescent="0.3">
      <c r="A4012" t="s">
        <v>8184</v>
      </c>
      <c r="B4012" t="s">
        <v>8185</v>
      </c>
      <c r="C4012" t="str">
        <f>IFERROR(VLOOKUP(Table1[[#This Row],[Ticker]],[1]!Table1[[Symbol]:[Industry]],2,FALSE),"-")</f>
        <v>-</v>
      </c>
      <c r="E4012">
        <v>19.242833024999999</v>
      </c>
      <c r="F4012">
        <v>144.35</v>
      </c>
      <c r="G4012">
        <v>-18.7871760775604</v>
      </c>
      <c r="H4012">
        <v>16.087825922328001</v>
      </c>
      <c r="I4012">
        <v>5.8356712199525997</v>
      </c>
      <c r="J4012">
        <v>-2.9833219728793399</v>
      </c>
      <c r="K4012">
        <v>136.14210878161899</v>
      </c>
      <c r="L4012">
        <v>122.788730521817</v>
      </c>
      <c r="M4012">
        <v>56.676852013072299</v>
      </c>
      <c r="N4012">
        <v>0.96753868712797397</v>
      </c>
      <c r="O4012">
        <v>16.314513335642499</v>
      </c>
      <c r="P4012">
        <v>66.878612716763001</v>
      </c>
      <c r="Q4012">
        <v>0.21785237224937501</v>
      </c>
    </row>
    <row r="4013" spans="1:17" hidden="1" x14ac:dyDescent="0.3">
      <c r="A4013" t="s">
        <v>8186</v>
      </c>
      <c r="B4013" t="s">
        <v>8187</v>
      </c>
      <c r="C4013" t="str">
        <f>IFERROR(VLOOKUP(Table1[[#This Row],[Ticker]],[1]!Table1[[Symbol]:[Industry]],2,FALSE),"-")</f>
        <v>-</v>
      </c>
      <c r="D4013" t="s">
        <v>705</v>
      </c>
      <c r="E4013">
        <v>19.229981756999901</v>
      </c>
      <c r="F4013">
        <v>27.69</v>
      </c>
      <c r="G4013">
        <v>5.93849247533322</v>
      </c>
      <c r="H4013">
        <v>-4.8341068682191599</v>
      </c>
      <c r="I4013">
        <v>3.8867296033757999</v>
      </c>
      <c r="J4013">
        <v>9.0878909298250404E-2</v>
      </c>
      <c r="K4013">
        <v>26.3870001972811</v>
      </c>
      <c r="L4013">
        <v>24.3666282174418</v>
      </c>
      <c r="M4013">
        <v>53.416699079583402</v>
      </c>
      <c r="N4013">
        <v>1.17278728487308</v>
      </c>
      <c r="O4013">
        <v>10.0397255326832</v>
      </c>
      <c r="P4013">
        <v>36.842105263157897</v>
      </c>
      <c r="Q4013">
        <v>2.8878510423630001E-3</v>
      </c>
    </row>
    <row r="4014" spans="1:17" hidden="1" x14ac:dyDescent="0.3">
      <c r="A4014" t="s">
        <v>8188</v>
      </c>
      <c r="B4014" t="s">
        <v>8189</v>
      </c>
      <c r="C4014" t="str">
        <f>IFERROR(VLOOKUP(Table1[[#This Row],[Ticker]],[1]!Table1[[Symbol]:[Industry]],2,FALSE),"-")</f>
        <v>-</v>
      </c>
      <c r="D4014" t="s">
        <v>375</v>
      </c>
      <c r="E4014">
        <v>19.223099999999999</v>
      </c>
      <c r="F4014">
        <v>28.2</v>
      </c>
      <c r="G4014">
        <v>-16.368394752613899</v>
      </c>
      <c r="H4014">
        <v>6.8096392378181703</v>
      </c>
      <c r="I4014">
        <v>3.6817916714483601</v>
      </c>
      <c r="J4014">
        <v>-3.7605185814759698</v>
      </c>
      <c r="K4014">
        <v>28.4414930599761</v>
      </c>
      <c r="L4014">
        <v>28.207051598703099</v>
      </c>
      <c r="M4014">
        <v>52.425085426863902</v>
      </c>
      <c r="N4014">
        <v>1.13283112881766</v>
      </c>
      <c r="O4014">
        <v>46.985815602836901</v>
      </c>
      <c r="P4014">
        <v>34.285714285714199</v>
      </c>
      <c r="Q4014">
        <v>-1.6738629494528E-2</v>
      </c>
    </row>
    <row r="4015" spans="1:17" hidden="1" x14ac:dyDescent="0.3">
      <c r="A4015" t="s">
        <v>8190</v>
      </c>
      <c r="B4015" t="s">
        <v>8191</v>
      </c>
      <c r="C4015" t="str">
        <f>IFERROR(VLOOKUP(Table1[[#This Row],[Ticker]],[1]!Table1[[Symbol]:[Industry]],2,FALSE),"-")</f>
        <v>-</v>
      </c>
      <c r="E4015">
        <v>19.178125000000001</v>
      </c>
      <c r="F4015">
        <v>428.7</v>
      </c>
      <c r="G4015">
        <v>51.435658327092099</v>
      </c>
      <c r="H4015">
        <v>-25.193648877754601</v>
      </c>
      <c r="I4015">
        <v>-7.2764175478868598</v>
      </c>
      <c r="J4015">
        <v>-16.304433078369101</v>
      </c>
      <c r="K4015">
        <v>520.72549328919399</v>
      </c>
      <c r="L4015">
        <v>448.47401841309198</v>
      </c>
      <c r="M4015">
        <v>1.0674152057747199</v>
      </c>
      <c r="N4015">
        <v>1.399209486166</v>
      </c>
      <c r="O4015">
        <v>35.3277350128294</v>
      </c>
      <c r="P4015">
        <v>86.391304347826093</v>
      </c>
    </row>
    <row r="4016" spans="1:17" hidden="1" x14ac:dyDescent="0.3">
      <c r="A4016" t="s">
        <v>8192</v>
      </c>
      <c r="B4016" t="s">
        <v>8193</v>
      </c>
      <c r="C4016" t="str">
        <f>IFERROR(VLOOKUP(Table1[[#This Row],[Ticker]],[1]!Table1[[Symbol]:[Industry]],2,FALSE),"-")</f>
        <v>-</v>
      </c>
      <c r="D4016" t="s">
        <v>140</v>
      </c>
      <c r="E4016">
        <v>19.16684244</v>
      </c>
      <c r="F4016">
        <v>61.2</v>
      </c>
      <c r="G4016">
        <v>-20.195860624175999</v>
      </c>
      <c r="H4016">
        <v>32.054616064648002</v>
      </c>
      <c r="I4016">
        <v>80.297645329984903</v>
      </c>
      <c r="J4016">
        <v>6.9945832268031598</v>
      </c>
      <c r="K4016">
        <v>53.299668916357902</v>
      </c>
      <c r="L4016">
        <v>50.260078365821698</v>
      </c>
      <c r="M4016">
        <v>93.695318667123701</v>
      </c>
      <c r="N4016">
        <v>0.68778255896290597</v>
      </c>
      <c r="O4016">
        <v>38.8888888888888</v>
      </c>
      <c r="P4016">
        <v>101.31578947368401</v>
      </c>
    </row>
    <row r="4017" spans="1:17" hidden="1" x14ac:dyDescent="0.3">
      <c r="A4017" t="s">
        <v>8194</v>
      </c>
      <c r="B4017" t="s">
        <v>8195</v>
      </c>
      <c r="C4017" t="str">
        <f>IFERROR(VLOOKUP(Table1[[#This Row],[Ticker]],[1]!Table1[[Symbol]:[Industry]],2,FALSE),"-")</f>
        <v>-</v>
      </c>
      <c r="D4017" t="s">
        <v>109</v>
      </c>
      <c r="E4017">
        <v>19.122399999999999</v>
      </c>
      <c r="F4017">
        <v>21.25</v>
      </c>
      <c r="G4017">
        <v>28.160902341191299</v>
      </c>
      <c r="H4017">
        <v>-3.6393403540185498</v>
      </c>
      <c r="I4017">
        <v>-31.926694573324799</v>
      </c>
      <c r="J4017">
        <v>-4.6047044344022003</v>
      </c>
      <c r="K4017">
        <v>22.265138023804901</v>
      </c>
      <c r="L4017">
        <v>22.735269509982398</v>
      </c>
      <c r="M4017">
        <v>57.119366368083597</v>
      </c>
      <c r="N4017">
        <v>0.321563547840024</v>
      </c>
      <c r="O4017">
        <v>73.552941176470597</v>
      </c>
      <c r="P4017">
        <v>61.596958174904898</v>
      </c>
      <c r="Q4017">
        <v>3.0073106951955E-2</v>
      </c>
    </row>
    <row r="4018" spans="1:17" hidden="1" x14ac:dyDescent="0.3">
      <c r="A4018" t="s">
        <v>8196</v>
      </c>
      <c r="B4018" t="s">
        <v>8197</v>
      </c>
      <c r="C4018" t="str">
        <f>IFERROR(VLOOKUP(Table1[[#This Row],[Ticker]],[1]!Table1[[Symbol]:[Industry]],2,FALSE),"-")</f>
        <v>-</v>
      </c>
      <c r="D4018" t="s">
        <v>391</v>
      </c>
      <c r="E4018">
        <v>19.101783640891401</v>
      </c>
      <c r="F4018">
        <v>14.54</v>
      </c>
      <c r="G4018">
        <v>18.247294036117498</v>
      </c>
      <c r="H4018">
        <v>19.3783692091455</v>
      </c>
      <c r="I4018">
        <v>31.4570478765079</v>
      </c>
      <c r="J4018">
        <v>-2.4866332311574801</v>
      </c>
      <c r="K4018">
        <v>13.673807016455701</v>
      </c>
      <c r="L4018">
        <v>12.657343627402501</v>
      </c>
      <c r="M4018">
        <v>1.02374996603452</v>
      </c>
      <c r="N4018">
        <v>1.3181818181818099</v>
      </c>
      <c r="O4018">
        <v>17.950481430536399</v>
      </c>
      <c r="P4018">
        <v>100.275482093663</v>
      </c>
    </row>
    <row r="4019" spans="1:17" hidden="1" x14ac:dyDescent="0.3">
      <c r="A4019" t="s">
        <v>8198</v>
      </c>
      <c r="B4019" t="s">
        <v>8199</v>
      </c>
      <c r="C4019" t="str">
        <f>IFERROR(VLOOKUP(Table1[[#This Row],[Ticker]],[1]!Table1[[Symbol]:[Industry]],2,FALSE),"-")</f>
        <v>-</v>
      </c>
      <c r="D4019" t="s">
        <v>806</v>
      </c>
      <c r="E4019">
        <v>19.054285799999999</v>
      </c>
      <c r="F4019">
        <v>18.16</v>
      </c>
      <c r="G4019">
        <v>-6.3052072666442696</v>
      </c>
      <c r="H4019">
        <v>-3.4012451159233099</v>
      </c>
      <c r="I4019">
        <v>-5.3709593211778204</v>
      </c>
      <c r="J4019">
        <v>-4.2761069153680102</v>
      </c>
      <c r="K4019">
        <v>17.986702970938499</v>
      </c>
      <c r="L4019">
        <v>17.8695822199312</v>
      </c>
      <c r="M4019">
        <v>55.232905012897803</v>
      </c>
      <c r="N4019">
        <v>1.2619896605895899</v>
      </c>
      <c r="O4019">
        <v>26.651982378854601</v>
      </c>
      <c r="P4019">
        <v>37.056603773584897</v>
      </c>
      <c r="Q4019">
        <v>-1.1448489157199999E-4</v>
      </c>
    </row>
    <row r="4020" spans="1:17" hidden="1" x14ac:dyDescent="0.3">
      <c r="A4020" t="s">
        <v>8200</v>
      </c>
      <c r="B4020" t="s">
        <v>8201</v>
      </c>
      <c r="C4020" t="str">
        <f>IFERROR(VLOOKUP(Table1[[#This Row],[Ticker]],[1]!Table1[[Symbol]:[Industry]],2,FALSE),"-")</f>
        <v>-</v>
      </c>
      <c r="D4020" t="s">
        <v>1934</v>
      </c>
      <c r="E4020">
        <v>19.024395999999999</v>
      </c>
      <c r="F4020">
        <v>19.68</v>
      </c>
      <c r="G4020">
        <v>177.05612876574401</v>
      </c>
      <c r="H4020">
        <v>17.047843844419599</v>
      </c>
      <c r="I4020">
        <v>83.899130478499799</v>
      </c>
      <c r="J4020">
        <v>5.6366160685623896</v>
      </c>
      <c r="K4020">
        <v>15.556815979804</v>
      </c>
      <c r="L4020">
        <v>12.8990206977374</v>
      </c>
      <c r="M4020">
        <v>91.192295281835897</v>
      </c>
      <c r="N4020">
        <v>1.5491616816917999</v>
      </c>
      <c r="O4020">
        <v>2.0325203252032402</v>
      </c>
      <c r="P4020">
        <v>222.094926350245</v>
      </c>
      <c r="Q4020">
        <v>3.5069228983566E-2</v>
      </c>
    </row>
    <row r="4021" spans="1:17" hidden="1" x14ac:dyDescent="0.3">
      <c r="A4021" t="s">
        <v>8202</v>
      </c>
      <c r="B4021" t="s">
        <v>8203</v>
      </c>
      <c r="C4021" t="str">
        <f>IFERROR(VLOOKUP(Table1[[#This Row],[Ticker]],[1]!Table1[[Symbol]:[Industry]],2,FALSE),"-")</f>
        <v>-</v>
      </c>
      <c r="D4021" t="s">
        <v>381</v>
      </c>
      <c r="E4021">
        <v>19.015670700000001</v>
      </c>
      <c r="F4021">
        <v>39.479999999999997</v>
      </c>
      <c r="G4021">
        <v>25.377598340945301</v>
      </c>
      <c r="H4021">
        <v>-15.505411782589899</v>
      </c>
      <c r="I4021">
        <v>-20.609105242097399</v>
      </c>
      <c r="J4021">
        <v>-7.9470452440638999</v>
      </c>
      <c r="K4021">
        <v>39.598964861676698</v>
      </c>
      <c r="L4021">
        <v>39.124198983009101</v>
      </c>
      <c r="M4021">
        <v>41.846664789654199</v>
      </c>
      <c r="N4021">
        <v>0.50270497303793804</v>
      </c>
      <c r="O4021">
        <v>47.922998986828702</v>
      </c>
      <c r="P4021">
        <v>64.431486880466394</v>
      </c>
      <c r="Q4021">
        <v>8.2370334530233999E-2</v>
      </c>
    </row>
    <row r="4022" spans="1:17" hidden="1" x14ac:dyDescent="0.3">
      <c r="A4022" t="s">
        <v>8204</v>
      </c>
      <c r="B4022" t="s">
        <v>8205</v>
      </c>
      <c r="C4022" t="str">
        <f>IFERROR(VLOOKUP(Table1[[#This Row],[Ticker]],[1]!Table1[[Symbol]:[Industry]],2,FALSE),"-")</f>
        <v>-</v>
      </c>
      <c r="D4022" t="s">
        <v>126</v>
      </c>
      <c r="E4022">
        <v>19</v>
      </c>
      <c r="F4022">
        <v>2.0099999999999998</v>
      </c>
      <c r="G4022">
        <v>-14.110892058734899</v>
      </c>
      <c r="H4022">
        <v>-6.0578107724889598</v>
      </c>
      <c r="I4022">
        <v>-18.325626559415898</v>
      </c>
      <c r="J4022">
        <v>-5.3992545903807896</v>
      </c>
      <c r="K4022">
        <v>2.0061500697076902</v>
      </c>
      <c r="L4022">
        <v>2.1454568494482098</v>
      </c>
      <c r="M4022">
        <v>60.707464277073697</v>
      </c>
      <c r="N4022">
        <v>1.16988143188875</v>
      </c>
      <c r="O4022">
        <v>49.253731343283498</v>
      </c>
      <c r="P4022">
        <v>27.2151898734177</v>
      </c>
      <c r="Q4022">
        <v>1.4825639393109999E-2</v>
      </c>
    </row>
    <row r="4023" spans="1:17" hidden="1" x14ac:dyDescent="0.3">
      <c r="A4023" t="s">
        <v>8206</v>
      </c>
      <c r="B4023" t="s">
        <v>8207</v>
      </c>
      <c r="C4023" t="str">
        <f>IFERROR(VLOOKUP(Table1[[#This Row],[Ticker]],[1]!Table1[[Symbol]:[Industry]],2,FALSE),"-")</f>
        <v>-</v>
      </c>
      <c r="D4023" t="s">
        <v>5437</v>
      </c>
      <c r="E4023">
        <v>18.92268</v>
      </c>
      <c r="F4023">
        <v>37.67</v>
      </c>
      <c r="G4023">
        <v>-4.0006625850695601</v>
      </c>
      <c r="H4023">
        <v>-0.90453814649442199</v>
      </c>
      <c r="I4023">
        <v>-4.839678613677</v>
      </c>
      <c r="J4023">
        <v>-8.6388751498227592</v>
      </c>
      <c r="K4023">
        <v>35.843577717922699</v>
      </c>
      <c r="L4023">
        <v>34.1706252623596</v>
      </c>
      <c r="M4023">
        <v>46.801753459684001</v>
      </c>
      <c r="N4023">
        <v>0.49818447158567702</v>
      </c>
      <c r="O4023">
        <v>22.8032917440934</v>
      </c>
      <c r="P4023">
        <v>42.043740573152299</v>
      </c>
      <c r="Q4023">
        <v>1.8281723016104999E-2</v>
      </c>
    </row>
    <row r="4024" spans="1:17" hidden="1" x14ac:dyDescent="0.3">
      <c r="A4024" t="s">
        <v>8208</v>
      </c>
      <c r="B4024" t="s">
        <v>8209</v>
      </c>
      <c r="C4024" t="str">
        <f>IFERROR(VLOOKUP(Table1[[#This Row],[Ticker]],[1]!Table1[[Symbol]:[Industry]],2,FALSE),"-")</f>
        <v>-</v>
      </c>
      <c r="E4024">
        <v>18.918706799999999</v>
      </c>
      <c r="F4024">
        <v>66.11</v>
      </c>
      <c r="G4024">
        <v>52.962573672189301</v>
      </c>
      <c r="H4024">
        <v>40.575699002873002</v>
      </c>
      <c r="I4024">
        <v>51.799984079369501</v>
      </c>
      <c r="J4024">
        <v>13.245768900803499</v>
      </c>
      <c r="K4024">
        <v>47.277818097493899</v>
      </c>
      <c r="L4024">
        <v>42.950396030051699</v>
      </c>
      <c r="M4024">
        <v>99.999999999066006</v>
      </c>
      <c r="N4024">
        <v>4.1195782853971998</v>
      </c>
      <c r="O4024">
        <v>0</v>
      </c>
      <c r="P4024">
        <v>79.402985074626798</v>
      </c>
    </row>
    <row r="4025" spans="1:17" hidden="1" x14ac:dyDescent="0.3">
      <c r="A4025" t="s">
        <v>8210</v>
      </c>
      <c r="B4025" t="s">
        <v>8211</v>
      </c>
      <c r="C4025" t="str">
        <f>IFERROR(VLOOKUP(Table1[[#This Row],[Ticker]],[1]!Table1[[Symbol]:[Industry]],2,FALSE),"-")</f>
        <v>-</v>
      </c>
      <c r="E4025">
        <v>18.867807989999999</v>
      </c>
      <c r="F4025">
        <v>24.36</v>
      </c>
      <c r="G4025">
        <v>-38.087202722910803</v>
      </c>
      <c r="H4025">
        <v>-10.783714150903499</v>
      </c>
      <c r="I4025">
        <v>-2.4445595697923199</v>
      </c>
      <c r="J4025">
        <v>-4.2366332311574899</v>
      </c>
      <c r="K4025">
        <v>24.222170586275499</v>
      </c>
      <c r="L4025">
        <v>24.690263943785101</v>
      </c>
      <c r="M4025">
        <v>45.293333683858201</v>
      </c>
      <c r="N4025">
        <v>0.340354160238097</v>
      </c>
      <c r="O4025">
        <v>45.607553366174002</v>
      </c>
      <c r="P4025">
        <v>21.194029850746201</v>
      </c>
      <c r="Q4025">
        <v>-3.4917702508171999E-2</v>
      </c>
    </row>
    <row r="4026" spans="1:17" hidden="1" x14ac:dyDescent="0.3">
      <c r="A4026" t="s">
        <v>8212</v>
      </c>
      <c r="B4026" t="s">
        <v>8213</v>
      </c>
      <c r="C4026" t="str">
        <f>IFERROR(VLOOKUP(Table1[[#This Row],[Ticker]],[1]!Table1[[Symbol]:[Industry]],2,FALSE),"-")</f>
        <v>-</v>
      </c>
      <c r="E4026">
        <v>18.86499186</v>
      </c>
      <c r="F4026">
        <v>64.25</v>
      </c>
      <c r="G4026">
        <v>-90.315603243087494</v>
      </c>
      <c r="H4026">
        <v>-13.5821481932888</v>
      </c>
      <c r="I4026">
        <v>-75.554855909616094</v>
      </c>
      <c r="J4026">
        <v>-6.0326272964393803</v>
      </c>
      <c r="K4026">
        <v>70.141093793296804</v>
      </c>
      <c r="M4026">
        <v>39.4244952784601</v>
      </c>
      <c r="N4026">
        <v>0.35525568181818101</v>
      </c>
      <c r="O4026">
        <v>210.50583657587501</v>
      </c>
      <c r="P4026">
        <v>16.818181818181799</v>
      </c>
    </row>
    <row r="4027" spans="1:17" hidden="1" x14ac:dyDescent="0.3">
      <c r="A4027" t="s">
        <v>8214</v>
      </c>
      <c r="B4027" t="s">
        <v>8215</v>
      </c>
      <c r="C4027" t="str">
        <f>IFERROR(VLOOKUP(Table1[[#This Row],[Ticker]],[1]!Table1[[Symbol]:[Industry]],2,FALSE),"-")</f>
        <v>-</v>
      </c>
      <c r="D4027" t="s">
        <v>535</v>
      </c>
      <c r="E4027">
        <v>18.806039999999999</v>
      </c>
      <c r="F4027">
        <v>0.98</v>
      </c>
      <c r="G4027">
        <v>-75.964358284893393</v>
      </c>
      <c r="H4027">
        <v>-10.0090882531782</v>
      </c>
      <c r="I4027">
        <v>0.411281693621322</v>
      </c>
      <c r="J4027">
        <v>-5.4278097017457201</v>
      </c>
      <c r="K4027">
        <v>0.97531218104621997</v>
      </c>
      <c r="L4027">
        <v>1.16693632559945</v>
      </c>
      <c r="M4027">
        <v>51.8775400275997</v>
      </c>
      <c r="N4027">
        <v>1.27029943258879</v>
      </c>
      <c r="O4027">
        <v>206.12244897959101</v>
      </c>
      <c r="P4027">
        <v>30.6666666666666</v>
      </c>
      <c r="Q4027">
        <v>-2.5111026337653001E-2</v>
      </c>
    </row>
    <row r="4028" spans="1:17" hidden="1" x14ac:dyDescent="0.3">
      <c r="A4028" t="s">
        <v>8216</v>
      </c>
      <c r="B4028" t="s">
        <v>8217</v>
      </c>
      <c r="C4028" t="str">
        <f>IFERROR(VLOOKUP(Table1[[#This Row],[Ticker]],[1]!Table1[[Symbol]:[Industry]],2,FALSE),"-")</f>
        <v>-</v>
      </c>
      <c r="E4028">
        <v>18.771998266999901</v>
      </c>
      <c r="F4028">
        <v>8.5</v>
      </c>
      <c r="G4028">
        <v>-54.523822271493003</v>
      </c>
      <c r="H4028">
        <v>-2.4371232969829801</v>
      </c>
      <c r="I4028">
        <v>-29.2215854392458</v>
      </c>
      <c r="J4028">
        <v>-4.1336920546869003</v>
      </c>
      <c r="K4028">
        <v>9.0423111951901003</v>
      </c>
      <c r="L4028">
        <v>10.0725899654134</v>
      </c>
      <c r="M4028">
        <v>42.309736524952797</v>
      </c>
      <c r="N4028">
        <v>0.26136092900566399</v>
      </c>
      <c r="O4028">
        <v>67.058823529411697</v>
      </c>
      <c r="P4028">
        <v>16.758241758241699</v>
      </c>
      <c r="Q4028">
        <v>4.1968024062967998E-2</v>
      </c>
    </row>
    <row r="4029" spans="1:17" hidden="1" x14ac:dyDescent="0.3">
      <c r="A4029" t="s">
        <v>8218</v>
      </c>
      <c r="B4029" t="s">
        <v>8219</v>
      </c>
      <c r="C4029" t="str">
        <f>IFERROR(VLOOKUP(Table1[[#This Row],[Ticker]],[1]!Table1[[Symbol]:[Industry]],2,FALSE),"-")</f>
        <v>-</v>
      </c>
      <c r="D4029" t="s">
        <v>535</v>
      </c>
      <c r="E4029">
        <v>18.750021</v>
      </c>
      <c r="F4029">
        <v>30</v>
      </c>
      <c r="G4029">
        <v>74.286897996513602</v>
      </c>
      <c r="H4029">
        <v>-9.0286960963154694</v>
      </c>
      <c r="I4029">
        <v>0.15875644109607201</v>
      </c>
      <c r="J4029">
        <v>-2.9511322358024801</v>
      </c>
      <c r="K4029">
        <v>28.823578798034902</v>
      </c>
      <c r="L4029">
        <v>26.083948521656399</v>
      </c>
      <c r="M4029">
        <v>52.657068518905902</v>
      </c>
      <c r="N4029">
        <v>1.8892826452014699</v>
      </c>
      <c r="O4029">
        <v>22.8</v>
      </c>
      <c r="P4029">
        <v>132.018561484918</v>
      </c>
      <c r="Q4029">
        <v>9.0896608539509996E-2</v>
      </c>
    </row>
    <row r="4030" spans="1:17" hidden="1" x14ac:dyDescent="0.3">
      <c r="A4030" t="s">
        <v>8220</v>
      </c>
      <c r="B4030" t="s">
        <v>8221</v>
      </c>
      <c r="C4030" t="str">
        <f>IFERROR(VLOOKUP(Table1[[#This Row],[Ticker]],[1]!Table1[[Symbol]:[Industry]],2,FALSE),"-")</f>
        <v>-</v>
      </c>
      <c r="D4030" t="s">
        <v>495</v>
      </c>
      <c r="E4030">
        <v>18.687431</v>
      </c>
      <c r="F4030">
        <v>58.2</v>
      </c>
      <c r="G4030">
        <v>155.44631828636801</v>
      </c>
      <c r="H4030">
        <v>58.337493622815401</v>
      </c>
      <c r="I4030">
        <v>37.101575627619098</v>
      </c>
      <c r="J4030">
        <v>7.9826808482649003</v>
      </c>
      <c r="K4030">
        <v>42.1534804182347</v>
      </c>
      <c r="L4030">
        <v>34.138480493358301</v>
      </c>
      <c r="M4030">
        <v>95.016818679433101</v>
      </c>
      <c r="N4030">
        <v>2.1116252772669402</v>
      </c>
      <c r="O4030">
        <v>10.309278350515401</v>
      </c>
      <c r="P4030">
        <v>181.84019370460001</v>
      </c>
    </row>
    <row r="4031" spans="1:17" hidden="1" x14ac:dyDescent="0.3">
      <c r="A4031" t="s">
        <v>8222</v>
      </c>
      <c r="B4031" t="s">
        <v>8223</v>
      </c>
      <c r="C4031" t="str">
        <f>IFERROR(VLOOKUP(Table1[[#This Row],[Ticker]],[1]!Table1[[Symbol]:[Industry]],2,FALSE),"-")</f>
        <v>-</v>
      </c>
      <c r="D4031" t="s">
        <v>129</v>
      </c>
      <c r="E4031">
        <v>18.653759999999998</v>
      </c>
      <c r="F4031">
        <v>33.5</v>
      </c>
      <c r="G4031">
        <v>50.6026874701978</v>
      </c>
      <c r="H4031">
        <v>3.6812738851624598</v>
      </c>
      <c r="I4031">
        <v>56.1299395943241</v>
      </c>
      <c r="J4031">
        <v>5.3471758395688003</v>
      </c>
      <c r="K4031">
        <v>30.5444333310712</v>
      </c>
      <c r="L4031">
        <v>28.499732297012201</v>
      </c>
      <c r="M4031">
        <v>81.836213513134695</v>
      </c>
      <c r="N4031">
        <v>0.81146108804134598</v>
      </c>
      <c r="O4031">
        <v>59.223880597014897</v>
      </c>
      <c r="P4031">
        <v>119.52817824377399</v>
      </c>
      <c r="Q4031">
        <v>3.7024633686957999E-2</v>
      </c>
    </row>
    <row r="4032" spans="1:17" hidden="1" x14ac:dyDescent="0.3">
      <c r="A4032" t="s">
        <v>8224</v>
      </c>
      <c r="B4032" t="s">
        <v>8225</v>
      </c>
      <c r="C4032" t="str">
        <f>IFERROR(VLOOKUP(Table1[[#This Row],[Ticker]],[1]!Table1[[Symbol]:[Industry]],2,FALSE),"-")</f>
        <v>-</v>
      </c>
      <c r="D4032" t="s">
        <v>391</v>
      </c>
      <c r="E4032">
        <v>18.650500000000001</v>
      </c>
      <c r="F4032">
        <v>34.590000000000003</v>
      </c>
      <c r="G4032">
        <v>97.592256292188196</v>
      </c>
      <c r="H4032">
        <v>33.445117533370897</v>
      </c>
      <c r="I4032">
        <v>128.424807959742</v>
      </c>
      <c r="J4032">
        <v>7.4878728236544898</v>
      </c>
      <c r="K4032">
        <v>24.741003129155501</v>
      </c>
      <c r="L4032">
        <v>20.883747080919999</v>
      </c>
      <c r="M4032">
        <v>68.530046169750506</v>
      </c>
      <c r="N4032">
        <v>2.8539484493792502</v>
      </c>
      <c r="O4032">
        <v>13.3564614050303</v>
      </c>
      <c r="P4032">
        <v>188.00999167360499</v>
      </c>
      <c r="Q4032">
        <v>0.111800330113178</v>
      </c>
    </row>
    <row r="4033" spans="1:17" hidden="1" x14ac:dyDescent="0.3">
      <c r="A4033" t="s">
        <v>8226</v>
      </c>
      <c r="B4033" t="s">
        <v>8227</v>
      </c>
      <c r="C4033" t="str">
        <f>IFERROR(VLOOKUP(Table1[[#This Row],[Ticker]],[1]!Table1[[Symbol]:[Industry]],2,FALSE),"-")</f>
        <v>-</v>
      </c>
      <c r="D4033" t="s">
        <v>391</v>
      </c>
      <c r="E4033">
        <v>18.629859799999998</v>
      </c>
      <c r="F4033">
        <v>28.66</v>
      </c>
      <c r="G4033">
        <v>33.068061431416602</v>
      </c>
      <c r="H4033">
        <v>-37.165472758199698</v>
      </c>
      <c r="I4033">
        <v>-41.032862110854197</v>
      </c>
      <c r="J4033">
        <v>-7.4601080322184901</v>
      </c>
      <c r="K4033">
        <v>37.294961586673303</v>
      </c>
      <c r="L4033">
        <v>36.143727350332703</v>
      </c>
      <c r="M4033">
        <v>1.4773565718E-4</v>
      </c>
      <c r="N4033">
        <v>3.5757575757575699</v>
      </c>
      <c r="O4033">
        <v>52.930914166085103</v>
      </c>
      <c r="P4033">
        <v>67.113702623906704</v>
      </c>
    </row>
    <row r="4034" spans="1:17" hidden="1" x14ac:dyDescent="0.3">
      <c r="A4034" t="s">
        <v>8228</v>
      </c>
      <c r="B4034" t="s">
        <v>8229</v>
      </c>
      <c r="C4034" t="str">
        <f>IFERROR(VLOOKUP(Table1[[#This Row],[Ticker]],[1]!Table1[[Symbol]:[Industry]],2,FALSE),"-")</f>
        <v>-</v>
      </c>
      <c r="D4034" t="s">
        <v>67</v>
      </c>
      <c r="E4034">
        <v>18.577100000000002</v>
      </c>
      <c r="F4034">
        <v>80.77</v>
      </c>
      <c r="G4034">
        <v>75.207296006463807</v>
      </c>
      <c r="H4034">
        <v>14.4455529383367</v>
      </c>
      <c r="I4034">
        <v>89.968043339935093</v>
      </c>
      <c r="J4034">
        <v>13.2462797936311</v>
      </c>
      <c r="M4034">
        <v>100</v>
      </c>
      <c r="O4034">
        <v>0</v>
      </c>
      <c r="P4034">
        <v>100.92039800995001</v>
      </c>
    </row>
    <row r="4035" spans="1:17" hidden="1" x14ac:dyDescent="0.3">
      <c r="A4035" t="s">
        <v>8230</v>
      </c>
      <c r="B4035" t="s">
        <v>8231</v>
      </c>
      <c r="C4035" t="str">
        <f>IFERROR(VLOOKUP(Table1[[#This Row],[Ticker]],[1]!Table1[[Symbol]:[Industry]],2,FALSE),"-")</f>
        <v>-</v>
      </c>
      <c r="D4035" t="s">
        <v>227</v>
      </c>
      <c r="E4035">
        <v>18.433523952000002</v>
      </c>
      <c r="F4035">
        <v>3.09</v>
      </c>
      <c r="G4035">
        <v>-37.427387717772</v>
      </c>
      <c r="H4035">
        <v>3.44056279368119</v>
      </c>
      <c r="I4035">
        <v>-22.666640384300699</v>
      </c>
      <c r="J4035">
        <v>16.058821314296999</v>
      </c>
      <c r="K4035">
        <v>2.91243983323427</v>
      </c>
      <c r="L4035">
        <v>2.3164525302181902</v>
      </c>
      <c r="M4035">
        <v>80.448069500141003</v>
      </c>
      <c r="N4035">
        <v>1.2676992344679101</v>
      </c>
      <c r="O4035">
        <v>45.631067961165002</v>
      </c>
      <c r="P4035">
        <v>45.0704225352112</v>
      </c>
    </row>
    <row r="4036" spans="1:17" hidden="1" x14ac:dyDescent="0.3">
      <c r="A4036" t="s">
        <v>8232</v>
      </c>
      <c r="B4036" t="s">
        <v>8233</v>
      </c>
      <c r="C4036" t="str">
        <f>IFERROR(VLOOKUP(Table1[[#This Row],[Ticker]],[1]!Table1[[Symbol]:[Industry]],2,FALSE),"-")</f>
        <v>-</v>
      </c>
      <c r="E4036">
        <v>18.379034999999998</v>
      </c>
      <c r="F4036">
        <v>50.2</v>
      </c>
      <c r="G4036">
        <v>-27.223794567739802</v>
      </c>
      <c r="H4036">
        <v>-6.8675109809867703</v>
      </c>
      <c r="I4036">
        <v>5.6562399873601201</v>
      </c>
      <c r="J4036">
        <v>3.4007026434719001</v>
      </c>
      <c r="K4036">
        <v>48.9150329615467</v>
      </c>
      <c r="L4036">
        <v>48.434452099590402</v>
      </c>
      <c r="M4036">
        <v>47.509954467422602</v>
      </c>
      <c r="N4036">
        <v>0.85569619896086901</v>
      </c>
      <c r="O4036">
        <v>37.0717131474103</v>
      </c>
      <c r="P4036">
        <v>30.389610389610301</v>
      </c>
      <c r="Q4036">
        <v>1.3906705536023E-2</v>
      </c>
    </row>
    <row r="4037" spans="1:17" hidden="1" x14ac:dyDescent="0.3">
      <c r="A4037" t="s">
        <v>8234</v>
      </c>
      <c r="B4037" t="s">
        <v>8235</v>
      </c>
      <c r="C4037" t="str">
        <f>IFERROR(VLOOKUP(Table1[[#This Row],[Ticker]],[1]!Table1[[Symbol]:[Industry]],2,FALSE),"-")</f>
        <v>-</v>
      </c>
      <c r="D4037" t="s">
        <v>119</v>
      </c>
      <c r="E4037">
        <v>18.378675000000001</v>
      </c>
      <c r="F4037">
        <v>52.53</v>
      </c>
      <c r="G4037">
        <v>29.4257048482561</v>
      </c>
      <c r="H4037">
        <v>-9.3934931779388098</v>
      </c>
      <c r="I4037">
        <v>29.502190784530399</v>
      </c>
      <c r="J4037">
        <v>-5.2644110089352596</v>
      </c>
      <c r="K4037">
        <v>49.340670051904802</v>
      </c>
      <c r="L4037">
        <v>41.47968173988</v>
      </c>
      <c r="M4037">
        <v>55.309860792328202</v>
      </c>
      <c r="N4037">
        <v>0.266151207710148</v>
      </c>
      <c r="O4037">
        <v>19.931467732724101</v>
      </c>
      <c r="P4037">
        <v>102.03846153846099</v>
      </c>
      <c r="Q4037">
        <v>3.2440795774599997E-2</v>
      </c>
    </row>
    <row r="4038" spans="1:17" hidden="1" x14ac:dyDescent="0.3">
      <c r="A4038" t="s">
        <v>8236</v>
      </c>
      <c r="B4038" t="s">
        <v>8237</v>
      </c>
      <c r="C4038" t="str">
        <f>IFERROR(VLOOKUP(Table1[[#This Row],[Ticker]],[1]!Table1[[Symbol]:[Industry]],2,FALSE),"-")</f>
        <v>-</v>
      </c>
      <c r="D4038" t="s">
        <v>140</v>
      </c>
      <c r="E4038">
        <v>18.370874000000001</v>
      </c>
      <c r="F4038">
        <v>1.08</v>
      </c>
      <c r="G4038">
        <v>12.748436458052</v>
      </c>
      <c r="H4038">
        <v>26.698321983643702</v>
      </c>
      <c r="I4038">
        <v>6.43894967781105</v>
      </c>
      <c r="J4038">
        <v>-3.4481716926959498</v>
      </c>
      <c r="K4038">
        <v>0.84176147327415196</v>
      </c>
      <c r="L4038">
        <v>0.86472064183185304</v>
      </c>
      <c r="M4038">
        <v>79.177881234651394</v>
      </c>
      <c r="N4038">
        <v>1.1277122815108001</v>
      </c>
      <c r="O4038">
        <v>22.2222222222222</v>
      </c>
      <c r="P4038">
        <v>116</v>
      </c>
      <c r="Q4038">
        <v>-4.5316313964950004E-3</v>
      </c>
    </row>
    <row r="4039" spans="1:17" hidden="1" x14ac:dyDescent="0.3">
      <c r="A4039" t="s">
        <v>8238</v>
      </c>
      <c r="B4039" t="s">
        <v>8239</v>
      </c>
      <c r="C4039" t="str">
        <f>IFERROR(VLOOKUP(Table1[[#This Row],[Ticker]],[1]!Table1[[Symbol]:[Industry]],2,FALSE),"-")</f>
        <v>-</v>
      </c>
      <c r="E4039">
        <v>18.37</v>
      </c>
      <c r="F4039">
        <v>36.74</v>
      </c>
      <c r="G4039">
        <v>5.0342289573677101</v>
      </c>
      <c r="H4039">
        <v>-10.154168706884301</v>
      </c>
      <c r="I4039">
        <v>-13.9106219705961</v>
      </c>
      <c r="J4039">
        <v>-0.48774372532739702</v>
      </c>
      <c r="K4039">
        <v>37.263970319405303</v>
      </c>
      <c r="L4039">
        <v>35.074446424476903</v>
      </c>
      <c r="M4039">
        <v>67.666369223106301</v>
      </c>
      <c r="N4039">
        <v>0.20597584233947799</v>
      </c>
      <c r="O4039">
        <v>18.263473053892199</v>
      </c>
      <c r="P4039">
        <v>106.98591549295701</v>
      </c>
    </row>
    <row r="4040" spans="1:17" hidden="1" x14ac:dyDescent="0.3">
      <c r="A4040" t="s">
        <v>8240</v>
      </c>
      <c r="B4040" t="s">
        <v>8241</v>
      </c>
      <c r="C4040" t="str">
        <f>IFERROR(VLOOKUP(Table1[[#This Row],[Ticker]],[1]!Table1[[Symbol]:[Industry]],2,FALSE),"-")</f>
        <v>-</v>
      </c>
      <c r="E4040">
        <v>18.36</v>
      </c>
      <c r="F4040">
        <v>51</v>
      </c>
      <c r="G4040">
        <v>-9.5399812745569896</v>
      </c>
      <c r="H4040">
        <v>-7.06791178258998</v>
      </c>
      <c r="I4040">
        <v>-32.851282694517302</v>
      </c>
      <c r="J4040">
        <v>-1.49653422125649</v>
      </c>
      <c r="K4040">
        <v>52.778560716960698</v>
      </c>
      <c r="L4040">
        <v>55.114804777516902</v>
      </c>
      <c r="M4040">
        <v>50.386873346459502</v>
      </c>
      <c r="N4040">
        <v>0.97271873780725704</v>
      </c>
      <c r="O4040">
        <v>62.5490196078431</v>
      </c>
      <c r="P4040">
        <v>37.837837837837803</v>
      </c>
      <c r="Q4040">
        <v>0.120085679314464</v>
      </c>
    </row>
    <row r="4041" spans="1:17" hidden="1" x14ac:dyDescent="0.3">
      <c r="A4041" t="s">
        <v>8242</v>
      </c>
      <c r="B4041" t="s">
        <v>8243</v>
      </c>
      <c r="C4041" t="str">
        <f>IFERROR(VLOOKUP(Table1[[#This Row],[Ticker]],[1]!Table1[[Symbol]:[Industry]],2,FALSE),"-")</f>
        <v>-</v>
      </c>
      <c r="D4041" t="s">
        <v>184</v>
      </c>
      <c r="E4041">
        <v>18.3125</v>
      </c>
      <c r="F4041">
        <v>306.85000000000002</v>
      </c>
      <c r="G4041">
        <v>13.5110359275481</v>
      </c>
      <c r="H4041">
        <v>-18.2800329947111</v>
      </c>
      <c r="I4041">
        <v>42.972902415512898</v>
      </c>
      <c r="J4041">
        <v>-3.7003891313597799</v>
      </c>
      <c r="K4041">
        <v>270.664952549585</v>
      </c>
      <c r="L4041">
        <v>225.37964956306001</v>
      </c>
      <c r="M4041">
        <v>46.7121666252959</v>
      </c>
      <c r="N4041">
        <v>0.57829652362026396</v>
      </c>
      <c r="O4041">
        <v>11.455108359133099</v>
      </c>
      <c r="P4041">
        <v>84.571428571428498</v>
      </c>
      <c r="Q4041">
        <v>7.7668806826168002E-2</v>
      </c>
    </row>
    <row r="4042" spans="1:17" hidden="1" x14ac:dyDescent="0.3">
      <c r="A4042" t="s">
        <v>8244</v>
      </c>
      <c r="B4042" t="s">
        <v>8245</v>
      </c>
      <c r="C4042" t="str">
        <f>IFERROR(VLOOKUP(Table1[[#This Row],[Ticker]],[1]!Table1[[Symbol]:[Industry]],2,FALSE),"-")</f>
        <v>-</v>
      </c>
      <c r="D4042" t="s">
        <v>391</v>
      </c>
      <c r="E4042">
        <v>18.3</v>
      </c>
      <c r="F4042">
        <v>785.5</v>
      </c>
      <c r="G4042">
        <v>21.937273936363201</v>
      </c>
      <c r="H4042">
        <v>3.1777022524977299</v>
      </c>
      <c r="I4042">
        <v>13.090282519088699</v>
      </c>
      <c r="J4042">
        <v>-2.4866332311574801</v>
      </c>
      <c r="K4042">
        <v>713.90053071337104</v>
      </c>
      <c r="L4042">
        <v>642.24970093669799</v>
      </c>
      <c r="M4042">
        <v>94.374910467617198</v>
      </c>
      <c r="N4042">
        <v>4.5</v>
      </c>
      <c r="O4042">
        <v>0</v>
      </c>
      <c r="P4042">
        <v>55.237154150197597</v>
      </c>
    </row>
    <row r="4043" spans="1:17" hidden="1" x14ac:dyDescent="0.3">
      <c r="A4043" t="s">
        <v>8246</v>
      </c>
      <c r="B4043" t="s">
        <v>8247</v>
      </c>
      <c r="C4043" t="str">
        <f>IFERROR(VLOOKUP(Table1[[#This Row],[Ticker]],[1]!Table1[[Symbol]:[Industry]],2,FALSE),"-")</f>
        <v>-</v>
      </c>
      <c r="D4043" t="s">
        <v>278</v>
      </c>
      <c r="E4043">
        <v>18.206733671999999</v>
      </c>
      <c r="F4043">
        <v>26.75</v>
      </c>
      <c r="G4043">
        <v>-1.8705094108937901</v>
      </c>
      <c r="H4043">
        <v>4.81480426679272</v>
      </c>
      <c r="I4043">
        <v>-21.2775306673331</v>
      </c>
      <c r="J4043">
        <v>2.7765246635793499</v>
      </c>
      <c r="K4043">
        <v>27.595475488860298</v>
      </c>
      <c r="L4043">
        <v>27.302933922262302</v>
      </c>
      <c r="M4043">
        <v>60.529553819711197</v>
      </c>
      <c r="N4043">
        <v>1.2698157186599</v>
      </c>
      <c r="O4043">
        <v>49.532710280373799</v>
      </c>
      <c r="P4043">
        <v>32.754342431761799</v>
      </c>
      <c r="Q4043">
        <v>7.764244401247E-3</v>
      </c>
    </row>
    <row r="4044" spans="1:17" hidden="1" x14ac:dyDescent="0.3">
      <c r="A4044" t="s">
        <v>8248</v>
      </c>
      <c r="B4044" t="s">
        <v>8249</v>
      </c>
      <c r="C4044" t="str">
        <f>IFERROR(VLOOKUP(Table1[[#This Row],[Ticker]],[1]!Table1[[Symbol]:[Industry]],2,FALSE),"-")</f>
        <v>-</v>
      </c>
      <c r="E4044">
        <v>18.183525599999999</v>
      </c>
      <c r="F4044">
        <v>50</v>
      </c>
      <c r="G4044">
        <v>-12.025061985296199</v>
      </c>
      <c r="H4044">
        <v>-4.5574515315439399</v>
      </c>
      <c r="I4044">
        <v>22.203437606948999</v>
      </c>
      <c r="J4044">
        <v>-5.2276540251083299</v>
      </c>
      <c r="K4044">
        <v>52.523785671672897</v>
      </c>
      <c r="L4044">
        <v>48.845099660048497</v>
      </c>
      <c r="M4044">
        <v>52.720180313378002</v>
      </c>
      <c r="N4044">
        <v>0.57211831018446502</v>
      </c>
      <c r="O4044">
        <v>36</v>
      </c>
      <c r="P4044">
        <v>43.678160919540197</v>
      </c>
      <c r="Q4044">
        <v>4.4136640413148999E-2</v>
      </c>
    </row>
    <row r="4045" spans="1:17" hidden="1" x14ac:dyDescent="0.3">
      <c r="A4045" t="s">
        <v>8250</v>
      </c>
      <c r="B4045" t="s">
        <v>8251</v>
      </c>
      <c r="C4045" t="str">
        <f>IFERROR(VLOOKUP(Table1[[#This Row],[Ticker]],[1]!Table1[[Symbol]:[Industry]],2,FALSE),"-")</f>
        <v>-</v>
      </c>
      <c r="E4045">
        <v>18.177600000000002</v>
      </c>
      <c r="F4045">
        <v>34</v>
      </c>
      <c r="G4045">
        <v>56.592528023323197</v>
      </c>
      <c r="H4045">
        <v>-15.061109061501501</v>
      </c>
      <c r="I4045">
        <v>21.291908262695902</v>
      </c>
      <c r="J4045">
        <v>-14.756903501427701</v>
      </c>
      <c r="K4045">
        <v>32.420177620448101</v>
      </c>
      <c r="L4045">
        <v>27.490943741703099</v>
      </c>
      <c r="M4045">
        <v>24.658431140864</v>
      </c>
      <c r="N4045">
        <v>0.27708879919575102</v>
      </c>
      <c r="O4045">
        <v>24.294117647058801</v>
      </c>
      <c r="P4045">
        <v>82.305630026809595</v>
      </c>
      <c r="Q4045">
        <v>0.10925354221964401</v>
      </c>
    </row>
    <row r="4046" spans="1:17" hidden="1" x14ac:dyDescent="0.3">
      <c r="A4046" t="s">
        <v>8252</v>
      </c>
      <c r="B4046" t="s">
        <v>8253</v>
      </c>
      <c r="C4046" t="str">
        <f>IFERROR(VLOOKUP(Table1[[#This Row],[Ticker]],[1]!Table1[[Symbol]:[Industry]],2,FALSE),"-")</f>
        <v>-</v>
      </c>
      <c r="E4046">
        <v>18.130600000000001</v>
      </c>
      <c r="F4046">
        <v>34.78</v>
      </c>
      <c r="G4046">
        <v>8.6244800745360202</v>
      </c>
      <c r="H4046">
        <v>-17.057228021906202</v>
      </c>
      <c r="I4046">
        <v>6.4683070450423497</v>
      </c>
      <c r="J4046">
        <v>-4.2359043681837099</v>
      </c>
      <c r="K4046">
        <v>35.178811108829798</v>
      </c>
      <c r="L4046">
        <v>33.925915074817098</v>
      </c>
      <c r="M4046">
        <v>31.177581344049599</v>
      </c>
      <c r="N4046">
        <v>0.454543858344158</v>
      </c>
      <c r="O4046">
        <v>34.790109258194299</v>
      </c>
      <c r="P4046">
        <v>43.481848184818503</v>
      </c>
      <c r="Q4046">
        <v>3.4097918038224997E-2</v>
      </c>
    </row>
    <row r="4047" spans="1:17" hidden="1" x14ac:dyDescent="0.3">
      <c r="A4047" t="s">
        <v>8254</v>
      </c>
      <c r="B4047" t="s">
        <v>8255</v>
      </c>
      <c r="C4047" t="str">
        <f>IFERROR(VLOOKUP(Table1[[#This Row],[Ticker]],[1]!Table1[[Symbol]:[Industry]],2,FALSE),"-")</f>
        <v>-</v>
      </c>
      <c r="D4047" t="s">
        <v>620</v>
      </c>
      <c r="E4047">
        <v>18.122160000000001</v>
      </c>
      <c r="F4047">
        <v>15.43</v>
      </c>
      <c r="G4047">
        <v>94.715469425085004</v>
      </c>
      <c r="H4047">
        <v>1.21278997179598</v>
      </c>
      <c r="I4047">
        <v>46.496624921821599</v>
      </c>
      <c r="J4047">
        <v>-12.252715102502499</v>
      </c>
      <c r="K4047">
        <v>15.215846741888599</v>
      </c>
      <c r="L4047">
        <v>12.0370662101343</v>
      </c>
      <c r="M4047">
        <v>47.939231537847</v>
      </c>
      <c r="N4047">
        <v>0.87378509904270096</v>
      </c>
      <c r="O4047">
        <v>28.645495787427102</v>
      </c>
      <c r="Q4047">
        <v>5.6005417189776002E-2</v>
      </c>
    </row>
    <row r="4048" spans="1:17" hidden="1" x14ac:dyDescent="0.3">
      <c r="A4048" t="s">
        <v>8256</v>
      </c>
      <c r="B4048" t="s">
        <v>8257</v>
      </c>
      <c r="C4048" t="str">
        <f>IFERROR(VLOOKUP(Table1[[#This Row],[Ticker]],[1]!Table1[[Symbol]:[Industry]],2,FALSE),"-")</f>
        <v>-</v>
      </c>
      <c r="D4048" t="s">
        <v>705</v>
      </c>
      <c r="E4048">
        <v>18.095091273000001</v>
      </c>
      <c r="F4048">
        <v>944.31</v>
      </c>
      <c r="G4048">
        <v>32.548000369258801</v>
      </c>
      <c r="H4048">
        <v>-5.7595685537743302</v>
      </c>
      <c r="I4048">
        <v>13.7238444823594</v>
      </c>
      <c r="J4048">
        <v>0.44814937753816297</v>
      </c>
      <c r="K4048">
        <v>902.45808205200206</v>
      </c>
      <c r="L4048">
        <v>802.94455389034601</v>
      </c>
      <c r="M4048">
        <v>55.6599041266266</v>
      </c>
      <c r="N4048">
        <v>0.76781636206838699</v>
      </c>
      <c r="O4048">
        <v>10.646927386133701</v>
      </c>
      <c r="P4048">
        <v>61.696917808219098</v>
      </c>
      <c r="Q4048">
        <v>1.8114824755041999E-2</v>
      </c>
    </row>
    <row r="4049" spans="1:17" hidden="1" x14ac:dyDescent="0.3">
      <c r="A4049" t="s">
        <v>8258</v>
      </c>
      <c r="B4049" t="s">
        <v>8259</v>
      </c>
      <c r="C4049" t="str">
        <f>IFERROR(VLOOKUP(Table1[[#This Row],[Ticker]],[1]!Table1[[Symbol]:[Industry]],2,FALSE),"-")</f>
        <v>-</v>
      </c>
      <c r="D4049" t="s">
        <v>414</v>
      </c>
      <c r="E4049">
        <v>18.082682399999999</v>
      </c>
      <c r="F4049">
        <v>10.17</v>
      </c>
      <c r="G4049">
        <v>48.729436589995601</v>
      </c>
      <c r="H4049">
        <v>8.0562417162813507</v>
      </c>
      <c r="I4049">
        <v>-26.060868860332199</v>
      </c>
      <c r="J4049">
        <v>-5.3437760883003502</v>
      </c>
      <c r="K4049">
        <v>9.7540933948530597</v>
      </c>
      <c r="L4049">
        <v>9.5161697843133393</v>
      </c>
      <c r="M4049">
        <v>62.665476464563497</v>
      </c>
      <c r="N4049">
        <v>0.97285411872408201</v>
      </c>
      <c r="O4049">
        <v>82.595870206489593</v>
      </c>
      <c r="P4049">
        <v>132.723112128146</v>
      </c>
      <c r="Q4049">
        <v>7.5628234309732006E-2</v>
      </c>
    </row>
    <row r="4050" spans="1:17" hidden="1" x14ac:dyDescent="0.3">
      <c r="A4050" t="s">
        <v>8260</v>
      </c>
      <c r="B4050" t="s">
        <v>8261</v>
      </c>
      <c r="C4050" t="str">
        <f>IFERROR(VLOOKUP(Table1[[#This Row],[Ticker]],[1]!Table1[[Symbol]:[Industry]],2,FALSE),"-")</f>
        <v>-</v>
      </c>
      <c r="D4050" t="s">
        <v>324</v>
      </c>
      <c r="E4050">
        <v>18.046354000000001</v>
      </c>
      <c r="F4050">
        <v>3.5</v>
      </c>
      <c r="G4050">
        <v>4.8839129218867496</v>
      </c>
      <c r="H4050">
        <v>38.783616601689403</v>
      </c>
      <c r="I4050">
        <v>46.705302987642597</v>
      </c>
      <c r="J4050">
        <v>16.799081054556801</v>
      </c>
      <c r="K4050">
        <v>2.5254742500507201</v>
      </c>
      <c r="L4050">
        <v>2.2738952275751201</v>
      </c>
      <c r="M4050">
        <v>88.468429697385503</v>
      </c>
      <c r="N4050">
        <v>2.0560211546471501</v>
      </c>
      <c r="O4050">
        <v>0</v>
      </c>
      <c r="P4050">
        <v>144.75524475524401</v>
      </c>
    </row>
    <row r="4051" spans="1:17" hidden="1" x14ac:dyDescent="0.3">
      <c r="A4051" t="s">
        <v>8262</v>
      </c>
      <c r="B4051" t="s">
        <v>8263</v>
      </c>
      <c r="C4051" t="str">
        <f>IFERROR(VLOOKUP(Table1[[#This Row],[Ticker]],[1]!Table1[[Symbol]:[Industry]],2,FALSE),"-")</f>
        <v>-</v>
      </c>
      <c r="D4051" t="s">
        <v>613</v>
      </c>
      <c r="E4051">
        <v>18.029648000000002</v>
      </c>
      <c r="F4051">
        <v>34.68</v>
      </c>
      <c r="G4051">
        <v>70.885537452295907</v>
      </c>
      <c r="H4051">
        <v>31.4056694307172</v>
      </c>
      <c r="I4051">
        <v>84.538062466399793</v>
      </c>
      <c r="J4051">
        <v>-10.207029683948299</v>
      </c>
      <c r="K4051">
        <v>27.7680326011739</v>
      </c>
      <c r="L4051">
        <v>21.015475360837701</v>
      </c>
      <c r="M4051">
        <v>47.3558605558921</v>
      </c>
      <c r="N4051">
        <v>1.04275127102057</v>
      </c>
      <c r="O4051">
        <v>19.809688581314798</v>
      </c>
      <c r="P4051">
        <v>136.56207366984901</v>
      </c>
    </row>
    <row r="4052" spans="1:17" hidden="1" x14ac:dyDescent="0.3">
      <c r="A4052" t="s">
        <v>8264</v>
      </c>
      <c r="B4052" t="s">
        <v>8265</v>
      </c>
      <c r="C4052" t="str">
        <f>IFERROR(VLOOKUP(Table1[[#This Row],[Ticker]],[1]!Table1[[Symbol]:[Industry]],2,FALSE),"-")</f>
        <v>-</v>
      </c>
      <c r="D4052" t="s">
        <v>414</v>
      </c>
      <c r="E4052">
        <v>18.025037999999999</v>
      </c>
      <c r="F4052">
        <v>15.96</v>
      </c>
      <c r="G4052">
        <v>-29.568523690233299</v>
      </c>
      <c r="H4052">
        <v>2.2250175103393102</v>
      </c>
      <c r="I4052">
        <v>-21.790343496830602</v>
      </c>
      <c r="J4052">
        <v>1.0870744906038401</v>
      </c>
      <c r="K4052">
        <v>15.9247211737132</v>
      </c>
      <c r="L4052">
        <v>17.618603207270201</v>
      </c>
      <c r="M4052">
        <v>64.1554423374794</v>
      </c>
      <c r="N4052">
        <v>0.93665474285144101</v>
      </c>
      <c r="O4052">
        <v>115.53884711779401</v>
      </c>
      <c r="P4052">
        <v>18.2222222222222</v>
      </c>
      <c r="Q4052">
        <v>3.5796518161640002E-3</v>
      </c>
    </row>
    <row r="4053" spans="1:17" hidden="1" x14ac:dyDescent="0.3">
      <c r="A4053" t="s">
        <v>8266</v>
      </c>
      <c r="B4053" t="s">
        <v>8267</v>
      </c>
      <c r="C4053" t="str">
        <f>IFERROR(VLOOKUP(Table1[[#This Row],[Ticker]],[1]!Table1[[Symbol]:[Industry]],2,FALSE),"-")</f>
        <v>-</v>
      </c>
      <c r="E4053">
        <v>18.008299999999998</v>
      </c>
      <c r="F4053">
        <v>18.010000000000002</v>
      </c>
      <c r="G4053">
        <v>-22.797150030930599</v>
      </c>
      <c r="H4053">
        <v>-7.5626891327823902</v>
      </c>
      <c r="I4053">
        <v>-9.3731104511769008</v>
      </c>
      <c r="J4053">
        <v>-8.2157998978241409</v>
      </c>
      <c r="K4053">
        <v>17.337722709869201</v>
      </c>
      <c r="L4053">
        <v>17.975714509353601</v>
      </c>
      <c r="M4053">
        <v>42.211588575595499</v>
      </c>
      <c r="N4053">
        <v>0.78824924913521399</v>
      </c>
      <c r="O4053">
        <v>42.976124375346998</v>
      </c>
      <c r="P4053">
        <v>24.7229916897507</v>
      </c>
      <c r="Q4053">
        <v>-2.0611088468065E-2</v>
      </c>
    </row>
    <row r="4054" spans="1:17" hidden="1" x14ac:dyDescent="0.3">
      <c r="A4054" t="s">
        <v>8268</v>
      </c>
      <c r="B4054" t="s">
        <v>8269</v>
      </c>
      <c r="C4054" t="str">
        <f>IFERROR(VLOOKUP(Table1[[#This Row],[Ticker]],[1]!Table1[[Symbol]:[Industry]],2,FALSE),"-")</f>
        <v>-</v>
      </c>
      <c r="D4054" t="s">
        <v>998</v>
      </c>
      <c r="E4054">
        <v>17.998200000000001</v>
      </c>
      <c r="F4054">
        <v>5.37</v>
      </c>
      <c r="G4054">
        <v>-65.623415904831603</v>
      </c>
      <c r="H4054">
        <v>-20.861015230865799</v>
      </c>
      <c r="I4054">
        <v>-38.9684404608997</v>
      </c>
      <c r="J4054">
        <v>-2.4866332311574801</v>
      </c>
      <c r="K4054">
        <v>6.1464210475202004</v>
      </c>
      <c r="L4054">
        <v>12.359708459500601</v>
      </c>
      <c r="M4054">
        <v>33.220882205200098</v>
      </c>
      <c r="N4054">
        <v>2.9851409101829498</v>
      </c>
      <c r="O4054">
        <v>71.694599627560507</v>
      </c>
      <c r="P4054">
        <v>4.0697674418604697</v>
      </c>
      <c r="Q4054">
        <v>-6.7088430154379E-2</v>
      </c>
    </row>
    <row r="4055" spans="1:17" hidden="1" x14ac:dyDescent="0.3">
      <c r="A4055" t="s">
        <v>8270</v>
      </c>
      <c r="B4055" t="s">
        <v>8271</v>
      </c>
      <c r="C4055" t="str">
        <f>IFERROR(VLOOKUP(Table1[[#This Row],[Ticker]],[1]!Table1[[Symbol]:[Industry]],2,FALSE),"-")</f>
        <v>-</v>
      </c>
      <c r="D4055" t="s">
        <v>998</v>
      </c>
      <c r="E4055">
        <v>17.9793029</v>
      </c>
      <c r="F4055">
        <v>18.809999999999999</v>
      </c>
      <c r="G4055">
        <v>246.76214552126601</v>
      </c>
      <c r="H4055">
        <v>-3.2820816041151102</v>
      </c>
      <c r="I4055">
        <v>31.2245160782842</v>
      </c>
      <c r="J4055">
        <v>-11.105680850205101</v>
      </c>
      <c r="K4055">
        <v>16.264631806448101</v>
      </c>
      <c r="L4055">
        <v>12.6102724772076</v>
      </c>
      <c r="M4055">
        <v>50.384191783461098</v>
      </c>
      <c r="N4055">
        <v>0.34845459731369599</v>
      </c>
      <c r="O4055">
        <v>12.706007442849501</v>
      </c>
      <c r="P4055">
        <v>276.19999999999902</v>
      </c>
      <c r="Q4055">
        <v>0.18270286998114901</v>
      </c>
    </row>
    <row r="4056" spans="1:17" hidden="1" x14ac:dyDescent="0.3">
      <c r="A4056" t="s">
        <v>8272</v>
      </c>
      <c r="B4056" t="s">
        <v>8273</v>
      </c>
      <c r="C4056" t="str">
        <f>IFERROR(VLOOKUP(Table1[[#This Row],[Ticker]],[1]!Table1[[Symbol]:[Industry]],2,FALSE),"-")</f>
        <v>-</v>
      </c>
      <c r="D4056" t="s">
        <v>67</v>
      </c>
      <c r="E4056">
        <v>17.963892078000001</v>
      </c>
      <c r="F4056">
        <v>56.77</v>
      </c>
      <c r="G4056">
        <v>347.76479624505401</v>
      </c>
      <c r="H4056">
        <v>20.534105640610299</v>
      </c>
      <c r="I4056">
        <v>90.431114645345005</v>
      </c>
      <c r="J4056">
        <v>5.7170992727305299</v>
      </c>
      <c r="K4056">
        <v>49.800708332596898</v>
      </c>
      <c r="L4056">
        <v>38.251667779366699</v>
      </c>
      <c r="M4056">
        <v>71.756841204647799</v>
      </c>
      <c r="N4056">
        <v>0.47720875709307797</v>
      </c>
      <c r="O4056">
        <v>16.7694204685573</v>
      </c>
      <c r="P4056">
        <v>456.56862745097999</v>
      </c>
      <c r="Q4056">
        <v>0.12844089359722999</v>
      </c>
    </row>
    <row r="4057" spans="1:17" hidden="1" x14ac:dyDescent="0.3">
      <c r="A4057" t="s">
        <v>8274</v>
      </c>
      <c r="B4057" t="s">
        <v>8275</v>
      </c>
      <c r="C4057" t="str">
        <f>IFERROR(VLOOKUP(Table1[[#This Row],[Ticker]],[1]!Table1[[Symbol]:[Industry]],2,FALSE),"-")</f>
        <v>-</v>
      </c>
      <c r="D4057" t="s">
        <v>46</v>
      </c>
      <c r="E4057">
        <v>17.8940421</v>
      </c>
      <c r="F4057">
        <v>43.95</v>
      </c>
      <c r="G4057">
        <v>-62.017449829573302</v>
      </c>
      <c r="H4057">
        <v>-6.0334290239692798</v>
      </c>
      <c r="I4057">
        <v>-43.336970054630399</v>
      </c>
      <c r="J4057">
        <v>0.320384312702167</v>
      </c>
      <c r="K4057">
        <v>45.918187137961802</v>
      </c>
      <c r="L4057">
        <v>57.338207690019303</v>
      </c>
      <c r="M4057">
        <v>38.324299960580703</v>
      </c>
      <c r="N4057">
        <v>1.32626882320133</v>
      </c>
      <c r="O4057">
        <v>74.971558589305999</v>
      </c>
      <c r="P4057">
        <v>15.354330708661401</v>
      </c>
    </row>
    <row r="4058" spans="1:17" hidden="1" x14ac:dyDescent="0.3">
      <c r="A4058" t="s">
        <v>8276</v>
      </c>
      <c r="B4058" t="s">
        <v>8277</v>
      </c>
      <c r="C4058" t="str">
        <f>IFERROR(VLOOKUP(Table1[[#This Row],[Ticker]],[1]!Table1[[Symbol]:[Industry]],2,FALSE),"-")</f>
        <v>-</v>
      </c>
      <c r="E4058">
        <v>17.877444400000002</v>
      </c>
      <c r="F4058">
        <v>29.87</v>
      </c>
      <c r="G4058">
        <v>73.553075448147993</v>
      </c>
      <c r="H4058">
        <v>80.208303051169594</v>
      </c>
      <c r="I4058">
        <v>137.96431199665099</v>
      </c>
      <c r="J4058">
        <v>5.9948482503239902</v>
      </c>
      <c r="K4058">
        <v>18.6206980369588</v>
      </c>
      <c r="L4058">
        <v>13.6094753411362</v>
      </c>
      <c r="M4058">
        <v>99.550723486691396</v>
      </c>
      <c r="N4058">
        <v>1.40773569944796</v>
      </c>
      <c r="O4058">
        <v>0</v>
      </c>
      <c r="P4058">
        <v>248.94859813084099</v>
      </c>
      <c r="Q4058">
        <v>0.11101025465519899</v>
      </c>
    </row>
    <row r="4059" spans="1:17" hidden="1" x14ac:dyDescent="0.3">
      <c r="A4059" t="s">
        <v>8278</v>
      </c>
      <c r="B4059" t="s">
        <v>8279</v>
      </c>
      <c r="C4059" t="str">
        <f>IFERROR(VLOOKUP(Table1[[#This Row],[Ticker]],[1]!Table1[[Symbol]:[Industry]],2,FALSE),"-")</f>
        <v>-</v>
      </c>
      <c r="D4059" t="s">
        <v>56</v>
      </c>
      <c r="E4059">
        <v>17.795752419134399</v>
      </c>
      <c r="F4059">
        <v>64.599999999999994</v>
      </c>
      <c r="G4059">
        <v>147.09095205056701</v>
      </c>
      <c r="H4059">
        <v>-7.06791178258998</v>
      </c>
      <c r="I4059">
        <v>148.90283438871299</v>
      </c>
      <c r="J4059">
        <v>-2.4866332311574801</v>
      </c>
      <c r="K4059">
        <v>60.5386590888914</v>
      </c>
      <c r="L4059">
        <v>41.574107688499801</v>
      </c>
      <c r="M4059">
        <v>100</v>
      </c>
      <c r="N4059">
        <v>0</v>
      </c>
      <c r="O4059">
        <v>0</v>
      </c>
      <c r="P4059">
        <v>172.80405405405401</v>
      </c>
    </row>
    <row r="4060" spans="1:17" hidden="1" x14ac:dyDescent="0.3">
      <c r="A4060" t="s">
        <v>8280</v>
      </c>
      <c r="B4060" t="s">
        <v>8281</v>
      </c>
      <c r="C4060" t="str">
        <f>IFERROR(VLOOKUP(Table1[[#This Row],[Ticker]],[1]!Table1[[Symbol]:[Industry]],2,FALSE),"-")</f>
        <v>-</v>
      </c>
      <c r="D4060" t="s">
        <v>613</v>
      </c>
      <c r="E4060">
        <v>17.791506999999999</v>
      </c>
      <c r="F4060">
        <v>31.35</v>
      </c>
      <c r="G4060">
        <v>64.056873783438505</v>
      </c>
      <c r="H4060">
        <v>-55.480734300181801</v>
      </c>
      <c r="I4060">
        <v>61.679803920293303</v>
      </c>
      <c r="J4060">
        <v>-20.989597658034899</v>
      </c>
      <c r="K4060">
        <v>46.245438547034396</v>
      </c>
      <c r="L4060">
        <v>31.9593220590314</v>
      </c>
      <c r="M4060">
        <v>3.4752967810394502</v>
      </c>
      <c r="N4060">
        <v>0.87958701649307103</v>
      </c>
      <c r="O4060">
        <v>112.28070175438501</v>
      </c>
      <c r="P4060">
        <v>152.21238938053099</v>
      </c>
      <c r="Q4060">
        <v>0.160912012069448</v>
      </c>
    </row>
    <row r="4061" spans="1:17" hidden="1" x14ac:dyDescent="0.3">
      <c r="A4061" t="s">
        <v>8282</v>
      </c>
      <c r="B4061" t="s">
        <v>8283</v>
      </c>
      <c r="C4061" t="str">
        <f>IFERROR(VLOOKUP(Table1[[#This Row],[Ticker]],[1]!Table1[[Symbol]:[Industry]],2,FALSE),"-")</f>
        <v>-</v>
      </c>
      <c r="D4061" t="s">
        <v>535</v>
      </c>
      <c r="E4061">
        <v>17.7872734</v>
      </c>
      <c r="F4061">
        <v>18.190000000000001</v>
      </c>
      <c r="G4061">
        <v>13.035944525880501</v>
      </c>
      <c r="H4061">
        <v>-7.06791178258998</v>
      </c>
      <c r="I4061">
        <v>4.6865518779824198</v>
      </c>
      <c r="J4061">
        <v>-2.4866332311574801</v>
      </c>
      <c r="K4061">
        <v>18.113592427367699</v>
      </c>
      <c r="L4061">
        <v>16.6997225956633</v>
      </c>
      <c r="M4061">
        <v>100</v>
      </c>
      <c r="O4061">
        <v>0</v>
      </c>
      <c r="P4061">
        <v>38.7490465293669</v>
      </c>
    </row>
    <row r="4062" spans="1:17" hidden="1" x14ac:dyDescent="0.3">
      <c r="A4062" t="s">
        <v>8284</v>
      </c>
      <c r="B4062" t="s">
        <v>8285</v>
      </c>
      <c r="C4062" t="str">
        <f>IFERROR(VLOOKUP(Table1[[#This Row],[Ticker]],[1]!Table1[[Symbol]:[Industry]],2,FALSE),"-")</f>
        <v>-</v>
      </c>
      <c r="D4062" t="s">
        <v>613</v>
      </c>
      <c r="E4062">
        <v>17.785453499999999</v>
      </c>
      <c r="F4062">
        <v>26.68</v>
      </c>
      <c r="G4062">
        <v>-17.915122205506499</v>
      </c>
      <c r="H4062">
        <v>-8.9476110307102807</v>
      </c>
      <c r="I4062">
        <v>-17.8609380615014</v>
      </c>
      <c r="J4062">
        <v>-2.4866332311574801</v>
      </c>
      <c r="K4062">
        <v>26.8357109199486</v>
      </c>
      <c r="L4062">
        <v>27.659585458385902</v>
      </c>
      <c r="M4062">
        <v>47.430684362361198</v>
      </c>
      <c r="N4062">
        <v>1.20815924335354</v>
      </c>
      <c r="O4062">
        <v>19.565217391304301</v>
      </c>
      <c r="P4062">
        <v>14.9504523912106</v>
      </c>
      <c r="Q4062">
        <v>0.118332009385717</v>
      </c>
    </row>
    <row r="4063" spans="1:17" hidden="1" x14ac:dyDescent="0.3">
      <c r="A4063" t="s">
        <v>8286</v>
      </c>
      <c r="B4063" t="s">
        <v>8287</v>
      </c>
      <c r="C4063" t="str">
        <f>IFERROR(VLOOKUP(Table1[[#This Row],[Ticker]],[1]!Table1[[Symbol]:[Industry]],2,FALSE),"-")</f>
        <v>-</v>
      </c>
      <c r="D4063" t="s">
        <v>324</v>
      </c>
      <c r="E4063">
        <v>17.763182955000001</v>
      </c>
      <c r="F4063">
        <v>32.130000000000003</v>
      </c>
      <c r="G4063">
        <v>91.381492591108199</v>
      </c>
      <c r="H4063">
        <v>-4.9382232892651103</v>
      </c>
      <c r="I4063">
        <v>93.047645329984903</v>
      </c>
      <c r="J4063">
        <v>-0.19436962084229401</v>
      </c>
      <c r="K4063">
        <v>28.858800537254101</v>
      </c>
      <c r="L4063">
        <v>22.4140865436426</v>
      </c>
      <c r="M4063">
        <v>61.751956680294498</v>
      </c>
      <c r="N4063">
        <v>1.38250856440519</v>
      </c>
      <c r="O4063">
        <v>1.7429193899781901</v>
      </c>
      <c r="P4063">
        <v>160.161943319838</v>
      </c>
      <c r="Q4063">
        <v>0.14165288590424599</v>
      </c>
    </row>
    <row r="4064" spans="1:17" hidden="1" x14ac:dyDescent="0.3">
      <c r="A4064" t="s">
        <v>8288</v>
      </c>
      <c r="B4064" t="s">
        <v>8289</v>
      </c>
      <c r="C4064" t="str">
        <f>IFERROR(VLOOKUP(Table1[[#This Row],[Ticker]],[1]!Table1[[Symbol]:[Industry]],2,FALSE),"-")</f>
        <v>-</v>
      </c>
      <c r="D4064" t="s">
        <v>92</v>
      </c>
      <c r="E4064">
        <v>17.716208680000001</v>
      </c>
      <c r="F4064">
        <v>17.73</v>
      </c>
      <c r="G4064">
        <v>-1.1320964168942</v>
      </c>
      <c r="H4064">
        <v>-8.4724061646124493</v>
      </c>
      <c r="I4064">
        <v>-23.912590310662999</v>
      </c>
      <c r="J4064">
        <v>-3.5576591612589401</v>
      </c>
      <c r="K4064">
        <v>17.928286382080699</v>
      </c>
      <c r="L4064">
        <v>19.2605230516108</v>
      </c>
      <c r="M4064">
        <v>51.153098399350903</v>
      </c>
      <c r="N4064">
        <v>0.645370818528195</v>
      </c>
      <c r="O4064">
        <v>34.686971235194498</v>
      </c>
      <c r="P4064">
        <v>31.7236255572065</v>
      </c>
      <c r="Q4064">
        <v>-8.6763448903627E-2</v>
      </c>
    </row>
    <row r="4065" spans="1:17" hidden="1" x14ac:dyDescent="0.3">
      <c r="A4065" t="s">
        <v>8290</v>
      </c>
      <c r="B4065" t="s">
        <v>8291</v>
      </c>
      <c r="C4065" t="str">
        <f>IFERROR(VLOOKUP(Table1[[#This Row],[Ticker]],[1]!Table1[[Symbol]:[Industry]],2,FALSE),"-")</f>
        <v>-</v>
      </c>
      <c r="D4065" t="s">
        <v>535</v>
      </c>
      <c r="E4065">
        <v>17.690474999999999</v>
      </c>
      <c r="F4065">
        <v>59.93</v>
      </c>
      <c r="G4065">
        <v>-36.265340809456497</v>
      </c>
      <c r="H4065">
        <v>-9.2225170457478605</v>
      </c>
      <c r="I4065">
        <v>-17.574355293262101</v>
      </c>
      <c r="J4065">
        <v>-3.3366332311574798</v>
      </c>
      <c r="K4065">
        <v>62.5255864086092</v>
      </c>
      <c r="L4065">
        <v>63.902015438161399</v>
      </c>
      <c r="M4065">
        <v>37.442434215661997</v>
      </c>
      <c r="N4065">
        <v>1.86737448920023</v>
      </c>
      <c r="O4065">
        <v>57.6839646253962</v>
      </c>
      <c r="P4065">
        <v>16.1434108527131</v>
      </c>
    </row>
    <row r="4066" spans="1:17" hidden="1" x14ac:dyDescent="0.3">
      <c r="A4066" t="s">
        <v>8292</v>
      </c>
      <c r="B4066" t="s">
        <v>8293</v>
      </c>
      <c r="C4066" t="str">
        <f>IFERROR(VLOOKUP(Table1[[#This Row],[Ticker]],[1]!Table1[[Symbol]:[Industry]],2,FALSE),"-")</f>
        <v>-</v>
      </c>
      <c r="E4066">
        <v>17.68</v>
      </c>
      <c r="F4066">
        <v>65.510000000000005</v>
      </c>
      <c r="G4066">
        <v>-84.666736088699395</v>
      </c>
      <c r="H4066">
        <v>-8.5830632977414894</v>
      </c>
      <c r="I4066">
        <v>-46.821175032227401</v>
      </c>
      <c r="J4066">
        <v>-2.4866332311574801</v>
      </c>
      <c r="K4066">
        <v>70.878622503591203</v>
      </c>
      <c r="M4066">
        <v>40.876141053005803</v>
      </c>
      <c r="N4066">
        <v>0.94861660079051302</v>
      </c>
      <c r="O4066">
        <v>168.58494886276901</v>
      </c>
      <c r="P4066">
        <v>2.7607843137254999</v>
      </c>
    </row>
    <row r="4067" spans="1:17" hidden="1" x14ac:dyDescent="0.3">
      <c r="A4067" t="s">
        <v>8294</v>
      </c>
      <c r="B4067" t="s">
        <v>8295</v>
      </c>
      <c r="C4067" t="str">
        <f>IFERROR(VLOOKUP(Table1[[#This Row],[Ticker]],[1]!Table1[[Symbol]:[Industry]],2,FALSE),"-")</f>
        <v>-</v>
      </c>
      <c r="E4067">
        <v>17.6559396</v>
      </c>
      <c r="F4067">
        <v>44.06</v>
      </c>
      <c r="G4067">
        <v>61.219439362656999</v>
      </c>
      <c r="H4067">
        <v>6.0587728535286098</v>
      </c>
      <c r="I4067">
        <v>21.161588358470699</v>
      </c>
      <c r="J4067">
        <v>11.253204167216399</v>
      </c>
      <c r="K4067">
        <v>35.048243415379098</v>
      </c>
      <c r="L4067">
        <v>31.351961285582401</v>
      </c>
      <c r="M4067">
        <v>76.94472779086</v>
      </c>
      <c r="N4067">
        <v>2.9241326791711999</v>
      </c>
      <c r="O4067">
        <v>0</v>
      </c>
      <c r="P4067">
        <v>106.08044901777301</v>
      </c>
      <c r="Q4067">
        <v>8.5112567178753998E-2</v>
      </c>
    </row>
    <row r="4068" spans="1:17" hidden="1" x14ac:dyDescent="0.3">
      <c r="A4068" t="s">
        <v>8296</v>
      </c>
      <c r="B4068" t="s">
        <v>8297</v>
      </c>
      <c r="C4068" t="str">
        <f>IFERROR(VLOOKUP(Table1[[#This Row],[Ticker]],[1]!Table1[[Symbol]:[Industry]],2,FALSE),"-")</f>
        <v>-</v>
      </c>
      <c r="D4068" t="s">
        <v>662</v>
      </c>
      <c r="E4068">
        <v>17.64099792</v>
      </c>
      <c r="F4068">
        <v>4.8899999999999997</v>
      </c>
      <c r="G4068">
        <v>21.576054623019601</v>
      </c>
      <c r="H4068">
        <v>-6.2039808970608199</v>
      </c>
      <c r="I4068">
        <v>-8.8646719977812207</v>
      </c>
      <c r="J4068">
        <v>-18.342489087013298</v>
      </c>
      <c r="K4068">
        <v>4.8262702698853097</v>
      </c>
      <c r="L4068">
        <v>4.7459450689469698</v>
      </c>
      <c r="M4068">
        <v>46.693253208065002</v>
      </c>
      <c r="N4068">
        <v>1.4622677109081801</v>
      </c>
      <c r="O4068">
        <v>40.081799591002003</v>
      </c>
      <c r="P4068">
        <v>58.766233766233697</v>
      </c>
      <c r="Q4068">
        <v>-6.3100082877889999E-2</v>
      </c>
    </row>
    <row r="4069" spans="1:17" hidden="1" x14ac:dyDescent="0.3">
      <c r="A4069" t="s">
        <v>8298</v>
      </c>
      <c r="B4069" t="s">
        <v>8299</v>
      </c>
      <c r="C4069" t="str">
        <f>IFERROR(VLOOKUP(Table1[[#This Row],[Ticker]],[1]!Table1[[Symbol]:[Industry]],2,FALSE),"-")</f>
        <v>-</v>
      </c>
      <c r="D4069" t="s">
        <v>197</v>
      </c>
      <c r="E4069">
        <v>17.63775</v>
      </c>
      <c r="F4069">
        <v>4.05</v>
      </c>
      <c r="G4069">
        <v>16.392161154408299</v>
      </c>
      <c r="I4069">
        <v>-4.3734073015939803</v>
      </c>
      <c r="K4069">
        <v>4.4249445457001002</v>
      </c>
      <c r="L4069">
        <v>4.0278917604158799</v>
      </c>
      <c r="M4069">
        <v>29.723467083117001</v>
      </c>
      <c r="N4069">
        <v>2.2217721802511399</v>
      </c>
      <c r="O4069">
        <v>33.3333333333333</v>
      </c>
      <c r="P4069">
        <v>65.306122448979494</v>
      </c>
      <c r="Q4069">
        <v>-2.0192540060606001E-2</v>
      </c>
    </row>
    <row r="4070" spans="1:17" hidden="1" x14ac:dyDescent="0.3">
      <c r="A4070" t="s">
        <v>8300</v>
      </c>
      <c r="B4070" t="s">
        <v>8301</v>
      </c>
      <c r="C4070" t="str">
        <f>IFERROR(VLOOKUP(Table1[[#This Row],[Ticker]],[1]!Table1[[Symbol]:[Industry]],2,FALSE),"-")</f>
        <v>-</v>
      </c>
      <c r="D4070" t="s">
        <v>18</v>
      </c>
      <c r="E4070">
        <v>17.581499999999998</v>
      </c>
      <c r="F4070">
        <v>288</v>
      </c>
      <c r="G4070">
        <v>-56.648353802047502</v>
      </c>
      <c r="H4070">
        <v>8.4787281371692895</v>
      </c>
      <c r="I4070">
        <v>52.730509780112797</v>
      </c>
      <c r="J4070">
        <v>-2.4866332311574801</v>
      </c>
      <c r="K4070">
        <v>220.572657600371</v>
      </c>
      <c r="L4070">
        <v>203.371443901633</v>
      </c>
      <c r="M4070">
        <v>56.3110846240535</v>
      </c>
      <c r="N4070">
        <v>1.6460905349794198E-2</v>
      </c>
      <c r="O4070">
        <v>44.7916666666666</v>
      </c>
      <c r="P4070">
        <v>165.927977839335</v>
      </c>
    </row>
    <row r="4071" spans="1:17" hidden="1" x14ac:dyDescent="0.3">
      <c r="A4071" t="s">
        <v>8302</v>
      </c>
      <c r="B4071" t="s">
        <v>8303</v>
      </c>
      <c r="C4071" t="str">
        <f>IFERROR(VLOOKUP(Table1[[#This Row],[Ticker]],[1]!Table1[[Symbol]:[Industry]],2,FALSE),"-")</f>
        <v>-</v>
      </c>
      <c r="D4071" t="s">
        <v>92</v>
      </c>
      <c r="E4071">
        <v>17.512491000000001</v>
      </c>
      <c r="F4071">
        <v>32.28</v>
      </c>
      <c r="G4071">
        <v>196.121394506982</v>
      </c>
      <c r="H4071">
        <v>-2.0923020264924101</v>
      </c>
      <c r="I4071">
        <v>32.5143119966516</v>
      </c>
      <c r="J4071">
        <v>-2.4866332311574801</v>
      </c>
      <c r="K4071">
        <v>24.3846889352664</v>
      </c>
      <c r="L4071">
        <v>17.186689642152501</v>
      </c>
      <c r="M4071">
        <v>98.789253581194501</v>
      </c>
      <c r="N4071">
        <v>1.2060270090030001</v>
      </c>
      <c r="O4071">
        <v>0</v>
      </c>
      <c r="P4071">
        <v>322.51308900523497</v>
      </c>
    </row>
    <row r="4072" spans="1:17" hidden="1" x14ac:dyDescent="0.3">
      <c r="A4072" t="s">
        <v>8304</v>
      </c>
      <c r="B4072" t="s">
        <v>8305</v>
      </c>
      <c r="C4072" t="str">
        <f>IFERROR(VLOOKUP(Table1[[#This Row],[Ticker]],[1]!Table1[[Symbol]:[Industry]],2,FALSE),"-")</f>
        <v>-</v>
      </c>
      <c r="D4072" t="s">
        <v>998</v>
      </c>
      <c r="E4072">
        <v>17.495996000000002</v>
      </c>
      <c r="F4072">
        <v>46.99</v>
      </c>
      <c r="G4072">
        <v>-17.665274916799699</v>
      </c>
      <c r="H4072">
        <v>-8.6079528503517793</v>
      </c>
      <c r="I4072">
        <v>7.3805589537573102</v>
      </c>
      <c r="J4072">
        <v>13.0277006642894</v>
      </c>
      <c r="K4072">
        <v>44.873096054861101</v>
      </c>
      <c r="L4072">
        <v>43.712556419665098</v>
      </c>
      <c r="M4072">
        <v>68.847020396683703</v>
      </c>
      <c r="N4072">
        <v>0.76315093132109002</v>
      </c>
      <c r="O4072">
        <v>27.6654607363268</v>
      </c>
      <c r="P4072">
        <v>42.264607932182798</v>
      </c>
      <c r="Q4072">
        <v>5.3709178292839999E-2</v>
      </c>
    </row>
    <row r="4073" spans="1:17" hidden="1" x14ac:dyDescent="0.3">
      <c r="A4073" t="s">
        <v>8306</v>
      </c>
      <c r="B4073" t="s">
        <v>8307</v>
      </c>
      <c r="C4073" t="str">
        <f>IFERROR(VLOOKUP(Table1[[#This Row],[Ticker]],[1]!Table1[[Symbol]:[Industry]],2,FALSE),"-")</f>
        <v>-</v>
      </c>
      <c r="D4073" t="s">
        <v>1462</v>
      </c>
      <c r="E4073">
        <v>17.399999999999999</v>
      </c>
      <c r="F4073">
        <v>1.78</v>
      </c>
      <c r="G4073">
        <v>-16.566760540071702</v>
      </c>
      <c r="H4073">
        <v>-8.7724572371354306</v>
      </c>
      <c r="I4073">
        <v>-24.1230863773321</v>
      </c>
      <c r="J4073">
        <v>-4.7465202368071999</v>
      </c>
      <c r="K4073">
        <v>1.76170510869407</v>
      </c>
      <c r="L4073">
        <v>1.75066714444075</v>
      </c>
      <c r="M4073">
        <v>50.734831359503197</v>
      </c>
      <c r="N4073">
        <v>1.2438260409445701</v>
      </c>
      <c r="O4073">
        <v>47.191011235955003</v>
      </c>
      <c r="P4073">
        <v>31.851851851851801</v>
      </c>
      <c r="Q4073">
        <v>0.15137834206356901</v>
      </c>
    </row>
    <row r="4074" spans="1:17" hidden="1" x14ac:dyDescent="0.3">
      <c r="A4074" t="s">
        <v>8308</v>
      </c>
      <c r="B4074" t="s">
        <v>8309</v>
      </c>
      <c r="C4074" t="str">
        <f>IFERROR(VLOOKUP(Table1[[#This Row],[Ticker]],[1]!Table1[[Symbol]:[Industry]],2,FALSE),"-")</f>
        <v>-</v>
      </c>
      <c r="E4074">
        <v>17.37</v>
      </c>
      <c r="F4074">
        <v>17.82</v>
      </c>
      <c r="G4074">
        <v>-59.713102003486298</v>
      </c>
      <c r="H4074">
        <v>-27.2058428170727</v>
      </c>
      <c r="I4074">
        <v>-33.474093800449801</v>
      </c>
      <c r="J4074">
        <v>-13.4097101542344</v>
      </c>
      <c r="K4074">
        <v>19.807177743021899</v>
      </c>
      <c r="L4074">
        <v>21.5964090936817</v>
      </c>
      <c r="M4074">
        <v>23.399568531970001</v>
      </c>
      <c r="N4074">
        <v>4.4163753095374298</v>
      </c>
      <c r="O4074">
        <v>59.371492704825997</v>
      </c>
      <c r="P4074">
        <v>7.8692493946731199</v>
      </c>
      <c r="Q4074">
        <v>6.3125345979451006E-2</v>
      </c>
    </row>
    <row r="4075" spans="1:17" hidden="1" x14ac:dyDescent="0.3">
      <c r="A4075" t="s">
        <v>8310</v>
      </c>
      <c r="B4075" t="s">
        <v>8311</v>
      </c>
      <c r="C4075" t="str">
        <f>IFERROR(VLOOKUP(Table1[[#This Row],[Ticker]],[1]!Table1[[Symbol]:[Industry]],2,FALSE),"-")</f>
        <v>-</v>
      </c>
      <c r="D4075" t="s">
        <v>5437</v>
      </c>
      <c r="E4075">
        <v>17.269559999999998</v>
      </c>
      <c r="F4075">
        <v>91.58</v>
      </c>
      <c r="G4075">
        <v>104.15637590816</v>
      </c>
      <c r="H4075">
        <v>-7.06791178258998</v>
      </c>
      <c r="I4075">
        <v>56.592467869319002</v>
      </c>
      <c r="J4075">
        <v>-2.4866332311574801</v>
      </c>
      <c r="K4075">
        <v>70.469772502887494</v>
      </c>
      <c r="L4075">
        <v>58.3823789608346</v>
      </c>
      <c r="M4075">
        <v>90.4287356090055</v>
      </c>
      <c r="N4075">
        <v>0.55895965725873897</v>
      </c>
      <c r="O4075">
        <v>0</v>
      </c>
      <c r="P4075">
        <v>154.388888888888</v>
      </c>
      <c r="Q4075">
        <v>0.21024474651170599</v>
      </c>
    </row>
    <row r="4076" spans="1:17" hidden="1" x14ac:dyDescent="0.3">
      <c r="A4076" t="s">
        <v>8312</v>
      </c>
      <c r="B4076" t="s">
        <v>8313</v>
      </c>
      <c r="C4076" t="str">
        <f>IFERROR(VLOOKUP(Table1[[#This Row],[Ticker]],[1]!Table1[[Symbol]:[Industry]],2,FALSE),"-")</f>
        <v>-</v>
      </c>
      <c r="D4076" t="s">
        <v>705</v>
      </c>
      <c r="E4076">
        <v>17.228399594999999</v>
      </c>
      <c r="F4076">
        <v>89.09</v>
      </c>
      <c r="G4076">
        <v>-0.181486738030816</v>
      </c>
      <c r="H4076">
        <v>-9.8227027233565298</v>
      </c>
      <c r="I4076">
        <v>7.4554071587994297</v>
      </c>
      <c r="J4076">
        <v>-3.79064472414013</v>
      </c>
      <c r="K4076">
        <v>87.882767542852505</v>
      </c>
      <c r="L4076">
        <v>79.786688757561805</v>
      </c>
      <c r="M4076">
        <v>59.689646094536798</v>
      </c>
      <c r="N4076">
        <v>0.81314330478348495</v>
      </c>
      <c r="O4076">
        <v>8.7439667751711703</v>
      </c>
      <c r="P4076">
        <v>29.679767103347899</v>
      </c>
    </row>
    <row r="4077" spans="1:17" hidden="1" x14ac:dyDescent="0.3">
      <c r="A4077" t="s">
        <v>8314</v>
      </c>
      <c r="B4077" t="s">
        <v>8315</v>
      </c>
      <c r="C4077" t="str">
        <f>IFERROR(VLOOKUP(Table1[[#This Row],[Ticker]],[1]!Table1[[Symbol]:[Industry]],2,FALSE),"-")</f>
        <v>-</v>
      </c>
      <c r="D4077" t="s">
        <v>705</v>
      </c>
      <c r="E4077">
        <v>17.1837348</v>
      </c>
      <c r="F4077">
        <v>127.79</v>
      </c>
      <c r="G4077">
        <v>17.021177009134998</v>
      </c>
      <c r="H4077">
        <v>-3.4438381609595599</v>
      </c>
      <c r="I4077">
        <v>7.2950775498424703</v>
      </c>
      <c r="J4077">
        <v>-1.3097884474424799</v>
      </c>
      <c r="K4077">
        <v>123.73454077689</v>
      </c>
      <c r="L4077">
        <v>113.59476033183</v>
      </c>
      <c r="M4077">
        <v>42.376869448986099</v>
      </c>
      <c r="N4077">
        <v>0.866401527202316</v>
      </c>
      <c r="O4077">
        <v>8.2322560450739299</v>
      </c>
      <c r="P4077">
        <v>45.051078320090802</v>
      </c>
    </row>
    <row r="4078" spans="1:17" hidden="1" x14ac:dyDescent="0.3">
      <c r="A4078" t="s">
        <v>8316</v>
      </c>
      <c r="B4078" t="s">
        <v>8317</v>
      </c>
      <c r="C4078" t="str">
        <f>IFERROR(VLOOKUP(Table1[[#This Row],[Ticker]],[1]!Table1[[Symbol]:[Industry]],2,FALSE),"-")</f>
        <v>-</v>
      </c>
      <c r="E4078">
        <v>17.125499999999999</v>
      </c>
      <c r="F4078">
        <v>17.64</v>
      </c>
      <c r="G4078">
        <v>70.286897996513602</v>
      </c>
      <c r="H4078">
        <v>-9.0679117825899809</v>
      </c>
      <c r="I4078">
        <v>-2.9303093546445398</v>
      </c>
      <c r="J4078">
        <v>-3.7626574084576898</v>
      </c>
      <c r="K4078">
        <v>15.424965396036299</v>
      </c>
      <c r="L4078">
        <v>14.697067969043999</v>
      </c>
      <c r="M4078">
        <v>42.204981672358699</v>
      </c>
      <c r="N4078">
        <v>2.1078875793291001</v>
      </c>
      <c r="O4078">
        <v>17.1201814058956</v>
      </c>
      <c r="P4078">
        <v>134.886817576564</v>
      </c>
      <c r="Q4078">
        <v>9.7906564828773995E-2</v>
      </c>
    </row>
    <row r="4079" spans="1:17" hidden="1" x14ac:dyDescent="0.3">
      <c r="A4079" t="s">
        <v>8318</v>
      </c>
      <c r="B4079" t="s">
        <v>8319</v>
      </c>
      <c r="C4079" t="str">
        <f>IFERROR(VLOOKUP(Table1[[#This Row],[Ticker]],[1]!Table1[[Symbol]:[Industry]],2,FALSE),"-")</f>
        <v>-</v>
      </c>
      <c r="D4079" t="s">
        <v>391</v>
      </c>
      <c r="E4079">
        <v>17.095680000000002</v>
      </c>
      <c r="F4079">
        <v>12.72</v>
      </c>
      <c r="G4079">
        <v>-20.7626069539814</v>
      </c>
      <c r="H4079">
        <v>-7.06791178258998</v>
      </c>
      <c r="I4079">
        <v>-6.0018596205100696</v>
      </c>
      <c r="J4079">
        <v>-2.4866332311574801</v>
      </c>
      <c r="K4079">
        <v>12.714210459349101</v>
      </c>
      <c r="L4079">
        <v>12.5743752708381</v>
      </c>
      <c r="M4079">
        <v>100</v>
      </c>
      <c r="O4079">
        <v>0</v>
      </c>
      <c r="P4079">
        <v>4.9504950495049496</v>
      </c>
    </row>
    <row r="4080" spans="1:17" hidden="1" x14ac:dyDescent="0.3">
      <c r="A4080" t="s">
        <v>8320</v>
      </c>
      <c r="B4080" t="s">
        <v>8321</v>
      </c>
      <c r="C4080" t="str">
        <f>IFERROR(VLOOKUP(Table1[[#This Row],[Ticker]],[1]!Table1[[Symbol]:[Industry]],2,FALSE),"-")</f>
        <v>-</v>
      </c>
      <c r="D4080" t="s">
        <v>62</v>
      </c>
      <c r="E4080">
        <v>17.087065500000001</v>
      </c>
      <c r="F4080">
        <v>42.5</v>
      </c>
      <c r="G4080">
        <v>-63.442039732424099</v>
      </c>
      <c r="H4080">
        <v>-19.076193356088901</v>
      </c>
      <c r="I4080">
        <v>-26.459312920512001</v>
      </c>
      <c r="J4080">
        <v>-2.4866332311574801</v>
      </c>
      <c r="K4080">
        <v>43.642790862799203</v>
      </c>
      <c r="M4080">
        <v>47.592017252156602</v>
      </c>
      <c r="N4080">
        <v>0.934782608695652</v>
      </c>
      <c r="O4080">
        <v>95.058823529411697</v>
      </c>
      <c r="P4080">
        <v>28.3987915407854</v>
      </c>
    </row>
    <row r="4081" spans="1:17" hidden="1" x14ac:dyDescent="0.3">
      <c r="A4081" t="s">
        <v>8322</v>
      </c>
      <c r="B4081" t="s">
        <v>8323</v>
      </c>
      <c r="C4081" t="str">
        <f>IFERROR(VLOOKUP(Table1[[#This Row],[Ticker]],[1]!Table1[[Symbol]:[Industry]],2,FALSE),"-")</f>
        <v>-</v>
      </c>
      <c r="D4081" t="s">
        <v>21</v>
      </c>
      <c r="E4081">
        <v>17.046610000000001</v>
      </c>
      <c r="F4081">
        <v>91.24</v>
      </c>
      <c r="G4081">
        <v>77.042453552069105</v>
      </c>
      <c r="H4081">
        <v>-26.746973123285301</v>
      </c>
      <c r="I4081">
        <v>33.896033963101303</v>
      </c>
      <c r="J4081">
        <v>-10.1255221200463</v>
      </c>
      <c r="K4081">
        <v>92.776039255765099</v>
      </c>
      <c r="L4081">
        <v>69.682963138178593</v>
      </c>
      <c r="M4081">
        <v>10.927965061738499</v>
      </c>
      <c r="N4081">
        <v>0.25514626534838197</v>
      </c>
      <c r="O4081">
        <v>36.4423498465585</v>
      </c>
      <c r="P4081">
        <v>113.42690058479501</v>
      </c>
      <c r="Q4081">
        <v>7.5140590651743999E-2</v>
      </c>
    </row>
    <row r="4082" spans="1:17" hidden="1" x14ac:dyDescent="0.3">
      <c r="A4082" t="s">
        <v>8324</v>
      </c>
      <c r="B4082" t="s">
        <v>8325</v>
      </c>
      <c r="C4082" t="str">
        <f>IFERROR(VLOOKUP(Table1[[#This Row],[Ticker]],[1]!Table1[[Symbol]:[Industry]],2,FALSE),"-")</f>
        <v>-</v>
      </c>
      <c r="D4082" t="s">
        <v>705</v>
      </c>
      <c r="E4082">
        <v>17.035611191999902</v>
      </c>
      <c r="F4082">
        <v>25.76</v>
      </c>
      <c r="G4082">
        <v>43.465249457658899</v>
      </c>
      <c r="H4082">
        <v>-1.8778831761330901</v>
      </c>
      <c r="I4082">
        <v>25.611288440836901</v>
      </c>
      <c r="J4082">
        <v>-1.7035478748536499</v>
      </c>
      <c r="K4082">
        <v>24.247444056408401</v>
      </c>
      <c r="L4082">
        <v>20.668860160855299</v>
      </c>
      <c r="M4082">
        <v>32.576819102165203</v>
      </c>
      <c r="N4082">
        <v>1.86874945095834</v>
      </c>
      <c r="O4082">
        <v>4.42546583850931</v>
      </c>
      <c r="P4082">
        <v>69.808833223467303</v>
      </c>
    </row>
    <row r="4083" spans="1:17" hidden="1" x14ac:dyDescent="0.3">
      <c r="A4083" t="s">
        <v>8326</v>
      </c>
      <c r="B4083" t="s">
        <v>8327</v>
      </c>
      <c r="C4083" t="str">
        <f>IFERROR(VLOOKUP(Table1[[#This Row],[Ticker]],[1]!Table1[[Symbol]:[Industry]],2,FALSE),"-")</f>
        <v>-</v>
      </c>
      <c r="D4083" t="s">
        <v>286</v>
      </c>
      <c r="E4083">
        <v>17.034167213</v>
      </c>
      <c r="F4083">
        <v>42.06</v>
      </c>
      <c r="G4083">
        <v>-26.7483961211334</v>
      </c>
      <c r="H4083">
        <v>10.751967404669699</v>
      </c>
      <c r="I4083">
        <v>-23.7452221798636</v>
      </c>
      <c r="J4083">
        <v>-6.7908259162600899</v>
      </c>
      <c r="K4083">
        <v>43.886718678559198</v>
      </c>
      <c r="L4083">
        <v>43.922228935564704</v>
      </c>
      <c r="M4083">
        <v>47.676311737946101</v>
      </c>
      <c r="N4083">
        <v>0.77923728691150596</v>
      </c>
      <c r="O4083">
        <v>71.207798383262002</v>
      </c>
      <c r="P4083">
        <v>41.759352881698597</v>
      </c>
      <c r="Q4083">
        <v>3.3847051574330003E-2</v>
      </c>
    </row>
    <row r="4084" spans="1:17" hidden="1" x14ac:dyDescent="0.3">
      <c r="A4084" t="s">
        <v>8328</v>
      </c>
      <c r="B4084" t="s">
        <v>8329</v>
      </c>
      <c r="C4084" t="str">
        <f>IFERROR(VLOOKUP(Table1[[#This Row],[Ticker]],[1]!Table1[[Symbol]:[Industry]],2,FALSE),"-")</f>
        <v>-</v>
      </c>
      <c r="E4084">
        <v>16.978000000000002</v>
      </c>
      <c r="F4084">
        <v>13.06</v>
      </c>
      <c r="G4084">
        <v>-9.3138150159640904</v>
      </c>
      <c r="H4084">
        <v>-7.06791178258998</v>
      </c>
      <c r="I4084">
        <v>23.271694661947901</v>
      </c>
      <c r="J4084">
        <v>-2.4866332311574801</v>
      </c>
      <c r="K4084">
        <v>12.5986373901597</v>
      </c>
      <c r="L4084">
        <v>11.212463069337501</v>
      </c>
      <c r="M4084">
        <v>99.999974854868995</v>
      </c>
      <c r="O4084">
        <v>0</v>
      </c>
      <c r="P4084">
        <v>34.224049331962902</v>
      </c>
    </row>
    <row r="4085" spans="1:17" hidden="1" x14ac:dyDescent="0.3">
      <c r="A4085" t="s">
        <v>8330</v>
      </c>
      <c r="B4085" t="s">
        <v>8331</v>
      </c>
      <c r="C4085" t="str">
        <f>IFERROR(VLOOKUP(Table1[[#This Row],[Ticker]],[1]!Table1[[Symbol]:[Industry]],2,FALSE),"-")</f>
        <v>-</v>
      </c>
      <c r="D4085" t="s">
        <v>1558</v>
      </c>
      <c r="E4085">
        <v>16.901599999999998</v>
      </c>
      <c r="F4085">
        <v>35.15</v>
      </c>
      <c r="G4085">
        <v>-53.978408125935303</v>
      </c>
      <c r="H4085">
        <v>-9.0546667494773896</v>
      </c>
      <c r="I4085">
        <v>-30.4254359987664</v>
      </c>
      <c r="J4085">
        <v>-7.0027622634155504</v>
      </c>
      <c r="K4085">
        <v>36.465264854514402</v>
      </c>
      <c r="L4085">
        <v>37.247305925872297</v>
      </c>
      <c r="M4085">
        <v>52.561245314578201</v>
      </c>
      <c r="N4085">
        <v>0.688888888888888</v>
      </c>
      <c r="O4085">
        <v>43.669985775248897</v>
      </c>
      <c r="P4085">
        <v>16.9717138103161</v>
      </c>
    </row>
    <row r="4086" spans="1:17" hidden="1" x14ac:dyDescent="0.3">
      <c r="A4086" t="s">
        <v>8332</v>
      </c>
      <c r="B4086" t="s">
        <v>8333</v>
      </c>
      <c r="C4086" t="str">
        <f>IFERROR(VLOOKUP(Table1[[#This Row],[Ticker]],[1]!Table1[[Symbol]:[Industry]],2,FALSE),"-")</f>
        <v>-</v>
      </c>
      <c r="D4086" t="s">
        <v>101</v>
      </c>
      <c r="E4086">
        <v>16.893968300000001</v>
      </c>
      <c r="F4086">
        <v>31.9</v>
      </c>
      <c r="G4086">
        <v>16.286897996513598</v>
      </c>
      <c r="H4086">
        <v>-2.0777607648618099</v>
      </c>
      <c r="I4086">
        <v>-3.5449472626076299</v>
      </c>
      <c r="J4086">
        <v>-2.76726933967011</v>
      </c>
      <c r="K4086">
        <v>32.574418082557202</v>
      </c>
      <c r="L4086">
        <v>30.669771471384198</v>
      </c>
      <c r="M4086">
        <v>57.181827712598597</v>
      </c>
      <c r="N4086">
        <v>0.608041205789697</v>
      </c>
      <c r="O4086">
        <v>39.655172413793103</v>
      </c>
      <c r="P4086">
        <v>69.141039236479301</v>
      </c>
      <c r="Q4086">
        <v>0.10835551721395199</v>
      </c>
    </row>
    <row r="4087" spans="1:17" hidden="1" x14ac:dyDescent="0.3">
      <c r="A4087" t="s">
        <v>8334</v>
      </c>
      <c r="B4087" t="s">
        <v>8335</v>
      </c>
      <c r="C4087" t="str">
        <f>IFERROR(VLOOKUP(Table1[[#This Row],[Ticker]],[1]!Table1[[Symbol]:[Industry]],2,FALSE),"-")</f>
        <v>-</v>
      </c>
      <c r="D4087" t="s">
        <v>302</v>
      </c>
      <c r="E4087">
        <v>16.856255000000001</v>
      </c>
      <c r="F4087">
        <v>74.819999999999993</v>
      </c>
      <c r="G4087">
        <v>-12.349465639849999</v>
      </c>
      <c r="H4087">
        <v>-13.8697023819433</v>
      </c>
      <c r="I4087">
        <v>-5.4234407066864199</v>
      </c>
      <c r="J4087">
        <v>3.9008756403826101</v>
      </c>
      <c r="K4087">
        <v>74.247003227182006</v>
      </c>
      <c r="L4087">
        <v>73.445217295888497</v>
      </c>
      <c r="M4087">
        <v>51.755320773027897</v>
      </c>
      <c r="N4087">
        <v>0.76608877836272204</v>
      </c>
      <c r="O4087">
        <v>16.439454691259002</v>
      </c>
      <c r="P4087">
        <v>33.1316725978647</v>
      </c>
      <c r="Q4087">
        <v>0.106941385418829</v>
      </c>
    </row>
    <row r="4088" spans="1:17" hidden="1" x14ac:dyDescent="0.3">
      <c r="A4088" t="s">
        <v>8336</v>
      </c>
      <c r="B4088" t="s">
        <v>8337</v>
      </c>
      <c r="C4088" t="str">
        <f>IFERROR(VLOOKUP(Table1[[#This Row],[Ticker]],[1]!Table1[[Symbol]:[Industry]],2,FALSE),"-")</f>
        <v>-</v>
      </c>
      <c r="D4088" t="s">
        <v>391</v>
      </c>
      <c r="E4088">
        <v>16.846753</v>
      </c>
      <c r="F4088">
        <v>56.25</v>
      </c>
      <c r="G4088">
        <v>-25.713102003486298</v>
      </c>
      <c r="H4088">
        <v>-7.06791178258998</v>
      </c>
      <c r="I4088">
        <v>-8.30636926855518</v>
      </c>
      <c r="J4088">
        <v>-2.4866332311574801</v>
      </c>
      <c r="M4088">
        <v>50</v>
      </c>
      <c r="N4088">
        <v>1</v>
      </c>
      <c r="O4088">
        <v>0</v>
      </c>
    </row>
    <row r="4089" spans="1:17" hidden="1" x14ac:dyDescent="0.3">
      <c r="A4089" t="s">
        <v>8338</v>
      </c>
      <c r="B4089" t="s">
        <v>8339</v>
      </c>
      <c r="C4089" t="str">
        <f>IFERROR(VLOOKUP(Table1[[#This Row],[Ticker]],[1]!Table1[[Symbol]:[Industry]],2,FALSE),"-")</f>
        <v>-</v>
      </c>
      <c r="E4089">
        <v>16.797941000000002</v>
      </c>
      <c r="F4089">
        <v>23.75</v>
      </c>
      <c r="G4089">
        <v>33.043582488492198</v>
      </c>
      <c r="H4089">
        <v>-7.3153344630023396</v>
      </c>
      <c r="I4089">
        <v>29.165639430279899</v>
      </c>
      <c r="J4089">
        <v>4.5487649989310004</v>
      </c>
      <c r="K4089">
        <v>22.2642389141816</v>
      </c>
      <c r="L4089">
        <v>19.359381396886299</v>
      </c>
      <c r="M4089">
        <v>65.978638802923598</v>
      </c>
      <c r="N4089">
        <v>1.0680570126086</v>
      </c>
      <c r="O4089">
        <v>23.3263157894736</v>
      </c>
      <c r="P4089">
        <v>103.687821612349</v>
      </c>
      <c r="Q4089">
        <v>8.8475047426818998E-2</v>
      </c>
    </row>
    <row r="4090" spans="1:17" hidden="1" x14ac:dyDescent="0.3">
      <c r="A4090" t="s">
        <v>8340</v>
      </c>
      <c r="B4090" t="s">
        <v>8341</v>
      </c>
      <c r="C4090" t="str">
        <f>IFERROR(VLOOKUP(Table1[[#This Row],[Ticker]],[1]!Table1[[Symbol]:[Industry]],2,FALSE),"-")</f>
        <v>-</v>
      </c>
      <c r="D4090" t="s">
        <v>391</v>
      </c>
      <c r="E4090">
        <v>16.754999999999999</v>
      </c>
      <c r="F4090">
        <v>35</v>
      </c>
      <c r="G4090">
        <v>36.624560334175897</v>
      </c>
      <c r="H4090">
        <v>-0.68695940163760505</v>
      </c>
      <c r="I4090">
        <v>54.7673422996819</v>
      </c>
      <c r="J4090">
        <v>10.608203083388499</v>
      </c>
      <c r="K4090">
        <v>31.552174987331</v>
      </c>
      <c r="L4090">
        <v>27.492379509112499</v>
      </c>
      <c r="M4090">
        <v>69.8576756837831</v>
      </c>
      <c r="N4090">
        <v>2.2848858959970002</v>
      </c>
      <c r="O4090">
        <v>8.3428571428571399</v>
      </c>
      <c r="P4090">
        <v>93.905817174515207</v>
      </c>
      <c r="Q4090">
        <v>0.124980607685877</v>
      </c>
    </row>
    <row r="4091" spans="1:17" hidden="1" x14ac:dyDescent="0.3">
      <c r="A4091" t="s">
        <v>8342</v>
      </c>
      <c r="B4091" t="s">
        <v>8343</v>
      </c>
      <c r="C4091" t="str">
        <f>IFERROR(VLOOKUP(Table1[[#This Row],[Ticker]],[1]!Table1[[Symbol]:[Industry]],2,FALSE),"-")</f>
        <v>-</v>
      </c>
      <c r="D4091" t="s">
        <v>46</v>
      </c>
      <c r="E4091">
        <v>16.748579500000002</v>
      </c>
      <c r="F4091">
        <v>597.95000000000005</v>
      </c>
      <c r="G4091">
        <v>21.692296739272098</v>
      </c>
      <c r="H4091">
        <v>20.155492472729101</v>
      </c>
      <c r="I4091">
        <v>63.886826616534599</v>
      </c>
      <c r="J4091">
        <v>7.5621382789188898</v>
      </c>
      <c r="K4091">
        <v>494.71555867773998</v>
      </c>
      <c r="L4091">
        <v>437.15656217716298</v>
      </c>
      <c r="M4091">
        <v>79.260719039810397</v>
      </c>
      <c r="N4091">
        <v>1.57754010695187</v>
      </c>
      <c r="O4091">
        <v>5.1843799648800104</v>
      </c>
      <c r="P4091">
        <v>102.901255514082</v>
      </c>
    </row>
    <row r="4092" spans="1:17" hidden="1" x14ac:dyDescent="0.3">
      <c r="A4092" t="s">
        <v>8344</v>
      </c>
      <c r="B4092" t="s">
        <v>8345</v>
      </c>
      <c r="C4092" t="str">
        <f>IFERROR(VLOOKUP(Table1[[#This Row],[Ticker]],[1]!Table1[[Symbol]:[Industry]],2,FALSE),"-")</f>
        <v>-</v>
      </c>
      <c r="D4092" t="s">
        <v>535</v>
      </c>
      <c r="E4092">
        <v>16.747116399999999</v>
      </c>
      <c r="F4092">
        <v>56.79</v>
      </c>
      <c r="G4092">
        <v>77.1083265679421</v>
      </c>
      <c r="H4092">
        <v>-16.700419472406999</v>
      </c>
      <c r="I4092">
        <v>-5.0008621327016103</v>
      </c>
      <c r="J4092">
        <v>3.1930335617239902</v>
      </c>
      <c r="K4092">
        <v>55.996030024543003</v>
      </c>
      <c r="L4092">
        <v>51.175366165571603</v>
      </c>
      <c r="M4092">
        <v>56.903354930701198</v>
      </c>
      <c r="N4092">
        <v>0.53728517331779702</v>
      </c>
      <c r="O4092">
        <v>10.935023771790799</v>
      </c>
      <c r="P4092">
        <v>109.55719557195501</v>
      </c>
    </row>
    <row r="4093" spans="1:17" hidden="1" x14ac:dyDescent="0.3">
      <c r="A4093" t="s">
        <v>8346</v>
      </c>
      <c r="B4093" t="s">
        <v>8347</v>
      </c>
      <c r="C4093" t="str">
        <f>IFERROR(VLOOKUP(Table1[[#This Row],[Ticker]],[1]!Table1[[Symbol]:[Industry]],2,FALSE),"-")</f>
        <v>-</v>
      </c>
      <c r="D4093" t="s">
        <v>67</v>
      </c>
      <c r="E4093">
        <v>16.716000000000001</v>
      </c>
      <c r="F4093">
        <v>11.77</v>
      </c>
      <c r="G4093">
        <v>41.332352541968099</v>
      </c>
      <c r="H4093">
        <v>-12.210316845881099</v>
      </c>
      <c r="I4093">
        <v>26.227132509472099</v>
      </c>
      <c r="J4093">
        <v>-4.0465675497124902</v>
      </c>
      <c r="K4093">
        <v>11.638672290315</v>
      </c>
      <c r="L4093">
        <v>9.6037540121077694</v>
      </c>
      <c r="M4093">
        <v>46.671954071643398</v>
      </c>
      <c r="N4093">
        <v>0.44640939706282201</v>
      </c>
      <c r="O4093">
        <v>56.244689889549697</v>
      </c>
      <c r="P4093">
        <v>88.019169329073407</v>
      </c>
      <c r="Q4093">
        <v>4.2583746834539997E-3</v>
      </c>
    </row>
    <row r="4094" spans="1:17" hidden="1" x14ac:dyDescent="0.3">
      <c r="A4094" t="s">
        <v>8348</v>
      </c>
      <c r="B4094" t="s">
        <v>8349</v>
      </c>
      <c r="C4094" t="str">
        <f>IFERROR(VLOOKUP(Table1[[#This Row],[Ticker]],[1]!Table1[[Symbol]:[Industry]],2,FALSE),"-")</f>
        <v>-</v>
      </c>
      <c r="E4094">
        <v>16.702336584000001</v>
      </c>
      <c r="F4094">
        <v>14</v>
      </c>
      <c r="G4094">
        <v>-36.199035507322698</v>
      </c>
      <c r="H4094">
        <v>-18.586899124362098</v>
      </c>
      <c r="I4094">
        <v>-26.052415312828799</v>
      </c>
      <c r="J4094">
        <v>-4.51886869016238</v>
      </c>
      <c r="K4094">
        <v>15.4811840619418</v>
      </c>
      <c r="L4094">
        <v>16.4129836599081</v>
      </c>
      <c r="M4094">
        <v>32.203429218602601</v>
      </c>
      <c r="N4094">
        <v>0.93294882535260903</v>
      </c>
      <c r="O4094">
        <v>57.142857142857103</v>
      </c>
      <c r="P4094">
        <v>5.1840721262208698</v>
      </c>
      <c r="Q4094">
        <v>8.3104428120891999E-2</v>
      </c>
    </row>
    <row r="4095" spans="1:17" hidden="1" x14ac:dyDescent="0.3">
      <c r="A4095" t="s">
        <v>8350</v>
      </c>
      <c r="B4095" t="s">
        <v>8351</v>
      </c>
      <c r="C4095" t="str">
        <f>IFERROR(VLOOKUP(Table1[[#This Row],[Ticker]],[1]!Table1[[Symbol]:[Industry]],2,FALSE),"-")</f>
        <v>-</v>
      </c>
      <c r="E4095">
        <v>16.638791228999999</v>
      </c>
      <c r="F4095">
        <v>32.5</v>
      </c>
      <c r="G4095">
        <v>139.59302044549301</v>
      </c>
      <c r="H4095">
        <v>40.941566890395698</v>
      </c>
      <c r="I4095">
        <v>28.532623870757401</v>
      </c>
      <c r="J4095">
        <v>-11.622507540147801</v>
      </c>
      <c r="K4095">
        <v>26.256305403223902</v>
      </c>
      <c r="L4095">
        <v>21.796260543253499</v>
      </c>
      <c r="M4095">
        <v>50.721048367501297</v>
      </c>
      <c r="N4095">
        <v>2.5274089032918301</v>
      </c>
      <c r="O4095">
        <v>20.615384615384599</v>
      </c>
      <c r="P4095">
        <v>174.26160337552699</v>
      </c>
      <c r="Q4095">
        <v>6.7179582549816E-2</v>
      </c>
    </row>
    <row r="4096" spans="1:17" hidden="1" x14ac:dyDescent="0.3">
      <c r="A4096" t="s">
        <v>8352</v>
      </c>
      <c r="B4096" t="s">
        <v>8353</v>
      </c>
      <c r="C4096" t="str">
        <f>IFERROR(VLOOKUP(Table1[[#This Row],[Ticker]],[1]!Table1[[Symbol]:[Industry]],2,FALSE),"-")</f>
        <v>-</v>
      </c>
      <c r="D4096" t="s">
        <v>230</v>
      </c>
      <c r="E4096">
        <v>16.629960000000001</v>
      </c>
      <c r="F4096">
        <v>51.71</v>
      </c>
      <c r="G4096">
        <v>-2.09369009815526</v>
      </c>
      <c r="H4096">
        <v>-0.98151042059806803</v>
      </c>
      <c r="I4096">
        <v>-4.2017353471413701</v>
      </c>
      <c r="J4096">
        <v>-2.78663323115748</v>
      </c>
      <c r="K4096">
        <v>50.694405418093098</v>
      </c>
      <c r="L4096">
        <v>50.352378744915001</v>
      </c>
      <c r="M4096">
        <v>52.780058690788003</v>
      </c>
      <c r="N4096">
        <v>0.99103251652163205</v>
      </c>
      <c r="O4096">
        <v>30.8257590408044</v>
      </c>
      <c r="P4096">
        <v>33.617571059431498</v>
      </c>
      <c r="Q4096">
        <v>2.485339338528E-2</v>
      </c>
    </row>
    <row r="4097" spans="1:17" hidden="1" x14ac:dyDescent="0.3">
      <c r="A4097" t="s">
        <v>8354</v>
      </c>
      <c r="B4097" t="s">
        <v>8355</v>
      </c>
      <c r="C4097" t="str">
        <f>IFERROR(VLOOKUP(Table1[[#This Row],[Ticker]],[1]!Table1[[Symbol]:[Industry]],2,FALSE),"-")</f>
        <v>-</v>
      </c>
      <c r="D4097" t="s">
        <v>375</v>
      </c>
      <c r="E4097">
        <v>16.538340000000002</v>
      </c>
      <c r="F4097">
        <v>14.74</v>
      </c>
      <c r="G4097">
        <v>66.966636558605103</v>
      </c>
      <c r="H4097">
        <v>8.2659711522822299</v>
      </c>
      <c r="I4097">
        <v>-0.62301335264976199</v>
      </c>
      <c r="J4097">
        <v>-2.1998948799029998</v>
      </c>
      <c r="K4097">
        <v>13.390335673408501</v>
      </c>
      <c r="L4097">
        <v>12.4199825195985</v>
      </c>
      <c r="M4097">
        <v>71.7277187403878</v>
      </c>
      <c r="N4097">
        <v>1.41400040103839</v>
      </c>
      <c r="O4097">
        <v>29.8507462686567</v>
      </c>
      <c r="P4097">
        <v>147.31543624161</v>
      </c>
      <c r="Q4097">
        <v>0.11419663328952701</v>
      </c>
    </row>
    <row r="4098" spans="1:17" hidden="1" x14ac:dyDescent="0.3">
      <c r="A4098" t="s">
        <v>8356</v>
      </c>
      <c r="B4098" t="s">
        <v>8357</v>
      </c>
      <c r="C4098" t="str">
        <f>IFERROR(VLOOKUP(Table1[[#This Row],[Ticker]],[1]!Table1[[Symbol]:[Industry]],2,FALSE),"-")</f>
        <v>-</v>
      </c>
      <c r="E4098">
        <v>16.537500000000001</v>
      </c>
      <c r="F4098">
        <v>42</v>
      </c>
      <c r="G4098">
        <v>-26.982495515475001</v>
      </c>
      <c r="H4098">
        <v>24.182088217410001</v>
      </c>
      <c r="I4098">
        <v>29.515872754734101</v>
      </c>
      <c r="J4098">
        <v>10.4165925752941</v>
      </c>
      <c r="K4098">
        <v>35.1494315722747</v>
      </c>
      <c r="M4098">
        <v>74.819227491849801</v>
      </c>
      <c r="N4098">
        <v>0.80702479338842903</v>
      </c>
      <c r="O4098">
        <v>4.7380952380952497</v>
      </c>
      <c r="P4098">
        <v>86.252771618625204</v>
      </c>
    </row>
    <row r="4099" spans="1:17" hidden="1" x14ac:dyDescent="0.3">
      <c r="A4099" t="s">
        <v>8358</v>
      </c>
      <c r="B4099" t="s">
        <v>8359</v>
      </c>
      <c r="C4099" t="str">
        <f>IFERROR(VLOOKUP(Table1[[#This Row],[Ticker]],[1]!Table1[[Symbol]:[Industry]],2,FALSE),"-")</f>
        <v>-</v>
      </c>
      <c r="D4099" t="s">
        <v>129</v>
      </c>
      <c r="E4099">
        <v>16.520320000000002</v>
      </c>
      <c r="F4099">
        <v>24.94</v>
      </c>
      <c r="G4099">
        <v>-19.313784597342998</v>
      </c>
      <c r="H4099">
        <v>-4.9332648203568104</v>
      </c>
      <c r="I4099">
        <v>-27.345247730692201</v>
      </c>
      <c r="J4099">
        <v>-7.3432297894748801</v>
      </c>
      <c r="K4099">
        <v>25.6349314393151</v>
      </c>
      <c r="L4099">
        <v>26.789189314490699</v>
      </c>
      <c r="M4099">
        <v>45.594084853936998</v>
      </c>
      <c r="N4099">
        <v>1.5338491295938099</v>
      </c>
      <c r="O4099">
        <v>64.394546912590201</v>
      </c>
      <c r="P4099">
        <v>22.135161606268301</v>
      </c>
      <c r="Q4099">
        <v>7.7328381085571996E-2</v>
      </c>
    </row>
    <row r="4100" spans="1:17" hidden="1" x14ac:dyDescent="0.3">
      <c r="A4100" t="s">
        <v>8360</v>
      </c>
      <c r="B4100" t="s">
        <v>8361</v>
      </c>
      <c r="C4100" t="str">
        <f>IFERROR(VLOOKUP(Table1[[#This Row],[Ticker]],[1]!Table1[[Symbol]:[Industry]],2,FALSE),"-")</f>
        <v>-</v>
      </c>
      <c r="E4100">
        <v>16.517104799999998</v>
      </c>
      <c r="F4100">
        <v>34.869999999999997</v>
      </c>
      <c r="G4100">
        <v>61.760016276083398</v>
      </c>
      <c r="H4100">
        <v>-13.9059580550835</v>
      </c>
      <c r="I4100">
        <v>-4.7708686773232101</v>
      </c>
      <c r="J4100">
        <v>-11.0638279839324</v>
      </c>
      <c r="K4100">
        <v>36.697901989704697</v>
      </c>
      <c r="L4100">
        <v>31.693137401307101</v>
      </c>
      <c r="M4100">
        <v>39.202543511868498</v>
      </c>
      <c r="N4100">
        <v>0.78591720920737296</v>
      </c>
      <c r="O4100">
        <v>20.447375967880699</v>
      </c>
      <c r="P4100">
        <v>106.943620178041</v>
      </c>
      <c r="Q4100">
        <v>6.8051079836389999E-2</v>
      </c>
    </row>
    <row r="4101" spans="1:17" hidden="1" x14ac:dyDescent="0.3">
      <c r="A4101" t="s">
        <v>8362</v>
      </c>
      <c r="B4101" t="s">
        <v>8363</v>
      </c>
      <c r="C4101" t="str">
        <f>IFERROR(VLOOKUP(Table1[[#This Row],[Ticker]],[1]!Table1[[Symbol]:[Industry]],2,FALSE),"-")</f>
        <v>-</v>
      </c>
      <c r="D4101" t="s">
        <v>126</v>
      </c>
      <c r="E4101">
        <v>16.501177727999998</v>
      </c>
      <c r="F4101">
        <v>11.6</v>
      </c>
      <c r="G4101">
        <v>-49.995086337689997</v>
      </c>
      <c r="H4101">
        <v>-18.324658120292298</v>
      </c>
      <c r="I4101">
        <v>-56.973759974807898</v>
      </c>
      <c r="J4101">
        <v>-8.8332565021094709</v>
      </c>
      <c r="K4101">
        <v>12.567504234811199</v>
      </c>
      <c r="L4101">
        <v>15.0495219545168</v>
      </c>
      <c r="M4101">
        <v>31.8914111973418</v>
      </c>
      <c r="N4101">
        <v>1.1654791342651001</v>
      </c>
      <c r="O4101">
        <v>160.34482758620601</v>
      </c>
      <c r="P4101">
        <v>17.171717171717098</v>
      </c>
      <c r="Q4101">
        <v>1.1829973714008001E-2</v>
      </c>
    </row>
    <row r="4102" spans="1:17" hidden="1" x14ac:dyDescent="0.3">
      <c r="A4102" t="s">
        <v>8364</v>
      </c>
      <c r="B4102" t="s">
        <v>8365</v>
      </c>
      <c r="C4102" t="str">
        <f>IFERROR(VLOOKUP(Table1[[#This Row],[Ticker]],[1]!Table1[[Symbol]:[Industry]],2,FALSE),"-")</f>
        <v>-</v>
      </c>
      <c r="E4102">
        <v>16.467516</v>
      </c>
      <c r="F4102">
        <v>37.79</v>
      </c>
      <c r="G4102">
        <v>1442.33669052763</v>
      </c>
      <c r="H4102">
        <v>11.8213257448653</v>
      </c>
      <c r="I4102">
        <v>63.516712735340398</v>
      </c>
      <c r="J4102">
        <v>1.1795774391571501</v>
      </c>
      <c r="K4102">
        <v>36.672969002420999</v>
      </c>
      <c r="L4102">
        <v>28.642142788043401</v>
      </c>
      <c r="M4102">
        <v>66.231322574601705</v>
      </c>
      <c r="N4102">
        <v>3.3357759900319199</v>
      </c>
      <c r="O4102">
        <v>82.826144482667303</v>
      </c>
      <c r="P4102">
        <v>1468.0497925311199</v>
      </c>
    </row>
    <row r="4103" spans="1:17" hidden="1" x14ac:dyDescent="0.3">
      <c r="A4103" t="s">
        <v>8366</v>
      </c>
      <c r="B4103" t="s">
        <v>8367</v>
      </c>
      <c r="C4103" t="str">
        <f>IFERROR(VLOOKUP(Table1[[#This Row],[Ticker]],[1]!Table1[[Symbol]:[Industry]],2,FALSE),"-")</f>
        <v>-</v>
      </c>
      <c r="E4103">
        <v>16.3958999</v>
      </c>
      <c r="F4103">
        <v>19.36</v>
      </c>
      <c r="G4103">
        <v>-48.273102003486301</v>
      </c>
      <c r="H4103">
        <v>-10.2922108480105</v>
      </c>
      <c r="I4103">
        <v>2.9299982711614199</v>
      </c>
      <c r="J4103">
        <v>1.0633667688425099</v>
      </c>
      <c r="K4103">
        <v>21.114579357954199</v>
      </c>
      <c r="L4103">
        <v>19.776254999653201</v>
      </c>
      <c r="M4103">
        <v>43.8412900818849</v>
      </c>
      <c r="N4103">
        <v>0.82340057884708895</v>
      </c>
      <c r="O4103">
        <v>32.747933884297503</v>
      </c>
      <c r="P4103">
        <v>46.6666666666666</v>
      </c>
      <c r="Q4103">
        <v>6.4467075097466006E-2</v>
      </c>
    </row>
    <row r="4104" spans="1:17" hidden="1" x14ac:dyDescent="0.3">
      <c r="A4104" t="s">
        <v>8368</v>
      </c>
      <c r="B4104" t="s">
        <v>8369</v>
      </c>
      <c r="C4104" t="str">
        <f>IFERROR(VLOOKUP(Table1[[#This Row],[Ticker]],[1]!Table1[[Symbol]:[Industry]],2,FALSE),"-")</f>
        <v>-</v>
      </c>
      <c r="D4104" t="s">
        <v>92</v>
      </c>
      <c r="E4104">
        <v>16.393104000000001</v>
      </c>
      <c r="F4104">
        <v>5.62</v>
      </c>
      <c r="G4104">
        <v>-1.26865755904193</v>
      </c>
      <c r="H4104">
        <v>-8.6608321365722905</v>
      </c>
      <c r="I4104">
        <v>-31.797425092550199</v>
      </c>
      <c r="J4104">
        <v>-7.7677235207656699</v>
      </c>
      <c r="K4104">
        <v>5.89991768308216</v>
      </c>
      <c r="L4104">
        <v>6.0221222270888797</v>
      </c>
      <c r="M4104">
        <v>38.035842763218199</v>
      </c>
      <c r="N4104">
        <v>0.48117831409575601</v>
      </c>
      <c r="O4104">
        <v>56.583629893238403</v>
      </c>
      <c r="P4104">
        <v>33.809523809523803</v>
      </c>
      <c r="Q4104">
        <v>1.1677697461759E-2</v>
      </c>
    </row>
    <row r="4105" spans="1:17" hidden="1" x14ac:dyDescent="0.3">
      <c r="A4105" t="s">
        <v>8370</v>
      </c>
      <c r="B4105" t="s">
        <v>8371</v>
      </c>
      <c r="C4105" t="str">
        <f>IFERROR(VLOOKUP(Table1[[#This Row],[Ticker]],[1]!Table1[[Symbol]:[Industry]],2,FALSE),"-")</f>
        <v>-</v>
      </c>
      <c r="D4105" t="s">
        <v>705</v>
      </c>
      <c r="E4105">
        <v>16.390346701999999</v>
      </c>
      <c r="F4105">
        <v>113.82</v>
      </c>
      <c r="G4105">
        <v>9.1127686432797699</v>
      </c>
      <c r="H4105">
        <v>-4.7443133891269001E-2</v>
      </c>
      <c r="I4105">
        <v>6.4120503619502998</v>
      </c>
      <c r="J4105">
        <v>0.15149076955311599</v>
      </c>
      <c r="K4105">
        <v>109.36255753451999</v>
      </c>
      <c r="L4105">
        <v>99.384509456094193</v>
      </c>
      <c r="M4105">
        <v>36.790095614213499</v>
      </c>
      <c r="N4105">
        <v>1.2834696891801001</v>
      </c>
      <c r="O4105">
        <v>16.851168511685099</v>
      </c>
      <c r="P4105">
        <v>39.229357798165097</v>
      </c>
    </row>
    <row r="4106" spans="1:17" hidden="1" x14ac:dyDescent="0.3">
      <c r="A4106" t="s">
        <v>8372</v>
      </c>
      <c r="B4106" t="s">
        <v>8373</v>
      </c>
      <c r="C4106" t="str">
        <f>IFERROR(VLOOKUP(Table1[[#This Row],[Ticker]],[1]!Table1[[Symbol]:[Industry]],2,FALSE),"-")</f>
        <v>-</v>
      </c>
      <c r="E4106">
        <v>16.337531999999999</v>
      </c>
      <c r="F4106">
        <v>41.31</v>
      </c>
      <c r="G4106">
        <v>4.3152266084116402</v>
      </c>
      <c r="H4106">
        <v>11.8097860591366</v>
      </c>
      <c r="I4106">
        <v>13.288246833744299</v>
      </c>
      <c r="J4106">
        <v>18.586051411280899</v>
      </c>
      <c r="K4106">
        <v>35.5728971718368</v>
      </c>
      <c r="L4106">
        <v>36.787870600484197</v>
      </c>
      <c r="M4106">
        <v>76.432693551742105</v>
      </c>
      <c r="N4106">
        <v>2.7609920582102099</v>
      </c>
      <c r="O4106">
        <v>38.344226579520601</v>
      </c>
      <c r="P4106">
        <v>46.2818696883852</v>
      </c>
      <c r="Q4106">
        <v>0.23638684246949801</v>
      </c>
    </row>
    <row r="4107" spans="1:17" hidden="1" x14ac:dyDescent="0.3">
      <c r="A4107" t="s">
        <v>8374</v>
      </c>
      <c r="B4107" t="s">
        <v>8375</v>
      </c>
      <c r="C4107" t="str">
        <f>IFERROR(VLOOKUP(Table1[[#This Row],[Ticker]],[1]!Table1[[Symbol]:[Industry]],2,FALSE),"-")</f>
        <v>-</v>
      </c>
      <c r="D4107" t="s">
        <v>391</v>
      </c>
      <c r="E4107">
        <v>16.330163299999999</v>
      </c>
      <c r="F4107">
        <v>16.329999999999998</v>
      </c>
      <c r="G4107">
        <v>200.886897996513</v>
      </c>
      <c r="H4107">
        <v>-20.206209654930401</v>
      </c>
      <c r="I4107">
        <v>215.64764532998399</v>
      </c>
      <c r="J4107">
        <v>-6.4278097017457299</v>
      </c>
      <c r="M4107">
        <v>23.1876001836165</v>
      </c>
      <c r="O4107">
        <v>19.7183098591549</v>
      </c>
      <c r="P4107">
        <v>226.599999999999</v>
      </c>
    </row>
    <row r="4108" spans="1:17" hidden="1" x14ac:dyDescent="0.3">
      <c r="A4108" t="s">
        <v>8376</v>
      </c>
      <c r="B4108" t="s">
        <v>8377</v>
      </c>
      <c r="C4108" t="str">
        <f>IFERROR(VLOOKUP(Table1[[#This Row],[Ticker]],[1]!Table1[[Symbol]:[Industry]],2,FALSE),"-")</f>
        <v>-</v>
      </c>
      <c r="D4108" t="s">
        <v>92</v>
      </c>
      <c r="E4108">
        <v>16.316377637999999</v>
      </c>
      <c r="F4108">
        <v>27.72</v>
      </c>
      <c r="G4108">
        <v>-9.0464353368197195</v>
      </c>
      <c r="H4108">
        <v>-10.445814667882001</v>
      </c>
      <c r="I4108">
        <v>3.1686827939618998</v>
      </c>
      <c r="J4108">
        <v>-5.9664223348481604</v>
      </c>
      <c r="K4108">
        <v>28.549827043077599</v>
      </c>
      <c r="L4108">
        <v>27.091503821382801</v>
      </c>
      <c r="M4108">
        <v>52.122610909483903</v>
      </c>
      <c r="N4108">
        <v>0.857983861838717</v>
      </c>
      <c r="O4108">
        <v>36.327561327561298</v>
      </c>
      <c r="P4108">
        <v>38.599999999999902</v>
      </c>
      <c r="Q4108">
        <v>0.10002499647969899</v>
      </c>
    </row>
    <row r="4109" spans="1:17" hidden="1" x14ac:dyDescent="0.3">
      <c r="A4109" t="s">
        <v>8378</v>
      </c>
      <c r="B4109" t="s">
        <v>8379</v>
      </c>
      <c r="C4109" t="str">
        <f>IFERROR(VLOOKUP(Table1[[#This Row],[Ticker]],[1]!Table1[[Symbol]:[Industry]],2,FALSE),"-")</f>
        <v>-</v>
      </c>
      <c r="E4109">
        <v>16.288039559999898</v>
      </c>
      <c r="F4109">
        <v>11.05</v>
      </c>
      <c r="G4109">
        <v>0.42845050792915901</v>
      </c>
      <c r="H4109">
        <v>-20.900111329075202</v>
      </c>
      <c r="I4109">
        <v>-24.353608588510301</v>
      </c>
      <c r="J4109">
        <v>-2.31088630672867</v>
      </c>
      <c r="K4109">
        <v>12.2039703311116</v>
      </c>
      <c r="L4109">
        <v>11.1487684861592</v>
      </c>
      <c r="M4109">
        <v>43.864135375100197</v>
      </c>
      <c r="N4109">
        <v>0.20165000793273</v>
      </c>
      <c r="O4109">
        <v>56.651583710407202</v>
      </c>
      <c r="P4109">
        <v>83.860232945091497</v>
      </c>
      <c r="Q4109">
        <v>8.7096818153823002E-2</v>
      </c>
    </row>
    <row r="4110" spans="1:17" hidden="1" x14ac:dyDescent="0.3">
      <c r="A4110" t="s">
        <v>8380</v>
      </c>
      <c r="B4110" t="s">
        <v>8381</v>
      </c>
      <c r="C4110" t="str">
        <f>IFERROR(VLOOKUP(Table1[[#This Row],[Ticker]],[1]!Table1[[Symbol]:[Industry]],2,FALSE),"-")</f>
        <v>-</v>
      </c>
      <c r="D4110" t="s">
        <v>535</v>
      </c>
      <c r="E4110">
        <v>16.27535</v>
      </c>
      <c r="F4110">
        <v>93</v>
      </c>
      <c r="G4110">
        <v>-24.5931715913954</v>
      </c>
      <c r="H4110">
        <v>-3.9157378695464899</v>
      </c>
      <c r="I4110">
        <v>-12.3413908273684</v>
      </c>
      <c r="J4110">
        <v>-4.5506167192895797</v>
      </c>
      <c r="K4110">
        <v>93.838457325913794</v>
      </c>
      <c r="L4110">
        <v>93.285466867665306</v>
      </c>
      <c r="M4110">
        <v>55.4710635134009</v>
      </c>
      <c r="N4110">
        <v>1.6561685914380899</v>
      </c>
      <c r="O4110">
        <v>20.9569892473118</v>
      </c>
      <c r="P4110">
        <v>43.076923076923002</v>
      </c>
      <c r="Q4110">
        <v>9.4628338204874998E-2</v>
      </c>
    </row>
    <row r="4111" spans="1:17" hidden="1" x14ac:dyDescent="0.3">
      <c r="A4111" t="s">
        <v>8382</v>
      </c>
      <c r="B4111" t="s">
        <v>8383</v>
      </c>
      <c r="C4111" t="str">
        <f>IFERROR(VLOOKUP(Table1[[#This Row],[Ticker]],[1]!Table1[[Symbol]:[Industry]],2,FALSE),"-")</f>
        <v>-</v>
      </c>
      <c r="D4111" t="s">
        <v>21</v>
      </c>
      <c r="E4111">
        <v>16.263457030000001</v>
      </c>
      <c r="F4111">
        <v>16.899999999999999</v>
      </c>
      <c r="G4111">
        <v>-12.0706288852068</v>
      </c>
      <c r="H4111">
        <v>20.5073655549694</v>
      </c>
      <c r="I4111">
        <v>-13.6021242552685</v>
      </c>
      <c r="J4111">
        <v>15.031614944025</v>
      </c>
      <c r="K4111">
        <v>13.929527905522001</v>
      </c>
      <c r="L4111">
        <v>14.290639284053601</v>
      </c>
      <c r="M4111">
        <v>80.859427909784202</v>
      </c>
      <c r="N4111">
        <v>1.23248262246283</v>
      </c>
      <c r="O4111">
        <v>21.183431952662701</v>
      </c>
      <c r="P4111">
        <v>82.702702702702595</v>
      </c>
      <c r="Q4111">
        <v>3.2102972196966999E-2</v>
      </c>
    </row>
    <row r="4112" spans="1:17" hidden="1" x14ac:dyDescent="0.3">
      <c r="A4112" t="s">
        <v>8384</v>
      </c>
      <c r="B4112" t="s">
        <v>8385</v>
      </c>
      <c r="C4112" t="str">
        <f>IFERROR(VLOOKUP(Table1[[#This Row],[Ticker]],[1]!Table1[[Symbol]:[Industry]],2,FALSE),"-")</f>
        <v>-</v>
      </c>
      <c r="D4112" t="s">
        <v>49</v>
      </c>
      <c r="E4112">
        <v>16.243162347999998</v>
      </c>
      <c r="F4112">
        <v>11.42</v>
      </c>
      <c r="G4112">
        <v>92.225829294223502</v>
      </c>
      <c r="H4112">
        <v>-1.1524188248435101</v>
      </c>
      <c r="I4112">
        <v>-21.6638480241979</v>
      </c>
      <c r="J4112">
        <v>-0.31272018767922499</v>
      </c>
      <c r="K4112">
        <v>11.0021447165909</v>
      </c>
      <c r="L4112">
        <v>10.0791092157635</v>
      </c>
      <c r="M4112">
        <v>46.932884487882198</v>
      </c>
      <c r="N4112">
        <v>1.60705835320587</v>
      </c>
      <c r="O4112">
        <v>50.5253940455341</v>
      </c>
      <c r="P4112">
        <v>159.54545454545399</v>
      </c>
      <c r="Q4112">
        <v>9.1317599671233998E-2</v>
      </c>
    </row>
    <row r="4113" spans="1:17" hidden="1" x14ac:dyDescent="0.3">
      <c r="A4113" t="s">
        <v>8386</v>
      </c>
      <c r="B4113" t="s">
        <v>8387</v>
      </c>
      <c r="C4113" t="str">
        <f>IFERROR(VLOOKUP(Table1[[#This Row],[Ticker]],[1]!Table1[[Symbol]:[Industry]],2,FALSE),"-")</f>
        <v>-</v>
      </c>
      <c r="D4113" t="s">
        <v>62</v>
      </c>
      <c r="E4113">
        <v>16.224368299999998</v>
      </c>
      <c r="F4113">
        <v>32.18</v>
      </c>
      <c r="G4113">
        <v>72.806330445619096</v>
      </c>
      <c r="H4113">
        <v>8.7857467539953795</v>
      </c>
      <c r="I4113">
        <v>31.7527451082554</v>
      </c>
      <c r="J4113">
        <v>-1.7290574735817299</v>
      </c>
      <c r="K4113">
        <v>34.211317945428704</v>
      </c>
      <c r="L4113">
        <v>29.3715479200511</v>
      </c>
      <c r="M4113">
        <v>29.0040572993477</v>
      </c>
      <c r="N4113">
        <v>0.64013908504782302</v>
      </c>
      <c r="O4113">
        <v>39.776258545680498</v>
      </c>
      <c r="P4113">
        <v>125.824561403508</v>
      </c>
      <c r="Q4113">
        <v>0.111218694709436</v>
      </c>
    </row>
    <row r="4114" spans="1:17" hidden="1" x14ac:dyDescent="0.3">
      <c r="A4114" t="s">
        <v>8388</v>
      </c>
      <c r="B4114" t="s">
        <v>8389</v>
      </c>
      <c r="C4114" t="str">
        <f>IFERROR(VLOOKUP(Table1[[#This Row],[Ticker]],[1]!Table1[[Symbol]:[Industry]],2,FALSE),"-")</f>
        <v>-</v>
      </c>
      <c r="D4114" t="s">
        <v>705</v>
      </c>
      <c r="E4114">
        <v>16.197496464</v>
      </c>
      <c r="F4114">
        <v>252.06</v>
      </c>
      <c r="G4114">
        <v>18.017296582360601</v>
      </c>
      <c r="H4114">
        <v>-1.39715427095224</v>
      </c>
      <c r="I4114">
        <v>10.7569644994683</v>
      </c>
      <c r="J4114">
        <v>-1.577358630228</v>
      </c>
      <c r="K4114">
        <v>233.939903667316</v>
      </c>
      <c r="L4114">
        <v>211.51909765207</v>
      </c>
      <c r="M4114">
        <v>41.917729329093497</v>
      </c>
      <c r="N4114">
        <v>0.92812162884248905</v>
      </c>
      <c r="O4114">
        <v>1.8408315480441</v>
      </c>
      <c r="P4114">
        <v>46.096331072856799</v>
      </c>
    </row>
    <row r="4115" spans="1:17" hidden="1" x14ac:dyDescent="0.3">
      <c r="A4115" t="s">
        <v>8390</v>
      </c>
      <c r="B4115" t="s">
        <v>8391</v>
      </c>
      <c r="C4115" t="str">
        <f>IFERROR(VLOOKUP(Table1[[#This Row],[Ticker]],[1]!Table1[[Symbol]:[Industry]],2,FALSE),"-")</f>
        <v>-</v>
      </c>
      <c r="D4115" t="s">
        <v>535</v>
      </c>
      <c r="E4115">
        <v>16.152140500000002</v>
      </c>
      <c r="F4115">
        <v>15.72</v>
      </c>
      <c r="G4115">
        <v>0.14758654735430099</v>
      </c>
      <c r="H4115">
        <v>-15.2997958405609</v>
      </c>
      <c r="I4115">
        <v>-20.5555749115331</v>
      </c>
      <c r="J4115">
        <v>-9.3141788462251593</v>
      </c>
      <c r="K4115">
        <v>17.433062567003901</v>
      </c>
      <c r="L4115">
        <v>18.3669069348425</v>
      </c>
      <c r="M4115">
        <v>21.853409641047801</v>
      </c>
      <c r="N4115">
        <v>0.24404600961883599</v>
      </c>
      <c r="O4115">
        <v>68.575063613231507</v>
      </c>
      <c r="P4115">
        <v>35.400516795865599</v>
      </c>
      <c r="Q4115">
        <v>-6.5633291627543999E-2</v>
      </c>
    </row>
    <row r="4116" spans="1:17" hidden="1" x14ac:dyDescent="0.3">
      <c r="A4116" t="s">
        <v>8392</v>
      </c>
      <c r="B4116" t="s">
        <v>8393</v>
      </c>
      <c r="C4116" t="str">
        <f>IFERROR(VLOOKUP(Table1[[#This Row],[Ticker]],[1]!Table1[[Symbol]:[Industry]],2,FALSE),"-")</f>
        <v>-</v>
      </c>
      <c r="D4116" t="s">
        <v>324</v>
      </c>
      <c r="E4116">
        <v>16.131633999999998</v>
      </c>
      <c r="F4116">
        <v>31.24</v>
      </c>
      <c r="G4116">
        <v>-3.2032980819177501</v>
      </c>
      <c r="H4116">
        <v>12.132088217410001</v>
      </c>
      <c r="I4116">
        <v>37.8804228430864</v>
      </c>
      <c r="J4116">
        <v>19.6445143098261</v>
      </c>
      <c r="K4116">
        <v>25.104791596637199</v>
      </c>
      <c r="L4116">
        <v>26.843842578984699</v>
      </c>
      <c r="M4116">
        <v>82.910434250619105</v>
      </c>
      <c r="N4116">
        <v>2.34073024715802</v>
      </c>
      <c r="O4116">
        <v>19.398207426376398</v>
      </c>
      <c r="P4116">
        <v>63.560209424083702</v>
      </c>
    </row>
    <row r="4117" spans="1:17" hidden="1" x14ac:dyDescent="0.3">
      <c r="A4117" t="s">
        <v>8394</v>
      </c>
      <c r="B4117" t="s">
        <v>8395</v>
      </c>
      <c r="C4117" t="str">
        <f>IFERROR(VLOOKUP(Table1[[#This Row],[Ticker]],[1]!Table1[[Symbol]:[Industry]],2,FALSE),"-")</f>
        <v>-</v>
      </c>
      <c r="D4117" t="s">
        <v>119</v>
      </c>
      <c r="E4117">
        <v>16.125983999999999</v>
      </c>
      <c r="F4117">
        <v>33.07</v>
      </c>
      <c r="G4117">
        <v>-44.300005006932899</v>
      </c>
      <c r="H4117">
        <v>-2.08378479846299</v>
      </c>
      <c r="I4117">
        <v>-20.769644007347999</v>
      </c>
      <c r="J4117">
        <v>-2.4866332311574801</v>
      </c>
      <c r="K4117">
        <v>33.108910509370297</v>
      </c>
      <c r="L4117">
        <v>34.6797135860336</v>
      </c>
      <c r="M4117">
        <v>33.260438919917299</v>
      </c>
      <c r="N4117">
        <v>0</v>
      </c>
      <c r="O4117">
        <v>22.830359842757701</v>
      </c>
      <c r="P4117">
        <v>16.772598870056399</v>
      </c>
    </row>
    <row r="4118" spans="1:17" hidden="1" x14ac:dyDescent="0.3">
      <c r="A4118" t="s">
        <v>8396</v>
      </c>
      <c r="B4118" t="s">
        <v>8397</v>
      </c>
      <c r="C4118" t="str">
        <f>IFERROR(VLOOKUP(Table1[[#This Row],[Ticker]],[1]!Table1[[Symbol]:[Industry]],2,FALSE),"-")</f>
        <v>-</v>
      </c>
      <c r="E4118">
        <v>16.091501999999998</v>
      </c>
      <c r="F4118">
        <v>46.02</v>
      </c>
      <c r="G4118">
        <v>-67.185822339235997</v>
      </c>
      <c r="H4118">
        <v>-16.8052855199637</v>
      </c>
      <c r="I4118">
        <v>-52.425075005764697</v>
      </c>
      <c r="J4118">
        <v>-5.88122782575208</v>
      </c>
      <c r="K4118">
        <v>51.031307413987399</v>
      </c>
      <c r="M4118">
        <v>36.090245109807299</v>
      </c>
      <c r="N4118">
        <v>0.16687710437710401</v>
      </c>
      <c r="O4118">
        <v>71.121251629726203</v>
      </c>
      <c r="P4118">
        <v>9.5714285714285801</v>
      </c>
    </row>
    <row r="4119" spans="1:17" hidden="1" x14ac:dyDescent="0.3">
      <c r="A4119" t="s">
        <v>8398</v>
      </c>
      <c r="B4119" t="s">
        <v>8399</v>
      </c>
      <c r="C4119" t="str">
        <f>IFERROR(VLOOKUP(Table1[[#This Row],[Ticker]],[1]!Table1[[Symbol]:[Industry]],2,FALSE),"-")</f>
        <v>-</v>
      </c>
      <c r="E4119">
        <v>16.069099999999999</v>
      </c>
      <c r="F4119">
        <v>37.369999999999997</v>
      </c>
      <c r="G4119">
        <v>92.824909692419993</v>
      </c>
      <c r="H4119">
        <v>-8.95248186503993</v>
      </c>
      <c r="I4119">
        <v>31.6812331162444</v>
      </c>
      <c r="J4119">
        <v>-5.33244615394731</v>
      </c>
      <c r="K4119">
        <v>40.417551030275803</v>
      </c>
      <c r="L4119">
        <v>30.796757977713099</v>
      </c>
      <c r="M4119">
        <v>26.907008372</v>
      </c>
      <c r="N4119">
        <v>0.65076124937602497</v>
      </c>
      <c r="O4119">
        <v>36.473106770136397</v>
      </c>
      <c r="P4119">
        <v>140.78608247422599</v>
      </c>
      <c r="Q4119">
        <v>0.121281072478872</v>
      </c>
    </row>
    <row r="4120" spans="1:17" hidden="1" x14ac:dyDescent="0.3">
      <c r="A4120" t="s">
        <v>8400</v>
      </c>
      <c r="B4120" t="s">
        <v>8401</v>
      </c>
      <c r="C4120" t="str">
        <f>IFERROR(VLOOKUP(Table1[[#This Row],[Ticker]],[1]!Table1[[Symbol]:[Industry]],2,FALSE),"-")</f>
        <v>-</v>
      </c>
      <c r="D4120" t="s">
        <v>705</v>
      </c>
      <c r="E4120">
        <v>15.966448</v>
      </c>
      <c r="F4120">
        <v>134.87</v>
      </c>
      <c r="G4120">
        <v>9.1838773923927892</v>
      </c>
      <c r="H4120">
        <v>-1.13822428258997</v>
      </c>
      <c r="I4120">
        <v>2.26960637766796</v>
      </c>
      <c r="J4120">
        <v>0.22528253279979699</v>
      </c>
      <c r="K4120">
        <v>129.11780419485601</v>
      </c>
      <c r="L4120">
        <v>119.849202312344</v>
      </c>
      <c r="M4120">
        <v>48.680230268627398</v>
      </c>
      <c r="N4120">
        <v>0.89093575904753997</v>
      </c>
      <c r="O4120">
        <v>8.9938459257062195</v>
      </c>
      <c r="P4120">
        <v>36.204807109674803</v>
      </c>
    </row>
    <row r="4121" spans="1:17" hidden="1" x14ac:dyDescent="0.3">
      <c r="A4121" t="s">
        <v>8402</v>
      </c>
      <c r="B4121" t="s">
        <v>8403</v>
      </c>
      <c r="C4121" t="str">
        <f>IFERROR(VLOOKUP(Table1[[#This Row],[Ticker]],[1]!Table1[[Symbol]:[Industry]],2,FALSE),"-")</f>
        <v>-</v>
      </c>
      <c r="D4121" t="s">
        <v>67</v>
      </c>
      <c r="E4121">
        <v>15.944750000000001</v>
      </c>
      <c r="F4121">
        <v>11</v>
      </c>
      <c r="G4121">
        <v>71.066862218338301</v>
      </c>
      <c r="H4121">
        <v>-7.06791178258998</v>
      </c>
      <c r="I4121">
        <v>51.289533235589602</v>
      </c>
      <c r="J4121">
        <v>-7.6666156718949701</v>
      </c>
      <c r="K4121">
        <v>11.186901572499201</v>
      </c>
      <c r="L4121">
        <v>10.3437036279021</v>
      </c>
      <c r="M4121">
        <v>42.8841272967937</v>
      </c>
      <c r="N4121">
        <v>1.3426161842975599</v>
      </c>
      <c r="O4121">
        <v>90.454545454545396</v>
      </c>
      <c r="P4121">
        <v>119.123505976095</v>
      </c>
      <c r="Q4121">
        <v>8.3783631671978998E-2</v>
      </c>
    </row>
    <row r="4122" spans="1:17" hidden="1" x14ac:dyDescent="0.3">
      <c r="A4122" t="s">
        <v>8404</v>
      </c>
      <c r="B4122" t="s">
        <v>8405</v>
      </c>
      <c r="C4122" t="str">
        <f>IFERROR(VLOOKUP(Table1[[#This Row],[Ticker]],[1]!Table1[[Symbol]:[Industry]],2,FALSE),"-")</f>
        <v>-</v>
      </c>
      <c r="D4122" t="s">
        <v>1793</v>
      </c>
      <c r="E4122">
        <v>15.9246</v>
      </c>
      <c r="F4122">
        <v>19.690000000000001</v>
      </c>
      <c r="G4122">
        <v>-9.3128651769618092</v>
      </c>
      <c r="H4122">
        <v>-3.4305896950833801</v>
      </c>
      <c r="I4122">
        <v>-3.2390067487896501</v>
      </c>
      <c r="J4122">
        <v>-4.8214568774565301</v>
      </c>
      <c r="K4122">
        <v>19.411562278277199</v>
      </c>
      <c r="L4122">
        <v>19.096919337697699</v>
      </c>
      <c r="M4122">
        <v>48.064314667574898</v>
      </c>
      <c r="N4122">
        <v>1.4502597851727199</v>
      </c>
      <c r="O4122">
        <v>17.216861350939499</v>
      </c>
      <c r="P4122">
        <v>29.114754098360599</v>
      </c>
      <c r="Q4122">
        <v>-1.562002861424E-2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D4123" t="s">
        <v>140</v>
      </c>
      <c r="E4123">
        <v>15.91473</v>
      </c>
      <c r="F4123">
        <v>13.15</v>
      </c>
      <c r="G4123">
        <v>151.12900325967101</v>
      </c>
      <c r="H4123">
        <v>-6.5223155238214598</v>
      </c>
      <c r="I4123">
        <v>31.982427938680601</v>
      </c>
      <c r="J4123">
        <v>-0.34886601025487901</v>
      </c>
      <c r="K4123">
        <v>11.6469002638934</v>
      </c>
      <c r="L4123">
        <v>9.9151978176889806</v>
      </c>
      <c r="M4123">
        <v>68.881851337536702</v>
      </c>
      <c r="N4123">
        <v>0.45312366179657598</v>
      </c>
      <c r="O4123">
        <v>2.7376425855513302</v>
      </c>
      <c r="P4123">
        <v>179.193205944798</v>
      </c>
      <c r="Q4123">
        <v>6.6607474251623E-2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E4124">
        <v>15.813130025</v>
      </c>
      <c r="F4124">
        <v>8.33</v>
      </c>
      <c r="G4124">
        <v>-20.136422662548402</v>
      </c>
      <c r="H4124">
        <v>5.6641837081261999</v>
      </c>
      <c r="I4124">
        <v>27.1902655621574</v>
      </c>
      <c r="J4124">
        <v>-0.69022604552874101</v>
      </c>
      <c r="K4124">
        <v>7.6288792839206803</v>
      </c>
      <c r="L4124">
        <v>7.4423934798852498</v>
      </c>
      <c r="M4124">
        <v>55.694510053401203</v>
      </c>
      <c r="N4124">
        <v>0.98001905817629598</v>
      </c>
      <c r="O4124">
        <v>25.930372148859501</v>
      </c>
      <c r="P4124">
        <v>52.844036697247702</v>
      </c>
      <c r="Q4124">
        <v>5.9987187915015998E-2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E4125">
        <v>15.80142365</v>
      </c>
      <c r="F4125">
        <v>23.93</v>
      </c>
      <c r="G4125">
        <v>-66.9891756231182</v>
      </c>
      <c r="H4125">
        <v>-18.552286782589899</v>
      </c>
      <c r="I4125">
        <v>-26.987442389313198</v>
      </c>
      <c r="J4125">
        <v>-6.0611013162638701</v>
      </c>
      <c r="K4125">
        <v>25.7592902327392</v>
      </c>
      <c r="L4125">
        <v>30.003949681154801</v>
      </c>
      <c r="M4125">
        <v>39.968698016301197</v>
      </c>
      <c r="N4125">
        <v>2.9102043926837098</v>
      </c>
      <c r="O4125">
        <v>125.616381111575</v>
      </c>
      <c r="P4125">
        <v>22.0918367346938</v>
      </c>
      <c r="Q4125">
        <v>0.103961074412488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D4126" t="s">
        <v>49</v>
      </c>
      <c r="E4126">
        <v>15.77643</v>
      </c>
      <c r="F4126">
        <v>38</v>
      </c>
      <c r="G4126">
        <v>33.616038457729502</v>
      </c>
      <c r="H4126">
        <v>-12.1961169107951</v>
      </c>
      <c r="I4126">
        <v>58.690502472842098</v>
      </c>
      <c r="J4126">
        <v>-1.6691945390594001</v>
      </c>
      <c r="K4126">
        <v>37.3185493581298</v>
      </c>
      <c r="L4126">
        <v>32.442786777596297</v>
      </c>
      <c r="M4126">
        <v>46.118861040855101</v>
      </c>
      <c r="N4126">
        <v>2.63233601841196</v>
      </c>
      <c r="O4126">
        <v>15.052631578947301</v>
      </c>
      <c r="P4126">
        <v>86.274509803921504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D4127" t="s">
        <v>62</v>
      </c>
      <c r="E4127">
        <v>15.742374912000001</v>
      </c>
      <c r="F4127">
        <v>20.54</v>
      </c>
      <c r="G4127">
        <v>-35.822511193858297</v>
      </c>
      <c r="H4127">
        <v>2.8190938671275299</v>
      </c>
      <c r="I4127">
        <v>-20.2680279591982</v>
      </c>
      <c r="J4127">
        <v>-10.9572214664516</v>
      </c>
      <c r="K4127">
        <v>19.130747935509699</v>
      </c>
      <c r="L4127">
        <v>19.819431513749301</v>
      </c>
      <c r="M4127">
        <v>44.528277396256797</v>
      </c>
      <c r="N4127">
        <v>1.4955647404449901</v>
      </c>
      <c r="O4127">
        <v>28.286270691334</v>
      </c>
      <c r="P4127">
        <v>26.790123456790099</v>
      </c>
      <c r="Q4127">
        <v>-7.9968761894504997E-2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535</v>
      </c>
      <c r="E4128">
        <v>15.738</v>
      </c>
      <c r="F4128">
        <v>52.46</v>
      </c>
      <c r="G4128">
        <v>-46.155928815739898</v>
      </c>
      <c r="H4128">
        <v>-4.9460507742193203</v>
      </c>
      <c r="I4128">
        <v>26.737934043895699</v>
      </c>
      <c r="J4128">
        <v>-4.4855123643538199</v>
      </c>
      <c r="K4128">
        <v>54.380636436547697</v>
      </c>
      <c r="L4128">
        <v>55.040006359821803</v>
      </c>
      <c r="M4128">
        <v>55.659094569694801</v>
      </c>
      <c r="N4128">
        <v>0.39346623525727997</v>
      </c>
      <c r="O4128">
        <v>95.386961494471905</v>
      </c>
      <c r="P4128">
        <v>57.490243170219102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E4129">
        <v>15.73305</v>
      </c>
      <c r="F4129">
        <v>47.7</v>
      </c>
      <c r="G4129">
        <v>-28.286631415251001</v>
      </c>
      <c r="H4129">
        <v>20.335934371256101</v>
      </c>
      <c r="I4129">
        <v>47.994662990764702</v>
      </c>
      <c r="J4129">
        <v>4.9748428434572602</v>
      </c>
      <c r="K4129">
        <v>35.5838437812329</v>
      </c>
      <c r="L4129">
        <v>36.039968729302998</v>
      </c>
      <c r="M4129">
        <v>92.872559271955296</v>
      </c>
      <c r="N4129">
        <v>2.7617951668584499</v>
      </c>
      <c r="O4129">
        <v>21.174004192872001</v>
      </c>
      <c r="P4129">
        <v>80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D4130" t="s">
        <v>535</v>
      </c>
      <c r="E4130">
        <v>15.722590503999999</v>
      </c>
      <c r="F4130">
        <v>11.28</v>
      </c>
      <c r="G4130">
        <v>31.171459888029599</v>
      </c>
      <c r="H4130">
        <v>51.241543804802497</v>
      </c>
      <c r="I4130">
        <v>119.25172696263699</v>
      </c>
      <c r="J4130">
        <v>9.1295283850041304</v>
      </c>
      <c r="K4130">
        <v>8.3511288031736992</v>
      </c>
      <c r="L4130">
        <v>8.4430419594235495</v>
      </c>
      <c r="M4130">
        <v>68.429031458016098</v>
      </c>
      <c r="N4130">
        <v>2.41033413872788</v>
      </c>
      <c r="O4130">
        <v>6.3829787234042499</v>
      </c>
      <c r="P4130">
        <v>162.325581395348</v>
      </c>
      <c r="Q4130">
        <v>7.725230185138E-3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D4131" t="s">
        <v>92</v>
      </c>
      <c r="E4131">
        <v>15.617485800000001</v>
      </c>
      <c r="F4131">
        <v>3.9</v>
      </c>
      <c r="G4131">
        <v>-65.154095792306194</v>
      </c>
      <c r="H4131">
        <v>-3.6012451159233101</v>
      </c>
      <c r="I4131">
        <v>-27.619021336681701</v>
      </c>
      <c r="J4131">
        <v>0.158869414345159</v>
      </c>
      <c r="K4131">
        <v>3.86050333987348</v>
      </c>
      <c r="L4131">
        <v>4.22227317987603</v>
      </c>
      <c r="M4131">
        <v>52.674856055163097</v>
      </c>
      <c r="N4131">
        <v>1.55424741086523</v>
      </c>
      <c r="O4131">
        <v>73.3333333333333</v>
      </c>
      <c r="P4131">
        <v>19.2660550458715</v>
      </c>
      <c r="Q4131">
        <v>2.0857116630298E-2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49</v>
      </c>
      <c r="E4132">
        <v>15.588660000000001</v>
      </c>
      <c r="F4132">
        <v>32</v>
      </c>
      <c r="G4132">
        <v>55.795689828618002</v>
      </c>
      <c r="H4132">
        <v>4.4705497558715503</v>
      </c>
      <c r="I4132">
        <v>-2.1088172550490398</v>
      </c>
      <c r="J4132">
        <v>36.936443691919401</v>
      </c>
      <c r="K4132">
        <v>25.209169602590499</v>
      </c>
      <c r="L4132">
        <v>25.405601894541601</v>
      </c>
      <c r="M4132">
        <v>86.023037614870304</v>
      </c>
      <c r="N4132">
        <v>4.9805194805194803</v>
      </c>
      <c r="O4132">
        <v>8.7499999999999893</v>
      </c>
      <c r="P4132">
        <v>175.86206896551701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D4133" t="s">
        <v>480</v>
      </c>
      <c r="E4133">
        <v>15.578088989999999</v>
      </c>
      <c r="F4133">
        <v>12.57</v>
      </c>
      <c r="G4133">
        <v>-10.3920010860551</v>
      </c>
      <c r="H4133">
        <v>-7.3851203472212097</v>
      </c>
      <c r="I4133">
        <v>-14.260046977707299</v>
      </c>
      <c r="J4133">
        <v>2.4382415601613698</v>
      </c>
      <c r="K4133">
        <v>12.4090017635113</v>
      </c>
      <c r="L4133">
        <v>12.3982367821796</v>
      </c>
      <c r="M4133">
        <v>72.191715081256206</v>
      </c>
      <c r="N4133">
        <v>0.76623376623376604</v>
      </c>
      <c r="O4133">
        <v>20.1272871917263</v>
      </c>
      <c r="P4133">
        <v>42.840909090909001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E4134">
        <v>15.576449</v>
      </c>
      <c r="F4134">
        <v>30.5</v>
      </c>
      <c r="G4134">
        <v>-28.887705178089501</v>
      </c>
      <c r="H4134">
        <v>-3.2748083343141099</v>
      </c>
      <c r="I4134">
        <v>-10.1259083890233</v>
      </c>
      <c r="J4134">
        <v>-5.3898590376090896</v>
      </c>
      <c r="K4134">
        <v>30.811320878211099</v>
      </c>
      <c r="L4134">
        <v>31.861113607268699</v>
      </c>
      <c r="M4134">
        <v>46.948834535505199</v>
      </c>
      <c r="N4134">
        <v>0.489304812834224</v>
      </c>
      <c r="O4134">
        <v>40.754098360655703</v>
      </c>
      <c r="P4134">
        <v>21.031746031746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E4135">
        <v>15.57563</v>
      </c>
      <c r="F4135">
        <v>2.5499999999999998</v>
      </c>
      <c r="G4135">
        <v>33.661897996513602</v>
      </c>
      <c r="H4135">
        <v>21.426711873323899</v>
      </c>
      <c r="I4135">
        <v>53.563774362243002</v>
      </c>
      <c r="J4135">
        <v>15.8301984520108</v>
      </c>
      <c r="K4135">
        <v>1.92647171916194</v>
      </c>
      <c r="L4135">
        <v>1.7239489327958399</v>
      </c>
      <c r="M4135">
        <v>73.619939938349404</v>
      </c>
      <c r="N4135">
        <v>2.08139376111215</v>
      </c>
      <c r="O4135">
        <v>2.7450980392156898</v>
      </c>
      <c r="P4135">
        <v>114.28571428571399</v>
      </c>
      <c r="Q4135">
        <v>4.8180519837065998E-2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184</v>
      </c>
      <c r="E4136">
        <v>15.572545156</v>
      </c>
      <c r="F4136">
        <v>33.5</v>
      </c>
      <c r="G4136">
        <v>-60.026827493682397</v>
      </c>
      <c r="H4136">
        <v>-11.8679117825899</v>
      </c>
      <c r="I4136">
        <v>-31.924282011369101</v>
      </c>
      <c r="J4136">
        <v>-16.499536456963899</v>
      </c>
      <c r="K4136">
        <v>35.120223141624102</v>
      </c>
      <c r="L4136">
        <v>38.277794870198598</v>
      </c>
      <c r="M4136">
        <v>41.256428648168303</v>
      </c>
      <c r="N4136">
        <v>1.82451492543069</v>
      </c>
      <c r="O4136">
        <v>57.014925373134297</v>
      </c>
      <c r="P4136">
        <v>15.199449793672599</v>
      </c>
      <c r="Q4136">
        <v>-7.1494634770929003E-2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E4137">
        <v>15.56597895</v>
      </c>
      <c r="F4137">
        <v>29.92</v>
      </c>
      <c r="G4137">
        <v>71.518275715696205</v>
      </c>
      <c r="H4137">
        <v>0.23630508487990301</v>
      </c>
      <c r="I4137">
        <v>92.862359226442706</v>
      </c>
      <c r="J4137">
        <v>-1.42280344392344</v>
      </c>
      <c r="K4137">
        <v>23.5501613457273</v>
      </c>
      <c r="L4137">
        <v>17.890507098120999</v>
      </c>
      <c r="M4137">
        <v>56.056929171023299</v>
      </c>
      <c r="N4137">
        <v>0.62596919065398204</v>
      </c>
      <c r="O4137">
        <v>0.26737967914438598</v>
      </c>
      <c r="P4137">
        <v>240</v>
      </c>
      <c r="Q4137">
        <v>6.1440349229445003E-2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7652</v>
      </c>
      <c r="E4138">
        <v>15.552</v>
      </c>
      <c r="F4138">
        <v>65</v>
      </c>
      <c r="G4138">
        <v>-53.490879781264098</v>
      </c>
      <c r="H4138">
        <v>-10.16812807675</v>
      </c>
      <c r="I4138">
        <v>-49.862129106105201</v>
      </c>
      <c r="J4138">
        <v>2.5133667688425101</v>
      </c>
      <c r="K4138">
        <v>73.035223765670594</v>
      </c>
      <c r="L4138">
        <v>83.079356200956099</v>
      </c>
      <c r="M4138">
        <v>41.2908578938519</v>
      </c>
      <c r="N4138">
        <v>1.0828125</v>
      </c>
      <c r="O4138">
        <v>76.923076923076906</v>
      </c>
      <c r="P4138">
        <v>30</v>
      </c>
      <c r="Q4138">
        <v>2.0754471541160001E-3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705</v>
      </c>
      <c r="E4139">
        <v>15.501888424000001</v>
      </c>
      <c r="F4139">
        <v>87.18</v>
      </c>
      <c r="G4139">
        <v>17.7658757376512</v>
      </c>
      <c r="H4139">
        <v>5.3063205446019603</v>
      </c>
      <c r="I4139">
        <v>5.0556293619210804</v>
      </c>
      <c r="J4139">
        <v>0.76705868864079796</v>
      </c>
      <c r="K4139">
        <v>80.814262838575502</v>
      </c>
      <c r="L4139">
        <v>75.046451399817499</v>
      </c>
      <c r="M4139">
        <v>40.888200527429397</v>
      </c>
      <c r="N4139">
        <v>0.99363876768097403</v>
      </c>
      <c r="O4139">
        <v>0.25235145675612802</v>
      </c>
      <c r="P4139">
        <v>62.953271028037399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613</v>
      </c>
      <c r="E4140">
        <v>15.495873</v>
      </c>
      <c r="F4140">
        <v>40.01</v>
      </c>
      <c r="G4140">
        <v>118.101645101937</v>
      </c>
      <c r="H4140">
        <v>6.1465760498944304</v>
      </c>
      <c r="I4140">
        <v>-27.684924909349</v>
      </c>
      <c r="J4140">
        <v>5.6485019039776398</v>
      </c>
      <c r="K4140">
        <v>37.028399675086902</v>
      </c>
      <c r="L4140">
        <v>37.009498590140701</v>
      </c>
      <c r="M4140">
        <v>92.658990168701493</v>
      </c>
      <c r="N4140">
        <v>2.2712842712842698</v>
      </c>
      <c r="O4140">
        <v>42.439390152461897</v>
      </c>
      <c r="P4140">
        <v>193.54365370506201</v>
      </c>
      <c r="Q4140">
        <v>0.137262811625948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D4141" t="s">
        <v>613</v>
      </c>
      <c r="E4141">
        <v>15.398300000000001</v>
      </c>
      <c r="F4141">
        <v>37.6</v>
      </c>
      <c r="G4141">
        <v>-21.268657559041898</v>
      </c>
      <c r="H4141">
        <v>-21.8060070206852</v>
      </c>
      <c r="I4141">
        <v>2.43727138547351</v>
      </c>
      <c r="J4141">
        <v>-0.172347516871767</v>
      </c>
      <c r="K4141">
        <v>37.772182577186697</v>
      </c>
      <c r="L4141">
        <v>36.108144474142499</v>
      </c>
      <c r="M4141">
        <v>46.256121963987901</v>
      </c>
      <c r="N4141">
        <v>0.48442752804605399</v>
      </c>
      <c r="O4141">
        <v>46.276595744680797</v>
      </c>
      <c r="P4141">
        <v>34.429746156596302</v>
      </c>
      <c r="Q4141">
        <v>1.5334576711607E-2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D4142" t="s">
        <v>1113</v>
      </c>
      <c r="E4142">
        <v>15.3754305</v>
      </c>
      <c r="F4142">
        <v>6.24</v>
      </c>
      <c r="G4142">
        <v>-95.362907450957096</v>
      </c>
      <c r="H4142">
        <v>-11.571017372651999</v>
      </c>
      <c r="I4142">
        <v>-63.643787573729902</v>
      </c>
      <c r="J4142">
        <v>18.101602062960101</v>
      </c>
      <c r="K4142">
        <v>6.9899775281766701</v>
      </c>
      <c r="L4142">
        <v>12.19816407852</v>
      </c>
      <c r="M4142">
        <v>74.586666825332102</v>
      </c>
      <c r="N4142">
        <v>1.2139220085854301</v>
      </c>
      <c r="O4142">
        <v>260.57692307692298</v>
      </c>
      <c r="P4142">
        <v>32.7659574468085</v>
      </c>
      <c r="Q4142">
        <v>3.3126880656396997E-2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E4143">
        <v>15.3669254699999</v>
      </c>
      <c r="F4143">
        <v>15.21</v>
      </c>
      <c r="G4143">
        <v>-59.148550581166901</v>
      </c>
      <c r="H4143">
        <v>-21.121965836644002</v>
      </c>
      <c r="I4143">
        <v>-40.698313099576197</v>
      </c>
      <c r="J4143">
        <v>1.09642865809333</v>
      </c>
      <c r="K4143">
        <v>17.518610794652702</v>
      </c>
      <c r="L4143">
        <v>20.3068131302098</v>
      </c>
      <c r="M4143">
        <v>46.219454516372501</v>
      </c>
      <c r="N4143">
        <v>1.4731807234440599</v>
      </c>
      <c r="O4143">
        <v>93.951347797501597</v>
      </c>
      <c r="P4143">
        <v>0.59523809523811499</v>
      </c>
      <c r="Q4143">
        <v>-1.3807354497695001E-2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E4144">
        <v>15.353249999999999</v>
      </c>
      <c r="F4144">
        <v>48.5</v>
      </c>
      <c r="G4144">
        <v>-65.954600278498702</v>
      </c>
      <c r="H4144">
        <v>-7.06791178258998</v>
      </c>
      <c r="I4144">
        <v>-45.851683529075402</v>
      </c>
      <c r="J4144">
        <v>-2.4866332311574801</v>
      </c>
      <c r="K4144">
        <v>51.614088418651299</v>
      </c>
      <c r="M4144">
        <v>58.915928280106101</v>
      </c>
      <c r="N4144">
        <v>1.1346153846153799</v>
      </c>
      <c r="O4144">
        <v>85.567010309278302</v>
      </c>
      <c r="P4144">
        <v>3.1914893617021201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E4145">
        <v>15.333375999999999</v>
      </c>
      <c r="F4145">
        <v>24.32</v>
      </c>
      <c r="G4145">
        <v>16.509120218735799</v>
      </c>
      <c r="H4145">
        <v>33.591428876750598</v>
      </c>
      <c r="I4145">
        <v>40.103545951102902</v>
      </c>
      <c r="J4145">
        <v>8.0487726410359492</v>
      </c>
      <c r="K4145">
        <v>21.083454500123398</v>
      </c>
      <c r="L4145">
        <v>18.828684508472101</v>
      </c>
      <c r="M4145">
        <v>72.569756237613603</v>
      </c>
      <c r="N4145">
        <v>1.04732555580013</v>
      </c>
      <c r="O4145">
        <v>11.8009868421052</v>
      </c>
      <c r="P4145">
        <v>99.344262295081904</v>
      </c>
      <c r="Q4145">
        <v>5.8022761781969003E-2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D4146" t="s">
        <v>613</v>
      </c>
      <c r="E4146">
        <v>15.330509525999901</v>
      </c>
      <c r="F4146">
        <v>13.14</v>
      </c>
      <c r="G4146">
        <v>-10.348747306383601</v>
      </c>
      <c r="H4146">
        <v>-4.2198105167672004</v>
      </c>
      <c r="I4146">
        <v>-10.8761932077149</v>
      </c>
      <c r="J4146">
        <v>-7.3182584141735898</v>
      </c>
      <c r="K4146">
        <v>12.6863689479116</v>
      </c>
      <c r="L4146">
        <v>12.3398225136915</v>
      </c>
      <c r="M4146">
        <v>54.987841978728</v>
      </c>
      <c r="N4146">
        <v>1.8084533224436501</v>
      </c>
      <c r="O4146">
        <v>20.1674277016742</v>
      </c>
      <c r="P4146">
        <v>31.268731268731202</v>
      </c>
      <c r="Q4146">
        <v>4.1348277552037002E-2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E4147">
        <v>15.292395000000001</v>
      </c>
      <c r="F4147">
        <v>28.82</v>
      </c>
      <c r="G4147">
        <v>-80.219810764338703</v>
      </c>
      <c r="H4147">
        <v>-10.4129822051251</v>
      </c>
      <c r="I4147">
        <v>-61.796632343561001</v>
      </c>
      <c r="J4147">
        <v>9.5541830953731193</v>
      </c>
      <c r="K4147">
        <v>28.6000103405961</v>
      </c>
      <c r="L4147">
        <v>40.484793256836298</v>
      </c>
      <c r="M4147">
        <v>65.647686764519705</v>
      </c>
      <c r="N4147">
        <v>1.16135173726796</v>
      </c>
      <c r="O4147">
        <v>245.00346981262999</v>
      </c>
      <c r="P4147">
        <v>24.384980578334002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705</v>
      </c>
      <c r="E4148">
        <v>15.224317124999899</v>
      </c>
      <c r="F4148">
        <v>25.58</v>
      </c>
      <c r="G4148">
        <v>6.5307572428099503</v>
      </c>
      <c r="H4148">
        <v>-5.3845450491230302</v>
      </c>
      <c r="I4148">
        <v>4.6895983137100803</v>
      </c>
      <c r="J4148">
        <v>-2.0511621306032501</v>
      </c>
      <c r="K4148">
        <v>24.349876289273599</v>
      </c>
      <c r="L4148">
        <v>22.491704036807501</v>
      </c>
      <c r="M4148">
        <v>59.890528015670299</v>
      </c>
      <c r="N4148">
        <v>0.66086995629087597</v>
      </c>
      <c r="O4148">
        <v>3.5965598123534002</v>
      </c>
      <c r="P4148">
        <v>35.272342675832803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D4149" t="s">
        <v>249</v>
      </c>
      <c r="E4149">
        <v>15.21625</v>
      </c>
      <c r="F4149">
        <v>13.07</v>
      </c>
      <c r="G4149">
        <v>54.562760065479097</v>
      </c>
      <c r="H4149">
        <v>-1.7833589370615299</v>
      </c>
      <c r="I4149">
        <v>5.7440739014135396</v>
      </c>
      <c r="J4149">
        <v>-2.1767958957585698</v>
      </c>
      <c r="K4149">
        <v>12.4553620652707</v>
      </c>
      <c r="L4149">
        <v>11.7478193597281</v>
      </c>
      <c r="M4149">
        <v>61.058877212126298</v>
      </c>
      <c r="N4149">
        <v>2.0818544467801101</v>
      </c>
      <c r="O4149">
        <v>22.035195103289901</v>
      </c>
      <c r="Q4149">
        <v>6.1971226970016002E-2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535</v>
      </c>
      <c r="E4150">
        <v>15.1979539</v>
      </c>
      <c r="F4150">
        <v>50.26</v>
      </c>
      <c r="G4150">
        <v>20.094846937621799</v>
      </c>
      <c r="H4150">
        <v>-22.851245115923302</v>
      </c>
      <c r="I4150">
        <v>6.3952988438770904</v>
      </c>
      <c r="J4150">
        <v>-10.446560371412399</v>
      </c>
      <c r="K4150">
        <v>49.296024668231901</v>
      </c>
      <c r="L4150">
        <v>41.210849506311298</v>
      </c>
      <c r="M4150">
        <v>34.587977753655601</v>
      </c>
      <c r="N4150">
        <v>0.60487078131946004</v>
      </c>
      <c r="O4150">
        <v>25.348189415041698</v>
      </c>
      <c r="P4150">
        <v>79.371877230549501</v>
      </c>
      <c r="Q4150">
        <v>0.12602185206438599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705</v>
      </c>
      <c r="E4151">
        <v>15.1879762019999</v>
      </c>
      <c r="F4151">
        <v>160.87</v>
      </c>
      <c r="G4151">
        <v>31.704239262484499</v>
      </c>
      <c r="H4151">
        <v>0.12806811690751299</v>
      </c>
      <c r="I4151">
        <v>9.2434014567034293</v>
      </c>
      <c r="J4151">
        <v>-1.53383161581169</v>
      </c>
      <c r="K4151">
        <v>150.312827434985</v>
      </c>
      <c r="L4151">
        <v>134.58539927100401</v>
      </c>
      <c r="M4151">
        <v>55.3773054855941</v>
      </c>
      <c r="N4151">
        <v>0.74316204617491299</v>
      </c>
      <c r="O4151">
        <v>0.44756635792875199</v>
      </c>
      <c r="P4151">
        <v>60.548902195608697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D4152" t="s">
        <v>613</v>
      </c>
      <c r="E4152">
        <v>15.176270799999999</v>
      </c>
      <c r="F4152">
        <v>4.07</v>
      </c>
      <c r="G4152">
        <v>106.858326567942</v>
      </c>
      <c r="H4152">
        <v>5.3958563333520404</v>
      </c>
      <c r="I4152">
        <v>78.349970911380296</v>
      </c>
      <c r="J4152">
        <v>18.385640912144599</v>
      </c>
      <c r="K4152">
        <v>3.23092567544577</v>
      </c>
      <c r="L4152">
        <v>2.6215500776016598</v>
      </c>
      <c r="M4152">
        <v>85.456186590000101</v>
      </c>
      <c r="N4152">
        <v>0.96023255214611702</v>
      </c>
      <c r="O4152">
        <v>0</v>
      </c>
      <c r="P4152">
        <v>146.666666666666</v>
      </c>
      <c r="Q4152">
        <v>4.8443632850887999E-2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E4153">
        <v>15.1478325</v>
      </c>
      <c r="F4153">
        <v>32.1</v>
      </c>
      <c r="G4153">
        <v>83.543742846578795</v>
      </c>
      <c r="H4153">
        <v>3.3690690769260798</v>
      </c>
      <c r="I4153">
        <v>66.886980510040303</v>
      </c>
      <c r="J4153">
        <v>6.7276524831282103</v>
      </c>
      <c r="K4153">
        <v>27.614153591601902</v>
      </c>
      <c r="L4153">
        <v>24.3490661460086</v>
      </c>
      <c r="M4153">
        <v>65.160439968498096</v>
      </c>
      <c r="N4153">
        <v>1.22397357499034</v>
      </c>
      <c r="O4153">
        <v>8.5981308411214794</v>
      </c>
      <c r="P4153">
        <v>160.76360682372001</v>
      </c>
      <c r="Q4153">
        <v>0.10462640465860901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613</v>
      </c>
      <c r="E4154">
        <v>15.134148</v>
      </c>
      <c r="F4154">
        <v>31.21</v>
      </c>
      <c r="G4154">
        <v>452.249860959476</v>
      </c>
      <c r="H4154">
        <v>12.137386230655</v>
      </c>
      <c r="I4154">
        <v>217.573961119458</v>
      </c>
      <c r="J4154">
        <v>-8.2457955348224008</v>
      </c>
      <c r="K4154">
        <v>23.732011820722999</v>
      </c>
      <c r="L4154">
        <v>14.4258264112686</v>
      </c>
      <c r="M4154">
        <v>54.5884115396628</v>
      </c>
      <c r="N4154">
        <v>1.21821635771121</v>
      </c>
      <c r="O4154">
        <v>6.1518743992310103</v>
      </c>
      <c r="P4154">
        <v>495.61068702289998</v>
      </c>
      <c r="Q4154">
        <v>0.17078633799712201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659</v>
      </c>
      <c r="E4155">
        <v>15.120492</v>
      </c>
      <c r="F4155">
        <v>50.34</v>
      </c>
      <c r="G4155">
        <v>153.95356466318</v>
      </c>
      <c r="H4155">
        <v>-13.8589040415625</v>
      </c>
      <c r="I4155">
        <v>176.21250556957401</v>
      </c>
      <c r="J4155">
        <v>-10.219130618827201</v>
      </c>
      <c r="K4155">
        <v>53.319906928938103</v>
      </c>
      <c r="L4155">
        <v>36.095194169328998</v>
      </c>
      <c r="M4155">
        <v>10.9104956103685</v>
      </c>
      <c r="N4155">
        <v>0.65508111727450802</v>
      </c>
      <c r="O4155">
        <v>23.5200635677393</v>
      </c>
      <c r="P4155">
        <v>202.16086434573799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27</v>
      </c>
      <c r="E4156">
        <v>15.112500000000001</v>
      </c>
      <c r="F4156">
        <v>75</v>
      </c>
      <c r="G4156">
        <v>-57.531283821668197</v>
      </c>
      <c r="H4156">
        <v>-15.993230543974301</v>
      </c>
      <c r="I4156">
        <v>-23.2843242784311</v>
      </c>
      <c r="J4156">
        <v>-2.4866332311574801</v>
      </c>
      <c r="K4156">
        <v>83.790133838280596</v>
      </c>
      <c r="L4156">
        <v>106.667108323794</v>
      </c>
      <c r="M4156">
        <v>25.391742588305299</v>
      </c>
      <c r="N4156">
        <v>0.83125000000000004</v>
      </c>
      <c r="O4156">
        <v>69.3333333333333</v>
      </c>
      <c r="P4156">
        <v>7.7586206896551797</v>
      </c>
      <c r="Q4156">
        <v>-0.13365633954279199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391</v>
      </c>
      <c r="E4157">
        <v>15.102</v>
      </c>
      <c r="F4157">
        <v>53.49</v>
      </c>
      <c r="G4157">
        <v>218.59636091211399</v>
      </c>
      <c r="H4157">
        <v>15.923644309086701</v>
      </c>
      <c r="I4157">
        <v>8.33845710518567</v>
      </c>
      <c r="J4157">
        <v>11.0545694414482</v>
      </c>
      <c r="K4157">
        <v>42.774540701849901</v>
      </c>
      <c r="L4157">
        <v>36.697917921126297</v>
      </c>
      <c r="M4157">
        <v>60.513887982406096</v>
      </c>
      <c r="N4157">
        <v>3.7748353611867498</v>
      </c>
      <c r="O4157">
        <v>15.890820714152101</v>
      </c>
      <c r="P4157">
        <v>264.87039563437901</v>
      </c>
      <c r="Q4157">
        <v>0.12503687882536901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613</v>
      </c>
      <c r="E4158">
        <v>15.06069725</v>
      </c>
      <c r="F4158">
        <v>45.5</v>
      </c>
      <c r="G4158">
        <v>8.5051870820593507</v>
      </c>
      <c r="H4158">
        <v>-4.5962564537918</v>
      </c>
      <c r="I4158">
        <v>-2.2307298193579301</v>
      </c>
      <c r="J4158">
        <v>2.45995292769061</v>
      </c>
      <c r="K4158">
        <v>44.535715535390104</v>
      </c>
      <c r="L4158">
        <v>42.235185715996799</v>
      </c>
      <c r="M4158">
        <v>55.622684767229302</v>
      </c>
      <c r="N4158">
        <v>0.31885119658794697</v>
      </c>
      <c r="O4158">
        <v>27.4725274725274</v>
      </c>
      <c r="P4158">
        <v>61.634103019538202</v>
      </c>
      <c r="Q4158">
        <v>0.14559992744662001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101</v>
      </c>
      <c r="E4159">
        <v>15.019305599999999</v>
      </c>
      <c r="F4159">
        <v>47.45</v>
      </c>
      <c r="G4159">
        <v>5.0031514400398001</v>
      </c>
      <c r="H4159">
        <v>3.00042534725057</v>
      </c>
      <c r="I4159">
        <v>4.1797376768593901E-2</v>
      </c>
      <c r="J4159">
        <v>10.199933933021599</v>
      </c>
      <c r="K4159">
        <v>44.277834515009403</v>
      </c>
      <c r="L4159">
        <v>42.437203860004203</v>
      </c>
      <c r="M4159">
        <v>61.820551654806998</v>
      </c>
      <c r="N4159">
        <v>1.9771127653893701</v>
      </c>
      <c r="O4159">
        <v>35.721812434141199</v>
      </c>
      <c r="P4159">
        <v>56.342668863261899</v>
      </c>
      <c r="Q4159">
        <v>8.1160982629108994E-2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132</v>
      </c>
      <c r="E4160">
        <v>15.002000000000001</v>
      </c>
      <c r="F4160">
        <v>24.75</v>
      </c>
      <c r="G4160">
        <v>-0.71310200348637998</v>
      </c>
      <c r="H4160">
        <v>-14.441012931163501</v>
      </c>
      <c r="I4160">
        <v>-22.3062228648574</v>
      </c>
      <c r="J4160">
        <v>-1.47653222105647</v>
      </c>
      <c r="K4160">
        <v>25.197416672383799</v>
      </c>
      <c r="L4160">
        <v>24.108596028956999</v>
      </c>
      <c r="M4160">
        <v>45.399987180847901</v>
      </c>
      <c r="N4160">
        <v>0.385704937229847</v>
      </c>
      <c r="O4160">
        <v>46.262626262626199</v>
      </c>
      <c r="P4160">
        <v>45.5026455026454</v>
      </c>
      <c r="Q4160">
        <v>6.9388866369921004E-2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414</v>
      </c>
      <c r="E4161">
        <v>14.9375</v>
      </c>
      <c r="F4161">
        <v>244.9</v>
      </c>
      <c r="G4161">
        <v>70.835854657829799</v>
      </c>
      <c r="H4161">
        <v>-7.1087281091205901</v>
      </c>
      <c r="I4161">
        <v>31.431366260217501</v>
      </c>
      <c r="J4161">
        <v>-2.4866332311574801</v>
      </c>
      <c r="K4161">
        <v>241.97761470227999</v>
      </c>
      <c r="L4161">
        <v>200.34781353736</v>
      </c>
      <c r="M4161">
        <v>51.610855425565298</v>
      </c>
      <c r="N4161">
        <v>0</v>
      </c>
      <c r="O4161">
        <v>9.3303389138423807</v>
      </c>
      <c r="P4161">
        <v>96.548956661316197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140</v>
      </c>
      <c r="E4162">
        <v>14.889910199999999</v>
      </c>
      <c r="F4162">
        <v>7.92</v>
      </c>
      <c r="G4162">
        <v>-29.713102003486298</v>
      </c>
      <c r="H4162">
        <v>-11.4315481462263</v>
      </c>
      <c r="I4162">
        <v>-23.919387637048001</v>
      </c>
      <c r="J4162">
        <v>-3.9847605719814601</v>
      </c>
      <c r="K4162">
        <v>7.9354650993108198</v>
      </c>
      <c r="L4162">
        <v>8.2367814595769797</v>
      </c>
      <c r="M4162">
        <v>37.747157735235703</v>
      </c>
      <c r="N4162">
        <v>1.0476288153564699</v>
      </c>
      <c r="O4162">
        <v>100.757575757575</v>
      </c>
      <c r="P4162">
        <v>26.719999999999899</v>
      </c>
      <c r="Q4162">
        <v>7.4975149634263993E-2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62</v>
      </c>
      <c r="E4163">
        <v>14.8822682</v>
      </c>
      <c r="F4163">
        <v>10.64</v>
      </c>
      <c r="G4163">
        <v>-72.592782482767404</v>
      </c>
      <c r="H4163">
        <v>-18.915467706367899</v>
      </c>
      <c r="I4163">
        <v>-28.5994134935444</v>
      </c>
      <c r="J4163">
        <v>-12.010442754967</v>
      </c>
      <c r="K4163">
        <v>18.1610961592772</v>
      </c>
      <c r="L4163">
        <v>67.396999319188296</v>
      </c>
      <c r="M4163">
        <v>5.7074470922061504</v>
      </c>
      <c r="N4163">
        <v>1.22727272727272</v>
      </c>
      <c r="O4163">
        <v>88.251879699248093</v>
      </c>
      <c r="P4163">
        <v>0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E4164">
        <v>14.768000000000001</v>
      </c>
      <c r="F4164">
        <v>0.66</v>
      </c>
      <c r="G4164">
        <v>17.765158866078799</v>
      </c>
      <c r="H4164">
        <v>1.2654215507433599</v>
      </c>
      <c r="I4164">
        <v>13.575947216777401</v>
      </c>
      <c r="J4164">
        <v>-4.0017847463090002</v>
      </c>
      <c r="K4164">
        <v>0.630951985949609</v>
      </c>
      <c r="L4164">
        <v>0.60144528865554103</v>
      </c>
      <c r="M4164">
        <v>50.5396948361048</v>
      </c>
      <c r="N4164">
        <v>1.40640662132655</v>
      </c>
      <c r="O4164">
        <v>21.2121212121212</v>
      </c>
      <c r="P4164">
        <v>64.999999999999901</v>
      </c>
      <c r="Q4164">
        <v>1.5794804722056001E-2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E4165">
        <v>14.756</v>
      </c>
      <c r="F4165">
        <v>8.25</v>
      </c>
      <c r="G4165">
        <v>-49.1114306942941</v>
      </c>
      <c r="H4165">
        <v>-10.956800671478801</v>
      </c>
      <c r="I4165">
        <v>-40.015123371648698</v>
      </c>
      <c r="J4165">
        <v>-6.2686132089105397</v>
      </c>
      <c r="K4165">
        <v>8.9450751528229997</v>
      </c>
      <c r="L4165">
        <v>10.017046352398699</v>
      </c>
      <c r="M4165">
        <v>47.541202683456397</v>
      </c>
      <c r="N4165">
        <v>1.5958240648154001</v>
      </c>
      <c r="O4165">
        <v>61.818181818181799</v>
      </c>
      <c r="P4165">
        <v>3.7735849056603699</v>
      </c>
      <c r="Q4165">
        <v>9.7470667878193001E-2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140</v>
      </c>
      <c r="E4166">
        <v>14.725</v>
      </c>
      <c r="F4166">
        <v>118.75</v>
      </c>
      <c r="G4166">
        <v>224.995698941581</v>
      </c>
      <c r="H4166">
        <v>-21.636257106330898</v>
      </c>
      <c r="I4166">
        <v>58.062732150366301</v>
      </c>
      <c r="J4166">
        <v>-9.7131957311574801</v>
      </c>
      <c r="K4166">
        <v>128.511424955123</v>
      </c>
      <c r="L4166">
        <v>99.207664275670595</v>
      </c>
      <c r="M4166">
        <v>11.264177451734501</v>
      </c>
      <c r="N4166">
        <v>0.67966689798750801</v>
      </c>
      <c r="O4166">
        <v>20.5473684210526</v>
      </c>
      <c r="P4166">
        <v>250.708800945067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46</v>
      </c>
      <c r="E4167">
        <v>14.7158</v>
      </c>
      <c r="F4167">
        <v>22</v>
      </c>
      <c r="G4167">
        <v>105.865845364934</v>
      </c>
      <c r="H4167">
        <v>-18.714498127971499</v>
      </c>
      <c r="I4167">
        <v>12.991307301815899</v>
      </c>
      <c r="J4167">
        <v>-6.62606678235574</v>
      </c>
      <c r="K4167">
        <v>24.599979120743701</v>
      </c>
      <c r="L4167">
        <v>19.124991030832799</v>
      </c>
      <c r="M4167">
        <v>31.237912521316101</v>
      </c>
      <c r="N4167">
        <v>0.80903790087463501</v>
      </c>
      <c r="O4167">
        <v>81.363636363636303</v>
      </c>
      <c r="P4167">
        <v>169.938650306748</v>
      </c>
      <c r="Q4167">
        <v>0.19047639023301899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21</v>
      </c>
      <c r="E4168">
        <v>14.700390000000001</v>
      </c>
      <c r="F4168">
        <v>35.700000000000003</v>
      </c>
      <c r="G4168">
        <v>-56.674231378848901</v>
      </c>
      <c r="H4168">
        <v>-8.3474667200030499</v>
      </c>
      <c r="I4168">
        <v>-39.566631814586103</v>
      </c>
      <c r="J4168">
        <v>10.2516132745604</v>
      </c>
      <c r="K4168">
        <v>36.344003799237697</v>
      </c>
      <c r="L4168">
        <v>46.619590700350003</v>
      </c>
      <c r="M4168">
        <v>71.528384267647496</v>
      </c>
      <c r="N4168">
        <v>0.68930659891606305</v>
      </c>
      <c r="O4168">
        <v>95.798319327730994</v>
      </c>
      <c r="P4168">
        <v>26.148409893992898</v>
      </c>
      <c r="Q4168">
        <v>6.9335829334196006E-2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40</v>
      </c>
      <c r="E4169">
        <v>14.686337772</v>
      </c>
      <c r="F4169">
        <v>1.78</v>
      </c>
      <c r="G4169">
        <v>-10.874392326066999</v>
      </c>
      <c r="H4169">
        <v>-2.36202942964879</v>
      </c>
      <c r="I4169">
        <v>9.3179156002552297</v>
      </c>
      <c r="J4169">
        <v>-2.4866332311574801</v>
      </c>
      <c r="K4169">
        <v>1.5575634600285</v>
      </c>
      <c r="L4169">
        <v>1.2412106878836799</v>
      </c>
      <c r="M4169">
        <v>99.999995013870205</v>
      </c>
      <c r="N4169">
        <v>0.75290298312181003</v>
      </c>
      <c r="O4169">
        <v>0</v>
      </c>
      <c r="P4169">
        <v>31.851851851851801</v>
      </c>
      <c r="Q4169">
        <v>4.4060893329300001E-4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126</v>
      </c>
      <c r="E4170">
        <v>14.685590709</v>
      </c>
      <c r="F4170">
        <v>9.51</v>
      </c>
      <c r="G4170">
        <v>36.8510005606161</v>
      </c>
      <c r="H4170">
        <v>-0.22299199649371701</v>
      </c>
      <c r="I4170">
        <v>-29.670303387963699</v>
      </c>
      <c r="J4170">
        <v>-0.54785772095341201</v>
      </c>
      <c r="K4170">
        <v>9.6192750446997195</v>
      </c>
      <c r="L4170">
        <v>9.2207931243899299</v>
      </c>
      <c r="M4170">
        <v>57.318527780315897</v>
      </c>
      <c r="N4170">
        <v>2.9558083534853701</v>
      </c>
      <c r="O4170">
        <v>50.3680336487907</v>
      </c>
      <c r="P4170">
        <v>82.533589251439494</v>
      </c>
      <c r="Q4170">
        <v>1.4781421323627E-2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21</v>
      </c>
      <c r="E4171">
        <v>14.6851243</v>
      </c>
      <c r="F4171">
        <v>14.4</v>
      </c>
      <c r="G4171">
        <v>-37.152216394630202</v>
      </c>
      <c r="H4171">
        <v>-5.9964832111613999</v>
      </c>
      <c r="I4171">
        <v>-42.2172711377954</v>
      </c>
      <c r="J4171">
        <v>7.97394444253493</v>
      </c>
      <c r="K4171">
        <v>15.433836602351001</v>
      </c>
      <c r="L4171">
        <v>16.9844915524403</v>
      </c>
      <c r="M4171">
        <v>49.364849808933599</v>
      </c>
      <c r="N4171">
        <v>1.0395619179797899</v>
      </c>
      <c r="O4171">
        <v>89.2361111111111</v>
      </c>
      <c r="P4171">
        <v>17.455138662316401</v>
      </c>
      <c r="Q4171">
        <v>8.3240233081010001E-2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930</v>
      </c>
      <c r="E4172">
        <v>14.659276800000001</v>
      </c>
      <c r="F4172">
        <v>29.56</v>
      </c>
      <c r="G4172">
        <v>115.593020445493</v>
      </c>
      <c r="H4172">
        <v>32.206699616373697</v>
      </c>
      <c r="I4172">
        <v>-23.7547145520209</v>
      </c>
      <c r="J4172">
        <v>21.957811213286899</v>
      </c>
      <c r="K4172">
        <v>22.061619026434101</v>
      </c>
      <c r="L4172">
        <v>20.299766560005502</v>
      </c>
      <c r="M4172">
        <v>84.576272813212896</v>
      </c>
      <c r="N4172">
        <v>3.1739403858101798</v>
      </c>
      <c r="O4172">
        <v>39.309878213802399</v>
      </c>
      <c r="P4172">
        <v>163.458110516934</v>
      </c>
      <c r="Q4172">
        <v>8.9547485923906003E-2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E4173">
        <v>14.64810977</v>
      </c>
      <c r="F4173">
        <v>10.85</v>
      </c>
      <c r="G4173">
        <v>5.6428301999034503</v>
      </c>
      <c r="H4173">
        <v>-9.7584947422312407</v>
      </c>
      <c r="I4173">
        <v>-25.586501011478401</v>
      </c>
      <c r="J4173">
        <v>-6.9760698508757901</v>
      </c>
      <c r="K4173">
        <v>11.3979755755702</v>
      </c>
      <c r="L4173">
        <v>11.4632981647775</v>
      </c>
      <c r="M4173">
        <v>40.159334252187797</v>
      </c>
      <c r="N4173">
        <v>1.35074557596615</v>
      </c>
      <c r="O4173">
        <v>47.465437788018399</v>
      </c>
      <c r="P4173">
        <v>44.6666666666666</v>
      </c>
      <c r="Q4173">
        <v>-2.0779962452774001E-2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43</v>
      </c>
      <c r="E4174">
        <v>14.6424</v>
      </c>
      <c r="F4174">
        <v>30</v>
      </c>
      <c r="G4174">
        <v>-25.713102003486298</v>
      </c>
      <c r="H4174">
        <v>-7.06791178258998</v>
      </c>
      <c r="I4174">
        <v>-10.952354670015</v>
      </c>
      <c r="J4174">
        <v>-2.4866332311574801</v>
      </c>
      <c r="K4174">
        <v>28.219634761716001</v>
      </c>
      <c r="M4174">
        <v>97.707122115894904</v>
      </c>
      <c r="O4174">
        <v>0</v>
      </c>
      <c r="P4174">
        <v>0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998</v>
      </c>
      <c r="E4175">
        <v>14.637115192</v>
      </c>
      <c r="F4175">
        <v>24.4</v>
      </c>
      <c r="G4175">
        <v>-27.047513649260701</v>
      </c>
      <c r="H4175">
        <v>-0.34302095289564399</v>
      </c>
      <c r="I4175">
        <v>-27.704316457800701</v>
      </c>
      <c r="J4175">
        <v>-3.8984928519723199</v>
      </c>
      <c r="K4175">
        <v>23.7995316553877</v>
      </c>
      <c r="L4175">
        <v>25.867146720234398</v>
      </c>
      <c r="M4175">
        <v>58.869230849761799</v>
      </c>
      <c r="N4175">
        <v>1.45191367599659</v>
      </c>
      <c r="O4175">
        <v>60.655737704918003</v>
      </c>
      <c r="P4175">
        <v>28.016789087093301</v>
      </c>
      <c r="Q4175">
        <v>9.5076864312425E-2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414</v>
      </c>
      <c r="E4176">
        <v>14.5976622</v>
      </c>
      <c r="F4176">
        <v>88.8</v>
      </c>
      <c r="G4176">
        <v>77.490559323744705</v>
      </c>
      <c r="H4176">
        <v>-2.07855259602105</v>
      </c>
      <c r="I4176">
        <v>95.080127928592802</v>
      </c>
      <c r="J4176">
        <v>-2.4866332311574801</v>
      </c>
      <c r="K4176">
        <v>61.754490496360503</v>
      </c>
      <c r="L4176">
        <v>54.098803192491502</v>
      </c>
      <c r="M4176">
        <v>96.110430470924101</v>
      </c>
      <c r="N4176">
        <v>0.67720179380106804</v>
      </c>
      <c r="O4176">
        <v>0</v>
      </c>
      <c r="P4176">
        <v>135.54376657824901</v>
      </c>
      <c r="Q4176">
        <v>0.117167439768844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E4177">
        <v>14.583225965999899</v>
      </c>
      <c r="F4177">
        <v>37.409999999999997</v>
      </c>
      <c r="G4177">
        <v>34.227043357779102</v>
      </c>
      <c r="H4177">
        <v>-12.0463217394098</v>
      </c>
      <c r="I4177">
        <v>11.703383034902901</v>
      </c>
      <c r="J4177">
        <v>-2.4866332311574801</v>
      </c>
      <c r="K4177">
        <v>35.7756874901768</v>
      </c>
      <c r="L4177">
        <v>29.231157878944899</v>
      </c>
      <c r="M4177">
        <v>29.299329386395598</v>
      </c>
      <c r="N4177">
        <v>0</v>
      </c>
      <c r="O4177">
        <v>22.7211975407644</v>
      </c>
      <c r="P4177">
        <v>87.049999999999898</v>
      </c>
      <c r="Q4177">
        <v>4.3444217239633001E-2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381</v>
      </c>
      <c r="E4178">
        <v>14.569354536000001</v>
      </c>
      <c r="F4178">
        <v>3.33</v>
      </c>
      <c r="G4178">
        <v>-95.846435336819695</v>
      </c>
      <c r="H4178">
        <v>-34.100878815557003</v>
      </c>
      <c r="I4178">
        <v>-81.086883817997105</v>
      </c>
      <c r="J4178">
        <v>-18.008261729885199</v>
      </c>
      <c r="K4178">
        <v>4.8568908052353903</v>
      </c>
      <c r="L4178">
        <v>9.3939997166393798</v>
      </c>
      <c r="M4178">
        <v>13.3130880210122</v>
      </c>
      <c r="N4178">
        <v>1.88669670342939</v>
      </c>
      <c r="O4178">
        <v>320.42042042041999</v>
      </c>
      <c r="P4178">
        <v>2.4615384615384701</v>
      </c>
      <c r="Q4178">
        <v>-0.226469325607011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391</v>
      </c>
      <c r="E4179">
        <v>14.4937325</v>
      </c>
      <c r="F4179">
        <v>7.06</v>
      </c>
      <c r="G4179">
        <v>15.4868979965136</v>
      </c>
      <c r="H4179">
        <v>-10.3376665509823</v>
      </c>
      <c r="I4179">
        <v>-24.854793694405199</v>
      </c>
      <c r="J4179">
        <v>1.92513147472486</v>
      </c>
      <c r="K4179">
        <v>7.2497563197580499</v>
      </c>
      <c r="L4179">
        <v>7.3517493025313003</v>
      </c>
      <c r="M4179">
        <v>49.345991712497899</v>
      </c>
      <c r="N4179">
        <v>1.5612723907475701</v>
      </c>
      <c r="O4179">
        <v>53.399433427761998</v>
      </c>
      <c r="P4179">
        <v>64.568764568764493</v>
      </c>
      <c r="Q4179">
        <v>8.0346492980501005E-2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E4180">
        <v>14.4704</v>
      </c>
      <c r="F4180">
        <v>108.5</v>
      </c>
      <c r="G4180">
        <v>-7.7141895510665801</v>
      </c>
      <c r="H4180">
        <v>1.9616240823889199</v>
      </c>
      <c r="I4180">
        <v>10.9577576895355</v>
      </c>
      <c r="J4180">
        <v>19.041879408466201</v>
      </c>
      <c r="K4180">
        <v>102.39217554520999</v>
      </c>
      <c r="L4180">
        <v>109.116752895099</v>
      </c>
      <c r="M4180">
        <v>81.612816836439094</v>
      </c>
      <c r="N4180">
        <v>2.1316614420062598</v>
      </c>
      <c r="O4180">
        <v>55.686635944700399</v>
      </c>
      <c r="P4180">
        <v>36.994949494949402</v>
      </c>
      <c r="Q4180">
        <v>-2.4038641134930001E-3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92</v>
      </c>
      <c r="E4181">
        <v>14.463745866673699</v>
      </c>
      <c r="F4181">
        <v>43</v>
      </c>
      <c r="M4181" s="1">
        <v>9.8126000000000006E-11</v>
      </c>
      <c r="N4181">
        <v>1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D4182" t="s">
        <v>391</v>
      </c>
      <c r="E4182">
        <v>14.433552000000001</v>
      </c>
      <c r="F4182">
        <v>1.1599999999999999</v>
      </c>
      <c r="G4182">
        <v>97.363821073436696</v>
      </c>
      <c r="H4182">
        <v>42.932088217409998</v>
      </c>
      <c r="I4182">
        <v>57.163587358970403</v>
      </c>
      <c r="J4182">
        <v>20.846700102175799</v>
      </c>
      <c r="K4182">
        <v>0.82368391106571404</v>
      </c>
      <c r="L4182">
        <v>0.74151239402942504</v>
      </c>
      <c r="M4182">
        <v>84.044109061301995</v>
      </c>
      <c r="N4182">
        <v>2.3537111304878899</v>
      </c>
      <c r="O4182">
        <v>0</v>
      </c>
      <c r="P4182">
        <v>152.173913043478</v>
      </c>
      <c r="Q4182">
        <v>9.0650426982972002E-2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391</v>
      </c>
      <c r="E4183">
        <v>14.424799999999999</v>
      </c>
      <c r="F4183">
        <v>14.2</v>
      </c>
      <c r="G4183">
        <v>76.854658338881606</v>
      </c>
      <c r="H4183">
        <v>-8.4763624868153205</v>
      </c>
      <c r="I4183">
        <v>31.189787472127001</v>
      </c>
      <c r="J4183">
        <v>1.21707047254621</v>
      </c>
      <c r="K4183">
        <v>13.688491457574401</v>
      </c>
      <c r="L4183">
        <v>11.507785550393899</v>
      </c>
      <c r="M4183">
        <v>54.8518433925599</v>
      </c>
      <c r="N4183">
        <v>0.46428474554904198</v>
      </c>
      <c r="O4183">
        <v>25</v>
      </c>
      <c r="P4183">
        <v>130.89430894308899</v>
      </c>
      <c r="Q4183">
        <v>8.9619454934850004E-2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D4184" t="s">
        <v>613</v>
      </c>
      <c r="E4184">
        <v>14.41112</v>
      </c>
      <c r="F4184">
        <v>25.5</v>
      </c>
      <c r="G4184">
        <v>-49.525471289414</v>
      </c>
      <c r="H4184">
        <v>-13.9708968572168</v>
      </c>
      <c r="I4184">
        <v>-8.0467856627511196</v>
      </c>
      <c r="J4184">
        <v>-7.0025153589799096</v>
      </c>
      <c r="K4184">
        <v>25.486781664562798</v>
      </c>
      <c r="L4184">
        <v>26.220566666342599</v>
      </c>
      <c r="M4184">
        <v>41.792630148245998</v>
      </c>
      <c r="N4184">
        <v>0.40724400665537602</v>
      </c>
      <c r="O4184">
        <v>49.019607843137202</v>
      </c>
      <c r="P4184">
        <v>34.210526315789402</v>
      </c>
      <c r="Q4184">
        <v>0.20319371647044901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D4185" t="s">
        <v>613</v>
      </c>
      <c r="E4185">
        <v>14.4092</v>
      </c>
      <c r="F4185">
        <v>9.2799999999999994</v>
      </c>
      <c r="G4185">
        <v>-22.487295551873402</v>
      </c>
      <c r="H4185">
        <v>-34.904646476467498</v>
      </c>
      <c r="I4185">
        <v>-4.7738649674978797</v>
      </c>
      <c r="J4185">
        <v>-10.2110591184226</v>
      </c>
      <c r="K4185">
        <v>10.343946132645399</v>
      </c>
      <c r="L4185">
        <v>9.4704626423470994</v>
      </c>
      <c r="M4185">
        <v>4.8246228911592697</v>
      </c>
      <c r="N4185">
        <v>0.124326882475221</v>
      </c>
      <c r="O4185">
        <v>54.849137931034399</v>
      </c>
      <c r="P4185">
        <v>50.161812297734599</v>
      </c>
      <c r="Q4185">
        <v>6.8671630772180997E-2</v>
      </c>
    </row>
    <row r="4186" spans="1:17" hidden="1" x14ac:dyDescent="0.3">
      <c r="A4186" t="s">
        <v>8532</v>
      </c>
      <c r="B4186" t="s">
        <v>8533</v>
      </c>
      <c r="C4186" t="str">
        <f>IFERROR(VLOOKUP(Table1[[#This Row],[Ticker]],[1]!Table1[[Symbol]:[Industry]],2,FALSE),"-")</f>
        <v>-</v>
      </c>
      <c r="D4186" t="s">
        <v>391</v>
      </c>
      <c r="E4186">
        <v>14.40476</v>
      </c>
      <c r="F4186">
        <v>109.96</v>
      </c>
      <c r="G4186">
        <v>-11.5993618623489</v>
      </c>
      <c r="H4186">
        <v>-7.06791178258998</v>
      </c>
      <c r="I4186">
        <v>-6.2285451462055201</v>
      </c>
      <c r="J4186">
        <v>-2.4866332311574801</v>
      </c>
      <c r="K4186">
        <v>105.833093532478</v>
      </c>
      <c r="L4186">
        <v>95.407122863799898</v>
      </c>
      <c r="M4186">
        <v>97.628116521938296</v>
      </c>
      <c r="N4186">
        <v>0</v>
      </c>
      <c r="O4186">
        <v>3.6376864314302503E-2</v>
      </c>
      <c r="P4186">
        <v>14.1374299356445</v>
      </c>
    </row>
    <row r="4187" spans="1:17" hidden="1" x14ac:dyDescent="0.3">
      <c r="A4187" t="s">
        <v>8534</v>
      </c>
      <c r="B4187" t="s">
        <v>8535</v>
      </c>
      <c r="C4187" t="str">
        <f>IFERROR(VLOOKUP(Table1[[#This Row],[Ticker]],[1]!Table1[[Symbol]:[Industry]],2,FALSE),"-")</f>
        <v>-</v>
      </c>
      <c r="D4187" t="s">
        <v>1113</v>
      </c>
      <c r="E4187">
        <v>14.401823500000001</v>
      </c>
      <c r="F4187">
        <v>7.15</v>
      </c>
      <c r="G4187">
        <v>81.533274808107805</v>
      </c>
      <c r="H4187">
        <v>-14.809847266460901</v>
      </c>
      <c r="I4187">
        <v>55.326715097426799</v>
      </c>
      <c r="J4187">
        <v>-5.0751890894681004</v>
      </c>
      <c r="K4187">
        <v>6.5043471818447101</v>
      </c>
      <c r="L4187">
        <v>5.21214525704191</v>
      </c>
      <c r="M4187">
        <v>46.878979085708799</v>
      </c>
      <c r="N4187">
        <v>0.79689520236957201</v>
      </c>
      <c r="O4187">
        <v>13.2867132867132</v>
      </c>
      <c r="Q4187">
        <v>7.3886777900403003E-2</v>
      </c>
    </row>
    <row r="4188" spans="1:17" hidden="1" x14ac:dyDescent="0.3">
      <c r="A4188" t="s">
        <v>8536</v>
      </c>
      <c r="B4188" t="s">
        <v>8537</v>
      </c>
      <c r="C4188" t="str">
        <f>IFERROR(VLOOKUP(Table1[[#This Row],[Ticker]],[1]!Table1[[Symbol]:[Industry]],2,FALSE),"-")</f>
        <v>-</v>
      </c>
      <c r="D4188" t="s">
        <v>662</v>
      </c>
      <c r="E4188">
        <v>14.375935999999999</v>
      </c>
      <c r="F4188">
        <v>4.01</v>
      </c>
      <c r="G4188">
        <v>-12.1153682924382</v>
      </c>
      <c r="H4188">
        <v>-10.0090882531782</v>
      </c>
      <c r="I4188">
        <v>-13.1474766212345</v>
      </c>
      <c r="J4188">
        <v>-14.0937760883003</v>
      </c>
      <c r="K4188">
        <v>4.2248960968581102</v>
      </c>
      <c r="L4188">
        <v>4.1903751104052596</v>
      </c>
      <c r="M4188">
        <v>43.180388641612502</v>
      </c>
      <c r="N4188">
        <v>1.7861751433556201</v>
      </c>
      <c r="O4188">
        <v>63.840399002493697</v>
      </c>
      <c r="P4188">
        <v>21.515151515151501</v>
      </c>
      <c r="Q4188">
        <v>3.2673400352050998E-2</v>
      </c>
    </row>
    <row r="4189" spans="1:17" hidden="1" x14ac:dyDescent="0.3">
      <c r="A4189" t="s">
        <v>8538</v>
      </c>
      <c r="B4189" t="s">
        <v>8539</v>
      </c>
      <c r="C4189" t="str">
        <f>IFERROR(VLOOKUP(Table1[[#This Row],[Ticker]],[1]!Table1[[Symbol]:[Industry]],2,FALSE),"-")</f>
        <v>-</v>
      </c>
      <c r="D4189" t="s">
        <v>67</v>
      </c>
      <c r="E4189">
        <v>14.374790000000001</v>
      </c>
      <c r="F4189">
        <v>20.239999999999998</v>
      </c>
      <c r="G4189">
        <v>-63.722290364895201</v>
      </c>
      <c r="H4189">
        <v>-17.324322039000201</v>
      </c>
      <c r="I4189">
        <v>-30.634894352554699</v>
      </c>
      <c r="J4189">
        <v>-4.4931661289643001</v>
      </c>
      <c r="K4189">
        <v>24.200442445948301</v>
      </c>
      <c r="L4189">
        <v>25.5043430704626</v>
      </c>
      <c r="M4189">
        <v>51.497514516960997</v>
      </c>
      <c r="N4189">
        <v>2.29968946858701</v>
      </c>
      <c r="O4189">
        <v>61.314229249011802</v>
      </c>
      <c r="P4189">
        <v>1.4536340852130101</v>
      </c>
      <c r="Q4189">
        <v>0.116510751162506</v>
      </c>
    </row>
    <row r="4190" spans="1:17" hidden="1" x14ac:dyDescent="0.3">
      <c r="A4190" t="s">
        <v>8540</v>
      </c>
      <c r="B4190" t="s">
        <v>8541</v>
      </c>
      <c r="C4190" t="str">
        <f>IFERROR(VLOOKUP(Table1[[#This Row],[Ticker]],[1]!Table1[[Symbol]:[Industry]],2,FALSE),"-")</f>
        <v>-</v>
      </c>
      <c r="D4190" t="s">
        <v>705</v>
      </c>
      <c r="E4190">
        <v>14.354740187999999</v>
      </c>
      <c r="F4190">
        <v>14</v>
      </c>
      <c r="G4190">
        <v>-26.7694400316553</v>
      </c>
      <c r="H4190">
        <v>-7.9938377085158896</v>
      </c>
      <c r="I4190">
        <v>-8.6879280812641202</v>
      </c>
      <c r="J4190">
        <v>-3.2712266691032701</v>
      </c>
      <c r="K4190">
        <v>13.853753957737201</v>
      </c>
      <c r="L4190">
        <v>13.6048825124802</v>
      </c>
      <c r="M4190">
        <v>58.520367008885003</v>
      </c>
      <c r="N4190">
        <v>0.74915394318154305</v>
      </c>
      <c r="O4190">
        <v>16.999999999999901</v>
      </c>
      <c r="P4190">
        <v>20.171673819742399</v>
      </c>
    </row>
    <row r="4191" spans="1:17" hidden="1" x14ac:dyDescent="0.3">
      <c r="A4191" t="s">
        <v>8542</v>
      </c>
      <c r="B4191" t="s">
        <v>8543</v>
      </c>
      <c r="C4191" t="str">
        <f>IFERROR(VLOOKUP(Table1[[#This Row],[Ticker]],[1]!Table1[[Symbol]:[Industry]],2,FALSE),"-")</f>
        <v>-</v>
      </c>
      <c r="D4191" t="s">
        <v>542</v>
      </c>
      <c r="E4191">
        <v>14.342866000000001</v>
      </c>
      <c r="F4191">
        <v>7.06</v>
      </c>
      <c r="G4191">
        <v>-45.027387717772001</v>
      </c>
      <c r="H4191">
        <v>-4.56791178258998</v>
      </c>
      <c r="I4191">
        <v>-29.8029293826587</v>
      </c>
      <c r="J4191">
        <v>1.33667688425105E-2</v>
      </c>
      <c r="K4191">
        <v>6.9592752032233296</v>
      </c>
      <c r="L4191">
        <v>8.3367359211582599</v>
      </c>
      <c r="M4191">
        <v>56.823690004084803</v>
      </c>
      <c r="N4191">
        <v>0.86687384012593105</v>
      </c>
      <c r="O4191">
        <v>76.345609065155799</v>
      </c>
      <c r="P4191">
        <v>24.955752212389299</v>
      </c>
      <c r="Q4191">
        <v>1.9035089651653E-2</v>
      </c>
    </row>
    <row r="4192" spans="1:17" hidden="1" x14ac:dyDescent="0.3">
      <c r="A4192" t="s">
        <v>8544</v>
      </c>
      <c r="B4192" t="s">
        <v>8545</v>
      </c>
      <c r="C4192" t="str">
        <f>IFERROR(VLOOKUP(Table1[[#This Row],[Ticker]],[1]!Table1[[Symbol]:[Industry]],2,FALSE),"-")</f>
        <v>-</v>
      </c>
      <c r="D4192" t="s">
        <v>535</v>
      </c>
      <c r="E4192">
        <v>14.289234374999999</v>
      </c>
      <c r="F4192">
        <v>50</v>
      </c>
      <c r="G4192">
        <v>173.508920737387</v>
      </c>
      <c r="H4192">
        <v>-4.97367094489364</v>
      </c>
      <c r="I4192">
        <v>64.732817501453596</v>
      </c>
      <c r="J4192">
        <v>-2.9968373127901402</v>
      </c>
      <c r="K4192">
        <v>45.540343194971598</v>
      </c>
      <c r="L4192">
        <v>35.494009732027003</v>
      </c>
      <c r="M4192">
        <v>55.291352516536499</v>
      </c>
      <c r="N4192">
        <v>0.75230518410291503</v>
      </c>
      <c r="O4192">
        <v>8</v>
      </c>
      <c r="P4192">
        <v>206.37254901960699</v>
      </c>
      <c r="Q4192">
        <v>0.13861639303696399</v>
      </c>
    </row>
    <row r="4193" spans="1:17" hidden="1" x14ac:dyDescent="0.3">
      <c r="A4193" t="s">
        <v>8546</v>
      </c>
      <c r="B4193" t="s">
        <v>8547</v>
      </c>
      <c r="C4193" t="str">
        <f>IFERROR(VLOOKUP(Table1[[#This Row],[Ticker]],[1]!Table1[[Symbol]:[Industry]],2,FALSE),"-")</f>
        <v>-</v>
      </c>
      <c r="D4193" t="s">
        <v>535</v>
      </c>
      <c r="E4193">
        <v>14.272852200000001</v>
      </c>
      <c r="F4193">
        <v>444</v>
      </c>
      <c r="G4193">
        <v>66.038139628990393</v>
      </c>
      <c r="H4193">
        <v>-12.5747953870956</v>
      </c>
      <c r="I4193">
        <v>-0.81964972148470805</v>
      </c>
      <c r="J4193">
        <v>-4.8783591522951699</v>
      </c>
      <c r="K4193">
        <v>471.122660587491</v>
      </c>
      <c r="L4193">
        <v>424.46027667579699</v>
      </c>
      <c r="M4193">
        <v>30.706743368383201</v>
      </c>
      <c r="N4193">
        <v>0.54977112634300196</v>
      </c>
      <c r="O4193">
        <v>38.457207207207198</v>
      </c>
      <c r="P4193">
        <v>95.508586525759497</v>
      </c>
      <c r="Q4193">
        <v>3.3318322178071999E-2</v>
      </c>
    </row>
    <row r="4194" spans="1:17" hidden="1" x14ac:dyDescent="0.3">
      <c r="A4194" t="s">
        <v>8548</v>
      </c>
      <c r="B4194" t="s">
        <v>8549</v>
      </c>
      <c r="C4194" t="str">
        <f>IFERROR(VLOOKUP(Table1[[#This Row],[Ticker]],[1]!Table1[[Symbol]:[Industry]],2,FALSE),"-")</f>
        <v>-</v>
      </c>
      <c r="D4194" t="s">
        <v>129</v>
      </c>
      <c r="E4194">
        <v>14.263965000000001</v>
      </c>
      <c r="F4194">
        <v>6.14</v>
      </c>
      <c r="G4194">
        <v>-83.600619150262702</v>
      </c>
      <c r="H4194">
        <v>9.11913857712225</v>
      </c>
      <c r="I4194">
        <v>-38.289632776523902</v>
      </c>
      <c r="J4194">
        <v>-2.4866332311574801</v>
      </c>
      <c r="K4194">
        <v>6.7189662232375502</v>
      </c>
      <c r="L4194">
        <v>9.0977678478624906</v>
      </c>
      <c r="M4194">
        <v>24.165808635105002</v>
      </c>
      <c r="N4194">
        <v>1.20609696484913</v>
      </c>
      <c r="O4194">
        <v>210.26058631921799</v>
      </c>
      <c r="P4194">
        <v>27.6507276507276</v>
      </c>
      <c r="Q4194">
        <v>3.5775530777016999E-2</v>
      </c>
    </row>
    <row r="4195" spans="1:17" hidden="1" x14ac:dyDescent="0.3">
      <c r="A4195" t="s">
        <v>8550</v>
      </c>
      <c r="B4195" t="s">
        <v>8551</v>
      </c>
      <c r="C4195" t="str">
        <f>IFERROR(VLOOKUP(Table1[[#This Row],[Ticker]],[1]!Table1[[Symbol]:[Industry]],2,FALSE),"-")</f>
        <v>-</v>
      </c>
      <c r="D4195" t="s">
        <v>391</v>
      </c>
      <c r="E4195">
        <v>14.2500015</v>
      </c>
      <c r="F4195">
        <v>44.12</v>
      </c>
      <c r="G4195">
        <v>-56.947515968573597</v>
      </c>
      <c r="H4195">
        <v>-7.8593556328573504</v>
      </c>
      <c r="I4195">
        <v>-33.139303523630502</v>
      </c>
      <c r="J4195">
        <v>-1.66054627463574</v>
      </c>
      <c r="K4195">
        <v>46.942085444342801</v>
      </c>
      <c r="L4195">
        <v>51.380521806849302</v>
      </c>
      <c r="M4195">
        <v>54.0471614572999</v>
      </c>
      <c r="N4195">
        <v>1.13232857279962</v>
      </c>
      <c r="O4195">
        <v>51.858567543064297</v>
      </c>
      <c r="P4195">
        <v>8.8039457459926105</v>
      </c>
      <c r="Q4195">
        <v>1.0877720664678001E-2</v>
      </c>
    </row>
    <row r="4196" spans="1:17" hidden="1" x14ac:dyDescent="0.3">
      <c r="A4196" t="s">
        <v>8552</v>
      </c>
      <c r="B4196" t="s">
        <v>8553</v>
      </c>
      <c r="C4196" t="str">
        <f>IFERROR(VLOOKUP(Table1[[#This Row],[Ticker]],[1]!Table1[[Symbol]:[Industry]],2,FALSE),"-")</f>
        <v>-</v>
      </c>
      <c r="E4196">
        <v>14.247</v>
      </c>
      <c r="F4196">
        <v>47.49</v>
      </c>
      <c r="G4196">
        <v>66.010757503982305</v>
      </c>
      <c r="H4196">
        <v>-13.8588833233161</v>
      </c>
      <c r="I4196">
        <v>5.0183413006809197</v>
      </c>
      <c r="J4196">
        <v>-7.5066332311574797</v>
      </c>
      <c r="K4196">
        <v>48.777141475476199</v>
      </c>
      <c r="L4196">
        <v>41.820847504825103</v>
      </c>
      <c r="M4196">
        <v>34.144975346789401</v>
      </c>
      <c r="N4196">
        <v>0.24714053143843301</v>
      </c>
      <c r="O4196">
        <v>23.5207412086754</v>
      </c>
      <c r="P4196">
        <v>131.658536585365</v>
      </c>
      <c r="Q4196">
        <v>4.8655654253820999E-2</v>
      </c>
    </row>
    <row r="4197" spans="1:17" hidden="1" x14ac:dyDescent="0.3">
      <c r="A4197" t="s">
        <v>8554</v>
      </c>
      <c r="B4197" t="s">
        <v>8555</v>
      </c>
      <c r="C4197" t="str">
        <f>IFERROR(VLOOKUP(Table1[[#This Row],[Ticker]],[1]!Table1[[Symbol]:[Industry]],2,FALSE),"-")</f>
        <v>-</v>
      </c>
      <c r="D4197" t="s">
        <v>140</v>
      </c>
      <c r="E4197">
        <v>14.189319599999999</v>
      </c>
      <c r="F4197">
        <v>53.8</v>
      </c>
      <c r="G4197">
        <v>36.0914092747091</v>
      </c>
      <c r="H4197">
        <v>-6.0160710613277804</v>
      </c>
      <c r="I4197">
        <v>43.6453464794102</v>
      </c>
      <c r="J4197">
        <v>-1.04427549670176E-2</v>
      </c>
      <c r="K4197">
        <v>51.109250580558097</v>
      </c>
      <c r="L4197">
        <v>42.966351849520301</v>
      </c>
      <c r="M4197">
        <v>55.972130436122498</v>
      </c>
      <c r="N4197">
        <v>2.2504151744862502</v>
      </c>
      <c r="O4197">
        <v>9.6654275092936892</v>
      </c>
      <c r="P4197">
        <v>92.486583184257597</v>
      </c>
      <c r="Q4197">
        <v>7.0771593221894996E-2</v>
      </c>
    </row>
    <row r="4198" spans="1:17" hidden="1" x14ac:dyDescent="0.3">
      <c r="A4198" t="s">
        <v>8556</v>
      </c>
      <c r="B4198" t="s">
        <v>8557</v>
      </c>
      <c r="C4198" t="str">
        <f>IFERROR(VLOOKUP(Table1[[#This Row],[Ticker]],[1]!Table1[[Symbol]:[Industry]],2,FALSE),"-")</f>
        <v>-</v>
      </c>
      <c r="E4198">
        <v>14.185491552</v>
      </c>
      <c r="F4198">
        <v>4.38</v>
      </c>
      <c r="G4198">
        <v>8.6427262173725197</v>
      </c>
      <c r="H4198">
        <v>-11.140309972635199</v>
      </c>
      <c r="I4198">
        <v>1.93424326812929</v>
      </c>
      <c r="J4198">
        <v>-5.4614616064435202</v>
      </c>
      <c r="K4198">
        <v>4.1867845658684999</v>
      </c>
      <c r="L4198">
        <v>3.9979366017267499</v>
      </c>
      <c r="M4198">
        <v>49.910175778795697</v>
      </c>
      <c r="N4198">
        <v>1.34818245429143</v>
      </c>
      <c r="O4198">
        <v>60.045662100456603</v>
      </c>
      <c r="P4198">
        <v>67.816091954022895</v>
      </c>
      <c r="Q4198">
        <v>7.2744987206838002E-2</v>
      </c>
    </row>
    <row r="4199" spans="1:17" hidden="1" x14ac:dyDescent="0.3">
      <c r="A4199" t="s">
        <v>8558</v>
      </c>
      <c r="B4199" t="s">
        <v>8559</v>
      </c>
      <c r="C4199" t="str">
        <f>IFERROR(VLOOKUP(Table1[[#This Row],[Ticker]],[1]!Table1[[Symbol]:[Industry]],2,FALSE),"-")</f>
        <v>-</v>
      </c>
      <c r="D4199" t="s">
        <v>1489</v>
      </c>
      <c r="E4199">
        <v>14.09230174</v>
      </c>
      <c r="F4199">
        <v>12.1</v>
      </c>
      <c r="G4199">
        <v>-24.879768670152998</v>
      </c>
      <c r="H4199">
        <v>-16.431207662739698</v>
      </c>
      <c r="I4199">
        <v>-3.3967991144594798</v>
      </c>
      <c r="J4199">
        <v>-7.21104267997638</v>
      </c>
      <c r="K4199">
        <v>12.519078941442499</v>
      </c>
      <c r="L4199">
        <v>11.4893841688889</v>
      </c>
      <c r="M4199">
        <v>43.797148566806399</v>
      </c>
      <c r="N4199">
        <v>1.5647482014388401</v>
      </c>
      <c r="O4199">
        <v>37.190082644628099</v>
      </c>
      <c r="P4199">
        <v>59.210526315789402</v>
      </c>
      <c r="Q4199">
        <v>0.15666051638113801</v>
      </c>
    </row>
    <row r="4200" spans="1:17" hidden="1" x14ac:dyDescent="0.3">
      <c r="A4200" t="s">
        <v>8560</v>
      </c>
      <c r="B4200" t="s">
        <v>8561</v>
      </c>
      <c r="C4200" t="str">
        <f>IFERROR(VLOOKUP(Table1[[#This Row],[Ticker]],[1]!Table1[[Symbol]:[Industry]],2,FALSE),"-")</f>
        <v>-</v>
      </c>
      <c r="D4200" t="s">
        <v>98</v>
      </c>
      <c r="E4200">
        <v>14.070180000000001</v>
      </c>
      <c r="F4200">
        <v>15.22</v>
      </c>
      <c r="G4200">
        <v>320.62120884695298</v>
      </c>
      <c r="H4200">
        <v>-33.045032850273401</v>
      </c>
      <c r="I4200">
        <v>-16.005380247058</v>
      </c>
      <c r="J4200">
        <v>-10.101148400699399</v>
      </c>
      <c r="K4200">
        <v>20.034011692986901</v>
      </c>
      <c r="L4200">
        <v>18.762328207584599</v>
      </c>
      <c r="M4200">
        <v>27.468732816209901</v>
      </c>
      <c r="N4200">
        <v>1.0492490623267701</v>
      </c>
      <c r="O4200">
        <v>159.789750328515</v>
      </c>
      <c r="P4200">
        <v>346.33431085043901</v>
      </c>
      <c r="Q4200">
        <v>0.17947912487629999</v>
      </c>
    </row>
    <row r="4201" spans="1:17" hidden="1" x14ac:dyDescent="0.3">
      <c r="A4201" t="s">
        <v>8562</v>
      </c>
      <c r="B4201" t="s">
        <v>8563</v>
      </c>
      <c r="C4201" t="str">
        <f>IFERROR(VLOOKUP(Table1[[#This Row],[Ticker]],[1]!Table1[[Symbol]:[Industry]],2,FALSE),"-")</f>
        <v>-</v>
      </c>
      <c r="E4201">
        <v>13.9876717</v>
      </c>
      <c r="F4201">
        <v>27.34</v>
      </c>
      <c r="G4201">
        <v>303.48627005302802</v>
      </c>
      <c r="H4201">
        <v>32.731586964277099</v>
      </c>
      <c r="I4201">
        <v>64.416471500607102</v>
      </c>
      <c r="J4201">
        <v>9.4315048105760493</v>
      </c>
      <c r="K4201">
        <v>23.478810208140999</v>
      </c>
      <c r="L4201">
        <v>19.5369111580553</v>
      </c>
      <c r="M4201">
        <v>92.978358733586305</v>
      </c>
      <c r="N4201">
        <v>0.61927075075389404</v>
      </c>
      <c r="O4201">
        <v>37.893196781272799</v>
      </c>
      <c r="P4201">
        <v>378.809106830122</v>
      </c>
    </row>
    <row r="4202" spans="1:17" hidden="1" x14ac:dyDescent="0.3">
      <c r="A4202" t="s">
        <v>8564</v>
      </c>
      <c r="B4202" t="s">
        <v>8565</v>
      </c>
      <c r="C4202" t="str">
        <f>IFERROR(VLOOKUP(Table1[[#This Row],[Ticker]],[1]!Table1[[Symbol]:[Industry]],2,FALSE),"-")</f>
        <v>-</v>
      </c>
      <c r="D4202" t="s">
        <v>140</v>
      </c>
      <c r="E4202">
        <v>13.986730712</v>
      </c>
      <c r="F4202">
        <v>32.24</v>
      </c>
      <c r="G4202">
        <v>-23.36389565428</v>
      </c>
      <c r="H4202">
        <v>-3.9741617825899702</v>
      </c>
      <c r="I4202">
        <v>-13.255384973045301</v>
      </c>
      <c r="J4202">
        <v>3.8641082259669499</v>
      </c>
      <c r="K4202">
        <v>32.077939177963302</v>
      </c>
      <c r="L4202">
        <v>33.982085622215898</v>
      </c>
      <c r="M4202">
        <v>57.0957620448347</v>
      </c>
      <c r="N4202">
        <v>0.94786685659027803</v>
      </c>
      <c r="O4202">
        <v>54.063275434243103</v>
      </c>
      <c r="P4202">
        <v>28.0381254964257</v>
      </c>
      <c r="Q4202">
        <v>0.111459234868064</v>
      </c>
    </row>
    <row r="4203" spans="1:17" hidden="1" x14ac:dyDescent="0.3">
      <c r="A4203" t="s">
        <v>8566</v>
      </c>
      <c r="B4203" t="s">
        <v>8567</v>
      </c>
      <c r="C4203" t="str">
        <f>IFERROR(VLOOKUP(Table1[[#This Row],[Ticker]],[1]!Table1[[Symbol]:[Industry]],2,FALSE),"-")</f>
        <v>-</v>
      </c>
      <c r="D4203" t="s">
        <v>480</v>
      </c>
      <c r="E4203">
        <v>13.975393199999999</v>
      </c>
      <c r="F4203">
        <v>5.23</v>
      </c>
      <c r="G4203">
        <v>-47.653400510948998</v>
      </c>
      <c r="H4203">
        <v>-12.7389892873158</v>
      </c>
      <c r="I4203">
        <v>-35.155253220739603</v>
      </c>
      <c r="J4203">
        <v>3.2337057518933601</v>
      </c>
      <c r="K4203">
        <v>5.2848060949362896</v>
      </c>
      <c r="L4203">
        <v>5.9930217337796901</v>
      </c>
      <c r="M4203">
        <v>49.886406812195503</v>
      </c>
      <c r="N4203">
        <v>1.0203920423477899</v>
      </c>
      <c r="O4203">
        <v>104.588910133843</v>
      </c>
      <c r="P4203">
        <v>18.863636363636299</v>
      </c>
      <c r="Q4203">
        <v>3.2783976298687997E-2</v>
      </c>
    </row>
    <row r="4204" spans="1:17" hidden="1" x14ac:dyDescent="0.3">
      <c r="A4204" t="s">
        <v>8568</v>
      </c>
      <c r="B4204" t="s">
        <v>8569</v>
      </c>
      <c r="C4204" t="str">
        <f>IFERROR(VLOOKUP(Table1[[#This Row],[Ticker]],[1]!Table1[[Symbol]:[Industry]],2,FALSE),"-")</f>
        <v>-</v>
      </c>
      <c r="D4204" t="s">
        <v>613</v>
      </c>
      <c r="E4204">
        <v>13.956</v>
      </c>
      <c r="F4204">
        <v>24.42</v>
      </c>
      <c r="G4204">
        <v>134.074132039066</v>
      </c>
      <c r="H4204">
        <v>55.248906082029698</v>
      </c>
      <c r="I4204">
        <v>128.45941003586699</v>
      </c>
      <c r="J4204">
        <v>18.912114159239099</v>
      </c>
      <c r="K4204">
        <v>14.2790351274777</v>
      </c>
      <c r="L4204">
        <v>11.0821340973679</v>
      </c>
      <c r="M4204">
        <v>99.954786933633002</v>
      </c>
      <c r="N4204">
        <v>2.3932993445010902</v>
      </c>
      <c r="O4204">
        <v>0</v>
      </c>
      <c r="P4204">
        <v>171.333333333333</v>
      </c>
    </row>
    <row r="4205" spans="1:17" hidden="1" x14ac:dyDescent="0.3">
      <c r="A4205" t="s">
        <v>8570</v>
      </c>
      <c r="B4205" t="s">
        <v>8571</v>
      </c>
      <c r="C4205" t="str">
        <f>IFERROR(VLOOKUP(Table1[[#This Row],[Ticker]],[1]!Table1[[Symbol]:[Industry]],2,FALSE),"-")</f>
        <v>-</v>
      </c>
      <c r="D4205" t="s">
        <v>613</v>
      </c>
      <c r="E4205">
        <v>13.953295744999901</v>
      </c>
      <c r="F4205">
        <v>26</v>
      </c>
      <c r="M4205">
        <v>50</v>
      </c>
      <c r="N4205">
        <v>1</v>
      </c>
    </row>
    <row r="4206" spans="1:17" hidden="1" x14ac:dyDescent="0.3">
      <c r="A4206" t="s">
        <v>8572</v>
      </c>
      <c r="B4206" t="s">
        <v>8573</v>
      </c>
      <c r="C4206" t="str">
        <f>IFERROR(VLOOKUP(Table1[[#This Row],[Ticker]],[1]!Table1[[Symbol]:[Industry]],2,FALSE),"-")</f>
        <v>-</v>
      </c>
      <c r="D4206" t="s">
        <v>815</v>
      </c>
      <c r="E4206">
        <v>13.9239</v>
      </c>
      <c r="F4206">
        <v>18.940000000000001</v>
      </c>
      <c r="G4206">
        <v>84.032191462737302</v>
      </c>
      <c r="H4206">
        <v>-2.0789982570910701</v>
      </c>
      <c r="I4206">
        <v>49.6922594097135</v>
      </c>
      <c r="J4206">
        <v>-2.4866332311574801</v>
      </c>
      <c r="K4206">
        <v>13.5608061528758</v>
      </c>
      <c r="L4206">
        <v>11.0032038310075</v>
      </c>
      <c r="M4206">
        <v>98.247886265921295</v>
      </c>
      <c r="N4206">
        <v>0.94760056151539795</v>
      </c>
      <c r="O4206">
        <v>0</v>
      </c>
      <c r="P4206">
        <v>136.75</v>
      </c>
      <c r="Q4206">
        <v>7.6506908630012999E-2</v>
      </c>
    </row>
    <row r="4207" spans="1:17" hidden="1" x14ac:dyDescent="0.3">
      <c r="A4207" t="s">
        <v>8574</v>
      </c>
      <c r="B4207" t="s">
        <v>8575</v>
      </c>
      <c r="C4207" t="str">
        <f>IFERROR(VLOOKUP(Table1[[#This Row],[Ticker]],[1]!Table1[[Symbol]:[Industry]],2,FALSE),"-")</f>
        <v>-</v>
      </c>
      <c r="D4207" t="s">
        <v>1514</v>
      </c>
      <c r="E4207">
        <v>13.921132396999999</v>
      </c>
      <c r="F4207">
        <v>5.55</v>
      </c>
      <c r="G4207">
        <v>34.5810156435724</v>
      </c>
      <c r="H4207">
        <v>-6.6869594016376004</v>
      </c>
      <c r="I4207">
        <v>-16.884558059845499</v>
      </c>
      <c r="J4207">
        <v>-2.8647050648058898</v>
      </c>
      <c r="K4207">
        <v>5.2870889540085404</v>
      </c>
      <c r="L4207">
        <v>5.3232316435654399</v>
      </c>
      <c r="M4207">
        <v>50.755489399037899</v>
      </c>
      <c r="N4207">
        <v>1.4618804558241401</v>
      </c>
      <c r="O4207">
        <v>44.1441441441441</v>
      </c>
      <c r="Q4207">
        <v>4.1969581781608999E-2</v>
      </c>
    </row>
    <row r="4208" spans="1:17" hidden="1" x14ac:dyDescent="0.3">
      <c r="A4208" t="s">
        <v>8576</v>
      </c>
      <c r="B4208" t="s">
        <v>8577</v>
      </c>
      <c r="C4208" t="str">
        <f>IFERROR(VLOOKUP(Table1[[#This Row],[Ticker]],[1]!Table1[[Symbol]:[Industry]],2,FALSE),"-")</f>
        <v>-</v>
      </c>
      <c r="D4208" t="s">
        <v>613</v>
      </c>
      <c r="E4208">
        <v>13.9119036</v>
      </c>
      <c r="F4208">
        <v>41.37</v>
      </c>
      <c r="G4208">
        <v>-10.7964353368197</v>
      </c>
      <c r="H4208">
        <v>-0.990988705666909</v>
      </c>
      <c r="I4208">
        <v>-19.0190213366817</v>
      </c>
      <c r="J4208">
        <v>-0.59008150701956696</v>
      </c>
      <c r="K4208">
        <v>40.5518669065384</v>
      </c>
      <c r="L4208">
        <v>41.502765742682499</v>
      </c>
      <c r="M4208">
        <v>60.186829262479101</v>
      </c>
      <c r="N4208">
        <v>1.0295411690760501</v>
      </c>
      <c r="O4208">
        <v>23.036016437031599</v>
      </c>
      <c r="P4208">
        <v>25.363636363636299</v>
      </c>
      <c r="Q4208">
        <v>6.9640907809835007E-2</v>
      </c>
    </row>
    <row r="4209" spans="1:17" hidden="1" x14ac:dyDescent="0.3">
      <c r="A4209" t="s">
        <v>8578</v>
      </c>
      <c r="B4209" t="s">
        <v>8579</v>
      </c>
      <c r="C4209" t="str">
        <f>IFERROR(VLOOKUP(Table1[[#This Row],[Ticker]],[1]!Table1[[Symbol]:[Industry]],2,FALSE),"-")</f>
        <v>-</v>
      </c>
      <c r="D4209" t="s">
        <v>46</v>
      </c>
      <c r="E4209">
        <v>13.91126</v>
      </c>
      <c r="F4209">
        <v>19.350000000000001</v>
      </c>
      <c r="G4209">
        <v>-25.970833962249198</v>
      </c>
      <c r="H4209">
        <v>-7.06791178258998</v>
      </c>
      <c r="I4209">
        <v>25.796761937758799</v>
      </c>
      <c r="K4209">
        <v>18.5987796715361</v>
      </c>
      <c r="L4209">
        <v>11.2785326019475</v>
      </c>
      <c r="M4209">
        <v>3.2578855717653701</v>
      </c>
      <c r="N4209">
        <v>0.92307692307692302</v>
      </c>
      <c r="O4209">
        <v>21.447028423772501</v>
      </c>
      <c r="P4209">
        <v>54.8</v>
      </c>
    </row>
    <row r="4210" spans="1:17" hidden="1" x14ac:dyDescent="0.3">
      <c r="A4210" t="s">
        <v>8580</v>
      </c>
      <c r="B4210" t="s">
        <v>8581</v>
      </c>
      <c r="C4210" t="str">
        <f>IFERROR(VLOOKUP(Table1[[#This Row],[Ticker]],[1]!Table1[[Symbol]:[Industry]],2,FALSE),"-")</f>
        <v>-</v>
      </c>
      <c r="E4210">
        <v>13.9105148</v>
      </c>
      <c r="F4210">
        <v>41</v>
      </c>
      <c r="G4210">
        <v>45.619952739513998</v>
      </c>
      <c r="H4210">
        <v>4.0229973083191197</v>
      </c>
      <c r="I4210">
        <v>-12.631011744355501</v>
      </c>
      <c r="J4210">
        <v>2.4961846382583199</v>
      </c>
      <c r="K4210">
        <v>35.581594150093601</v>
      </c>
      <c r="L4210">
        <v>28.846204751093101</v>
      </c>
      <c r="M4210">
        <v>83.544281535343998</v>
      </c>
      <c r="N4210">
        <v>0.42052299701252999</v>
      </c>
      <c r="O4210">
        <v>15.146341463414601</v>
      </c>
      <c r="P4210">
        <v>99.4163424124513</v>
      </c>
      <c r="Q4210">
        <v>6.8132557938306998E-2</v>
      </c>
    </row>
    <row r="4211" spans="1:17" hidden="1" x14ac:dyDescent="0.3">
      <c r="A4211" t="s">
        <v>8582</v>
      </c>
      <c r="B4211" t="s">
        <v>8583</v>
      </c>
      <c r="C4211" t="str">
        <f>IFERROR(VLOOKUP(Table1[[#This Row],[Ticker]],[1]!Table1[[Symbol]:[Industry]],2,FALSE),"-")</f>
        <v>-</v>
      </c>
      <c r="D4211" t="s">
        <v>535</v>
      </c>
      <c r="E4211">
        <v>13.8946588</v>
      </c>
      <c r="F4211">
        <v>10.31</v>
      </c>
      <c r="G4211">
        <v>-31.0390891476553</v>
      </c>
      <c r="H4211">
        <v>-6.9678116824898799</v>
      </c>
      <c r="I4211">
        <v>-23.3567726819096</v>
      </c>
      <c r="J4211">
        <v>-2.3865331310573898</v>
      </c>
      <c r="K4211">
        <v>10.1849469270451</v>
      </c>
      <c r="L4211">
        <v>11.4917173021443</v>
      </c>
      <c r="M4211">
        <v>50.8828192691049</v>
      </c>
      <c r="N4211">
        <v>0.95277853330942497</v>
      </c>
      <c r="O4211">
        <v>63.045586808923296</v>
      </c>
      <c r="P4211">
        <v>19.744483159117301</v>
      </c>
      <c r="Q4211">
        <v>1.6682587864598E-2</v>
      </c>
    </row>
    <row r="4212" spans="1:17" hidden="1" x14ac:dyDescent="0.3">
      <c r="A4212" t="s">
        <v>8584</v>
      </c>
      <c r="B4212" t="s">
        <v>8585</v>
      </c>
      <c r="C4212" t="str">
        <f>IFERROR(VLOOKUP(Table1[[#This Row],[Ticker]],[1]!Table1[[Symbol]:[Industry]],2,FALSE),"-")</f>
        <v>-</v>
      </c>
      <c r="D4212" t="s">
        <v>129</v>
      </c>
      <c r="E4212">
        <v>13.841940419999901</v>
      </c>
      <c r="F4212">
        <v>25</v>
      </c>
      <c r="G4212">
        <v>-46.923313160120401</v>
      </c>
      <c r="H4212">
        <v>-7.06791178258998</v>
      </c>
      <c r="I4212">
        <v>28.790518443456101</v>
      </c>
      <c r="J4212">
        <v>-2.4866332311574801</v>
      </c>
      <c r="K4212">
        <v>25.930285634091199</v>
      </c>
      <c r="L4212">
        <v>27.957534039719</v>
      </c>
      <c r="M4212">
        <v>5.7435922009098999</v>
      </c>
      <c r="N4212">
        <v>0</v>
      </c>
      <c r="O4212">
        <v>40.559999999999903</v>
      </c>
      <c r="P4212">
        <v>40.924464487034903</v>
      </c>
    </row>
    <row r="4213" spans="1:17" hidden="1" x14ac:dyDescent="0.3">
      <c r="A4213" t="s">
        <v>8586</v>
      </c>
      <c r="B4213" t="s">
        <v>8587</v>
      </c>
      <c r="C4213" t="str">
        <f>IFERROR(VLOOKUP(Table1[[#This Row],[Ticker]],[1]!Table1[[Symbol]:[Industry]],2,FALSE),"-")</f>
        <v>-</v>
      </c>
      <c r="D4213" t="s">
        <v>613</v>
      </c>
      <c r="E4213">
        <v>13.817022</v>
      </c>
      <c r="F4213">
        <v>34</v>
      </c>
      <c r="G4213">
        <v>-22.994068770857901</v>
      </c>
      <c r="I4213">
        <v>-10.952354670015</v>
      </c>
      <c r="K4213">
        <v>71.000791228306696</v>
      </c>
      <c r="M4213">
        <v>99.985344065864695</v>
      </c>
      <c r="N4213">
        <v>1</v>
      </c>
      <c r="O4213">
        <v>9.1176470588235397</v>
      </c>
      <c r="P4213">
        <v>5.91900311526478</v>
      </c>
    </row>
    <row r="4214" spans="1:17" hidden="1" x14ac:dyDescent="0.3">
      <c r="A4214" t="s">
        <v>8588</v>
      </c>
      <c r="B4214" t="s">
        <v>8589</v>
      </c>
      <c r="C4214" t="str">
        <f>IFERROR(VLOOKUP(Table1[[#This Row],[Ticker]],[1]!Table1[[Symbol]:[Industry]],2,FALSE),"-")</f>
        <v>-</v>
      </c>
      <c r="D4214" t="s">
        <v>705</v>
      </c>
      <c r="E4214">
        <v>13.801773789</v>
      </c>
      <c r="F4214">
        <v>14.62</v>
      </c>
      <c r="G4214">
        <v>9.0367140377203992</v>
      </c>
      <c r="H4214">
        <v>-1.51235622703441</v>
      </c>
      <c r="I4214">
        <v>2.6275085990961999</v>
      </c>
      <c r="J4214">
        <v>1.5133667688425101</v>
      </c>
      <c r="K4214">
        <v>13.997025947778001</v>
      </c>
      <c r="L4214">
        <v>12.997300998365301</v>
      </c>
      <c r="M4214">
        <v>59.192142314001003</v>
      </c>
      <c r="N4214">
        <v>1.02435040118138</v>
      </c>
      <c r="O4214">
        <v>11.4911080711354</v>
      </c>
      <c r="P4214">
        <v>38.643907064959599</v>
      </c>
      <c r="Q4214">
        <v>3.6626942849021002E-2</v>
      </c>
    </row>
    <row r="4215" spans="1:17" hidden="1" x14ac:dyDescent="0.3">
      <c r="A4215" t="s">
        <v>8590</v>
      </c>
      <c r="B4215" t="s">
        <v>8591</v>
      </c>
      <c r="C4215" t="str">
        <f>IFERROR(VLOOKUP(Table1[[#This Row],[Ticker]],[1]!Table1[[Symbol]:[Industry]],2,FALSE),"-")</f>
        <v>-</v>
      </c>
      <c r="D4215" t="s">
        <v>381</v>
      </c>
      <c r="E4215">
        <v>13.784557</v>
      </c>
      <c r="F4215">
        <v>82.5</v>
      </c>
      <c r="G4215">
        <v>-19.943871234255599</v>
      </c>
      <c r="H4215">
        <v>-9.4768061618364303</v>
      </c>
      <c r="I4215">
        <v>-12.7380689557293</v>
      </c>
      <c r="J4215">
        <v>21.727203246829902</v>
      </c>
      <c r="K4215">
        <v>77.541873516492899</v>
      </c>
      <c r="L4215">
        <v>81.882699421365004</v>
      </c>
      <c r="M4215">
        <v>63.402201014415198</v>
      </c>
      <c r="N4215">
        <v>2.3071428571428498</v>
      </c>
      <c r="O4215">
        <v>17.5757575757575</v>
      </c>
      <c r="P4215">
        <v>36.363636363636303</v>
      </c>
    </row>
    <row r="4216" spans="1:17" hidden="1" x14ac:dyDescent="0.3">
      <c r="A4216" t="s">
        <v>8592</v>
      </c>
      <c r="B4216" t="s">
        <v>8593</v>
      </c>
      <c r="C4216" t="str">
        <f>IFERROR(VLOOKUP(Table1[[#This Row],[Ticker]],[1]!Table1[[Symbol]:[Industry]],2,FALSE),"-")</f>
        <v>-</v>
      </c>
      <c r="D4216" t="s">
        <v>230</v>
      </c>
      <c r="E4216">
        <v>13.7833875419999</v>
      </c>
      <c r="F4216">
        <v>62.99</v>
      </c>
      <c r="G4216">
        <v>5.3795098591567099</v>
      </c>
      <c r="H4216">
        <v>-6.7819705593969699</v>
      </c>
      <c r="I4216">
        <v>63.486858844246903</v>
      </c>
      <c r="J4216">
        <v>-2.1209734537329901</v>
      </c>
      <c r="K4216">
        <v>59.281817803533798</v>
      </c>
      <c r="L4216">
        <v>49.965508966430001</v>
      </c>
      <c r="M4216">
        <v>61.107911659076997</v>
      </c>
      <c r="N4216">
        <v>2.5558312655086799</v>
      </c>
      <c r="O4216">
        <v>16.0184156215272</v>
      </c>
      <c r="P4216">
        <v>89.443609022556302</v>
      </c>
      <c r="Q4216">
        <v>0.24403016204413699</v>
      </c>
    </row>
    <row r="4217" spans="1:17" hidden="1" x14ac:dyDescent="0.3">
      <c r="A4217" t="s">
        <v>8594</v>
      </c>
      <c r="B4217" t="s">
        <v>8595</v>
      </c>
      <c r="C4217" t="str">
        <f>IFERROR(VLOOKUP(Table1[[#This Row],[Ticker]],[1]!Table1[[Symbol]:[Industry]],2,FALSE),"-")</f>
        <v>-</v>
      </c>
      <c r="D4217" t="s">
        <v>1349</v>
      </c>
      <c r="E4217">
        <v>13.7506545</v>
      </c>
      <c r="F4217">
        <v>4.55</v>
      </c>
      <c r="G4217">
        <v>-21.3553038383487</v>
      </c>
      <c r="H4217">
        <v>-25.335331744925099</v>
      </c>
      <c r="I4217">
        <v>-33.307303475475798</v>
      </c>
      <c r="J4217">
        <v>-2.7165182886287398</v>
      </c>
      <c r="K4217">
        <v>4.7733793690355597</v>
      </c>
      <c r="L4217">
        <v>5.4010238863949303</v>
      </c>
      <c r="M4217">
        <v>81.514441568860093</v>
      </c>
      <c r="N4217">
        <v>0.28573977827842301</v>
      </c>
      <c r="O4217">
        <v>73.626373626373606</v>
      </c>
      <c r="P4217">
        <v>15.482233502538</v>
      </c>
      <c r="Q4217">
        <v>-2.4537192792947998E-2</v>
      </c>
    </row>
    <row r="4218" spans="1:17" hidden="1" x14ac:dyDescent="0.3">
      <c r="A4218" t="s">
        <v>8596</v>
      </c>
      <c r="B4218" t="s">
        <v>8597</v>
      </c>
      <c r="C4218" t="str">
        <f>IFERROR(VLOOKUP(Table1[[#This Row],[Ticker]],[1]!Table1[[Symbol]:[Industry]],2,FALSE),"-")</f>
        <v>-</v>
      </c>
      <c r="E4218">
        <v>13.740178572</v>
      </c>
      <c r="F4218">
        <v>38.19</v>
      </c>
      <c r="G4218">
        <v>91.893735603351104</v>
      </c>
      <c r="H4218">
        <v>-2.09265065009961</v>
      </c>
      <c r="I4218">
        <v>36.613333119784002</v>
      </c>
      <c r="J4218">
        <v>-2.4866332311574801</v>
      </c>
      <c r="K4218">
        <v>31.247461200319801</v>
      </c>
      <c r="L4218">
        <v>24.815030624935599</v>
      </c>
      <c r="M4218">
        <v>100</v>
      </c>
      <c r="N4218">
        <v>1.1664670188323499E-2</v>
      </c>
      <c r="O4218">
        <v>0</v>
      </c>
      <c r="P4218">
        <v>117.606837606837</v>
      </c>
    </row>
    <row r="4219" spans="1:17" hidden="1" x14ac:dyDescent="0.3">
      <c r="A4219" t="s">
        <v>8598</v>
      </c>
      <c r="B4219" t="s">
        <v>8599</v>
      </c>
      <c r="C4219" t="str">
        <f>IFERROR(VLOOKUP(Table1[[#This Row],[Ticker]],[1]!Table1[[Symbol]:[Industry]],2,FALSE),"-")</f>
        <v>-</v>
      </c>
      <c r="D4219" t="s">
        <v>391</v>
      </c>
      <c r="E4219">
        <v>13.707264</v>
      </c>
      <c r="F4219">
        <v>14.84</v>
      </c>
      <c r="G4219">
        <v>-26.585585224962799</v>
      </c>
      <c r="H4219">
        <v>-14.489295430388699</v>
      </c>
      <c r="I4219">
        <v>-27.346720867198101</v>
      </c>
      <c r="J4219">
        <v>-2.6900230616659502</v>
      </c>
      <c r="K4219">
        <v>14.999840110282401</v>
      </c>
      <c r="L4219">
        <v>15.5966670884174</v>
      </c>
      <c r="M4219">
        <v>39.698821229159201</v>
      </c>
      <c r="N4219">
        <v>1.47984854903854</v>
      </c>
      <c r="O4219">
        <v>53.301886792452798</v>
      </c>
      <c r="P4219">
        <v>16.0281469898358</v>
      </c>
      <c r="Q4219">
        <v>-5.0154720504464997E-2</v>
      </c>
    </row>
    <row r="4220" spans="1:17" hidden="1" x14ac:dyDescent="0.3">
      <c r="A4220" t="s">
        <v>8600</v>
      </c>
      <c r="B4220" t="s">
        <v>8601</v>
      </c>
      <c r="C4220" t="str">
        <f>IFERROR(VLOOKUP(Table1[[#This Row],[Ticker]],[1]!Table1[[Symbol]:[Industry]],2,FALSE),"-")</f>
        <v>-</v>
      </c>
      <c r="D4220" t="s">
        <v>1489</v>
      </c>
      <c r="E4220">
        <v>13.702680000000001</v>
      </c>
      <c r="F4220">
        <v>2</v>
      </c>
      <c r="G4220">
        <v>-34.804011094395399</v>
      </c>
      <c r="K4220">
        <v>1.8164878752898299</v>
      </c>
      <c r="L4220">
        <v>1.8009664774797101</v>
      </c>
      <c r="M4220">
        <v>73.414657253377001</v>
      </c>
      <c r="N4220">
        <v>1</v>
      </c>
      <c r="O4220">
        <v>10</v>
      </c>
      <c r="P4220">
        <v>66.6666666666666</v>
      </c>
      <c r="Q4220">
        <v>-2.1676028175539999E-2</v>
      </c>
    </row>
    <row r="4221" spans="1:17" hidden="1" x14ac:dyDescent="0.3">
      <c r="A4221" t="s">
        <v>8602</v>
      </c>
      <c r="B4221" t="s">
        <v>8603</v>
      </c>
      <c r="C4221" t="str">
        <f>IFERROR(VLOOKUP(Table1[[#This Row],[Ticker]],[1]!Table1[[Symbol]:[Industry]],2,FALSE),"-")</f>
        <v>-</v>
      </c>
      <c r="D4221" t="s">
        <v>866</v>
      </c>
      <c r="E4221">
        <v>13.688416999999999</v>
      </c>
      <c r="F4221">
        <v>35.6</v>
      </c>
      <c r="G4221">
        <v>3.9772440803023299</v>
      </c>
      <c r="H4221">
        <v>-2.0841311868954699</v>
      </c>
      <c r="I4221">
        <v>-4.2057279833583596</v>
      </c>
      <c r="J4221">
        <v>-2.4866332311574801</v>
      </c>
      <c r="K4221">
        <v>27.7164757251734</v>
      </c>
      <c r="L4221">
        <v>17.0338634357493</v>
      </c>
      <c r="M4221">
        <v>11.305877190393099</v>
      </c>
      <c r="N4221">
        <v>0.62211747915571203</v>
      </c>
      <c r="O4221">
        <v>0</v>
      </c>
      <c r="P4221">
        <v>29.6903460837887</v>
      </c>
      <c r="Q4221">
        <v>0.23555941215899101</v>
      </c>
    </row>
    <row r="4222" spans="1:17" hidden="1" x14ac:dyDescent="0.3">
      <c r="A4222" t="s">
        <v>8604</v>
      </c>
      <c r="B4222" t="s">
        <v>8605</v>
      </c>
      <c r="C4222" t="str">
        <f>IFERROR(VLOOKUP(Table1[[#This Row],[Ticker]],[1]!Table1[[Symbol]:[Industry]],2,FALSE),"-")</f>
        <v>-</v>
      </c>
      <c r="D4222" t="s">
        <v>391</v>
      </c>
      <c r="E4222">
        <v>13.627656999999999</v>
      </c>
      <c r="F4222">
        <v>29.45</v>
      </c>
      <c r="G4222">
        <v>-29.3768246073463</v>
      </c>
      <c r="H4222">
        <v>18.9410568272754</v>
      </c>
      <c r="I4222">
        <v>-6.2970597162126198</v>
      </c>
      <c r="J4222">
        <v>0.82219029825428303</v>
      </c>
      <c r="K4222">
        <v>26.270722490491899</v>
      </c>
      <c r="L4222">
        <v>24.850287435759899</v>
      </c>
      <c r="M4222">
        <v>63.791009495873901</v>
      </c>
      <c r="N4222">
        <v>0.77401517283933297</v>
      </c>
      <c r="O4222">
        <v>29.711375212224102</v>
      </c>
      <c r="P4222">
        <v>109.608540925266</v>
      </c>
      <c r="Q4222">
        <v>0.11464043741413101</v>
      </c>
    </row>
    <row r="4223" spans="1:17" hidden="1" x14ac:dyDescent="0.3">
      <c r="A4223" t="s">
        <v>8606</v>
      </c>
      <c r="B4223" t="s">
        <v>8607</v>
      </c>
      <c r="C4223" t="str">
        <f>IFERROR(VLOOKUP(Table1[[#This Row],[Ticker]],[1]!Table1[[Symbol]:[Industry]],2,FALSE),"-")</f>
        <v>-</v>
      </c>
      <c r="E4223">
        <v>13.6227152</v>
      </c>
      <c r="F4223">
        <v>40.93</v>
      </c>
      <c r="G4223">
        <v>21.782393492009099</v>
      </c>
      <c r="H4223">
        <v>-2.09227700444174</v>
      </c>
      <c r="I4223">
        <v>10.501651264703</v>
      </c>
      <c r="J4223">
        <v>-2.4866332311574801</v>
      </c>
      <c r="K4223">
        <v>29.541843619051701</v>
      </c>
      <c r="L4223">
        <v>19.130445214308502</v>
      </c>
      <c r="M4223">
        <v>100</v>
      </c>
      <c r="N4223">
        <v>1.7381014796691101</v>
      </c>
      <c r="O4223">
        <v>0</v>
      </c>
      <c r="P4223">
        <v>47.495495495495497</v>
      </c>
      <c r="Q4223">
        <v>0.112759285757473</v>
      </c>
    </row>
    <row r="4224" spans="1:17" hidden="1" x14ac:dyDescent="0.3">
      <c r="A4224" t="s">
        <v>8608</v>
      </c>
      <c r="B4224" t="s">
        <v>8609</v>
      </c>
      <c r="C4224" t="str">
        <f>IFERROR(VLOOKUP(Table1[[#This Row],[Ticker]],[1]!Table1[[Symbol]:[Industry]],2,FALSE),"-")</f>
        <v>-</v>
      </c>
      <c r="E4224">
        <v>13.563774</v>
      </c>
      <c r="F4224">
        <v>17.010000000000002</v>
      </c>
      <c r="G4224">
        <v>-25.713102003486298</v>
      </c>
      <c r="H4224">
        <v>-7.06791178258998</v>
      </c>
      <c r="I4224">
        <v>-10.952354670015</v>
      </c>
      <c r="J4224">
        <v>-2.4866332311574801</v>
      </c>
      <c r="K4224">
        <v>17.009993586904098</v>
      </c>
      <c r="L4224">
        <v>16.917645652797201</v>
      </c>
      <c r="M4224">
        <v>100</v>
      </c>
      <c r="O4224">
        <v>0</v>
      </c>
      <c r="P4224">
        <v>0</v>
      </c>
    </row>
    <row r="4225" spans="1:17" hidden="1" x14ac:dyDescent="0.3">
      <c r="A4225" t="s">
        <v>8610</v>
      </c>
      <c r="B4225" t="s">
        <v>8611</v>
      </c>
      <c r="C4225" t="str">
        <f>IFERROR(VLOOKUP(Table1[[#This Row],[Ticker]],[1]!Table1[[Symbol]:[Industry]],2,FALSE),"-")</f>
        <v>-</v>
      </c>
      <c r="D4225" t="s">
        <v>998</v>
      </c>
      <c r="E4225">
        <v>13.548299200000001</v>
      </c>
      <c r="F4225">
        <v>27.58</v>
      </c>
      <c r="G4225">
        <v>-13.3709431440159</v>
      </c>
      <c r="H4225">
        <v>4.6800556970848</v>
      </c>
      <c r="I4225">
        <v>-15.2549223313613</v>
      </c>
      <c r="J4225">
        <v>3.6523629078386501</v>
      </c>
      <c r="K4225">
        <v>26.387683458829301</v>
      </c>
      <c r="L4225">
        <v>26.928083965756901</v>
      </c>
      <c r="M4225">
        <v>50.154972475981701</v>
      </c>
      <c r="N4225">
        <v>1.25789298692357</v>
      </c>
      <c r="O4225">
        <v>21.8274111675127</v>
      </c>
      <c r="P4225">
        <v>25.022665457842201</v>
      </c>
      <c r="Q4225">
        <v>-4.2399041943949001E-2</v>
      </c>
    </row>
    <row r="4226" spans="1:17" hidden="1" x14ac:dyDescent="0.3">
      <c r="A4226" t="s">
        <v>8612</v>
      </c>
      <c r="B4226" t="s">
        <v>5291</v>
      </c>
      <c r="C4226" t="str">
        <f>IFERROR(VLOOKUP(Table1[[#This Row],[Ticker]],[1]!Table1[[Symbol]:[Industry]],2,FALSE),"-")</f>
        <v>-</v>
      </c>
      <c r="D4226" t="s">
        <v>230</v>
      </c>
      <c r="E4226">
        <v>13.521483</v>
      </c>
      <c r="F4226">
        <v>20.22</v>
      </c>
      <c r="G4226">
        <v>29.348247689765099</v>
      </c>
      <c r="H4226">
        <v>-11.956800671478801</v>
      </c>
      <c r="I4226">
        <v>36.531233951429101</v>
      </c>
      <c r="J4226">
        <v>-7.4693663342655201</v>
      </c>
      <c r="K4226">
        <v>19.523141739015301</v>
      </c>
      <c r="L4226">
        <v>16.3654388399097</v>
      </c>
      <c r="M4226">
        <v>21.689383759219599</v>
      </c>
      <c r="N4226">
        <v>0.53919916912111499</v>
      </c>
      <c r="O4226">
        <v>15.9742828882294</v>
      </c>
      <c r="P4226">
        <v>90.754716981132006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E4227">
        <v>13.518368499999999</v>
      </c>
      <c r="F4227">
        <v>14.64</v>
      </c>
      <c r="G4227">
        <v>-87.085133665755507</v>
      </c>
      <c r="H4227">
        <v>-19.7579702621221</v>
      </c>
      <c r="I4227">
        <v>-8.8603044608100099</v>
      </c>
      <c r="J4227">
        <v>-11.726754811704501</v>
      </c>
      <c r="K4227">
        <v>15.863103487320499</v>
      </c>
      <c r="L4227">
        <v>15.8874902706892</v>
      </c>
      <c r="M4227">
        <v>25.505689142544899</v>
      </c>
      <c r="N4227">
        <v>0.16430288264732301</v>
      </c>
      <c r="O4227">
        <v>159.56284153005399</v>
      </c>
      <c r="P4227">
        <v>41.312741312741302</v>
      </c>
      <c r="Q4227">
        <v>5.9365691675898002E-2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E4228">
        <v>13.485253999999999</v>
      </c>
      <c r="F4228">
        <v>64.09</v>
      </c>
      <c r="G4228">
        <v>9.4978684606486503</v>
      </c>
      <c r="H4228">
        <v>3.5222521518362302</v>
      </c>
      <c r="I4228">
        <v>63.822665782671002</v>
      </c>
      <c r="J4228">
        <v>22.439292694768401</v>
      </c>
      <c r="K4228">
        <v>58.134128524647501</v>
      </c>
      <c r="L4228">
        <v>54.637836973950101</v>
      </c>
      <c r="M4228">
        <v>62.707638922205497</v>
      </c>
      <c r="N4228">
        <v>0.41865699637364001</v>
      </c>
      <c r="O4228">
        <v>44.016227180527302</v>
      </c>
      <c r="P4228">
        <v>116.37407157326101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D4229" t="s">
        <v>391</v>
      </c>
      <c r="E4229">
        <v>13.4574219</v>
      </c>
      <c r="F4229">
        <v>29.66</v>
      </c>
      <c r="G4229">
        <v>21.849087051239898</v>
      </c>
      <c r="H4229">
        <v>-2.0767613401121001</v>
      </c>
      <c r="I4229">
        <v>10.555224191107399</v>
      </c>
      <c r="J4229">
        <v>-2.4866332311574801</v>
      </c>
      <c r="K4229">
        <v>21.8006357941366</v>
      </c>
      <c r="L4229">
        <v>16.349580756887001</v>
      </c>
      <c r="M4229">
        <v>99.999999996566999</v>
      </c>
      <c r="N4229">
        <v>0.18464975349219301</v>
      </c>
      <c r="O4229">
        <v>0</v>
      </c>
      <c r="P4229">
        <v>47.562189054726304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E4230">
        <v>13.416786</v>
      </c>
      <c r="F4230">
        <v>28.68</v>
      </c>
      <c r="G4230">
        <v>-63.365275916529797</v>
      </c>
      <c r="H4230">
        <v>-5.2295489660793901</v>
      </c>
      <c r="I4230">
        <v>-16.0797116002168</v>
      </c>
      <c r="J4230">
        <v>-4.5220019331928496</v>
      </c>
      <c r="K4230">
        <v>29.340732468313998</v>
      </c>
      <c r="L4230">
        <v>31.5583631626121</v>
      </c>
      <c r="M4230">
        <v>46.996713903145803</v>
      </c>
      <c r="N4230">
        <v>0.14264557443117601</v>
      </c>
      <c r="O4230">
        <v>74.302649930265005</v>
      </c>
      <c r="P4230">
        <v>27.1840354767183</v>
      </c>
      <c r="Q4230">
        <v>1.3493048203520999E-2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E4231">
        <v>13.379391</v>
      </c>
      <c r="F4231">
        <v>37.49</v>
      </c>
      <c r="G4231">
        <v>54.874566589962498</v>
      </c>
      <c r="H4231">
        <v>-14.965816911412499</v>
      </c>
      <c r="I4231">
        <v>-24.129751613044199</v>
      </c>
      <c r="J4231">
        <v>-6.23600414207848</v>
      </c>
      <c r="K4231">
        <v>44.8894521333171</v>
      </c>
      <c r="L4231">
        <v>45.2629661006752</v>
      </c>
      <c r="M4231">
        <v>33.730425229089398</v>
      </c>
      <c r="N4231">
        <v>0.334609371733882</v>
      </c>
      <c r="O4231">
        <v>113.20352093891699</v>
      </c>
      <c r="P4231">
        <v>142.49676584734701</v>
      </c>
      <c r="Q4231">
        <v>7.8757054094584E-2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391</v>
      </c>
      <c r="E4232">
        <v>13.368869399999999</v>
      </c>
      <c r="F4232">
        <v>13.01</v>
      </c>
      <c r="G4232">
        <v>25.6256640034984</v>
      </c>
      <c r="H4232">
        <v>10.0876437729655</v>
      </c>
      <c r="I4232">
        <v>22.074230197060601</v>
      </c>
      <c r="J4232">
        <v>7.2552485340381798</v>
      </c>
      <c r="K4232">
        <v>12.1146099280113</v>
      </c>
      <c r="L4232">
        <v>11.0932443241896</v>
      </c>
      <c r="M4232">
        <v>59.386296721068703</v>
      </c>
      <c r="N4232">
        <v>1.44060039743043</v>
      </c>
      <c r="O4232">
        <v>54.880860876249002</v>
      </c>
      <c r="P4232">
        <v>79.448275862068897</v>
      </c>
      <c r="Q4232">
        <v>6.6557449056372994E-2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67</v>
      </c>
      <c r="E4233">
        <v>13.30720416</v>
      </c>
      <c r="F4233">
        <v>7.23</v>
      </c>
      <c r="G4233">
        <v>-32.422779422841202</v>
      </c>
      <c r="H4233">
        <v>-10.2937182342028</v>
      </c>
      <c r="I4233">
        <v>-12.046745914884999</v>
      </c>
      <c r="J4233">
        <v>-5.4515927998906299</v>
      </c>
      <c r="K4233">
        <v>7.49445745089802</v>
      </c>
      <c r="L4233">
        <v>7.9665231580272096</v>
      </c>
      <c r="M4233">
        <v>41.450756367027303</v>
      </c>
      <c r="N4233">
        <v>1.5609517527091901</v>
      </c>
      <c r="O4233">
        <v>56.846473029045598</v>
      </c>
      <c r="P4233">
        <v>14.580031695721001</v>
      </c>
      <c r="Q4233">
        <v>2.7431126774356999E-2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D4234" t="s">
        <v>49</v>
      </c>
      <c r="E4234">
        <v>13.3055</v>
      </c>
      <c r="F4234">
        <v>1.77</v>
      </c>
      <c r="G4234">
        <v>87.539910044706403</v>
      </c>
      <c r="H4234">
        <v>18.284200893466299</v>
      </c>
      <c r="I4234">
        <v>39.047645329984903</v>
      </c>
      <c r="J4234">
        <v>-8.8024227048416908</v>
      </c>
      <c r="K4234">
        <v>1.67740056191311</v>
      </c>
      <c r="L4234">
        <v>1.3594367530270499</v>
      </c>
      <c r="M4234">
        <v>48.1570026833977</v>
      </c>
      <c r="N4234">
        <v>0.67005392367555905</v>
      </c>
      <c r="O4234">
        <v>30.508474576271102</v>
      </c>
      <c r="P4234">
        <v>132.894736842105</v>
      </c>
      <c r="Q4234">
        <v>1.2809187158688E-2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D4235" t="s">
        <v>866</v>
      </c>
      <c r="E4235">
        <v>13.25517015</v>
      </c>
      <c r="F4235">
        <v>2.62</v>
      </c>
      <c r="G4235">
        <v>27.503272265519399</v>
      </c>
      <c r="H4235">
        <v>-32.420024458646303</v>
      </c>
      <c r="I4235">
        <v>11.477551872040999</v>
      </c>
      <c r="J4235">
        <v>-6.1229968675211204</v>
      </c>
      <c r="K4235">
        <v>2.8459548395834502</v>
      </c>
      <c r="L4235">
        <v>2.4235171068846899</v>
      </c>
      <c r="M4235">
        <v>43.412033859263801</v>
      </c>
      <c r="N4235">
        <v>0.58264656974519602</v>
      </c>
      <c r="O4235">
        <v>61.832061068702203</v>
      </c>
      <c r="P4235">
        <v>84.507042253521107</v>
      </c>
      <c r="Q4235">
        <v>5.2997785049227003E-2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218</v>
      </c>
      <c r="E4236">
        <v>13.241185728</v>
      </c>
      <c r="F4236">
        <v>50.07</v>
      </c>
      <c r="G4236">
        <v>12.372943225416</v>
      </c>
      <c r="H4236">
        <v>-26.196282140398999</v>
      </c>
      <c r="I4236">
        <v>17.4322607146003</v>
      </c>
      <c r="J4236">
        <v>-15.840557649762101</v>
      </c>
      <c r="K4236">
        <v>61.124532793403297</v>
      </c>
      <c r="L4236">
        <v>55.928083998019801</v>
      </c>
      <c r="M4236">
        <v>2.4470998302733</v>
      </c>
      <c r="N4236">
        <v>0.356119801943729</v>
      </c>
      <c r="O4236">
        <v>122.129019372877</v>
      </c>
      <c r="P4236">
        <v>78.058321479374101</v>
      </c>
      <c r="Q4236">
        <v>0.104042036550356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D4237" t="s">
        <v>613</v>
      </c>
      <c r="E4237">
        <v>13.1928</v>
      </c>
      <c r="F4237">
        <v>9.2899999999999991</v>
      </c>
      <c r="G4237">
        <v>2.0723175288382301</v>
      </c>
      <c r="H4237">
        <v>-14.2523778020074</v>
      </c>
      <c r="I4237">
        <v>5.3179832523879398</v>
      </c>
      <c r="J4237">
        <v>1.9942410857824</v>
      </c>
      <c r="K4237">
        <v>8.4850978063626101</v>
      </c>
      <c r="L4237">
        <v>7.6507545114768201</v>
      </c>
      <c r="M4237">
        <v>67.825947943880195</v>
      </c>
      <c r="N4237">
        <v>1.3035545021410699</v>
      </c>
      <c r="O4237">
        <v>16.254036598492998</v>
      </c>
      <c r="P4237">
        <v>68.909090909090807</v>
      </c>
      <c r="Q4237">
        <v>9.7262961974503001E-2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D4238" t="s">
        <v>480</v>
      </c>
      <c r="E4238">
        <v>13.187352802531899</v>
      </c>
      <c r="F4238">
        <v>17.100000000000001</v>
      </c>
      <c r="G4238">
        <v>-30.713102003486298</v>
      </c>
      <c r="H4238">
        <v>-7.06791178258998</v>
      </c>
      <c r="I4238">
        <v>-15.4216284130317</v>
      </c>
      <c r="J4238">
        <v>-2.4866332311574801</v>
      </c>
      <c r="K4238">
        <v>17.310132982003701</v>
      </c>
      <c r="L4238">
        <v>17.2255871216794</v>
      </c>
      <c r="M4238">
        <v>99.999998531316393</v>
      </c>
      <c r="N4238">
        <v>0</v>
      </c>
      <c r="O4238">
        <v>5.26315789473683</v>
      </c>
      <c r="P4238">
        <v>0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E4239">
        <v>13.175812799999999</v>
      </c>
      <c r="F4239">
        <v>31.98</v>
      </c>
      <c r="G4239">
        <v>-32.1769803304825</v>
      </c>
      <c r="H4239">
        <v>-12.761971493270099</v>
      </c>
      <c r="I4239">
        <v>-50.783022590993397</v>
      </c>
      <c r="J4239">
        <v>-3.71164934979062</v>
      </c>
      <c r="K4239">
        <v>33.055020330090599</v>
      </c>
      <c r="L4239">
        <v>36.967379345941602</v>
      </c>
      <c r="M4239">
        <v>43.742076548986702</v>
      </c>
      <c r="N4239">
        <v>1.4751208219160099</v>
      </c>
      <c r="O4239">
        <v>73.858661663539706</v>
      </c>
      <c r="P4239">
        <v>14.5415472779369</v>
      </c>
      <c r="Q4239">
        <v>3.7220438639471998E-2</v>
      </c>
    </row>
    <row r="4240" spans="1:17" hidden="1" x14ac:dyDescent="0.3">
      <c r="A4240" t="s">
        <v>8639</v>
      </c>
      <c r="B4240" t="s">
        <v>8095</v>
      </c>
      <c r="C4240" t="str">
        <f>IFERROR(VLOOKUP(Table1[[#This Row],[Ticker]],[1]!Table1[[Symbol]:[Industry]],2,FALSE),"-")</f>
        <v>-</v>
      </c>
      <c r="E4240">
        <v>13.109375999999999</v>
      </c>
      <c r="F4240">
        <v>17.45</v>
      </c>
      <c r="G4240">
        <v>65.205935195638304</v>
      </c>
      <c r="H4240">
        <v>9.2957245810463895</v>
      </c>
      <c r="I4240">
        <v>9.47552662743146</v>
      </c>
      <c r="J4240">
        <v>-12.1640525859961</v>
      </c>
      <c r="K4240">
        <v>17.157368610121701</v>
      </c>
      <c r="L4240">
        <v>16.0183042958278</v>
      </c>
      <c r="M4240">
        <v>46.311772468589801</v>
      </c>
      <c r="N4240">
        <v>1.20135049309316</v>
      </c>
      <c r="O4240">
        <v>29.283667621776399</v>
      </c>
      <c r="P4240">
        <v>146.46892655367199</v>
      </c>
      <c r="Q4240">
        <v>6.9651262172992001E-2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Row],[Ticker]],[1]!Table1[[Symbol]:[Industry]],2,FALSE),"-")</f>
        <v>-</v>
      </c>
      <c r="D4241" t="s">
        <v>613</v>
      </c>
      <c r="E4241">
        <v>13.108025</v>
      </c>
      <c r="F4241">
        <v>17.22</v>
      </c>
      <c r="G4241">
        <v>-7.6725614629458398</v>
      </c>
      <c r="H4241">
        <v>-14.4753191899973</v>
      </c>
      <c r="I4241">
        <v>-7.8385822149252196</v>
      </c>
      <c r="J4241">
        <v>-1.7961844394428601</v>
      </c>
      <c r="K4241">
        <v>17.714424560310899</v>
      </c>
      <c r="L4241">
        <v>16.835637766569899</v>
      </c>
      <c r="M4241">
        <v>48.339247093652197</v>
      </c>
      <c r="N4241">
        <v>1.16104475721355</v>
      </c>
      <c r="O4241">
        <v>35.017421602787401</v>
      </c>
      <c r="P4241">
        <v>56.545454545454497</v>
      </c>
      <c r="Q4241">
        <v>7.0158764298812001E-2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705</v>
      </c>
      <c r="E4242">
        <v>13.10207943</v>
      </c>
      <c r="F4242">
        <v>114.49</v>
      </c>
      <c r="G4242">
        <v>9.6115733211889491</v>
      </c>
      <c r="H4242">
        <v>-2.8104497792938701</v>
      </c>
      <c r="I4242">
        <v>6.6904731146129901</v>
      </c>
      <c r="J4242">
        <v>-2.4690662570687598</v>
      </c>
      <c r="K4242">
        <v>109.67290617268399</v>
      </c>
      <c r="L4242">
        <v>99.616464272173602</v>
      </c>
      <c r="M4242">
        <v>34.201172078942697</v>
      </c>
      <c r="N4242">
        <v>1.02530747945212</v>
      </c>
      <c r="O4242">
        <v>2.2971438553585499</v>
      </c>
      <c r="P4242">
        <v>38.725312007754702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D4243" t="s">
        <v>452</v>
      </c>
      <c r="E4243">
        <v>13.08332774</v>
      </c>
      <c r="F4243">
        <v>37.75</v>
      </c>
      <c r="G4243">
        <v>-19.584341812314001</v>
      </c>
      <c r="H4243">
        <v>-3.2812451159233</v>
      </c>
      <c r="I4243">
        <v>-6.3527425891062004</v>
      </c>
      <c r="J4243">
        <v>-1.8141034846494499</v>
      </c>
      <c r="K4243">
        <v>36.158536931046903</v>
      </c>
      <c r="L4243">
        <v>36.296317683107603</v>
      </c>
      <c r="M4243">
        <v>61.194262134185202</v>
      </c>
      <c r="N4243">
        <v>2.1775600915278202</v>
      </c>
      <c r="O4243">
        <v>36.158940397350896</v>
      </c>
      <c r="P4243">
        <v>20.993589743589698</v>
      </c>
      <c r="Q4243">
        <v>9.0392273964153003E-2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998</v>
      </c>
      <c r="E4244">
        <v>13.063105</v>
      </c>
      <c r="F4244">
        <v>21.55</v>
      </c>
      <c r="G4244">
        <v>52.6809377316129</v>
      </c>
      <c r="H4244">
        <v>55.3016858329092</v>
      </c>
      <c r="I4244">
        <v>41.022257459745099</v>
      </c>
      <c r="J4244">
        <v>-2.76123277349159</v>
      </c>
      <c r="K4244">
        <v>16.463408684543801</v>
      </c>
      <c r="L4244">
        <v>14.7163338878138</v>
      </c>
      <c r="M4244">
        <v>90.323333816588701</v>
      </c>
      <c r="N4244">
        <v>5.1543064394686304</v>
      </c>
      <c r="O4244">
        <v>5.2900232018561404</v>
      </c>
      <c r="P4244">
        <v>95.022624434389101</v>
      </c>
      <c r="Q4244">
        <v>0.130468303661082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E4245">
        <v>13.061924400000001</v>
      </c>
      <c r="F4245">
        <v>28.7</v>
      </c>
      <c r="G4245">
        <v>21.920642852480601</v>
      </c>
      <c r="H4245">
        <v>-2.0935152939286699</v>
      </c>
      <c r="I4245">
        <v>10.5548426204167</v>
      </c>
      <c r="J4245">
        <v>-2.4866332311574801</v>
      </c>
      <c r="K4245">
        <v>20.7801455061519</v>
      </c>
      <c r="L4245">
        <v>13.162619057863999</v>
      </c>
      <c r="M4245">
        <v>100</v>
      </c>
      <c r="N4245">
        <v>1.2128489815350001</v>
      </c>
      <c r="O4245">
        <v>0</v>
      </c>
      <c r="P4245">
        <v>47.633744855967002</v>
      </c>
      <c r="Q4245">
        <v>0.179895508283722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D4246" t="s">
        <v>119</v>
      </c>
      <c r="E4246">
        <v>13.060374884345199</v>
      </c>
      <c r="F4246">
        <v>99.6</v>
      </c>
      <c r="G4246">
        <v>-5.5931859894901201</v>
      </c>
      <c r="H4246">
        <v>-1.87035303188851</v>
      </c>
      <c r="I4246">
        <v>-12.2495918825592</v>
      </c>
      <c r="J4246">
        <v>1.0670674632677399</v>
      </c>
      <c r="K4246">
        <v>88.622837348358701</v>
      </c>
      <c r="L4246">
        <v>75.642478964540601</v>
      </c>
      <c r="M4246">
        <v>75.835066412166697</v>
      </c>
      <c r="N4246">
        <v>1</v>
      </c>
      <c r="Q4246">
        <v>-4.6725400847372998E-2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D4247" t="s">
        <v>542</v>
      </c>
      <c r="E4247">
        <v>13.04682</v>
      </c>
      <c r="F4247">
        <v>16.66</v>
      </c>
      <c r="G4247">
        <v>145.18120693960299</v>
      </c>
      <c r="H4247">
        <v>32.849783690660999</v>
      </c>
      <c r="I4247">
        <v>92.218377037302005</v>
      </c>
      <c r="J4247">
        <v>1.4889019370382199</v>
      </c>
      <c r="K4247">
        <v>13.4638955120618</v>
      </c>
      <c r="L4247">
        <v>10.7213749850998</v>
      </c>
      <c r="M4247">
        <v>77.830474724219798</v>
      </c>
      <c r="N4247">
        <v>2.3447280195214999</v>
      </c>
      <c r="O4247">
        <v>6.0624249699880099</v>
      </c>
      <c r="P4247">
        <v>174.91749174917399</v>
      </c>
      <c r="Q4247">
        <v>6.2451356106561003E-2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D4248" t="s">
        <v>62</v>
      </c>
      <c r="E4248">
        <v>13.02868</v>
      </c>
      <c r="F4248">
        <v>21.68</v>
      </c>
      <c r="G4248">
        <v>113.053417820302</v>
      </c>
      <c r="H4248">
        <v>-24.468957338975301</v>
      </c>
      <c r="I4248">
        <v>222.586106868446</v>
      </c>
      <c r="J4248">
        <v>-8.5189187026952897</v>
      </c>
      <c r="K4248">
        <v>22.131333867820899</v>
      </c>
      <c r="L4248">
        <v>14.5283776048941</v>
      </c>
      <c r="M4248">
        <v>15.585640918662101</v>
      </c>
      <c r="N4248">
        <v>0.240176249025227</v>
      </c>
      <c r="O4248">
        <v>34.732472324723197</v>
      </c>
      <c r="P4248">
        <v>363.24786324786299</v>
      </c>
      <c r="Q4248">
        <v>0.145079092495705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D4249" t="s">
        <v>535</v>
      </c>
      <c r="E4249">
        <v>12.9766788</v>
      </c>
      <c r="F4249">
        <v>44.64</v>
      </c>
      <c r="G4249">
        <v>136.41255859545601</v>
      </c>
      <c r="H4249">
        <v>-16.925872350747699</v>
      </c>
      <c r="I4249">
        <v>270.586106868446</v>
      </c>
      <c r="J4249">
        <v>-9.3431502081563806</v>
      </c>
      <c r="K4249">
        <v>40.402777853333298</v>
      </c>
      <c r="L4249">
        <v>26.184268737072401</v>
      </c>
      <c r="M4249">
        <v>31.1002967709789</v>
      </c>
      <c r="N4249">
        <v>0.32462874685198101</v>
      </c>
      <c r="O4249">
        <v>9.9238351254480293</v>
      </c>
      <c r="P4249">
        <v>461.50943396226398</v>
      </c>
      <c r="Q4249">
        <v>0.166143083202658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391</v>
      </c>
      <c r="E4250">
        <v>12.952330999999999</v>
      </c>
      <c r="F4250">
        <v>24.61</v>
      </c>
      <c r="G4250">
        <v>-5.6643215156815003</v>
      </c>
      <c r="H4250">
        <v>28.8187618795296</v>
      </c>
      <c r="I4250">
        <v>24.416182183670301</v>
      </c>
      <c r="J4250">
        <v>18.597985749674599</v>
      </c>
      <c r="K4250">
        <v>20.1851715779123</v>
      </c>
      <c r="L4250">
        <v>19.437215676870899</v>
      </c>
      <c r="M4250">
        <v>95.293892954616197</v>
      </c>
      <c r="N4250">
        <v>3.538885037035</v>
      </c>
      <c r="O4250">
        <v>5.4449410808614402</v>
      </c>
      <c r="P4250">
        <v>63.630319148936103</v>
      </c>
      <c r="Q4250">
        <v>0.13910838419939001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129</v>
      </c>
      <c r="E4251">
        <v>12.89163057</v>
      </c>
      <c r="F4251">
        <v>38.549999999999997</v>
      </c>
      <c r="G4251">
        <v>-15.444223284950899</v>
      </c>
      <c r="H4251">
        <v>-12.202386110218301</v>
      </c>
      <c r="I4251">
        <v>-7.8774883598546097</v>
      </c>
      <c r="J4251">
        <v>-1.41864677635155</v>
      </c>
      <c r="K4251">
        <v>39.2327135950243</v>
      </c>
      <c r="L4251">
        <v>37.8070494047669</v>
      </c>
      <c r="M4251">
        <v>45.072228856842997</v>
      </c>
      <c r="N4251">
        <v>0.426162172719802</v>
      </c>
      <c r="O4251">
        <v>31.7769130998702</v>
      </c>
      <c r="P4251">
        <v>30.677966101694899</v>
      </c>
      <c r="Q4251">
        <v>3.6952132527776002E-2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535</v>
      </c>
      <c r="E4252">
        <v>12.89120076</v>
      </c>
      <c r="F4252">
        <v>10.99</v>
      </c>
      <c r="G4252">
        <v>-36.725247752474203</v>
      </c>
      <c r="H4252">
        <v>-11.332489676410599</v>
      </c>
      <c r="I4252">
        <v>-8.2420742961832492</v>
      </c>
      <c r="J4252">
        <v>7.5133667688425101</v>
      </c>
      <c r="K4252">
        <v>10.6188805718691</v>
      </c>
      <c r="L4252">
        <v>11.204619882108499</v>
      </c>
      <c r="M4252">
        <v>69.264914789886106</v>
      </c>
      <c r="N4252">
        <v>0.87185015608514105</v>
      </c>
      <c r="O4252">
        <v>40.946314831665099</v>
      </c>
      <c r="P4252">
        <v>29.294117647058801</v>
      </c>
      <c r="Q4252">
        <v>0.10500991726763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375</v>
      </c>
      <c r="E4253">
        <v>12.885770000000001</v>
      </c>
      <c r="F4253">
        <v>9.35</v>
      </c>
      <c r="G4253">
        <v>14.888401755912099</v>
      </c>
      <c r="H4253">
        <v>12.803883089204801</v>
      </c>
      <c r="I4253">
        <v>37.4603437426833</v>
      </c>
      <c r="J4253">
        <v>-2.91261832167933</v>
      </c>
      <c r="K4253">
        <v>7.1117993478473602</v>
      </c>
      <c r="L4253">
        <v>7.1202972292946098</v>
      </c>
      <c r="M4253">
        <v>83.401765050146295</v>
      </c>
      <c r="N4253">
        <v>1.10354512214509</v>
      </c>
      <c r="O4253">
        <v>5.3475935828876997</v>
      </c>
      <c r="P4253">
        <v>136.70886075949301</v>
      </c>
      <c r="Q4253">
        <v>1.5520746445577001E-2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67</v>
      </c>
      <c r="E4254">
        <v>12.879</v>
      </c>
      <c r="F4254">
        <v>2.36</v>
      </c>
      <c r="G4254">
        <v>-39.8949201853045</v>
      </c>
      <c r="H4254">
        <v>-14.0927051710197</v>
      </c>
      <c r="I4254">
        <v>-58.155934088359501</v>
      </c>
      <c r="J4254">
        <v>5.1688691611870103</v>
      </c>
      <c r="K4254">
        <v>2.2127931184380998</v>
      </c>
      <c r="L4254">
        <v>2.4000980740109101</v>
      </c>
      <c r="M4254">
        <v>62.5244194935268</v>
      </c>
      <c r="N4254">
        <v>0.77852773225147798</v>
      </c>
      <c r="O4254">
        <v>99.1525423728813</v>
      </c>
      <c r="P4254">
        <v>84.374999999999901</v>
      </c>
      <c r="Q4254">
        <v>-8.6840852624596995E-2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E4255">
        <v>12.863676</v>
      </c>
      <c r="F4255">
        <v>23.82</v>
      </c>
      <c r="G4255">
        <v>78.5750626620367</v>
      </c>
      <c r="H4255">
        <v>-9.0695798393039002</v>
      </c>
      <c r="I4255">
        <v>22.120271028308998</v>
      </c>
      <c r="J4255">
        <v>1.9578112132869501</v>
      </c>
      <c r="K4255">
        <v>23.1295002684586</v>
      </c>
      <c r="L4255">
        <v>19.7996913835069</v>
      </c>
      <c r="M4255">
        <v>53.588982979695302</v>
      </c>
      <c r="N4255">
        <v>1.44125569243462</v>
      </c>
      <c r="O4255">
        <v>17.338371116708601</v>
      </c>
      <c r="P4255">
        <v>118.73278236914599</v>
      </c>
      <c r="Q4255">
        <v>0.100410292064314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140</v>
      </c>
      <c r="E4256">
        <v>12.82058</v>
      </c>
      <c r="F4256">
        <v>21.34</v>
      </c>
      <c r="G4256">
        <v>-51.948843448353301</v>
      </c>
      <c r="H4256">
        <v>10.769926055247799</v>
      </c>
      <c r="I4256">
        <v>19.090302246499199</v>
      </c>
      <c r="J4256">
        <v>-17.793548538072699</v>
      </c>
      <c r="K4256">
        <v>22.091536651977599</v>
      </c>
      <c r="L4256">
        <v>20.077333607455699</v>
      </c>
      <c r="M4256">
        <v>34.0109913076138</v>
      </c>
      <c r="N4256">
        <v>0.76399733543010195</v>
      </c>
      <c r="O4256">
        <v>37.160262417994304</v>
      </c>
      <c r="P4256">
        <v>63.901689708141298</v>
      </c>
      <c r="Q4256">
        <v>4.8481812247525E-2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E4257">
        <v>12.816000000000001</v>
      </c>
      <c r="F4257">
        <v>1.77</v>
      </c>
      <c r="G4257">
        <v>-13.870996740328399</v>
      </c>
      <c r="H4257">
        <v>-12.3870607187601</v>
      </c>
      <c r="I4257">
        <v>1.07296178568115</v>
      </c>
      <c r="J4257">
        <v>6.7158207565725796</v>
      </c>
      <c r="K4257">
        <v>1.83347425384888</v>
      </c>
      <c r="L4257">
        <v>1.88746346182522</v>
      </c>
      <c r="M4257">
        <v>67.601760130278393</v>
      </c>
      <c r="N4257">
        <v>1.0110093636551301</v>
      </c>
      <c r="O4257">
        <v>73.446327683615806</v>
      </c>
      <c r="P4257">
        <v>26.428571428571399</v>
      </c>
      <c r="Q4257">
        <v>5.3689890939807E-2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535</v>
      </c>
      <c r="E4258">
        <v>12.805609499999999</v>
      </c>
      <c r="F4258">
        <v>28.7</v>
      </c>
      <c r="G4258">
        <v>75.690406768443395</v>
      </c>
      <c r="H4258">
        <v>-33.2793655270833</v>
      </c>
      <c r="I4258">
        <v>17.574291098010001</v>
      </c>
      <c r="J4258">
        <v>-15.848702196674701</v>
      </c>
      <c r="K4258">
        <v>38.187379505822697</v>
      </c>
      <c r="L4258">
        <v>33.4923928567666</v>
      </c>
      <c r="M4258">
        <v>1.0769544922867</v>
      </c>
      <c r="N4258">
        <v>1.57051961426832</v>
      </c>
      <c r="O4258">
        <v>81.114982578397203</v>
      </c>
      <c r="P4258">
        <v>111.65191740412899</v>
      </c>
      <c r="Q4258">
        <v>0.12612214620801299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535</v>
      </c>
      <c r="E4259">
        <v>12.804</v>
      </c>
      <c r="F4259">
        <v>22.28</v>
      </c>
      <c r="G4259">
        <v>22.820231329846902</v>
      </c>
      <c r="H4259">
        <v>33.911469660708903</v>
      </c>
      <c r="I4259">
        <v>48.190502472842098</v>
      </c>
      <c r="J4259">
        <v>11.175704431180099</v>
      </c>
      <c r="K4259">
        <v>16.615803172562</v>
      </c>
      <c r="L4259">
        <v>14.893416923811699</v>
      </c>
      <c r="M4259">
        <v>90.763766918775005</v>
      </c>
      <c r="N4259">
        <v>3.4043290550808298</v>
      </c>
      <c r="O4259">
        <v>0.53859964093356805</v>
      </c>
      <c r="P4259">
        <v>170.06060606060601</v>
      </c>
      <c r="Q4259">
        <v>9.4334026551676997E-2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705</v>
      </c>
      <c r="E4260">
        <v>12.801381996</v>
      </c>
      <c r="F4260">
        <v>247.88</v>
      </c>
      <c r="G4260">
        <v>1.0232569970235701</v>
      </c>
      <c r="H4260">
        <v>-3.19607707045795</v>
      </c>
      <c r="I4260">
        <v>7.0174106802260994E-2</v>
      </c>
      <c r="J4260">
        <v>0.28041151519674101</v>
      </c>
      <c r="K4260">
        <v>236.43483741908</v>
      </c>
      <c r="L4260">
        <v>221.53362558752499</v>
      </c>
      <c r="M4260">
        <v>61.795021026026802</v>
      </c>
      <c r="N4260">
        <v>0.14555221411629901</v>
      </c>
      <c r="O4260">
        <v>4.8894626432144497</v>
      </c>
      <c r="P4260">
        <v>28.595144220792701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D4261" t="s">
        <v>129</v>
      </c>
      <c r="E4261">
        <v>12.78654</v>
      </c>
      <c r="F4261">
        <v>4.07</v>
      </c>
      <c r="G4261">
        <v>119.467620888079</v>
      </c>
      <c r="H4261">
        <v>29.072439094602998</v>
      </c>
      <c r="I4261">
        <v>75.744893036406907</v>
      </c>
      <c r="J4261">
        <v>-12.2540750916226</v>
      </c>
      <c r="K4261">
        <v>3.3335035793114902</v>
      </c>
      <c r="L4261">
        <v>2.68267414154887</v>
      </c>
      <c r="M4261">
        <v>45.852535733059199</v>
      </c>
      <c r="N4261">
        <v>1.8791192243317101</v>
      </c>
      <c r="O4261">
        <v>22.604422604422499</v>
      </c>
      <c r="P4261">
        <v>167.763157894736</v>
      </c>
      <c r="Q4261">
        <v>-3.673928137759E-2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D4262" t="s">
        <v>705</v>
      </c>
      <c r="E4262">
        <v>12.781170502</v>
      </c>
      <c r="F4262">
        <v>26.48</v>
      </c>
      <c r="G4262">
        <v>-11.2049938953782</v>
      </c>
      <c r="H4262">
        <v>2.0413999583006999</v>
      </c>
      <c r="I4262">
        <v>-5.41229887089189</v>
      </c>
      <c r="J4262">
        <v>2.7456978894985</v>
      </c>
      <c r="K4262">
        <v>24.991277540417201</v>
      </c>
      <c r="L4262">
        <v>23.9480455857293</v>
      </c>
      <c r="N4262">
        <v>1.2257387865746501</v>
      </c>
      <c r="O4262">
        <v>7.5151057401812604</v>
      </c>
      <c r="P4262">
        <v>20.090702947845799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286</v>
      </c>
      <c r="E4263">
        <v>12.781169999999999</v>
      </c>
      <c r="F4263">
        <v>17.75</v>
      </c>
      <c r="G4263">
        <v>52.8583265679421</v>
      </c>
      <c r="H4263">
        <v>-31.404194968430598</v>
      </c>
      <c r="I4263">
        <v>-9.3496071027568703</v>
      </c>
      <c r="J4263">
        <v>-19.517200916746901</v>
      </c>
      <c r="K4263">
        <v>20.635003373476401</v>
      </c>
      <c r="L4263">
        <v>17.3034880816857</v>
      </c>
      <c r="M4263">
        <v>1.58649786714477</v>
      </c>
      <c r="N4263">
        <v>1.21923121923121</v>
      </c>
      <c r="O4263">
        <v>28.957746478873201</v>
      </c>
      <c r="P4263">
        <v>97.2222222222222</v>
      </c>
      <c r="Q4263">
        <v>9.0263483877110001E-2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D4264" t="s">
        <v>391</v>
      </c>
      <c r="E4264">
        <v>12.772180799999999</v>
      </c>
      <c r="F4264">
        <v>19.84</v>
      </c>
      <c r="G4264">
        <v>59.189041519346702</v>
      </c>
      <c r="H4264">
        <v>3.1543104396322401</v>
      </c>
      <c r="I4264">
        <v>-2.7144932406642299</v>
      </c>
      <c r="J4264">
        <v>-2.4866332311574801</v>
      </c>
      <c r="K4264">
        <v>18.388877002669499</v>
      </c>
      <c r="L4264">
        <v>14.6893024429849</v>
      </c>
      <c r="M4264">
        <v>21.239515265665101</v>
      </c>
      <c r="N4264">
        <v>1.1931818181818099</v>
      </c>
      <c r="O4264">
        <v>7.9637096774193701</v>
      </c>
      <c r="P4264">
        <v>120.444444444444</v>
      </c>
      <c r="Q4264">
        <v>0.12839592464698801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613</v>
      </c>
      <c r="E4265">
        <v>12.752480448</v>
      </c>
      <c r="F4265">
        <v>25.82</v>
      </c>
      <c r="G4265">
        <v>-9.4067956971800601</v>
      </c>
      <c r="H4265">
        <v>2.5986141777308198</v>
      </c>
      <c r="I4265">
        <v>-11.4916458872723</v>
      </c>
      <c r="J4265">
        <v>-4.3377854789852099</v>
      </c>
      <c r="K4265">
        <v>24.5056516543921</v>
      </c>
      <c r="L4265">
        <v>24.591546915023599</v>
      </c>
      <c r="M4265">
        <v>58.824370073585897</v>
      </c>
      <c r="N4265">
        <v>1.07671746010314</v>
      </c>
      <c r="O4265">
        <v>46.7854376452362</v>
      </c>
      <c r="P4265">
        <v>33.0927835051546</v>
      </c>
      <c r="Q4265">
        <v>4.8635649417287999E-2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140</v>
      </c>
      <c r="E4266">
        <v>12.749143399999999</v>
      </c>
      <c r="F4266">
        <v>18.25</v>
      </c>
      <c r="G4266">
        <v>-25.713102003486298</v>
      </c>
      <c r="H4266">
        <v>-7.06791178258998</v>
      </c>
      <c r="I4266">
        <v>-10.952354670015</v>
      </c>
      <c r="J4266">
        <v>-2.4866332311574801</v>
      </c>
      <c r="K4266">
        <v>18.2499988671929</v>
      </c>
      <c r="L4266">
        <v>18.230656679128099</v>
      </c>
      <c r="M4266">
        <v>100</v>
      </c>
      <c r="O4266">
        <v>0</v>
      </c>
      <c r="P4266">
        <v>0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49</v>
      </c>
      <c r="E4267">
        <v>12.744031103999999</v>
      </c>
      <c r="F4267">
        <v>5.73</v>
      </c>
      <c r="G4267">
        <v>3.0509429403338499</v>
      </c>
      <c r="H4267">
        <v>-6.8939987391117201</v>
      </c>
      <c r="I4267">
        <v>14.981711264050899</v>
      </c>
      <c r="J4267">
        <v>-5.84233792914406</v>
      </c>
      <c r="K4267">
        <v>5.62482917519245</v>
      </c>
      <c r="L4267">
        <v>5.2432756108689604</v>
      </c>
      <c r="M4267">
        <v>45.041981640077999</v>
      </c>
      <c r="N4267">
        <v>1.72409222586836</v>
      </c>
      <c r="O4267">
        <v>30.0174520069808</v>
      </c>
      <c r="Q4267">
        <v>4.9273237832522E-2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998</v>
      </c>
      <c r="E4268">
        <v>12.723776000000001</v>
      </c>
      <c r="F4268">
        <v>0.85</v>
      </c>
      <c r="G4268">
        <v>40.953564663180202</v>
      </c>
      <c r="H4268">
        <v>8.4250459638888895</v>
      </c>
      <c r="I4268">
        <v>-25.952354670015001</v>
      </c>
      <c r="J4268">
        <v>1.3108351232728801</v>
      </c>
      <c r="K4268">
        <v>0.76643154711488803</v>
      </c>
      <c r="L4268">
        <v>0.73459774946885903</v>
      </c>
      <c r="M4268">
        <v>56.493738942185402</v>
      </c>
      <c r="N4268">
        <v>1.5067506750674999</v>
      </c>
      <c r="O4268">
        <v>34.117647058823501</v>
      </c>
      <c r="P4268">
        <v>84.782608695652101</v>
      </c>
      <c r="Q4268">
        <v>-1.7782183938934999E-2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E4269">
        <v>12.70542</v>
      </c>
      <c r="F4269">
        <v>13.15</v>
      </c>
      <c r="G4269">
        <v>177.28228970158199</v>
      </c>
      <c r="H4269">
        <v>17.608705132832799</v>
      </c>
      <c r="I4269">
        <v>85.316302046402797</v>
      </c>
      <c r="J4269">
        <v>18.8105594116305</v>
      </c>
      <c r="K4269">
        <v>10.279844622068101</v>
      </c>
      <c r="L4269">
        <v>8.1897587291303307</v>
      </c>
      <c r="M4269">
        <v>90.298698287102795</v>
      </c>
      <c r="N4269">
        <v>0.641809796926607</v>
      </c>
      <c r="O4269">
        <v>5.9315589353612097</v>
      </c>
      <c r="P4269">
        <v>297.28096676737101</v>
      </c>
      <c r="Q4269">
        <v>1.3093653371443E-2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705</v>
      </c>
      <c r="E4270">
        <v>12.67263724</v>
      </c>
      <c r="F4270">
        <v>78.13</v>
      </c>
      <c r="G4270">
        <v>-1.90961547416783</v>
      </c>
      <c r="H4270">
        <v>1.9869370752954001</v>
      </c>
      <c r="I4270">
        <v>-0.56806532274180499</v>
      </c>
      <c r="J4270">
        <v>3.0600969780032101</v>
      </c>
      <c r="K4270">
        <v>74.468280327241104</v>
      </c>
      <c r="L4270">
        <v>70.165662801884494</v>
      </c>
      <c r="M4270">
        <v>56.470560257846202</v>
      </c>
      <c r="N4270">
        <v>0.49551774768196599</v>
      </c>
      <c r="O4270">
        <v>2.0734672980929201</v>
      </c>
      <c r="P4270">
        <v>27.9770679770679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302</v>
      </c>
      <c r="E4271">
        <v>12.669354500000001</v>
      </c>
      <c r="F4271">
        <v>13.24</v>
      </c>
      <c r="G4271">
        <v>60.503494339692203</v>
      </c>
      <c r="H4271">
        <v>-7.5938321432210802</v>
      </c>
      <c r="I4271">
        <v>31.566482789618899</v>
      </c>
      <c r="J4271">
        <v>2.1773983893958699</v>
      </c>
      <c r="K4271">
        <v>12.963619249287801</v>
      </c>
      <c r="L4271">
        <v>11.5246930236301</v>
      </c>
      <c r="M4271">
        <v>1.1940981600932199</v>
      </c>
      <c r="N4271">
        <v>1.3409090909090899</v>
      </c>
      <c r="O4271">
        <v>11.102719033232599</v>
      </c>
      <c r="P4271">
        <v>86.216596343178594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1283</v>
      </c>
      <c r="E4272">
        <v>12.591982437999899</v>
      </c>
      <c r="F4272">
        <v>25.94</v>
      </c>
      <c r="G4272">
        <v>-18.3899741590511</v>
      </c>
      <c r="H4272">
        <v>-6.4477567438302898</v>
      </c>
      <c r="I4272">
        <v>-6.5240132851519004</v>
      </c>
      <c r="J4272">
        <v>-2.33231224350317</v>
      </c>
      <c r="K4272">
        <v>25.7389446967418</v>
      </c>
      <c r="L4272">
        <v>25.123310279523601</v>
      </c>
      <c r="M4272">
        <v>62.670828158080603</v>
      </c>
      <c r="N4272">
        <v>1.1722944229969701</v>
      </c>
      <c r="O4272">
        <v>2.5443330763299898</v>
      </c>
      <c r="P4272">
        <v>8.4448160535116994</v>
      </c>
      <c r="Q4272">
        <v>-7.1457502660915995E-2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659</v>
      </c>
      <c r="E4273">
        <v>12.5765425</v>
      </c>
      <c r="F4273">
        <v>15</v>
      </c>
      <c r="G4273">
        <v>-93.973787572678006</v>
      </c>
      <c r="H4273">
        <v>-8.0911041427536894</v>
      </c>
      <c r="I4273">
        <v>-23.0788924556037</v>
      </c>
      <c r="J4273">
        <v>-9.5929072388399401</v>
      </c>
      <c r="K4273">
        <v>14.995406622040001</v>
      </c>
      <c r="L4273">
        <v>17.3789966104002</v>
      </c>
      <c r="M4273">
        <v>43.405347946118603</v>
      </c>
      <c r="N4273">
        <v>1.51566472098868</v>
      </c>
      <c r="O4273">
        <v>215.06666666666601</v>
      </c>
      <c r="P4273">
        <v>25</v>
      </c>
      <c r="Q4273">
        <v>0.100178136048741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535</v>
      </c>
      <c r="E4274">
        <v>12.5685</v>
      </c>
      <c r="F4274">
        <v>7.35</v>
      </c>
      <c r="G4274">
        <v>-25.713102003486298</v>
      </c>
      <c r="H4274">
        <v>-7.06791178258998</v>
      </c>
      <c r="I4274">
        <v>-10.952354670015</v>
      </c>
      <c r="J4274">
        <v>-2.4866332311574801</v>
      </c>
      <c r="K4274">
        <v>7.35</v>
      </c>
      <c r="L4274">
        <v>7.3499999999999801</v>
      </c>
      <c r="M4274">
        <v>50</v>
      </c>
      <c r="O4274">
        <v>0</v>
      </c>
      <c r="P4274">
        <v>0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613</v>
      </c>
      <c r="E4275">
        <v>12.55484124</v>
      </c>
      <c r="F4275">
        <v>10.85</v>
      </c>
      <c r="G4275">
        <v>-21.3861789265633</v>
      </c>
      <c r="H4275">
        <v>11.7089122517447</v>
      </c>
      <c r="I4275">
        <v>-4.68399032133728</v>
      </c>
      <c r="J4275">
        <v>8.2133667688425103</v>
      </c>
      <c r="K4275">
        <v>10.8254289722571</v>
      </c>
      <c r="L4275">
        <v>11.2519401223564</v>
      </c>
      <c r="M4275">
        <v>64.832054005048704</v>
      </c>
      <c r="N4275">
        <v>1.5866595494792499</v>
      </c>
      <c r="O4275">
        <v>72.995391705069096</v>
      </c>
      <c r="P4275">
        <v>24.5694603903559</v>
      </c>
      <c r="Q4275">
        <v>4.7383947052058999E-2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E4276">
        <v>12.53313045</v>
      </c>
      <c r="F4276">
        <v>18.97</v>
      </c>
      <c r="G4276">
        <v>420.97277695904899</v>
      </c>
      <c r="H4276">
        <v>37.227390230832803</v>
      </c>
      <c r="I4276">
        <v>153.991779408197</v>
      </c>
      <c r="J4276">
        <v>3.36675845374404</v>
      </c>
      <c r="K4276">
        <v>14.725484546039601</v>
      </c>
      <c r="L4276">
        <v>10.354344137174399</v>
      </c>
      <c r="M4276">
        <v>79.2837630027431</v>
      </c>
      <c r="N4276">
        <v>1.67153425310216</v>
      </c>
      <c r="O4276">
        <v>6.1676331049024897</v>
      </c>
      <c r="P4276">
        <v>597.42647058823502</v>
      </c>
      <c r="Q4276">
        <v>9.8550465031899001E-2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249</v>
      </c>
      <c r="E4277">
        <v>12.507391</v>
      </c>
      <c r="F4277">
        <v>42.59</v>
      </c>
      <c r="G4277">
        <v>63.575786885402501</v>
      </c>
      <c r="H4277">
        <v>-19.088156405112102</v>
      </c>
      <c r="I4277">
        <v>52.540927479696997</v>
      </c>
      <c r="J4277">
        <v>-6.5785872541459902</v>
      </c>
      <c r="K4277">
        <v>43.731115206677998</v>
      </c>
      <c r="L4277">
        <v>37.795333528246303</v>
      </c>
      <c r="M4277">
        <v>39.301263146756199</v>
      </c>
      <c r="N4277">
        <v>1.14941369797563</v>
      </c>
      <c r="O4277">
        <v>52.477107302183597</v>
      </c>
      <c r="P4277">
        <v>105.351976856316</v>
      </c>
      <c r="Q4277">
        <v>7.4475255995881007E-2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613</v>
      </c>
      <c r="E4278">
        <v>12.503557084999899</v>
      </c>
      <c r="F4278">
        <v>14.1</v>
      </c>
      <c r="G4278">
        <v>-28.135247332206099</v>
      </c>
      <c r="H4278">
        <v>3.2023584876802902</v>
      </c>
      <c r="I4278">
        <v>9.5604658428054794</v>
      </c>
      <c r="J4278">
        <v>-7.2866332311574897</v>
      </c>
      <c r="K4278">
        <v>13.8656010118612</v>
      </c>
      <c r="L4278">
        <v>13.416423142371301</v>
      </c>
      <c r="M4278">
        <v>60.155896506376202</v>
      </c>
      <c r="N4278">
        <v>1.8798447795400599</v>
      </c>
      <c r="O4278">
        <v>56.3829787234042</v>
      </c>
      <c r="Q4278">
        <v>0.103482328141715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E4279">
        <v>12.494999999999999</v>
      </c>
      <c r="F4279">
        <v>2.99</v>
      </c>
      <c r="G4279">
        <v>81.183449720651495</v>
      </c>
      <c r="H4279">
        <v>2.93208821741002</v>
      </c>
      <c r="I4279">
        <v>0.200061686862294</v>
      </c>
      <c r="J4279">
        <v>9.9578112132869396</v>
      </c>
      <c r="K4279">
        <v>2.2002851507730998</v>
      </c>
      <c r="L4279">
        <v>2.2063791695643098</v>
      </c>
      <c r="M4279">
        <v>68.370893915957794</v>
      </c>
      <c r="N4279">
        <v>2.43214941059377</v>
      </c>
      <c r="O4279">
        <v>19.3979933110367</v>
      </c>
      <c r="P4279">
        <v>115.107913669064</v>
      </c>
      <c r="Q4279">
        <v>7.9210910324052003E-2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E4280">
        <v>12.48</v>
      </c>
      <c r="F4280">
        <v>75</v>
      </c>
      <c r="G4280">
        <v>-17.017449829573302</v>
      </c>
      <c r="H4280">
        <v>-6.1257852684580696</v>
      </c>
      <c r="I4280">
        <v>6.2351453299849604</v>
      </c>
      <c r="J4280">
        <v>0.96164263091147595</v>
      </c>
      <c r="K4280">
        <v>76.058841995463894</v>
      </c>
      <c r="L4280">
        <v>74.156282982527301</v>
      </c>
      <c r="M4280">
        <v>59.759028446916702</v>
      </c>
      <c r="N4280">
        <v>1.94805194805194</v>
      </c>
      <c r="O4280">
        <v>15.6</v>
      </c>
      <c r="P4280">
        <v>18.670886075949301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E4281">
        <v>12.3736064</v>
      </c>
      <c r="F4281">
        <v>10.97</v>
      </c>
      <c r="G4281">
        <v>31.450221778748499</v>
      </c>
      <c r="H4281">
        <v>-21.3986204440072</v>
      </c>
      <c r="I4281">
        <v>-31.2864142197608</v>
      </c>
      <c r="J4281">
        <v>-9.6538687260380307</v>
      </c>
      <c r="K4281">
        <v>11.470252282753</v>
      </c>
      <c r="L4281">
        <v>10.825359274062199</v>
      </c>
      <c r="M4281">
        <v>27.5413990940377</v>
      </c>
      <c r="N4281">
        <v>0.67546166658609097</v>
      </c>
      <c r="O4281">
        <v>35.369188696444802</v>
      </c>
      <c r="P4281">
        <v>63.976083707025403</v>
      </c>
      <c r="Q4281">
        <v>-1.2157916397456E-2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286</v>
      </c>
      <c r="E4282">
        <v>12.36600329</v>
      </c>
      <c r="F4282">
        <v>9.6999999999999993</v>
      </c>
      <c r="G4282">
        <v>23.5176672272828</v>
      </c>
      <c r="H4282">
        <v>3.09955233224257</v>
      </c>
      <c r="I4282">
        <v>57.7432975038979</v>
      </c>
      <c r="J4282">
        <v>-7.5381796229100502</v>
      </c>
      <c r="K4282">
        <v>7.4558110420013204</v>
      </c>
      <c r="L4282">
        <v>6.1263673267176699</v>
      </c>
      <c r="M4282">
        <v>97.187459567895004</v>
      </c>
      <c r="N4282">
        <v>1.4726787181594001</v>
      </c>
      <c r="O4282">
        <v>0</v>
      </c>
      <c r="P4282">
        <v>94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391</v>
      </c>
      <c r="E4283">
        <v>12.366</v>
      </c>
      <c r="F4283">
        <v>9.06</v>
      </c>
      <c r="G4283">
        <v>200.186178572053</v>
      </c>
      <c r="H4283">
        <v>-10.9180678699989</v>
      </c>
      <c r="I4283">
        <v>56.825423107762703</v>
      </c>
      <c r="J4283">
        <v>-2.4866332311574801</v>
      </c>
      <c r="K4283">
        <v>7.5567369393539598</v>
      </c>
      <c r="L4283">
        <v>5.7790317912364397</v>
      </c>
      <c r="M4283">
        <v>87.604548010203402</v>
      </c>
      <c r="N4283">
        <v>1.54855468582984</v>
      </c>
      <c r="O4283">
        <v>8.1677704194260397</v>
      </c>
      <c r="P4283">
        <v>244.486692015209</v>
      </c>
      <c r="Q4283">
        <v>0.147431282418897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391</v>
      </c>
      <c r="E4284">
        <v>12.3596</v>
      </c>
      <c r="F4284">
        <v>1.06</v>
      </c>
      <c r="G4284">
        <v>-34.2601105504949</v>
      </c>
      <c r="H4284">
        <v>-8.0024912218423108</v>
      </c>
      <c r="I4284">
        <v>-9.02927774693811</v>
      </c>
      <c r="J4284">
        <v>-1.53425227877653</v>
      </c>
      <c r="K4284">
        <v>1.0834276739814701</v>
      </c>
      <c r="L4284">
        <v>1.13389566139581</v>
      </c>
      <c r="M4284">
        <v>44.550950082224603</v>
      </c>
      <c r="N4284">
        <v>0.93718113796262204</v>
      </c>
      <c r="O4284">
        <v>51.8867924528301</v>
      </c>
      <c r="P4284">
        <v>16.4835164835164</v>
      </c>
      <c r="Q4284">
        <v>6.9088279743863001E-2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391</v>
      </c>
      <c r="E4285">
        <v>12.348601199999999</v>
      </c>
      <c r="F4285">
        <v>37.200000000000003</v>
      </c>
      <c r="G4285">
        <v>28.6437444695426</v>
      </c>
      <c r="H4285">
        <v>-5.3413732139461301</v>
      </c>
      <c r="I4285">
        <v>-1.2178413956787399</v>
      </c>
      <c r="J4285">
        <v>-5.0732998978241497</v>
      </c>
      <c r="K4285">
        <v>35.633801566669803</v>
      </c>
      <c r="L4285">
        <v>33.655219309113498</v>
      </c>
      <c r="M4285">
        <v>47.932160788043497</v>
      </c>
      <c r="N4285">
        <v>1.2415654560835701</v>
      </c>
      <c r="O4285">
        <v>43.010752688171998</v>
      </c>
      <c r="P4285">
        <v>59.656652360514997</v>
      </c>
      <c r="Q4285">
        <v>2.6948003083257E-2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49</v>
      </c>
      <c r="E4286">
        <v>12.331232999999999</v>
      </c>
      <c r="F4286">
        <v>44.38</v>
      </c>
      <c r="G4286">
        <v>91.410185667746504</v>
      </c>
      <c r="H4286">
        <v>-1.0325582472364401</v>
      </c>
      <c r="I4286">
        <v>2.4065214474817802</v>
      </c>
      <c r="J4286">
        <v>-3.2664063880572898</v>
      </c>
      <c r="K4286">
        <v>40.077570954650298</v>
      </c>
      <c r="L4286">
        <v>36.131511131607297</v>
      </c>
      <c r="M4286">
        <v>53.941241482058899</v>
      </c>
      <c r="N4286">
        <v>0.90069219311311599</v>
      </c>
      <c r="O4286">
        <v>16.200991437584399</v>
      </c>
      <c r="P4286">
        <v>128.527291452111</v>
      </c>
      <c r="Q4286">
        <v>6.8550347785635998E-2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998</v>
      </c>
      <c r="E4287">
        <v>12.24</v>
      </c>
      <c r="F4287">
        <v>6.09</v>
      </c>
      <c r="G4287">
        <v>-30.556852003486298</v>
      </c>
      <c r="H4287">
        <v>-8.0356537180738599</v>
      </c>
      <c r="I4287">
        <v>-23.073566791227101</v>
      </c>
      <c r="J4287">
        <v>-4.4035661385057301</v>
      </c>
      <c r="K4287">
        <v>6.2268172868779503</v>
      </c>
      <c r="L4287">
        <v>6.6488822655803999</v>
      </c>
      <c r="M4287">
        <v>48.901182129570003</v>
      </c>
      <c r="N4287">
        <v>1.1371904796385699</v>
      </c>
      <c r="O4287">
        <v>46.141215106732297</v>
      </c>
      <c r="P4287">
        <v>14.6892655367231</v>
      </c>
      <c r="Q4287">
        <v>6.6970696140810998E-2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D4288" t="s">
        <v>705</v>
      </c>
      <c r="E4288">
        <v>12.214835947999999</v>
      </c>
      <c r="F4288">
        <v>2597.56</v>
      </c>
      <c r="G4288">
        <v>0.65060952926946303</v>
      </c>
      <c r="H4288">
        <v>-2.78986497064485</v>
      </c>
      <c r="I4288">
        <v>0.92319177395372698</v>
      </c>
      <c r="J4288">
        <v>0.21646692782503099</v>
      </c>
      <c r="K4288">
        <v>2473.5862399319899</v>
      </c>
      <c r="L4288">
        <v>2316.0746582884199</v>
      </c>
      <c r="M4288">
        <v>57.569699091115801</v>
      </c>
      <c r="N4288">
        <v>0.218372103113358</v>
      </c>
      <c r="O4288">
        <v>1.7820570073453501</v>
      </c>
      <c r="P4288">
        <v>28.8472222222222</v>
      </c>
      <c r="Q4288">
        <v>2.2268006150822001E-2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535</v>
      </c>
      <c r="E4289">
        <v>12.184060000000001</v>
      </c>
      <c r="F4289">
        <v>44.76</v>
      </c>
      <c r="G4289">
        <v>-38.5126344406576</v>
      </c>
      <c r="H4289">
        <v>-7.06791178258998</v>
      </c>
      <c r="I4289">
        <v>-18.434785426525998</v>
      </c>
      <c r="J4289">
        <v>-2.4866332311574801</v>
      </c>
      <c r="K4289">
        <v>40.599070182727203</v>
      </c>
      <c r="M4289">
        <v>28.727285936777299</v>
      </c>
      <c r="N4289">
        <v>0.22860819735819701</v>
      </c>
      <c r="O4289">
        <v>26.4075067024128</v>
      </c>
      <c r="P4289">
        <v>20.940286409078599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D4290" t="s">
        <v>535</v>
      </c>
      <c r="E4290">
        <v>12.177652200000001</v>
      </c>
      <c r="F4290">
        <v>40.58</v>
      </c>
      <c r="G4290">
        <v>93.047005813225098</v>
      </c>
      <c r="H4290">
        <v>-17.1897279509177</v>
      </c>
      <c r="I4290">
        <v>-25.1595428306915</v>
      </c>
      <c r="J4290">
        <v>-12.2085464680874</v>
      </c>
      <c r="K4290">
        <v>50.020560059069901</v>
      </c>
      <c r="L4290">
        <v>48.413007739044602</v>
      </c>
      <c r="M4290">
        <v>20.228854783483399</v>
      </c>
      <c r="N4290">
        <v>0.66004084916180294</v>
      </c>
      <c r="O4290">
        <v>80.877279448003904</v>
      </c>
      <c r="P4290">
        <v>118.760107816711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D4291" t="s">
        <v>613</v>
      </c>
      <c r="E4291">
        <v>12.159905804999999</v>
      </c>
      <c r="F4291">
        <v>15</v>
      </c>
      <c r="G4291">
        <v>-0.60884845886586003</v>
      </c>
      <c r="H4291">
        <v>-12.5202784692286</v>
      </c>
      <c r="I4291">
        <v>-18.5878226503105</v>
      </c>
      <c r="J4291">
        <v>-2.4866332311574801</v>
      </c>
      <c r="K4291">
        <v>13.8586822043774</v>
      </c>
      <c r="L4291">
        <v>11.688112884666101</v>
      </c>
      <c r="M4291">
        <v>75.1333248830108</v>
      </c>
      <c r="N4291">
        <v>5.3860587949127799E-2</v>
      </c>
      <c r="O4291">
        <v>11.2666666666666</v>
      </c>
      <c r="P4291">
        <v>108.333333333333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67</v>
      </c>
      <c r="E4292">
        <v>12.1503</v>
      </c>
      <c r="F4292">
        <v>1.21</v>
      </c>
      <c r="G4292">
        <v>37.800411510027097</v>
      </c>
      <c r="H4292">
        <v>-5.0477097623879503</v>
      </c>
      <c r="I4292">
        <v>-4.8120037928220496</v>
      </c>
      <c r="J4292">
        <v>-2.4866332311574801</v>
      </c>
      <c r="K4292">
        <v>1.0164346718296</v>
      </c>
      <c r="L4292">
        <v>0.98642005676730404</v>
      </c>
      <c r="M4292">
        <v>57.560073570054001</v>
      </c>
      <c r="N4292">
        <v>1.6866067878506299</v>
      </c>
      <c r="O4292">
        <v>23.1404958677686</v>
      </c>
      <c r="P4292">
        <v>83.3333333333333</v>
      </c>
      <c r="Q4292">
        <v>8.0784408773843006E-2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705</v>
      </c>
      <c r="E4293">
        <v>12.120252429999899</v>
      </c>
      <c r="F4293">
        <v>37.79</v>
      </c>
      <c r="G4293">
        <v>13.924873615279701</v>
      </c>
      <c r="H4293">
        <v>-4.1031015858595996</v>
      </c>
      <c r="I4293">
        <v>5.6114948056172702</v>
      </c>
      <c r="J4293">
        <v>-1.39849394932941</v>
      </c>
      <c r="K4293">
        <v>36.179621759487397</v>
      </c>
      <c r="L4293">
        <v>33.252575298711001</v>
      </c>
      <c r="M4293">
        <v>57.562155009737999</v>
      </c>
      <c r="N4293">
        <v>1.5183845643478999</v>
      </c>
      <c r="O4293">
        <v>1.7994178354061801</v>
      </c>
      <c r="P4293">
        <v>41.907622981599701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D4294" t="s">
        <v>230</v>
      </c>
      <c r="E4294">
        <v>12.08828286</v>
      </c>
      <c r="F4294">
        <v>4.17</v>
      </c>
      <c r="G4294">
        <v>34.671513381128896</v>
      </c>
      <c r="H4294">
        <v>8.2944070579897193</v>
      </c>
      <c r="I4294">
        <v>21.4285977109373</v>
      </c>
      <c r="J4294">
        <v>6.5544626592534696</v>
      </c>
      <c r="K4294">
        <v>3.5963844878492899</v>
      </c>
      <c r="L4294">
        <v>3.2692520059111798</v>
      </c>
      <c r="M4294">
        <v>59.654699602526499</v>
      </c>
      <c r="N4294">
        <v>2.1923331784748901</v>
      </c>
      <c r="O4294">
        <v>5.5155875299760204</v>
      </c>
      <c r="P4294">
        <v>125.40540540540501</v>
      </c>
      <c r="Q4294">
        <v>3.3812519738756999E-2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E4295">
        <v>12.063216000000001</v>
      </c>
      <c r="F4295">
        <v>20.78</v>
      </c>
      <c r="G4295">
        <v>-0.683017767625969</v>
      </c>
      <c r="H4295">
        <v>-3.2179117825899799</v>
      </c>
      <c r="I4295">
        <v>42.632272085343402</v>
      </c>
      <c r="J4295">
        <v>4.7964246200821803</v>
      </c>
      <c r="K4295">
        <v>20.199968387189799</v>
      </c>
      <c r="L4295">
        <v>18.358924806220099</v>
      </c>
      <c r="M4295">
        <v>58.449050192550402</v>
      </c>
      <c r="N4295">
        <v>2.08858305873231</v>
      </c>
      <c r="O4295">
        <v>25.890279114533101</v>
      </c>
      <c r="P4295">
        <v>98.093422306958999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535</v>
      </c>
      <c r="E4296">
        <v>12.0274</v>
      </c>
      <c r="F4296">
        <v>6.92</v>
      </c>
      <c r="G4296">
        <v>76.626079283063305</v>
      </c>
      <c r="H4296">
        <v>2.8392089604440698</v>
      </c>
      <c r="I4296">
        <v>23.677995524537401</v>
      </c>
      <c r="J4296">
        <v>5.9103133337280003</v>
      </c>
      <c r="K4296">
        <v>6.3553772919056</v>
      </c>
      <c r="L4296">
        <v>6.0899263693733499</v>
      </c>
      <c r="M4296">
        <v>58.436168164839899</v>
      </c>
      <c r="N4296">
        <v>2.8663242145502301</v>
      </c>
      <c r="O4296">
        <v>66.907514450866998</v>
      </c>
      <c r="P4296">
        <v>123.225806451612</v>
      </c>
      <c r="Q4296">
        <v>0.139314972751754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E4297">
        <v>12.017794800000001</v>
      </c>
      <c r="F4297">
        <v>27.26</v>
      </c>
      <c r="G4297">
        <v>-15.438021097337399</v>
      </c>
      <c r="H4297">
        <v>-14.818776834493001</v>
      </c>
      <c r="I4297">
        <v>-43.3096747692706</v>
      </c>
      <c r="J4297">
        <v>-7.4420699513000903</v>
      </c>
      <c r="K4297">
        <v>30.481935745373999</v>
      </c>
      <c r="L4297">
        <v>31.768965883791001</v>
      </c>
      <c r="M4297">
        <v>27.0021219445869</v>
      </c>
      <c r="N4297">
        <v>0.80521918656665004</v>
      </c>
      <c r="O4297">
        <v>87.710931768158403</v>
      </c>
      <c r="P4297">
        <v>29.501187648456</v>
      </c>
      <c r="Q4297">
        <v>7.2033810524775005E-2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184</v>
      </c>
      <c r="E4298">
        <v>11.962935</v>
      </c>
      <c r="F4298">
        <v>25.37</v>
      </c>
      <c r="G4298">
        <v>85.527530802508593</v>
      </c>
      <c r="H4298">
        <v>1.9116800541447101</v>
      </c>
      <c r="I4298">
        <v>37.410218429400103</v>
      </c>
      <c r="J4298">
        <v>-9.6816280173931499</v>
      </c>
      <c r="K4298">
        <v>25.142334861735701</v>
      </c>
      <c r="L4298">
        <v>20.2960654688017</v>
      </c>
      <c r="M4298">
        <v>53.533682926429201</v>
      </c>
      <c r="N4298">
        <v>0.21490315580706201</v>
      </c>
      <c r="O4298">
        <v>37.918801734331801</v>
      </c>
      <c r="P4298">
        <v>140.47393364928899</v>
      </c>
      <c r="Q4298">
        <v>7.7232182582778003E-2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D4299" t="s">
        <v>62</v>
      </c>
      <c r="E4299">
        <v>11.9316455</v>
      </c>
      <c r="F4299">
        <v>24.67</v>
      </c>
      <c r="G4299">
        <v>111.498436458052</v>
      </c>
      <c r="H4299">
        <v>-7.06791178258998</v>
      </c>
      <c r="I4299">
        <v>-24.3605680782284</v>
      </c>
      <c r="J4299">
        <v>-2.4866332311574801</v>
      </c>
      <c r="K4299">
        <v>24.4262125753901</v>
      </c>
      <c r="L4299">
        <v>21.249755224405099</v>
      </c>
      <c r="M4299">
        <v>97.755691246373402</v>
      </c>
      <c r="N4299">
        <v>1.75757575757575</v>
      </c>
      <c r="O4299">
        <v>15.4843940008106</v>
      </c>
      <c r="P4299">
        <v>228.933333333333</v>
      </c>
    </row>
    <row r="4300" spans="1:17" hidden="1" x14ac:dyDescent="0.3">
      <c r="A4300" t="s">
        <v>8758</v>
      </c>
      <c r="B4300" t="s">
        <v>4128</v>
      </c>
      <c r="C4300" t="str">
        <f>IFERROR(VLOOKUP(Table1[[#This Row],[Ticker]],[1]!Table1[[Symbol]:[Industry]],2,FALSE),"-")</f>
        <v>-</v>
      </c>
      <c r="D4300" t="s">
        <v>49</v>
      </c>
      <c r="E4300">
        <v>11.93</v>
      </c>
      <c r="F4300">
        <v>119.3</v>
      </c>
      <c r="M4300">
        <v>100</v>
      </c>
      <c r="N4300">
        <v>1</v>
      </c>
      <c r="Q4300">
        <v>5.4726977498741003E-2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535</v>
      </c>
      <c r="E4301">
        <v>11.897264085512999</v>
      </c>
      <c r="F4301">
        <v>41.6</v>
      </c>
      <c r="G4301">
        <v>-15.485227069729</v>
      </c>
      <c r="H4301">
        <v>-2.07043576037896</v>
      </c>
      <c r="I4301">
        <v>-5.9548786478040201</v>
      </c>
      <c r="J4301">
        <v>-2.4866332311574801</v>
      </c>
      <c r="K4301">
        <v>40.320695774271599</v>
      </c>
      <c r="L4301">
        <v>39.329395694350602</v>
      </c>
      <c r="M4301">
        <v>100</v>
      </c>
      <c r="N4301">
        <v>5.3636363636363598</v>
      </c>
      <c r="O4301">
        <v>0</v>
      </c>
      <c r="P4301">
        <v>10.227874933757199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D4302" t="s">
        <v>1453</v>
      </c>
      <c r="E4302">
        <v>11.82789</v>
      </c>
      <c r="F4302">
        <v>38.39</v>
      </c>
      <c r="G4302">
        <v>117.415460377767</v>
      </c>
      <c r="H4302">
        <v>72.157111560080395</v>
      </c>
      <c r="I4302">
        <v>23.938720523238601</v>
      </c>
      <c r="J4302">
        <v>-2.4866332311574801</v>
      </c>
      <c r="K4302">
        <v>25.249281437038299</v>
      </c>
      <c r="L4302">
        <v>23.333219785300098</v>
      </c>
      <c r="M4302">
        <v>2.2799214161594E-2</v>
      </c>
      <c r="N4302">
        <v>1.46073298429319</v>
      </c>
      <c r="O4302">
        <v>0</v>
      </c>
      <c r="P4302">
        <v>156.10406937958601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D4303" t="s">
        <v>278</v>
      </c>
      <c r="E4303">
        <v>11.781269099999999</v>
      </c>
      <c r="F4303">
        <v>22.2</v>
      </c>
      <c r="G4303">
        <v>-26.517391547722301</v>
      </c>
      <c r="H4303">
        <v>-15.111390043459499</v>
      </c>
      <c r="I4303">
        <v>-7.6484924084980497</v>
      </c>
      <c r="J4303">
        <v>-10.5700752129045</v>
      </c>
      <c r="K4303">
        <v>23.422293311020098</v>
      </c>
      <c r="L4303">
        <v>24.014131780190599</v>
      </c>
      <c r="M4303">
        <v>26.404296732627898</v>
      </c>
      <c r="N4303">
        <v>1.0371285003729001</v>
      </c>
      <c r="O4303">
        <v>98.198198198198199</v>
      </c>
      <c r="P4303">
        <v>38.749999999999901</v>
      </c>
      <c r="Q4303">
        <v>8.4052231762228993E-2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62</v>
      </c>
      <c r="E4304">
        <v>11.7508225</v>
      </c>
      <c r="F4304">
        <v>12.33</v>
      </c>
      <c r="G4304">
        <v>-14.5318576391942</v>
      </c>
      <c r="H4304">
        <v>-11.149544435651199</v>
      </c>
      <c r="I4304">
        <v>-21.409871009884299</v>
      </c>
      <c r="J4304">
        <v>-2.9103620447168099</v>
      </c>
      <c r="K4304">
        <v>12.456030012067099</v>
      </c>
      <c r="L4304">
        <v>13.88107015239</v>
      </c>
      <c r="M4304">
        <v>53.529268680941797</v>
      </c>
      <c r="N4304">
        <v>1.23016900938411</v>
      </c>
      <c r="O4304">
        <v>123.11435523114299</v>
      </c>
      <c r="P4304">
        <v>22.686567164178999</v>
      </c>
      <c r="Q4304">
        <v>7.5248872856781002E-2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613</v>
      </c>
      <c r="E4305">
        <v>11.7486538</v>
      </c>
      <c r="F4305">
        <v>28.11</v>
      </c>
      <c r="G4305">
        <v>80.220963930579501</v>
      </c>
      <c r="H4305">
        <v>26.83208821741</v>
      </c>
      <c r="I4305">
        <v>12.6080848904245</v>
      </c>
      <c r="J4305">
        <v>13.193712341196701</v>
      </c>
      <c r="K4305">
        <v>22.3059703354566</v>
      </c>
      <c r="L4305">
        <v>20.3743395467794</v>
      </c>
      <c r="M4305">
        <v>98.412969906572101</v>
      </c>
      <c r="N4305">
        <v>3.1143695014662698</v>
      </c>
      <c r="O4305">
        <v>0</v>
      </c>
      <c r="P4305">
        <v>116.230769230769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230</v>
      </c>
      <c r="E4306">
        <v>11.711</v>
      </c>
      <c r="F4306">
        <v>15.83</v>
      </c>
      <c r="G4306">
        <v>-24.1084806941153</v>
      </c>
      <c r="H4306">
        <v>-5.0996578143360196</v>
      </c>
      <c r="I4306">
        <v>10.072110161789199</v>
      </c>
      <c r="J4306">
        <v>-9.3851839557951706</v>
      </c>
      <c r="K4306">
        <v>16.582014198571699</v>
      </c>
      <c r="L4306">
        <v>15.9156416910893</v>
      </c>
      <c r="M4306">
        <v>51.1454499614455</v>
      </c>
      <c r="N4306">
        <v>1.51368315839429</v>
      </c>
      <c r="O4306">
        <v>43.272267845862203</v>
      </c>
      <c r="P4306">
        <v>29.119086460032602</v>
      </c>
      <c r="Q4306">
        <v>4.8801238506922001E-2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169</v>
      </c>
      <c r="E4307">
        <v>11.6493</v>
      </c>
      <c r="F4307">
        <v>68.900000000000006</v>
      </c>
      <c r="G4307">
        <v>-86.863369835456993</v>
      </c>
      <c r="H4307">
        <v>-12.623467338145501</v>
      </c>
      <c r="I4307">
        <v>-50.987167550780903</v>
      </c>
      <c r="J4307">
        <v>-8.0421887867130408</v>
      </c>
      <c r="K4307">
        <v>71.348404871747704</v>
      </c>
      <c r="L4307">
        <v>89.569330913655406</v>
      </c>
      <c r="M4307">
        <v>30.261588163968302</v>
      </c>
      <c r="N4307">
        <v>0.82322369357824199</v>
      </c>
      <c r="O4307">
        <v>189.25979680696599</v>
      </c>
      <c r="P4307">
        <v>20.433490648488</v>
      </c>
      <c r="Q4307">
        <v>7.9923266033246995E-2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302</v>
      </c>
      <c r="E4308">
        <v>11.644168000000001</v>
      </c>
      <c r="F4308">
        <v>2.4300000000000002</v>
      </c>
      <c r="G4308">
        <v>16.392161154408299</v>
      </c>
      <c r="H4308">
        <v>5.3744845307740698</v>
      </c>
      <c r="I4308">
        <v>6.4389496778110598</v>
      </c>
      <c r="J4308">
        <v>-2.4866332311574801</v>
      </c>
      <c r="K4308">
        <v>2.2681206091025201</v>
      </c>
      <c r="L4308">
        <v>2.09191093497062</v>
      </c>
      <c r="M4308">
        <v>63.777162420574399</v>
      </c>
      <c r="N4308">
        <v>0.692011945053154</v>
      </c>
      <c r="O4308">
        <v>15.226337448559599</v>
      </c>
      <c r="P4308">
        <v>72.340425531914903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1626</v>
      </c>
      <c r="E4309">
        <v>11.631551999999999</v>
      </c>
      <c r="F4309">
        <v>23.2</v>
      </c>
      <c r="G4309">
        <v>11.160054338696501</v>
      </c>
      <c r="H4309">
        <v>-17.802809820296702</v>
      </c>
      <c r="I4309">
        <v>-30.536410129287098</v>
      </c>
      <c r="J4309">
        <v>-16.560707305231499</v>
      </c>
      <c r="K4309">
        <v>25.6818192024346</v>
      </c>
      <c r="L4309">
        <v>23.959810813756501</v>
      </c>
      <c r="M4309">
        <v>24.412019300944699</v>
      </c>
      <c r="N4309">
        <v>0.13079913667648499</v>
      </c>
      <c r="O4309">
        <v>43.491379310344797</v>
      </c>
      <c r="P4309">
        <v>46.742567994939897</v>
      </c>
      <c r="Q4309">
        <v>0.12966286841844399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E4310">
        <v>11.618880000000001</v>
      </c>
      <c r="F4310">
        <v>24.7</v>
      </c>
      <c r="G4310">
        <v>-25.306597938445702</v>
      </c>
      <c r="H4310">
        <v>1.02836830493736</v>
      </c>
      <c r="I4310">
        <v>-17.036004860129101</v>
      </c>
      <c r="J4310">
        <v>-8.3913951359193906</v>
      </c>
      <c r="K4310">
        <v>25.105781680093301</v>
      </c>
      <c r="L4310">
        <v>27.470333088537998</v>
      </c>
      <c r="M4310">
        <v>51.163912090617401</v>
      </c>
      <c r="N4310">
        <v>1.6020202020201999</v>
      </c>
      <c r="O4310">
        <v>117.53036437246899</v>
      </c>
      <c r="P4310">
        <v>50.060753341433703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613</v>
      </c>
      <c r="E4311">
        <v>11.607082045999899</v>
      </c>
      <c r="F4311">
        <v>12.2</v>
      </c>
      <c r="G4311">
        <v>61.4034624136915</v>
      </c>
      <c r="H4311">
        <v>22.619588217409898</v>
      </c>
      <c r="I4311">
        <v>-5.9609605219943802</v>
      </c>
      <c r="J4311">
        <v>8.0747368925342204</v>
      </c>
      <c r="K4311">
        <v>9.3129494023768906</v>
      </c>
      <c r="L4311">
        <v>8.7398752550033301</v>
      </c>
      <c r="M4311">
        <v>89.687449536360702</v>
      </c>
      <c r="N4311">
        <v>3.0689731755585901</v>
      </c>
      <c r="O4311">
        <v>25.4098360655737</v>
      </c>
      <c r="P4311">
        <v>128.46441947565501</v>
      </c>
      <c r="Q4311">
        <v>8.7845151029524005E-2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46</v>
      </c>
      <c r="E4312">
        <v>11.562399920000001</v>
      </c>
      <c r="F4312">
        <v>0.87</v>
      </c>
      <c r="G4312">
        <v>-16.963102003486298</v>
      </c>
      <c r="H4312">
        <v>24.3606596459814</v>
      </c>
      <c r="I4312">
        <v>5.0476453299849604</v>
      </c>
      <c r="J4312">
        <v>-2.4866332311574801</v>
      </c>
      <c r="K4312">
        <v>0.79821995079030506</v>
      </c>
      <c r="L4312">
        <v>1.1209134559474301</v>
      </c>
      <c r="M4312">
        <v>63.999939704746801</v>
      </c>
      <c r="N4312">
        <v>0.45137240325893202</v>
      </c>
      <c r="O4312">
        <v>11.4942528735632</v>
      </c>
      <c r="P4312">
        <v>58.181818181818102</v>
      </c>
      <c r="Q4312">
        <v>-2.5448039088159999E-3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705</v>
      </c>
      <c r="E4313">
        <v>11.560360832000001</v>
      </c>
      <c r="F4313">
        <v>54.29</v>
      </c>
      <c r="G4313">
        <v>52.068322348335101</v>
      </c>
      <c r="H4313">
        <v>-5.3369616414799097</v>
      </c>
      <c r="I4313">
        <v>21.818493948229001</v>
      </c>
      <c r="J4313">
        <v>-2.3570036015278499</v>
      </c>
      <c r="K4313">
        <v>51.067102317865903</v>
      </c>
      <c r="L4313">
        <v>44.027641895697599</v>
      </c>
      <c r="M4313">
        <v>44.735305969102399</v>
      </c>
      <c r="N4313">
        <v>0.98487385217231505</v>
      </c>
      <c r="O4313">
        <v>1.0130779149014599</v>
      </c>
      <c r="P4313">
        <v>81.087391594396195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286</v>
      </c>
      <c r="E4314">
        <v>11.55</v>
      </c>
      <c r="F4314">
        <v>38.5</v>
      </c>
      <c r="G4314">
        <v>-36.178218282556102</v>
      </c>
      <c r="H4314">
        <v>-4.4012451159233104</v>
      </c>
      <c r="I4314">
        <v>-4.7454581182908999</v>
      </c>
      <c r="J4314">
        <v>-1.5692020384969301</v>
      </c>
      <c r="K4314">
        <v>39.054629632576102</v>
      </c>
      <c r="L4314">
        <v>38.354507156927198</v>
      </c>
      <c r="M4314">
        <v>36.768014404604301</v>
      </c>
      <c r="N4314">
        <v>1.5</v>
      </c>
      <c r="O4314">
        <v>17.194805194805099</v>
      </c>
      <c r="P4314">
        <v>28.247834776815399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129</v>
      </c>
      <c r="E4315">
        <v>11.54429955</v>
      </c>
      <c r="F4315">
        <v>9.69</v>
      </c>
      <c r="G4315">
        <v>-82.531283821668197</v>
      </c>
      <c r="H4315">
        <v>-14.6942225547539</v>
      </c>
      <c r="I4315">
        <v>-15.952354670015</v>
      </c>
      <c r="J4315">
        <v>-5.3924448544039896</v>
      </c>
      <c r="K4315">
        <v>9.9796462238150792</v>
      </c>
      <c r="L4315">
        <v>11.361363538074199</v>
      </c>
      <c r="M4315">
        <v>42.002196555666103</v>
      </c>
      <c r="N4315">
        <v>2.7364499167759702</v>
      </c>
      <c r="O4315">
        <v>139.93808049535599</v>
      </c>
      <c r="P4315">
        <v>14.403778040141599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745</v>
      </c>
      <c r="E4316">
        <v>11.52</v>
      </c>
      <c r="F4316">
        <v>32</v>
      </c>
      <c r="G4316">
        <v>-22.487295551873402</v>
      </c>
      <c r="H4316">
        <v>-8.4546606269659499</v>
      </c>
      <c r="I4316">
        <v>-4.28568800334837</v>
      </c>
      <c r="J4316">
        <v>-2.4866332311574801</v>
      </c>
      <c r="K4316">
        <v>30.252173754724598</v>
      </c>
      <c r="L4316">
        <v>29.159428368164601</v>
      </c>
      <c r="M4316">
        <v>62.812146878570402</v>
      </c>
      <c r="N4316">
        <v>6.4270889898907196E-2</v>
      </c>
      <c r="O4316">
        <v>6.4062499999999902</v>
      </c>
      <c r="P4316">
        <v>30.665577786851699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D4317" t="s">
        <v>535</v>
      </c>
      <c r="E4317">
        <v>11.5185</v>
      </c>
      <c r="F4317">
        <v>10.97</v>
      </c>
      <c r="G4317">
        <v>0.23408513773060899</v>
      </c>
      <c r="H4317">
        <v>-1.9912834300995399</v>
      </c>
      <c r="I4317">
        <v>14.133164144124001</v>
      </c>
      <c r="J4317">
        <v>12.623545152892801</v>
      </c>
      <c r="K4317">
        <v>10.333574533997099</v>
      </c>
      <c r="L4317">
        <v>9.8973746344585702</v>
      </c>
      <c r="M4317">
        <v>67.7463183030994</v>
      </c>
      <c r="N4317">
        <v>1.0493959640952899</v>
      </c>
      <c r="O4317">
        <v>4.3755697356426504</v>
      </c>
      <c r="P4317">
        <v>37.125</v>
      </c>
      <c r="Q4317">
        <v>6.0177235048660002E-2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542</v>
      </c>
      <c r="E4318">
        <v>11.4893471</v>
      </c>
      <c r="F4318">
        <v>23.5</v>
      </c>
      <c r="G4318">
        <v>-29.401626593650299</v>
      </c>
      <c r="H4318">
        <v>11.6292538066691</v>
      </c>
      <c r="I4318">
        <v>-9.2647735363066808</v>
      </c>
      <c r="J4318">
        <v>8.5366225827959994</v>
      </c>
      <c r="K4318">
        <v>20.376291772842301</v>
      </c>
      <c r="L4318">
        <v>21.552818287673201</v>
      </c>
      <c r="M4318">
        <v>73.855299930001195</v>
      </c>
      <c r="N4318">
        <v>2.3014690854078999</v>
      </c>
      <c r="O4318">
        <v>29.659574468085001</v>
      </c>
      <c r="P4318">
        <v>42.857142857142797</v>
      </c>
      <c r="Q4318">
        <v>1.8293565206646999E-2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D4319" t="s">
        <v>613</v>
      </c>
      <c r="E4319">
        <v>11.484</v>
      </c>
      <c r="F4319">
        <v>191.4</v>
      </c>
      <c r="G4319">
        <v>-20.721330198768801</v>
      </c>
      <c r="I4319">
        <v>-5.9605828652975399</v>
      </c>
      <c r="M4319">
        <v>100</v>
      </c>
      <c r="N4319">
        <v>1</v>
      </c>
      <c r="O4319">
        <v>0</v>
      </c>
      <c r="P4319">
        <v>4.9917718047174997</v>
      </c>
      <c r="Q4319">
        <v>3.0346719918976001E-2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E4320">
        <v>11.475998784</v>
      </c>
      <c r="F4320">
        <v>6.82</v>
      </c>
      <c r="G4320">
        <v>-16.767415102527899</v>
      </c>
      <c r="H4320">
        <v>-4.94669966137785</v>
      </c>
      <c r="I4320">
        <v>-32.199467833987299</v>
      </c>
      <c r="J4320">
        <v>-8.3525550188669797</v>
      </c>
      <c r="K4320">
        <v>7.06036753693677</v>
      </c>
      <c r="L4320">
        <v>7.7525854612353102</v>
      </c>
      <c r="M4320">
        <v>48.549806650257501</v>
      </c>
      <c r="N4320">
        <v>1.3726706551462899</v>
      </c>
      <c r="O4320">
        <v>93.988269794721404</v>
      </c>
      <c r="P4320">
        <v>37.7777777777777</v>
      </c>
      <c r="Q4320">
        <v>2.9037884231274E-2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D4321" t="s">
        <v>535</v>
      </c>
      <c r="E4321">
        <v>11.41610775</v>
      </c>
      <c r="F4321">
        <v>34.409999999999997</v>
      </c>
      <c r="G4321">
        <v>-32.713102003486298</v>
      </c>
      <c r="H4321">
        <v>-16.678495906404201</v>
      </c>
      <c r="I4321">
        <v>11.9844084596741</v>
      </c>
      <c r="J4321">
        <v>-7.4722013235216904</v>
      </c>
      <c r="K4321">
        <v>39.545686926658398</v>
      </c>
      <c r="L4321">
        <v>36.161926238624403</v>
      </c>
      <c r="M4321">
        <v>26.726514121485099</v>
      </c>
      <c r="N4321">
        <v>2.7630853994490301</v>
      </c>
      <c r="O4321">
        <v>37.0241208950886</v>
      </c>
      <c r="P4321">
        <v>79.0322580645161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D4322" t="s">
        <v>230</v>
      </c>
      <c r="E4322">
        <v>11.349881099999999</v>
      </c>
      <c r="F4322">
        <v>38.799999999999997</v>
      </c>
      <c r="G4322">
        <v>17.990601700217301</v>
      </c>
      <c r="H4322">
        <v>-5.7264483679558396</v>
      </c>
      <c r="I4322">
        <v>-3.4731302932837398</v>
      </c>
      <c r="J4322">
        <v>-1.3917427202085899</v>
      </c>
      <c r="K4322">
        <v>44.327417127489902</v>
      </c>
      <c r="L4322">
        <v>39.872107284042798</v>
      </c>
      <c r="M4322">
        <v>44.168689931196099</v>
      </c>
      <c r="N4322">
        <v>1.14543315604221</v>
      </c>
      <c r="O4322">
        <v>37.345360824742201</v>
      </c>
      <c r="P4322">
        <v>87.893462469733606</v>
      </c>
      <c r="Q4322">
        <v>0.118256603182516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67</v>
      </c>
      <c r="E4323">
        <v>11.3262</v>
      </c>
      <c r="F4323">
        <v>25.96</v>
      </c>
      <c r="G4323">
        <v>53.568665952314703</v>
      </c>
      <c r="H4323">
        <v>-3.06791178258998</v>
      </c>
      <c r="I4323">
        <v>44.125303633449697</v>
      </c>
      <c r="J4323">
        <v>-2.5250799824070098</v>
      </c>
      <c r="K4323">
        <v>26.138816707054598</v>
      </c>
      <c r="L4323">
        <v>22.504524338657799</v>
      </c>
      <c r="M4323">
        <v>41.777937246660002</v>
      </c>
      <c r="N4323">
        <v>1.8478439251712</v>
      </c>
      <c r="O4323">
        <v>18.836671802773498</v>
      </c>
      <c r="P4323">
        <v>95.776772247360498</v>
      </c>
      <c r="Q4323">
        <v>2.2567664892768999E-2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D4324" t="s">
        <v>705</v>
      </c>
      <c r="E4324">
        <v>11.309675944999899</v>
      </c>
      <c r="F4324">
        <v>19.670000000000002</v>
      </c>
      <c r="G4324">
        <v>8.2787236095926602</v>
      </c>
      <c r="H4324">
        <v>5.5524867763466497E-2</v>
      </c>
      <c r="I4324">
        <v>5.2160002671207899E-2</v>
      </c>
      <c r="J4324">
        <v>-0.67784770144173701</v>
      </c>
      <c r="K4324">
        <v>18.906976161516301</v>
      </c>
      <c r="L4324">
        <v>17.591238691966598</v>
      </c>
      <c r="M4324">
        <v>51.507867780463002</v>
      </c>
      <c r="N4324">
        <v>0.56800675090987196</v>
      </c>
      <c r="O4324">
        <v>6.7615658362989199</v>
      </c>
      <c r="P4324">
        <v>37.841625788367203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49</v>
      </c>
      <c r="E4325">
        <v>11.302759999999999</v>
      </c>
      <c r="F4325">
        <v>37</v>
      </c>
      <c r="G4325">
        <v>29.098613477685099</v>
      </c>
      <c r="H4325">
        <v>-5.1395371269425798</v>
      </c>
      <c r="I4325">
        <v>39.331967019668099</v>
      </c>
      <c r="J4325">
        <v>4.7286666819111902</v>
      </c>
      <c r="K4325">
        <v>34.3408326548169</v>
      </c>
      <c r="L4325">
        <v>30.164660411161599</v>
      </c>
      <c r="M4325">
        <v>57.850362630732903</v>
      </c>
      <c r="N4325">
        <v>1.03148643324581</v>
      </c>
      <c r="O4325">
        <v>9.2702702702702702</v>
      </c>
      <c r="P4325">
        <v>82.266009852216698</v>
      </c>
      <c r="Q4325">
        <v>0.10752418249385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E4326">
        <v>11.299838400000001</v>
      </c>
      <c r="F4326">
        <v>29</v>
      </c>
      <c r="G4326">
        <v>-50.855074125324201</v>
      </c>
      <c r="H4326">
        <v>-7.06791178258998</v>
      </c>
      <c r="I4326">
        <v>-14.2856880033483</v>
      </c>
      <c r="J4326">
        <v>-2.4866332311574801</v>
      </c>
      <c r="K4326">
        <v>29.068808174189101</v>
      </c>
      <c r="L4326">
        <v>31.968380884139101</v>
      </c>
      <c r="M4326" s="1">
        <v>1.0147999999999999E-10</v>
      </c>
      <c r="O4326">
        <v>33.586206896551701</v>
      </c>
      <c r="P4326">
        <v>0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E4327">
        <v>11.2800195</v>
      </c>
      <c r="F4327">
        <v>29.63</v>
      </c>
      <c r="G4327">
        <v>-25.272424037384599</v>
      </c>
      <c r="H4327">
        <v>-7.06791178258998</v>
      </c>
      <c r="I4327">
        <v>-19.6707773440754</v>
      </c>
      <c r="J4327">
        <v>-3.8379845825088399</v>
      </c>
      <c r="K4327">
        <v>30.3643858290385</v>
      </c>
      <c r="L4327">
        <v>30.996915865540199</v>
      </c>
      <c r="M4327">
        <v>50.800750655897602</v>
      </c>
      <c r="N4327">
        <v>0.33905100830367702</v>
      </c>
      <c r="O4327">
        <v>27.910901113735999</v>
      </c>
      <c r="P4327">
        <v>22.5392886683209</v>
      </c>
      <c r="Q4327">
        <v>-4.9751083054209E-2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705</v>
      </c>
      <c r="E4328">
        <v>11.262924035999999</v>
      </c>
      <c r="F4328">
        <v>263.22000000000003</v>
      </c>
      <c r="G4328">
        <v>5.98555826446003</v>
      </c>
      <c r="H4328">
        <v>-4.3805167589580902</v>
      </c>
      <c r="I4328">
        <v>4.02100079429876</v>
      </c>
      <c r="J4328">
        <v>-0.65049145312145895</v>
      </c>
      <c r="K4328">
        <v>250.75864011121701</v>
      </c>
      <c r="L4328">
        <v>231.725798020383</v>
      </c>
      <c r="M4328">
        <v>55.874429077666797</v>
      </c>
      <c r="N4328">
        <v>0.85578465774725898</v>
      </c>
      <c r="O4328">
        <v>8.2136615758680698</v>
      </c>
      <c r="P4328">
        <v>34.2959183673469</v>
      </c>
      <c r="Q4328">
        <v>3.1845093282099998E-4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378</v>
      </c>
      <c r="E4329">
        <v>11.242181417999999</v>
      </c>
      <c r="F4329">
        <v>20.329999999999998</v>
      </c>
      <c r="G4329">
        <v>196.985310694926</v>
      </c>
      <c r="H4329">
        <v>61.513463326200203</v>
      </c>
      <c r="I4329">
        <v>106.480800410198</v>
      </c>
      <c r="J4329">
        <v>18.803285366212499</v>
      </c>
      <c r="K4329">
        <v>12.862802767524499</v>
      </c>
      <c r="L4329">
        <v>10.1860747393377</v>
      </c>
      <c r="M4329">
        <v>94.577735088567096</v>
      </c>
      <c r="N4329">
        <v>3.5196602329860598</v>
      </c>
      <c r="O4329">
        <v>0</v>
      </c>
      <c r="P4329">
        <v>274.4014732965</v>
      </c>
      <c r="Q4329">
        <v>0.124119779496246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391</v>
      </c>
      <c r="E4330">
        <v>11.226522959999899</v>
      </c>
      <c r="F4330">
        <v>9.76</v>
      </c>
      <c r="G4330">
        <v>-30.493589808364401</v>
      </c>
      <c r="H4330">
        <v>-7.06791178258998</v>
      </c>
      <c r="I4330">
        <v>-6.0061181108752599</v>
      </c>
      <c r="J4330">
        <v>-2.4866332311574801</v>
      </c>
      <c r="K4330">
        <v>9.7224895496379098</v>
      </c>
      <c r="L4330">
        <v>10.2339533057152</v>
      </c>
      <c r="M4330">
        <v>99.999990417572306</v>
      </c>
      <c r="O4330">
        <v>5.0204918032786798</v>
      </c>
      <c r="P4330">
        <v>6.0869565217391397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E4331">
        <v>11.199529871999999</v>
      </c>
      <c r="F4331">
        <v>4.5</v>
      </c>
      <c r="G4331">
        <v>-75.601743428876105</v>
      </c>
      <c r="H4331">
        <v>-12.099358323470399</v>
      </c>
      <c r="I4331">
        <v>-56.735487200135502</v>
      </c>
      <c r="J4331">
        <v>-1.8199665644908101</v>
      </c>
      <c r="K4331">
        <v>5.26875212904734</v>
      </c>
      <c r="L4331">
        <v>7.5449584136838297</v>
      </c>
      <c r="M4331">
        <v>47.045277936740597</v>
      </c>
      <c r="N4331">
        <v>1.1340513866111099</v>
      </c>
      <c r="O4331">
        <v>155.333333333333</v>
      </c>
      <c r="P4331">
        <v>13.350125944584301</v>
      </c>
      <c r="Q4331">
        <v>-0.22124298186479599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E4332">
        <v>11.195467600000001</v>
      </c>
      <c r="F4332">
        <v>22.8</v>
      </c>
      <c r="G4332">
        <v>-5.7131020034863704</v>
      </c>
      <c r="H4332">
        <v>-7.1113711480832498</v>
      </c>
      <c r="I4332">
        <v>0.26715752510691498</v>
      </c>
      <c r="J4332">
        <v>-10.4866332311574</v>
      </c>
      <c r="K4332">
        <v>23.499273305708201</v>
      </c>
      <c r="L4332">
        <v>23.088712814988799</v>
      </c>
      <c r="M4332">
        <v>39.824039431355899</v>
      </c>
      <c r="N4332">
        <v>1.72801022405969</v>
      </c>
      <c r="O4332">
        <v>31.140350877192901</v>
      </c>
      <c r="P4332">
        <v>39.3643031784841</v>
      </c>
      <c r="Q4332">
        <v>0.122629153427572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E4333">
        <v>11.176</v>
      </c>
      <c r="F4333">
        <v>13.33</v>
      </c>
      <c r="G4333">
        <v>109.383899760182</v>
      </c>
      <c r="H4333">
        <v>20.186597235446001</v>
      </c>
      <c r="I4333">
        <v>43.508827253507498</v>
      </c>
      <c r="J4333">
        <v>7.66080822591102</v>
      </c>
      <c r="K4333">
        <v>8.2915490478049598</v>
      </c>
      <c r="L4333">
        <v>5.5856046295675403</v>
      </c>
      <c r="M4333">
        <v>100</v>
      </c>
      <c r="N4333">
        <v>0.28843212237093602</v>
      </c>
      <c r="O4333">
        <v>0</v>
      </c>
      <c r="P4333">
        <v>135.097001763668</v>
      </c>
      <c r="Q4333">
        <v>0.148983803523036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378</v>
      </c>
      <c r="E4334">
        <v>11.174310800000001</v>
      </c>
      <c r="F4334">
        <v>21.51</v>
      </c>
      <c r="G4334">
        <v>41.031084043025203</v>
      </c>
      <c r="H4334">
        <v>-16.803539143059901</v>
      </c>
      <c r="I4334">
        <v>18.470028001465099</v>
      </c>
      <c r="J4334">
        <v>-2.4866332311574801</v>
      </c>
      <c r="K4334">
        <v>19.233784428481901</v>
      </c>
      <c r="L4334">
        <v>16.604280525082199</v>
      </c>
      <c r="M4334">
        <v>93.782601484393297</v>
      </c>
      <c r="N4334">
        <v>0.148984357699353</v>
      </c>
      <c r="O4334">
        <v>28.870292887029201</v>
      </c>
      <c r="P4334">
        <v>134.56924754634599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62</v>
      </c>
      <c r="E4335">
        <v>11.1584</v>
      </c>
      <c r="F4335">
        <v>26.62</v>
      </c>
      <c r="G4335">
        <v>-12.436506258805499</v>
      </c>
      <c r="H4335">
        <v>-29.561799313152299</v>
      </c>
      <c r="I4335">
        <v>-43.285857466151199</v>
      </c>
      <c r="J4335">
        <v>-9.5928603373845895</v>
      </c>
      <c r="K4335">
        <v>29.835203770029999</v>
      </c>
      <c r="L4335">
        <v>29.4675814951656</v>
      </c>
      <c r="M4335">
        <v>8.9177451491223998</v>
      </c>
      <c r="N4335">
        <v>0.38064738682057597</v>
      </c>
      <c r="O4335">
        <v>55.785123966942102</v>
      </c>
      <c r="P4335">
        <v>32.437810945273597</v>
      </c>
      <c r="Q4335">
        <v>9.0093948692388001E-2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D4336" t="s">
        <v>218</v>
      </c>
      <c r="E4336">
        <v>11.1417675</v>
      </c>
      <c r="F4336">
        <v>15.75</v>
      </c>
      <c r="G4336">
        <v>121.928407430475</v>
      </c>
      <c r="H4336">
        <v>37.595009565724602</v>
      </c>
      <c r="I4336">
        <v>64.047645329984903</v>
      </c>
      <c r="J4336">
        <v>5.6309314994233297</v>
      </c>
      <c r="K4336">
        <v>11.358733129608799</v>
      </c>
      <c r="L4336">
        <v>9.2581550409045104</v>
      </c>
      <c r="M4336">
        <v>99.695427231803293</v>
      </c>
      <c r="N4336">
        <v>1.7464254751633099</v>
      </c>
      <c r="O4336">
        <v>0</v>
      </c>
      <c r="P4336">
        <v>173.91304347825999</v>
      </c>
      <c r="Q4336">
        <v>0.118913606171222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D4337" t="s">
        <v>1113</v>
      </c>
      <c r="E4337">
        <v>11.11240503</v>
      </c>
      <c r="F4337">
        <v>10.3</v>
      </c>
      <c r="G4337">
        <v>394.48891819853299</v>
      </c>
      <c r="H4337">
        <v>138.79674987154499</v>
      </c>
      <c r="I4337">
        <v>103.184859467199</v>
      </c>
      <c r="J4337">
        <v>18.774182590844902</v>
      </c>
      <c r="K4337">
        <v>5.4416623874805898</v>
      </c>
      <c r="M4337">
        <v>97.187214206088697</v>
      </c>
      <c r="N4337">
        <v>4.28322346857769</v>
      </c>
      <c r="O4337">
        <v>0</v>
      </c>
      <c r="P4337">
        <v>444.97354497354502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1489</v>
      </c>
      <c r="E4338">
        <v>11.109112128</v>
      </c>
      <c r="F4338">
        <v>12.13</v>
      </c>
      <c r="G4338">
        <v>-15.9393463473777</v>
      </c>
      <c r="H4338">
        <v>-8.3582343632351392</v>
      </c>
      <c r="I4338">
        <v>-24.1855449418319</v>
      </c>
      <c r="J4338">
        <v>-8.2603052865847406</v>
      </c>
      <c r="K4338">
        <v>12.317199050035301</v>
      </c>
      <c r="L4338">
        <v>11.8294924434422</v>
      </c>
      <c r="M4338">
        <v>48.892091195038802</v>
      </c>
      <c r="N4338">
        <v>1.0269161713639601</v>
      </c>
      <c r="O4338">
        <v>26.710634789777298</v>
      </c>
      <c r="P4338">
        <v>63.918918918918898</v>
      </c>
      <c r="Q4338">
        <v>6.2212876659376998E-2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E4339">
        <v>11.095377020000001</v>
      </c>
      <c r="F4339">
        <v>73.3</v>
      </c>
      <c r="G4339">
        <v>-11.2176318379131</v>
      </c>
      <c r="H4339">
        <v>1.91001115819933E-3</v>
      </c>
      <c r="I4339">
        <v>-1.5493695953881701</v>
      </c>
      <c r="J4339">
        <v>-2.6092657423987999</v>
      </c>
      <c r="K4339">
        <v>69.697008285744701</v>
      </c>
      <c r="L4339">
        <v>69.886382489435704</v>
      </c>
      <c r="M4339">
        <v>71.4485041552648</v>
      </c>
      <c r="N4339">
        <v>6.0013462899356197E-2</v>
      </c>
      <c r="O4339">
        <v>59.290586630286498</v>
      </c>
      <c r="P4339">
        <v>60.043668122270702</v>
      </c>
      <c r="Q4339">
        <v>9.7909599405025E-2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D4340" t="s">
        <v>866</v>
      </c>
      <c r="E4340">
        <v>11.048563</v>
      </c>
      <c r="F4340">
        <v>10.88</v>
      </c>
      <c r="G4340">
        <v>34.522538644525397</v>
      </c>
      <c r="H4340">
        <v>-9.6211032719516805</v>
      </c>
      <c r="I4340">
        <v>-20.736765946963601</v>
      </c>
      <c r="J4340">
        <v>-7.4658863431906903</v>
      </c>
      <c r="K4340">
        <v>11.443171765030799</v>
      </c>
      <c r="L4340">
        <v>10.951487070014</v>
      </c>
      <c r="M4340">
        <v>42.647346140082099</v>
      </c>
      <c r="N4340">
        <v>0.46129377195898802</v>
      </c>
      <c r="O4340">
        <v>43.3823529411764</v>
      </c>
      <c r="P4340">
        <v>60.235640648011703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381</v>
      </c>
      <c r="E4341">
        <v>11.008869142479501</v>
      </c>
      <c r="F4341">
        <v>3.13</v>
      </c>
      <c r="G4341">
        <v>132.96458394692601</v>
      </c>
      <c r="H4341">
        <v>-11.641082514297199</v>
      </c>
      <c r="I4341">
        <v>161.22155837346301</v>
      </c>
      <c r="J4341">
        <v>-7.0598039628647999</v>
      </c>
      <c r="K4341">
        <v>3.1746476142453499</v>
      </c>
      <c r="L4341">
        <v>2.3666376908209399</v>
      </c>
      <c r="M4341">
        <v>72.517567115718407</v>
      </c>
      <c r="N4341">
        <v>0.41354723707664798</v>
      </c>
      <c r="O4341">
        <v>9.5846645367412204</v>
      </c>
      <c r="P4341">
        <v>334.722222222222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705</v>
      </c>
      <c r="E4342">
        <v>10.982502</v>
      </c>
      <c r="F4342">
        <v>305.07</v>
      </c>
      <c r="G4342">
        <v>-15.9613992394228</v>
      </c>
      <c r="H4342">
        <v>-6.9397066543848496</v>
      </c>
      <c r="I4342">
        <v>9.9584296825670897</v>
      </c>
      <c r="J4342">
        <v>-1.4811044394086501</v>
      </c>
      <c r="K4342">
        <v>296.96556124233302</v>
      </c>
      <c r="L4342">
        <v>274.11122740934297</v>
      </c>
      <c r="M4342">
        <v>56.692276819569898</v>
      </c>
      <c r="N4342">
        <v>0.48091949503141701</v>
      </c>
      <c r="O4342">
        <v>10.817189497492301</v>
      </c>
      <c r="P4342">
        <v>48.814634146341398</v>
      </c>
      <c r="Q4342">
        <v>-0.11226619776288201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275</v>
      </c>
      <c r="E4343">
        <v>10.982117499999999</v>
      </c>
      <c r="F4343">
        <v>25.75</v>
      </c>
      <c r="G4343">
        <v>-14.0962836246393</v>
      </c>
      <c r="H4343">
        <v>-6.0479039363757696</v>
      </c>
      <c r="I4343">
        <v>-15.227447606818</v>
      </c>
      <c r="J4343">
        <v>-9.7940486379249503</v>
      </c>
      <c r="K4343">
        <v>26.620008710372801</v>
      </c>
      <c r="L4343">
        <v>26.432563456229399</v>
      </c>
      <c r="M4343">
        <v>40.884679795556899</v>
      </c>
      <c r="N4343">
        <v>1.5697524757324299</v>
      </c>
      <c r="O4343">
        <v>24.271844660194098</v>
      </c>
      <c r="P4343">
        <v>22.619047619047599</v>
      </c>
      <c r="Q4343">
        <v>-6.1736124895379997E-3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E4344">
        <v>10.9055584</v>
      </c>
      <c r="F4344">
        <v>39.49</v>
      </c>
      <c r="G4344">
        <v>-58.139522263582101</v>
      </c>
      <c r="H4344">
        <v>-5.8115015261797103</v>
      </c>
      <c r="I4344">
        <v>-14.6352814992833</v>
      </c>
      <c r="J4344">
        <v>1.59876476567963</v>
      </c>
      <c r="K4344">
        <v>40.589116210577103</v>
      </c>
      <c r="L4344">
        <v>43.117892828592701</v>
      </c>
      <c r="M4344">
        <v>57.821008769900502</v>
      </c>
      <c r="N4344">
        <v>0.67064083457526003</v>
      </c>
      <c r="O4344">
        <v>51.937199290959697</v>
      </c>
      <c r="P4344">
        <v>8.1621473568885392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286</v>
      </c>
      <c r="E4345">
        <v>10.8996508</v>
      </c>
      <c r="F4345">
        <v>7.61</v>
      </c>
      <c r="G4345">
        <v>15.212823922439499</v>
      </c>
      <c r="H4345">
        <v>-2.1023945412106602</v>
      </c>
      <c r="I4345">
        <v>32.632550990362297</v>
      </c>
      <c r="J4345">
        <v>-2.4866332311574801</v>
      </c>
      <c r="K4345">
        <v>6.4598085624315704</v>
      </c>
      <c r="L4345">
        <v>5.28902486004446</v>
      </c>
      <c r="M4345">
        <v>99.999729810593706</v>
      </c>
      <c r="N4345">
        <v>0.75168953936730298</v>
      </c>
      <c r="O4345">
        <v>0</v>
      </c>
      <c r="P4345">
        <v>102.933333333333</v>
      </c>
      <c r="Q4345">
        <v>0.15648016940052401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705</v>
      </c>
      <c r="E4346">
        <v>10.8938445</v>
      </c>
      <c r="F4346">
        <v>66.19</v>
      </c>
      <c r="G4346">
        <v>-2.2286774558273401</v>
      </c>
      <c r="H4346">
        <v>-3.0981575292818402</v>
      </c>
      <c r="I4346">
        <v>4.2408231928460696</v>
      </c>
      <c r="J4346">
        <v>-2.3196883229771799</v>
      </c>
      <c r="K4346">
        <v>63.629729416414101</v>
      </c>
      <c r="L4346">
        <v>59.457390151747497</v>
      </c>
      <c r="M4346">
        <v>65.817523880043396</v>
      </c>
      <c r="N4346">
        <v>0.801300298023637</v>
      </c>
      <c r="O4346">
        <v>1.90361081734402</v>
      </c>
      <c r="P4346">
        <v>28.524271844660198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E4347">
        <v>10.877162559999899</v>
      </c>
      <c r="F4347">
        <v>47.58</v>
      </c>
      <c r="G4347">
        <v>8.1642193245946597</v>
      </c>
      <c r="H4347">
        <v>-7.06791178258998</v>
      </c>
      <c r="I4347">
        <v>4.7577620615024703</v>
      </c>
      <c r="J4347">
        <v>-2.4866332311574801</v>
      </c>
      <c r="K4347">
        <v>36.484312763335701</v>
      </c>
      <c r="M4347">
        <v>100</v>
      </c>
      <c r="N4347">
        <v>0.36784741144414101</v>
      </c>
      <c r="O4347">
        <v>0</v>
      </c>
      <c r="P4347">
        <v>33.877321328081003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414</v>
      </c>
      <c r="E4348">
        <v>10.8660744</v>
      </c>
      <c r="F4348">
        <v>11.18</v>
      </c>
      <c r="G4348">
        <v>7.3821360917517103</v>
      </c>
      <c r="H4348">
        <v>-2.09138596099374</v>
      </c>
      <c r="I4348">
        <v>-8.85189804901046</v>
      </c>
      <c r="J4348">
        <v>-8.5370533992247193</v>
      </c>
      <c r="K4348">
        <v>11.5061653929468</v>
      </c>
      <c r="L4348">
        <v>10.823442864105401</v>
      </c>
      <c r="M4348">
        <v>44.620559959600897</v>
      </c>
      <c r="N4348">
        <v>1.38069009669301</v>
      </c>
      <c r="O4348">
        <v>44.633273703041098</v>
      </c>
      <c r="P4348">
        <v>92.426850258175506</v>
      </c>
      <c r="Q4348">
        <v>3.9400982551714002E-2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E4349">
        <v>10.861943999999999</v>
      </c>
      <c r="F4349">
        <v>31.81</v>
      </c>
      <c r="G4349">
        <v>229.70589240992101</v>
      </c>
      <c r="H4349">
        <v>-15.940092233717699</v>
      </c>
      <c r="I4349">
        <v>-20.915558745871198</v>
      </c>
      <c r="J4349">
        <v>-5.8359155278081998</v>
      </c>
      <c r="K4349">
        <v>34.137880504091498</v>
      </c>
      <c r="L4349">
        <v>29.429151998060501</v>
      </c>
      <c r="M4349">
        <v>40.450076736687201</v>
      </c>
      <c r="N4349">
        <v>0.57628397736007198</v>
      </c>
      <c r="O4349">
        <v>45.708896573404601</v>
      </c>
      <c r="P4349">
        <v>313.65409622886801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613</v>
      </c>
      <c r="E4350">
        <v>10.8568341</v>
      </c>
      <c r="F4350">
        <v>17.8</v>
      </c>
      <c r="G4350">
        <v>-2.1019908923752602</v>
      </c>
      <c r="H4350">
        <v>-0.33275196523838302</v>
      </c>
      <c r="I4350">
        <v>-6.6147227825589896</v>
      </c>
      <c r="J4350">
        <v>-4.5808740688538299</v>
      </c>
      <c r="K4350">
        <v>17.280634414187599</v>
      </c>
      <c r="L4350">
        <v>15.8402911352591</v>
      </c>
      <c r="M4350">
        <v>55.180483163836101</v>
      </c>
      <c r="N4350">
        <v>1.4766749453903401</v>
      </c>
      <c r="O4350">
        <v>17.9213483146067</v>
      </c>
      <c r="P4350">
        <v>63.1530705774518</v>
      </c>
      <c r="Q4350">
        <v>2.2030646400829999E-2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D4351" t="s">
        <v>613</v>
      </c>
      <c r="E4351">
        <v>10.84659602</v>
      </c>
      <c r="F4351">
        <v>3615</v>
      </c>
      <c r="G4351">
        <v>-1.9647066247957401</v>
      </c>
      <c r="H4351">
        <v>-17.0304278160142</v>
      </c>
      <c r="I4351">
        <v>-15.072661803304999</v>
      </c>
      <c r="J4351">
        <v>-10.570792905706099</v>
      </c>
      <c r="K4351">
        <v>3899.21948730132</v>
      </c>
      <c r="L4351">
        <v>3377.2949737805802</v>
      </c>
      <c r="M4351">
        <v>31.1299326698025</v>
      </c>
      <c r="N4351">
        <v>0.40205554875810501</v>
      </c>
      <c r="O4351">
        <v>31.341632088520001</v>
      </c>
      <c r="P4351">
        <v>87.787330199215603</v>
      </c>
      <c r="Q4351">
        <v>6.4369629352968999E-2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230</v>
      </c>
      <c r="E4352">
        <v>10.824395000000001</v>
      </c>
      <c r="F4352">
        <v>26.18</v>
      </c>
      <c r="G4352">
        <v>208.21546942508499</v>
      </c>
      <c r="H4352">
        <v>37.475634912058503</v>
      </c>
      <c r="I4352">
        <v>-0.11408201971868499</v>
      </c>
      <c r="J4352">
        <v>14.548201093396401</v>
      </c>
      <c r="K4352">
        <v>24.245817141617099</v>
      </c>
      <c r="L4352">
        <v>20.9029501962358</v>
      </c>
      <c r="M4352">
        <v>65.854276337456298</v>
      </c>
      <c r="N4352">
        <v>2.2904100033361701</v>
      </c>
      <c r="O4352">
        <v>28.304048892284101</v>
      </c>
      <c r="P4352">
        <v>233.92857142857099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62</v>
      </c>
      <c r="E4353">
        <v>10.8220536</v>
      </c>
      <c r="F4353">
        <v>44.09</v>
      </c>
      <c r="G4353">
        <v>0.43854320395281798</v>
      </c>
      <c r="H4353">
        <v>1.91230130721214</v>
      </c>
      <c r="I4353">
        <v>-0.72735467001502996</v>
      </c>
      <c r="J4353">
        <v>-2.57965648697144</v>
      </c>
      <c r="K4353">
        <v>42.295301080752303</v>
      </c>
      <c r="L4353">
        <v>40.959334379849899</v>
      </c>
      <c r="M4353">
        <v>50.432346008572203</v>
      </c>
      <c r="N4353">
        <v>0.59052235342649395</v>
      </c>
      <c r="O4353">
        <v>13.404400090723501</v>
      </c>
      <c r="P4353">
        <v>32.203898050974502</v>
      </c>
      <c r="Q4353">
        <v>4.4581302023337002E-2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140</v>
      </c>
      <c r="E4354">
        <v>10.8034</v>
      </c>
      <c r="F4354">
        <v>27.23</v>
      </c>
      <c r="G4354">
        <v>153.56894927856399</v>
      </c>
      <c r="H4354">
        <v>-10.5314092359006</v>
      </c>
      <c r="I4354">
        <v>-15.6759375951374</v>
      </c>
      <c r="J4354">
        <v>3.59545632108131</v>
      </c>
      <c r="K4354">
        <v>29.0080791581513</v>
      </c>
      <c r="L4354">
        <v>25.869008819204101</v>
      </c>
      <c r="M4354">
        <v>53.893768890193201</v>
      </c>
      <c r="N4354">
        <v>1.7823061300088101</v>
      </c>
      <c r="O4354">
        <v>56.114579507895598</v>
      </c>
      <c r="P4354">
        <v>186.33017875920001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278</v>
      </c>
      <c r="E4355">
        <v>10.794626322999999</v>
      </c>
      <c r="F4355">
        <v>47.12</v>
      </c>
      <c r="G4355">
        <v>-0.56037955992727995</v>
      </c>
      <c r="H4355">
        <v>-0.51462380073056802</v>
      </c>
      <c r="I4355">
        <v>-34.9768628931688</v>
      </c>
      <c r="J4355">
        <v>-2.5079098269021598</v>
      </c>
      <c r="K4355">
        <v>46.396962815414199</v>
      </c>
      <c r="L4355">
        <v>45.801179044425297</v>
      </c>
      <c r="M4355">
        <v>57.265542642849098</v>
      </c>
      <c r="N4355">
        <v>1.2617169156444401</v>
      </c>
      <c r="O4355">
        <v>46.540747028862398</v>
      </c>
      <c r="P4355">
        <v>37.576642335766401</v>
      </c>
      <c r="Q4355">
        <v>2.3851197271935E-2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613</v>
      </c>
      <c r="E4356">
        <v>10.777900000000001</v>
      </c>
      <c r="F4356">
        <v>28</v>
      </c>
      <c r="G4356">
        <v>62.206361083761898</v>
      </c>
      <c r="H4356">
        <v>-12.9818902772136</v>
      </c>
      <c r="I4356">
        <v>57.722344125165598</v>
      </c>
      <c r="J4356">
        <v>-7.3456206589522504</v>
      </c>
      <c r="K4356">
        <v>28.248114561981499</v>
      </c>
      <c r="L4356">
        <v>23.332776799903101</v>
      </c>
      <c r="M4356">
        <v>26.48577365249</v>
      </c>
      <c r="N4356">
        <v>8.4177639658983894E-2</v>
      </c>
      <c r="O4356">
        <v>29.1428571428571</v>
      </c>
      <c r="P4356">
        <v>133.333333333333</v>
      </c>
      <c r="Q4356">
        <v>0.160748752217064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E4357">
        <v>10.733445</v>
      </c>
      <c r="F4357">
        <v>4.3</v>
      </c>
      <c r="G4357">
        <v>-18.481181803985098</v>
      </c>
      <c r="H4357">
        <v>-17.484578449256599</v>
      </c>
      <c r="I4357">
        <v>-5.04102462075394</v>
      </c>
      <c r="J4357">
        <v>6.3741262625133803</v>
      </c>
      <c r="K4357">
        <v>4.8272734169209599</v>
      </c>
      <c r="L4357">
        <v>4.9082533887191797</v>
      </c>
      <c r="M4357">
        <v>43.154977605185401</v>
      </c>
      <c r="N4357">
        <v>1.29124579124579</v>
      </c>
      <c r="O4357">
        <v>61.6279069767442</v>
      </c>
      <c r="P4357">
        <v>27.218934911242599</v>
      </c>
      <c r="Q4357">
        <v>2.9595667522192001E-2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D4358" t="s">
        <v>535</v>
      </c>
      <c r="E4358">
        <v>10.72775</v>
      </c>
      <c r="F4358">
        <v>53.75</v>
      </c>
      <c r="G4358">
        <v>33.169546533315199</v>
      </c>
      <c r="H4358">
        <v>13.045650130491399</v>
      </c>
      <c r="I4358">
        <v>65.856855856300697</v>
      </c>
      <c r="J4358">
        <v>-4.1845778245444398</v>
      </c>
      <c r="K4358">
        <v>49.041999622251403</v>
      </c>
      <c r="L4358">
        <v>41.906114327498997</v>
      </c>
      <c r="M4358">
        <v>56.302056866091903</v>
      </c>
      <c r="N4358">
        <v>1.4583320656362799</v>
      </c>
      <c r="O4358">
        <v>22.679069767441799</v>
      </c>
      <c r="P4358">
        <v>98.412698412698404</v>
      </c>
      <c r="Q4358">
        <v>0.14913907648716199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1558</v>
      </c>
      <c r="E4359">
        <v>10.726049400000001</v>
      </c>
      <c r="F4359">
        <v>31.05</v>
      </c>
      <c r="G4359">
        <v>135.65053436015</v>
      </c>
      <c r="H4359">
        <v>6.2728537320885698</v>
      </c>
      <c r="I4359">
        <v>150.41128169362099</v>
      </c>
      <c r="J4359">
        <v>-7.1741332311574801</v>
      </c>
      <c r="K4359">
        <v>30.6156846725241</v>
      </c>
      <c r="M4359">
        <v>55.778207793491397</v>
      </c>
      <c r="N4359">
        <v>1.56188082750582</v>
      </c>
      <c r="O4359">
        <v>42.318840579710098</v>
      </c>
      <c r="P4359">
        <v>174.29328621908101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D4360" t="s">
        <v>230</v>
      </c>
      <c r="E4360">
        <v>10.62319735</v>
      </c>
      <c r="F4360">
        <v>7.61</v>
      </c>
      <c r="G4360">
        <v>66.945125844614793</v>
      </c>
      <c r="H4360">
        <v>23.798514210189801</v>
      </c>
      <c r="I4360">
        <v>30.497459456379001</v>
      </c>
      <c r="J4360">
        <v>24.261618517094199</v>
      </c>
      <c r="K4360">
        <v>5.7553141725766297</v>
      </c>
      <c r="L4360">
        <v>5.2633074967952798</v>
      </c>
      <c r="M4360">
        <v>91.128774351001695</v>
      </c>
      <c r="N4360">
        <v>2.7847596983799399</v>
      </c>
      <c r="O4360">
        <v>14.717477003942101</v>
      </c>
      <c r="P4360">
        <v>119.942196531791</v>
      </c>
      <c r="Q4360">
        <v>7.8312726993147994E-2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E4361">
        <v>10.602766705000001</v>
      </c>
      <c r="F4361">
        <v>26.84</v>
      </c>
      <c r="G4361">
        <v>-55.340789470712302</v>
      </c>
      <c r="H4361">
        <v>-12.434307045358199</v>
      </c>
      <c r="I4361">
        <v>-52.731096535524799</v>
      </c>
      <c r="J4361">
        <v>-2.4866332311574801</v>
      </c>
      <c r="K4361">
        <v>29.422384534943902</v>
      </c>
      <c r="L4361">
        <v>33.841186431696201</v>
      </c>
      <c r="M4361">
        <v>63.824166845675897</v>
      </c>
      <c r="N4361">
        <v>1.2553191489361699</v>
      </c>
      <c r="O4361">
        <v>106.52011922503701</v>
      </c>
      <c r="P4361">
        <v>27.8095238095238</v>
      </c>
      <c r="Q4361">
        <v>3.4892639020561E-2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D4362" t="s">
        <v>705</v>
      </c>
      <c r="E4362">
        <v>10.576090199999999</v>
      </c>
      <c r="F4362">
        <v>57.68</v>
      </c>
      <c r="G4362">
        <v>8.2706378339119997</v>
      </c>
      <c r="H4362">
        <v>-6.1829560303775901</v>
      </c>
      <c r="I4362">
        <v>2.1900541177448698</v>
      </c>
      <c r="J4362">
        <v>-3.3044512231533099</v>
      </c>
      <c r="K4362">
        <v>55.122649527548901</v>
      </c>
      <c r="L4362">
        <v>50.576713695091797</v>
      </c>
      <c r="M4362">
        <v>51.449225640246297</v>
      </c>
      <c r="N4362">
        <v>1.90262967648653</v>
      </c>
      <c r="O4362">
        <v>2.2884882108182998</v>
      </c>
      <c r="P4362">
        <v>37.235308113252401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D4363" t="s">
        <v>49</v>
      </c>
      <c r="E4363">
        <v>10.5731568</v>
      </c>
      <c r="F4363">
        <v>24.5</v>
      </c>
      <c r="G4363">
        <v>14.2868979965136</v>
      </c>
      <c r="H4363">
        <v>4.15425995752814</v>
      </c>
      <c r="I4363">
        <v>-17.297920419250499</v>
      </c>
      <c r="J4363">
        <v>-0.44411551544259797</v>
      </c>
      <c r="K4363">
        <v>23.9884595638562</v>
      </c>
      <c r="L4363">
        <v>23.609788182859599</v>
      </c>
      <c r="M4363">
        <v>64.234383057492707</v>
      </c>
      <c r="N4363">
        <v>1.6550593695029701</v>
      </c>
      <c r="O4363">
        <v>57.142857142857103</v>
      </c>
      <c r="P4363">
        <v>53.125</v>
      </c>
      <c r="Q4363">
        <v>5.618557634344E-2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E4364">
        <v>10.5270165</v>
      </c>
      <c r="F4364">
        <v>0.67</v>
      </c>
      <c r="G4364">
        <v>-3.8949201853045601</v>
      </c>
      <c r="H4364">
        <v>-15.401245115923301</v>
      </c>
      <c r="I4364">
        <v>-33.045377925828902</v>
      </c>
      <c r="J4364">
        <v>-2.4866332311574801</v>
      </c>
      <c r="K4364">
        <v>0.66544654550120796</v>
      </c>
      <c r="L4364">
        <v>0.68575626596699202</v>
      </c>
      <c r="M4364">
        <v>48.676402609244498</v>
      </c>
      <c r="N4364">
        <v>0.51924904876954903</v>
      </c>
      <c r="O4364">
        <v>83.582089552238799</v>
      </c>
      <c r="P4364">
        <v>39.5833333333333</v>
      </c>
      <c r="Q4364">
        <v>5.5390256415937998E-2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378</v>
      </c>
      <c r="E4365">
        <v>10.419173472000001</v>
      </c>
      <c r="F4365">
        <v>11.17</v>
      </c>
      <c r="G4365">
        <v>3.2707317147584201</v>
      </c>
      <c r="H4365">
        <v>67.502534952805206</v>
      </c>
      <c r="I4365">
        <v>32.8056890880287</v>
      </c>
      <c r="J4365">
        <v>43.700417128554697</v>
      </c>
      <c r="K4365">
        <v>6.5379857075926502</v>
      </c>
      <c r="L4365">
        <v>6.8746410683912602</v>
      </c>
      <c r="M4365">
        <v>99.999074845582598</v>
      </c>
      <c r="N4365">
        <v>5.1818181818181799</v>
      </c>
      <c r="O4365">
        <v>0</v>
      </c>
      <c r="P4365">
        <v>92.586206896551701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D4366" t="s">
        <v>132</v>
      </c>
      <c r="E4366">
        <v>10.400499999999999</v>
      </c>
      <c r="F4366">
        <v>6.72</v>
      </c>
      <c r="G4366">
        <v>-18.020794311178602</v>
      </c>
      <c r="H4366">
        <v>-13.187522352826401</v>
      </c>
      <c r="I4366">
        <v>-37.429378740036903</v>
      </c>
      <c r="J4366">
        <v>-3.9464872457560198</v>
      </c>
      <c r="K4366">
        <v>7.0416222658949197</v>
      </c>
      <c r="L4366">
        <v>7.2939245428814603</v>
      </c>
      <c r="M4366">
        <v>31.984026409619901</v>
      </c>
      <c r="N4366">
        <v>1.04189554087907</v>
      </c>
      <c r="O4366">
        <v>93.154761904761898</v>
      </c>
      <c r="P4366">
        <v>30.232558139534799</v>
      </c>
      <c r="Q4366">
        <v>3.9543899328499998E-2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D4367" t="s">
        <v>1558</v>
      </c>
      <c r="E4367">
        <v>10.357906467999999</v>
      </c>
      <c r="F4367">
        <v>9.74</v>
      </c>
      <c r="G4367">
        <v>144.842453552069</v>
      </c>
      <c r="H4367">
        <v>0.32339256523612198</v>
      </c>
      <c r="I4367">
        <v>48.719776477525897</v>
      </c>
      <c r="J4367">
        <v>-3.7853345298587699</v>
      </c>
      <c r="K4367">
        <v>9.4009660742910501</v>
      </c>
      <c r="L4367">
        <v>7.3970886979277903</v>
      </c>
      <c r="M4367">
        <v>54.258145484617003</v>
      </c>
      <c r="N4367">
        <v>1.1132277458636399</v>
      </c>
      <c r="O4367">
        <v>33.983572895277199</v>
      </c>
      <c r="Q4367">
        <v>0.101206585161823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391</v>
      </c>
      <c r="E4368">
        <v>10.351656</v>
      </c>
      <c r="F4368">
        <v>0.72</v>
      </c>
      <c r="G4368">
        <v>-34.573861497157203</v>
      </c>
      <c r="H4368">
        <v>-20.482545928931401</v>
      </c>
      <c r="I4368">
        <v>5.1766775880494702</v>
      </c>
      <c r="J4368">
        <v>-10.278841023365199</v>
      </c>
      <c r="K4368">
        <v>0.72022690185818805</v>
      </c>
      <c r="M4368">
        <v>32.822422903758302</v>
      </c>
      <c r="N4368">
        <v>1.10116716512406</v>
      </c>
      <c r="O4368">
        <v>70.8333333333333</v>
      </c>
      <c r="P4368">
        <v>84.615384615384599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E4369">
        <v>10.3480974</v>
      </c>
      <c r="F4369">
        <v>17.899999999999999</v>
      </c>
      <c r="G4369">
        <v>-40.4750067653911</v>
      </c>
      <c r="H4369">
        <v>-10.153997326715499</v>
      </c>
      <c r="I4369">
        <v>-42.343692347286002</v>
      </c>
      <c r="J4369">
        <v>-5.5727187752831</v>
      </c>
      <c r="K4369">
        <v>19.059492181860801</v>
      </c>
      <c r="L4369">
        <v>22.043094941439001</v>
      </c>
      <c r="M4369">
        <v>2.1187451060811002E-2</v>
      </c>
      <c r="N4369">
        <v>0.61298701298701297</v>
      </c>
      <c r="O4369">
        <v>85.921787709497195</v>
      </c>
      <c r="P4369">
        <v>1.99430199430197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1113</v>
      </c>
      <c r="E4370">
        <v>10.344854140000001</v>
      </c>
      <c r="F4370">
        <v>1.98</v>
      </c>
      <c r="G4370">
        <v>-9.24251376819225</v>
      </c>
      <c r="H4370">
        <v>-22.179022893700999</v>
      </c>
      <c r="I4370">
        <v>-6.7418283542255599</v>
      </c>
      <c r="J4370">
        <v>-0.34759579800241802</v>
      </c>
      <c r="K4370">
        <v>1.9916155255530099</v>
      </c>
      <c r="L4370">
        <v>1.84032339388429</v>
      </c>
      <c r="M4370">
        <v>40.411651541932002</v>
      </c>
      <c r="N4370">
        <v>0.97917934128033302</v>
      </c>
      <c r="O4370">
        <v>36.363636363636303</v>
      </c>
      <c r="P4370">
        <v>41.428571428571402</v>
      </c>
      <c r="Q4370">
        <v>7.0476385506947001E-2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21</v>
      </c>
      <c r="E4371">
        <v>10.335591640000001</v>
      </c>
      <c r="F4371">
        <v>7.84</v>
      </c>
      <c r="G4371">
        <v>22.4910567866837</v>
      </c>
      <c r="H4371">
        <v>9.7942583053865402</v>
      </c>
      <c r="I4371">
        <v>17.3618842825217</v>
      </c>
      <c r="J4371">
        <v>3.78003343550917</v>
      </c>
      <c r="K4371">
        <v>7.29457034710431</v>
      </c>
      <c r="L4371">
        <v>6.7507008223302503</v>
      </c>
      <c r="M4371">
        <v>59.751628632107398</v>
      </c>
      <c r="N4371">
        <v>1.64539683707141</v>
      </c>
      <c r="O4371">
        <v>19.770408163265301</v>
      </c>
      <c r="P4371">
        <v>70.0650759219088</v>
      </c>
      <c r="Q4371">
        <v>6.0268273523411998E-2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E4372">
        <v>10.3354135</v>
      </c>
      <c r="F4372">
        <v>29.88</v>
      </c>
      <c r="G4372">
        <v>98.948552131851898</v>
      </c>
      <c r="H4372">
        <v>77.932088217409998</v>
      </c>
      <c r="I4372">
        <v>91.623916516425595</v>
      </c>
      <c r="J4372">
        <v>13.951722933226</v>
      </c>
      <c r="K4372">
        <v>19.451744942648201</v>
      </c>
      <c r="L4372">
        <v>16.598606036972399</v>
      </c>
      <c r="M4372">
        <v>82.705924804399601</v>
      </c>
      <c r="N4372">
        <v>2.6102552797098899</v>
      </c>
      <c r="O4372">
        <v>13.7550200803213</v>
      </c>
      <c r="P4372">
        <v>136.39240506329099</v>
      </c>
      <c r="Q4372">
        <v>0.10142955994604499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378</v>
      </c>
      <c r="E4373">
        <v>10.324172895</v>
      </c>
      <c r="F4373">
        <v>8.43</v>
      </c>
      <c r="G4373">
        <v>320.31864402825897</v>
      </c>
      <c r="H4373">
        <v>33.817948524053897</v>
      </c>
      <c r="I4373">
        <v>335.07939136173098</v>
      </c>
      <c r="J4373">
        <v>5.4768132440383201</v>
      </c>
      <c r="K4373">
        <v>5.5266382773471303</v>
      </c>
      <c r="M4373">
        <v>100</v>
      </c>
      <c r="O4373">
        <v>0</v>
      </c>
      <c r="P4373">
        <v>368.33333333333297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623</v>
      </c>
      <c r="E4374">
        <v>10.265079999999999</v>
      </c>
      <c r="F4374">
        <v>8.4</v>
      </c>
      <c r="G4374">
        <v>224.28689799651301</v>
      </c>
      <c r="H4374">
        <v>-9.3406390553172596</v>
      </c>
      <c r="I4374">
        <v>4.2739827785446298</v>
      </c>
      <c r="J4374">
        <v>-2.4866332311574801</v>
      </c>
      <c r="K4374">
        <v>8.4223756949512101</v>
      </c>
      <c r="L4374">
        <v>7.1430188303232498</v>
      </c>
      <c r="M4374">
        <v>55.275114918128601</v>
      </c>
      <c r="N4374">
        <v>0.99194458286172704</v>
      </c>
      <c r="O4374">
        <v>43.928571428571402</v>
      </c>
      <c r="P4374">
        <v>303.84615384615302</v>
      </c>
      <c r="Q4374">
        <v>0.138998258067313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815</v>
      </c>
      <c r="E4375">
        <v>10.209671999999999</v>
      </c>
      <c r="F4375">
        <v>290</v>
      </c>
      <c r="G4375">
        <v>58.530862418368699</v>
      </c>
      <c r="H4375">
        <v>-26.0490380676904</v>
      </c>
      <c r="I4375">
        <v>-38.452354670014998</v>
      </c>
      <c r="J4375">
        <v>-12.476404796108</v>
      </c>
      <c r="K4375">
        <v>328.38610142857902</v>
      </c>
      <c r="L4375">
        <v>291.58094184056898</v>
      </c>
      <c r="M4375">
        <v>5.7788302781319996E-3</v>
      </c>
      <c r="N4375">
        <v>0.55833929849677799</v>
      </c>
      <c r="O4375">
        <v>66.827586206896498</v>
      </c>
      <c r="P4375">
        <v>140.863787375415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67</v>
      </c>
      <c r="E4376">
        <v>10.2093075</v>
      </c>
      <c r="F4376">
        <v>14</v>
      </c>
      <c r="G4376">
        <v>-80.288053333791296</v>
      </c>
      <c r="H4376">
        <v>-9.5069361728338801</v>
      </c>
      <c r="I4376">
        <v>-54.500741766789197</v>
      </c>
      <c r="J4376">
        <v>-2.4866332311574801</v>
      </c>
      <c r="K4376">
        <v>14.938688599804999</v>
      </c>
      <c r="L4376">
        <v>17.875677714584299</v>
      </c>
      <c r="M4376">
        <v>44.106863214007703</v>
      </c>
      <c r="N4376">
        <v>0</v>
      </c>
      <c r="O4376">
        <v>138.57142857142799</v>
      </c>
      <c r="P4376">
        <v>22.9148375768217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1152</v>
      </c>
      <c r="E4377">
        <v>10.196253199999999</v>
      </c>
      <c r="F4377">
        <v>8.17</v>
      </c>
      <c r="G4377">
        <v>135.309262213766</v>
      </c>
      <c r="H4377">
        <v>54.053945083947703</v>
      </c>
      <c r="I4377">
        <v>33.649415241489301</v>
      </c>
      <c r="J4377">
        <v>12.7277512778328</v>
      </c>
      <c r="K4377">
        <v>6.3077370497064402</v>
      </c>
      <c r="L4377">
        <v>5.3674639388168703</v>
      </c>
      <c r="M4377">
        <v>79.619122250821206</v>
      </c>
      <c r="N4377">
        <v>1.50135866855467</v>
      </c>
      <c r="O4377">
        <v>5.5079559363524897</v>
      </c>
      <c r="P4377">
        <v>179.79452054794501</v>
      </c>
      <c r="Q4377">
        <v>7.4804814458550003E-3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D4378" t="s">
        <v>275</v>
      </c>
      <c r="E4378">
        <v>10.1827098</v>
      </c>
      <c r="F4378">
        <v>23.69</v>
      </c>
      <c r="G4378">
        <v>-30.9531020034863</v>
      </c>
      <c r="H4378">
        <v>-0.73307015363071004</v>
      </c>
      <c r="I4378">
        <v>-2.7788386882798601</v>
      </c>
      <c r="J4378">
        <v>4.5748701856989999</v>
      </c>
      <c r="K4378">
        <v>21.5499943202419</v>
      </c>
      <c r="L4378">
        <v>23.184350167308899</v>
      </c>
      <c r="M4378">
        <v>77.966235909053395</v>
      </c>
      <c r="N4378">
        <v>1.43668831168831</v>
      </c>
      <c r="O4378">
        <v>47.741663149007998</v>
      </c>
      <c r="P4378">
        <v>51.084183673469397</v>
      </c>
      <c r="Q4378">
        <v>5.3098330735145999E-2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391</v>
      </c>
      <c r="E4379">
        <v>10.105</v>
      </c>
      <c r="F4379">
        <v>21.5</v>
      </c>
      <c r="G4379">
        <v>61.243419735643997</v>
      </c>
      <c r="H4379">
        <v>-11.067911782589899</v>
      </c>
      <c r="I4379">
        <v>8.4920897744294006</v>
      </c>
      <c r="J4379">
        <v>0.84499157663337998</v>
      </c>
      <c r="K4379">
        <v>20.165250841964799</v>
      </c>
      <c r="L4379">
        <v>18.535938491186101</v>
      </c>
      <c r="M4379">
        <v>48.631575328169603</v>
      </c>
      <c r="N4379">
        <v>0.80059449843252395</v>
      </c>
      <c r="O4379">
        <v>29.767441860465102</v>
      </c>
      <c r="P4379">
        <v>137.30684326710801</v>
      </c>
      <c r="Q4379">
        <v>7.8628693715532993E-2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1489</v>
      </c>
      <c r="E4380">
        <v>10.092243699999999</v>
      </c>
      <c r="F4380">
        <v>1.46</v>
      </c>
      <c r="G4380">
        <v>46.051603878866501</v>
      </c>
      <c r="H4380">
        <v>-21.512356227034399</v>
      </c>
      <c r="I4380">
        <v>-2.8042065218669001</v>
      </c>
      <c r="J4380">
        <v>-8.0081056237955099</v>
      </c>
      <c r="K4380">
        <v>1.8492023236557</v>
      </c>
      <c r="L4380">
        <v>1.6007818085055201</v>
      </c>
      <c r="M4380">
        <v>3.7327780304018501</v>
      </c>
      <c r="N4380">
        <v>2.2285254542283299</v>
      </c>
      <c r="O4380">
        <v>71.232876712328704</v>
      </c>
      <c r="Q4380">
        <v>2.9757839061163999E-2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535</v>
      </c>
      <c r="E4381">
        <v>10.087982</v>
      </c>
      <c r="F4381">
        <v>9.73</v>
      </c>
      <c r="G4381">
        <v>48.036897996513602</v>
      </c>
      <c r="H4381">
        <v>-14.8304688602155</v>
      </c>
      <c r="I4381">
        <v>-23.99971838762</v>
      </c>
      <c r="J4381">
        <v>-8.9681147126389806</v>
      </c>
      <c r="K4381">
        <v>10.202634173643</v>
      </c>
      <c r="L4381">
        <v>9.6410207068483</v>
      </c>
      <c r="M4381">
        <v>46.411657033915098</v>
      </c>
      <c r="N4381">
        <v>1.2615305756833699</v>
      </c>
      <c r="O4381">
        <v>62.487153134635101</v>
      </c>
      <c r="P4381">
        <v>73.75</v>
      </c>
      <c r="Q4381">
        <v>0.128022264375278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E4382">
        <v>10.080189000000001</v>
      </c>
      <c r="F4382">
        <v>33</v>
      </c>
      <c r="G4382">
        <v>-32.755355524613101</v>
      </c>
      <c r="H4382">
        <v>-2.3060070206852101</v>
      </c>
      <c r="I4382">
        <v>-6.1904499081102697</v>
      </c>
      <c r="J4382">
        <v>-2.4866332311574801</v>
      </c>
      <c r="K4382">
        <v>32.2285465089168</v>
      </c>
      <c r="L4382">
        <v>32.118182653703997</v>
      </c>
      <c r="M4382">
        <v>84.7193819831745</v>
      </c>
      <c r="N4382">
        <v>0</v>
      </c>
      <c r="O4382">
        <v>7.5757575757575601</v>
      </c>
      <c r="P4382">
        <v>10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535</v>
      </c>
      <c r="E4383">
        <v>10.073700000000001</v>
      </c>
      <c r="F4383">
        <v>7.52</v>
      </c>
      <c r="G4383">
        <v>147.74144345105901</v>
      </c>
      <c r="H4383">
        <v>32.7048154901372</v>
      </c>
      <c r="I4383">
        <v>-40.606236802849402</v>
      </c>
      <c r="J4383">
        <v>5.4081036109477703</v>
      </c>
      <c r="K4383">
        <v>6.63218221337541</v>
      </c>
      <c r="L4383">
        <v>7.6819452279577902</v>
      </c>
      <c r="M4383">
        <v>95.813915650864502</v>
      </c>
      <c r="N4383">
        <v>0.27625585019766402</v>
      </c>
      <c r="O4383">
        <v>69.148936170212707</v>
      </c>
      <c r="P4383">
        <v>173.45454545454501</v>
      </c>
      <c r="Q4383">
        <v>7.2673372672854994E-2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613</v>
      </c>
      <c r="E4384">
        <v>10.06208</v>
      </c>
      <c r="F4384">
        <v>42.68</v>
      </c>
      <c r="G4384">
        <v>10.862897996513601</v>
      </c>
      <c r="H4384">
        <v>-2.11464075455258</v>
      </c>
      <c r="I4384">
        <v>-32.783856501516802</v>
      </c>
      <c r="J4384">
        <v>2.0027829121316398</v>
      </c>
      <c r="K4384">
        <v>42.635490783564002</v>
      </c>
      <c r="L4384">
        <v>38.224152605675997</v>
      </c>
      <c r="M4384">
        <v>42.532666499416599</v>
      </c>
      <c r="N4384">
        <v>4.2623988971578104</v>
      </c>
      <c r="O4384">
        <v>38.753514526710397</v>
      </c>
      <c r="P4384">
        <v>70.379241516966005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21</v>
      </c>
      <c r="E4385">
        <v>10.050039999999999</v>
      </c>
      <c r="F4385">
        <v>21</v>
      </c>
      <c r="G4385">
        <v>16.659779352445799</v>
      </c>
      <c r="H4385">
        <v>-2.25115785588841</v>
      </c>
      <c r="I4385">
        <v>-1.0047106909574499</v>
      </c>
      <c r="J4385">
        <v>-11.4866332311574</v>
      </c>
      <c r="K4385">
        <v>19.771376566831801</v>
      </c>
      <c r="L4385">
        <v>17.816774363826401</v>
      </c>
      <c r="M4385">
        <v>35.747300599484099</v>
      </c>
      <c r="N4385">
        <v>0.94577084379373599</v>
      </c>
      <c r="O4385">
        <v>27</v>
      </c>
      <c r="P4385">
        <v>53.621068032187203</v>
      </c>
      <c r="Q4385">
        <v>3.2137736619750001E-3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391</v>
      </c>
      <c r="E4386">
        <v>10.0257165</v>
      </c>
      <c r="F4386">
        <v>14</v>
      </c>
      <c r="G4386">
        <v>-27.467487968398601</v>
      </c>
      <c r="H4386">
        <v>-3.0149110031667501</v>
      </c>
      <c r="I4386">
        <v>1.04764532998496</v>
      </c>
      <c r="J4386">
        <v>6.2267218177024404</v>
      </c>
      <c r="K4386">
        <v>12.3843588105149</v>
      </c>
      <c r="L4386">
        <v>12.115221133480199</v>
      </c>
      <c r="M4386">
        <v>66.990932525068899</v>
      </c>
      <c r="N4386">
        <v>0.88774167082539901</v>
      </c>
      <c r="O4386">
        <v>5.71428571428571</v>
      </c>
      <c r="P4386">
        <v>66.073546856465001</v>
      </c>
      <c r="Q4386">
        <v>7.0788776793383995E-2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659</v>
      </c>
      <c r="E4387">
        <v>10.023970350000001</v>
      </c>
      <c r="F4387">
        <v>75</v>
      </c>
      <c r="G4387">
        <v>176.34086497194599</v>
      </c>
      <c r="H4387">
        <v>-21.889787154924001</v>
      </c>
      <c r="I4387">
        <v>191.10161230541701</v>
      </c>
      <c r="J4387">
        <v>-0.35806180258606701</v>
      </c>
      <c r="K4387">
        <v>76.919572980676904</v>
      </c>
      <c r="M4387">
        <v>37.786925764721502</v>
      </c>
      <c r="N4387">
        <v>0.68675275792281298</v>
      </c>
      <c r="O4387">
        <v>32.319999999999901</v>
      </c>
      <c r="P4387">
        <v>217.124735729386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391</v>
      </c>
      <c r="E4388">
        <v>10.01925</v>
      </c>
      <c r="F4388">
        <v>1.23</v>
      </c>
      <c r="G4388">
        <v>-0.46057675096112399</v>
      </c>
      <c r="H4388">
        <v>-10.974161782589899</v>
      </c>
      <c r="I4388">
        <v>0.86582714816676898</v>
      </c>
      <c r="J4388">
        <v>-6.3928832311574899</v>
      </c>
      <c r="K4388">
        <v>1.2553305153604399</v>
      </c>
      <c r="L4388">
        <v>1.2671612513317001</v>
      </c>
      <c r="M4388">
        <v>42.789023780631098</v>
      </c>
      <c r="N4388">
        <v>1.5713296953237199</v>
      </c>
      <c r="O4388">
        <v>64.227642276422699</v>
      </c>
      <c r="P4388">
        <v>48.192771084337302</v>
      </c>
      <c r="Q4388">
        <v>8.8631623297983006E-2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535</v>
      </c>
      <c r="E4389">
        <v>10.01</v>
      </c>
      <c r="F4389">
        <v>21.02</v>
      </c>
      <c r="G4389">
        <v>19.754026024195198</v>
      </c>
      <c r="H4389">
        <v>-20.250912649892602</v>
      </c>
      <c r="I4389">
        <v>67.334328960180002</v>
      </c>
      <c r="J4389">
        <v>-8.2748685252751297</v>
      </c>
      <c r="K4389">
        <v>19.521818450576301</v>
      </c>
      <c r="L4389">
        <v>14.6468412254216</v>
      </c>
      <c r="M4389">
        <v>33.109248772120203</v>
      </c>
      <c r="N4389">
        <v>0.450150388211429</v>
      </c>
      <c r="O4389">
        <v>26.3558515699333</v>
      </c>
      <c r="P4389">
        <v>173.697916666666</v>
      </c>
      <c r="Q4389">
        <v>0.14330625627612301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140</v>
      </c>
      <c r="E4390">
        <v>9.9760069999999992</v>
      </c>
      <c r="F4390">
        <v>8.0399999999999991</v>
      </c>
      <c r="G4390">
        <v>24.848695749322602</v>
      </c>
      <c r="H4390">
        <v>-11.253958294217799</v>
      </c>
      <c r="I4390">
        <v>-14.895006999764099</v>
      </c>
      <c r="J4390">
        <v>-1.9988283531086899</v>
      </c>
      <c r="K4390">
        <v>8.0778388055239994</v>
      </c>
      <c r="L4390">
        <v>7.6658580261287801</v>
      </c>
      <c r="M4390">
        <v>58.6192805679053</v>
      </c>
      <c r="N4390">
        <v>1.3302649215485201</v>
      </c>
      <c r="O4390">
        <v>27.736318407960201</v>
      </c>
      <c r="P4390">
        <v>83.143507972665105</v>
      </c>
      <c r="Q4390">
        <v>5.7067371171887003E-2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452</v>
      </c>
      <c r="E4391">
        <v>9.9271445000000007</v>
      </c>
      <c r="F4391">
        <v>22.07</v>
      </c>
      <c r="G4391">
        <v>37.768379477995097</v>
      </c>
      <c r="H4391">
        <v>2.35771413788129</v>
      </c>
      <c r="I4391">
        <v>-0.325788253974932</v>
      </c>
      <c r="J4391">
        <v>-1.8545790550852499</v>
      </c>
      <c r="K4391">
        <v>21.419346387210801</v>
      </c>
      <c r="L4391">
        <v>20.143172360391901</v>
      </c>
      <c r="M4391">
        <v>56.3159483393746</v>
      </c>
      <c r="N4391">
        <v>1.4270684962671201</v>
      </c>
      <c r="O4391">
        <v>44.993203443588499</v>
      </c>
      <c r="P4391">
        <v>87.989778534923303</v>
      </c>
      <c r="Q4391">
        <v>2.7268696252774002E-2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324</v>
      </c>
      <c r="E4392">
        <v>9.9248729999999998</v>
      </c>
      <c r="F4392">
        <v>21.31</v>
      </c>
      <c r="G4392">
        <v>-13.555207266644199</v>
      </c>
      <c r="H4392">
        <v>54.043199328521098</v>
      </c>
      <c r="I4392">
        <v>36.726093008432599</v>
      </c>
      <c r="J4392">
        <v>19.070252996387399</v>
      </c>
      <c r="K4392">
        <v>15.115859021270801</v>
      </c>
      <c r="L4392">
        <v>15.004335817940699</v>
      </c>
      <c r="M4392">
        <v>90.957272941995299</v>
      </c>
      <c r="N4392">
        <v>2.9525120440467898</v>
      </c>
      <c r="O4392">
        <v>0</v>
      </c>
      <c r="P4392">
        <v>85.304347826086897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535</v>
      </c>
      <c r="E4393">
        <v>9.9114400000000007</v>
      </c>
      <c r="F4393">
        <v>32.409999999999997</v>
      </c>
      <c r="G4393">
        <v>50.428202344339702</v>
      </c>
      <c r="H4393">
        <v>-39.9003058548087</v>
      </c>
      <c r="I4393">
        <v>-10.7359044535648</v>
      </c>
      <c r="J4393">
        <v>-8.5852617692374498</v>
      </c>
      <c r="K4393">
        <v>36.835380236483097</v>
      </c>
      <c r="L4393">
        <v>34.154239594700897</v>
      </c>
      <c r="M4393">
        <v>40.189592420712202</v>
      </c>
      <c r="N4393">
        <v>0.40114097735604198</v>
      </c>
      <c r="O4393">
        <v>65.936439370564599</v>
      </c>
      <c r="P4393">
        <v>95.830815709969698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535</v>
      </c>
      <c r="E4394">
        <v>9.9106179000000001</v>
      </c>
      <c r="F4394">
        <v>6.41</v>
      </c>
      <c r="G4394">
        <v>43.416185595458202</v>
      </c>
      <c r="H4394">
        <v>50.903102710163601</v>
      </c>
      <c r="I4394">
        <v>65.146546428885998</v>
      </c>
      <c r="J4394">
        <v>-9.9830971632649792</v>
      </c>
      <c r="K4394">
        <v>5.7540832758370204</v>
      </c>
      <c r="L4394">
        <v>4.9157828399336498</v>
      </c>
      <c r="M4394">
        <v>54.516012162938999</v>
      </c>
      <c r="N4394">
        <v>1.8562497426862099</v>
      </c>
      <c r="O4394">
        <v>23.088923556942198</v>
      </c>
      <c r="P4394">
        <v>110.855263157894</v>
      </c>
      <c r="Q4394">
        <v>7.8403011417499002E-2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62</v>
      </c>
      <c r="E4395">
        <v>9.9</v>
      </c>
      <c r="F4395">
        <v>66.099999999999994</v>
      </c>
      <c r="G4395">
        <v>69.849028174028405</v>
      </c>
      <c r="H4395">
        <v>-14.175582437058599</v>
      </c>
      <c r="I4395">
        <v>-12.7354155912631</v>
      </c>
      <c r="J4395">
        <v>5.0052234463669398</v>
      </c>
      <c r="K4395">
        <v>70.223598621773604</v>
      </c>
      <c r="L4395">
        <v>62.843109230002902</v>
      </c>
      <c r="M4395">
        <v>50.706104946400004</v>
      </c>
      <c r="N4395">
        <v>1.4438921071973301</v>
      </c>
      <c r="O4395">
        <v>31.618759455370601</v>
      </c>
      <c r="P4395">
        <v>143.28303275671601</v>
      </c>
      <c r="Q4395">
        <v>7.7751705248424993E-2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866</v>
      </c>
      <c r="E4396">
        <v>9.8947199999999995</v>
      </c>
      <c r="F4396">
        <v>6.86</v>
      </c>
      <c r="G4396">
        <v>-66.929897204857397</v>
      </c>
      <c r="H4396">
        <v>-24.553626068304201</v>
      </c>
      <c r="I4396">
        <v>-49.756993385447601</v>
      </c>
      <c r="J4396">
        <v>-2.4866332311574801</v>
      </c>
      <c r="K4396">
        <v>9.3051483753231601</v>
      </c>
      <c r="L4396">
        <v>10.723699508729499</v>
      </c>
      <c r="M4396">
        <v>43.4249439701222</v>
      </c>
      <c r="N4396">
        <v>1.4008171981192099</v>
      </c>
      <c r="O4396">
        <v>85.1311953352769</v>
      </c>
      <c r="P4396">
        <v>0</v>
      </c>
      <c r="Q4396">
        <v>-8.7271406322268999E-2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414</v>
      </c>
      <c r="E4397">
        <v>9.8877170000000003</v>
      </c>
      <c r="F4397">
        <v>16.02</v>
      </c>
      <c r="G4397">
        <v>12.3903462723756</v>
      </c>
      <c r="H4397">
        <v>12.900641676529499</v>
      </c>
      <c r="I4397">
        <v>18.345466153229498</v>
      </c>
      <c r="J4397">
        <v>-2.7480711396542201</v>
      </c>
      <c r="K4397">
        <v>13.149644385517901</v>
      </c>
      <c r="L4397">
        <v>12.4635449361521</v>
      </c>
      <c r="M4397">
        <v>66.250422174130605</v>
      </c>
      <c r="N4397">
        <v>1.02819231384106</v>
      </c>
      <c r="O4397">
        <v>6.11735330836453</v>
      </c>
      <c r="P4397">
        <v>68.277310924369701</v>
      </c>
      <c r="Q4397">
        <v>3.9460266521903001E-2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E4398">
        <v>9.8780126250000002</v>
      </c>
      <c r="F4398">
        <v>11.87</v>
      </c>
      <c r="G4398">
        <v>-27.125062136376702</v>
      </c>
      <c r="H4398">
        <v>24.596814643486798</v>
      </c>
      <c r="I4398">
        <v>-6.9208033991999702</v>
      </c>
      <c r="J4398">
        <v>2.0420174157925999</v>
      </c>
      <c r="K4398">
        <v>10.354789685663601</v>
      </c>
      <c r="L4398">
        <v>10.350492691367</v>
      </c>
      <c r="M4398">
        <v>52.648869156255103</v>
      </c>
      <c r="N4398">
        <v>3.0064798043441101</v>
      </c>
      <c r="O4398">
        <v>35.551811288963698</v>
      </c>
      <c r="P4398">
        <v>72.780203784570503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67</v>
      </c>
      <c r="E4399">
        <v>9.8475000000000001</v>
      </c>
      <c r="F4399">
        <v>199.95</v>
      </c>
      <c r="G4399">
        <v>34.246897996513603</v>
      </c>
      <c r="H4399">
        <v>-10.332724358164301</v>
      </c>
      <c r="I4399">
        <v>0.93908349450650697</v>
      </c>
      <c r="J4399">
        <v>-7.24853799306225</v>
      </c>
      <c r="K4399">
        <v>157.46414888820601</v>
      </c>
      <c r="L4399">
        <v>102.741846567997</v>
      </c>
      <c r="M4399">
        <v>99.999988226805996</v>
      </c>
      <c r="N4399">
        <v>1.84380032206119</v>
      </c>
      <c r="O4399">
        <v>8.5521380345086495</v>
      </c>
      <c r="P4399">
        <v>87.043966323666893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391</v>
      </c>
      <c r="E4400">
        <v>9.8309625</v>
      </c>
      <c r="F4400">
        <v>7.57</v>
      </c>
      <c r="G4400">
        <v>74.551448261063896</v>
      </c>
      <c r="H4400">
        <v>4.5140091213648201</v>
      </c>
      <c r="I4400">
        <v>9.5890466038703099</v>
      </c>
      <c r="J4400">
        <v>7.3881929162694897</v>
      </c>
      <c r="K4400">
        <v>7.0705789973696804</v>
      </c>
      <c r="L4400">
        <v>6.6018177419647301</v>
      </c>
      <c r="M4400">
        <v>64.788603614100694</v>
      </c>
      <c r="N4400">
        <v>1.70594746288188</v>
      </c>
      <c r="O4400">
        <v>14.002642007925999</v>
      </c>
      <c r="P4400">
        <v>165.614035087719</v>
      </c>
      <c r="Q4400">
        <v>0.155190965335573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27</v>
      </c>
      <c r="E4401">
        <v>9.8257600000000007</v>
      </c>
      <c r="F4401">
        <v>29.25</v>
      </c>
      <c r="G4401">
        <v>-32.855959146343501</v>
      </c>
      <c r="H4401">
        <v>-7.9435685251468904</v>
      </c>
      <c r="I4401">
        <v>4.8892294884008001</v>
      </c>
      <c r="K4401">
        <v>27.7987730578641</v>
      </c>
      <c r="L4401">
        <v>26.820968962358599</v>
      </c>
      <c r="M4401">
        <v>44.768840487173399</v>
      </c>
      <c r="N4401">
        <v>0.40384615384615302</v>
      </c>
      <c r="O4401">
        <v>16.239316239316199</v>
      </c>
      <c r="P4401">
        <v>23.678646934460801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49</v>
      </c>
      <c r="E4402">
        <v>9.8230760000000004</v>
      </c>
      <c r="F4402">
        <v>31.85</v>
      </c>
      <c r="G4402">
        <v>58.390944239288103</v>
      </c>
      <c r="H4402">
        <v>-2.16372211061856</v>
      </c>
      <c r="I4402">
        <v>8.8295182145280204</v>
      </c>
      <c r="J4402">
        <v>5.1441565055969098</v>
      </c>
      <c r="K4402">
        <v>32.352319350548001</v>
      </c>
      <c r="L4402">
        <v>30.086357136886502</v>
      </c>
      <c r="M4402">
        <v>63.197713673459198</v>
      </c>
      <c r="N4402">
        <v>0.64211371337359602</v>
      </c>
      <c r="O4402">
        <v>33.437990580847703</v>
      </c>
      <c r="P4402">
        <v>132.99195318215001</v>
      </c>
      <c r="Q4402">
        <v>7.8235993828654996E-2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E4403">
        <v>9.8100799999999992</v>
      </c>
      <c r="F4403">
        <v>23</v>
      </c>
      <c r="G4403">
        <v>-60.332391343587901</v>
      </c>
      <c r="H4403">
        <v>15.4254569176752</v>
      </c>
      <c r="I4403">
        <v>-31.968838186498498</v>
      </c>
      <c r="J4403">
        <v>-0.76857155714867498</v>
      </c>
      <c r="K4403">
        <v>20.692002698456601</v>
      </c>
      <c r="L4403">
        <v>26.300932858505099</v>
      </c>
      <c r="M4403">
        <v>70.936611177131894</v>
      </c>
      <c r="N4403">
        <v>3.8748863636363602</v>
      </c>
      <c r="O4403">
        <v>200.85403726708</v>
      </c>
      <c r="P4403">
        <v>32.641291810841899</v>
      </c>
      <c r="Q4403">
        <v>6.2969335399677001E-2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391</v>
      </c>
      <c r="E4404">
        <v>9.7963249999999995</v>
      </c>
      <c r="F4404">
        <v>39.950000000000003</v>
      </c>
      <c r="G4404">
        <v>40.745231329846902</v>
      </c>
      <c r="H4404">
        <v>13.207002306757101</v>
      </c>
      <c r="I4404">
        <v>52.442328356569803</v>
      </c>
      <c r="J4404">
        <v>-10.7981359699048</v>
      </c>
      <c r="K4404">
        <v>31.647019443853601</v>
      </c>
      <c r="L4404">
        <v>26.2272331668579</v>
      </c>
      <c r="M4404">
        <v>59.631879343931999</v>
      </c>
      <c r="N4404">
        <v>1.43345137778048</v>
      </c>
      <c r="O4404">
        <v>11.239048811013699</v>
      </c>
      <c r="P4404">
        <v>110.263157894736</v>
      </c>
      <c r="Q4404">
        <v>0.130613511267167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535</v>
      </c>
      <c r="E4405">
        <v>9.7799999999999994</v>
      </c>
      <c r="F4405">
        <v>256.7</v>
      </c>
      <c r="G4405">
        <v>82.225334610527398</v>
      </c>
      <c r="H4405">
        <v>116.730715219698</v>
      </c>
      <c r="I4405">
        <v>91.492440282666294</v>
      </c>
      <c r="J4405">
        <v>19.0040499986561</v>
      </c>
      <c r="K4405">
        <v>151.11864979925599</v>
      </c>
      <c r="L4405">
        <v>122.635314123779</v>
      </c>
      <c r="M4405">
        <v>97.664905023256196</v>
      </c>
      <c r="N4405">
        <v>1.5558225719091101</v>
      </c>
      <c r="O4405">
        <v>0</v>
      </c>
      <c r="P4405">
        <v>188.75140607424001</v>
      </c>
      <c r="Q4405">
        <v>8.2209431953315995E-2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21</v>
      </c>
      <c r="E4406">
        <v>9.7414500000000004</v>
      </c>
      <c r="F4406">
        <v>20.25</v>
      </c>
      <c r="G4406">
        <v>2.8583265679421901</v>
      </c>
      <c r="H4406">
        <v>3.1606596459814398</v>
      </c>
      <c r="I4406">
        <v>-25.868321056569599</v>
      </c>
      <c r="J4406">
        <v>1.16731625836427</v>
      </c>
      <c r="K4406">
        <v>16.867579375416401</v>
      </c>
      <c r="L4406">
        <v>15.152157977557</v>
      </c>
      <c r="M4406">
        <v>70.836059572580794</v>
      </c>
      <c r="N4406">
        <v>2.6744705040212202</v>
      </c>
      <c r="O4406">
        <v>24.592592592592499</v>
      </c>
      <c r="P4406">
        <v>189.28571428571399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21</v>
      </c>
      <c r="E4407">
        <v>9.7269818000000008</v>
      </c>
      <c r="F4407">
        <v>9.08</v>
      </c>
      <c r="G4407">
        <v>-56.768531008801403</v>
      </c>
      <c r="H4407">
        <v>61.602397871326197</v>
      </c>
      <c r="I4407">
        <v>-4.87758831487485</v>
      </c>
      <c r="J4407">
        <v>5.5647086591575503</v>
      </c>
      <c r="K4407">
        <v>8.0964930031825304</v>
      </c>
      <c r="L4407">
        <v>8.5846808705878903</v>
      </c>
      <c r="M4407">
        <v>89.704624983965601</v>
      </c>
      <c r="N4407">
        <v>0.82457477551707203</v>
      </c>
      <c r="O4407">
        <v>45.925110132158501</v>
      </c>
      <c r="P4407">
        <v>82.696177062374204</v>
      </c>
    </row>
    <row r="4408" spans="1:17" hidden="1" x14ac:dyDescent="0.3">
      <c r="A4408" t="s">
        <v>8973</v>
      </c>
      <c r="B4408" t="s">
        <v>3323</v>
      </c>
      <c r="C4408" t="str">
        <f>IFERROR(VLOOKUP(Table1[[#This Row],[Ticker]],[1]!Table1[[Symbol]:[Industry]],2,FALSE),"-")</f>
        <v>-</v>
      </c>
      <c r="D4408" t="s">
        <v>119</v>
      </c>
      <c r="E4408">
        <v>9.7161000000000008</v>
      </c>
      <c r="F4408">
        <v>7.93</v>
      </c>
      <c r="G4408">
        <v>-16.182715263154801</v>
      </c>
      <c r="H4408">
        <v>27.448217249668001</v>
      </c>
      <c r="I4408">
        <v>-12.9301049790385</v>
      </c>
      <c r="J4408">
        <v>4.4364436919194299</v>
      </c>
      <c r="K4408">
        <v>7.3611987310478604</v>
      </c>
      <c r="L4408">
        <v>7.3447742247886501</v>
      </c>
      <c r="M4408">
        <v>64.407347333748504</v>
      </c>
      <c r="N4408">
        <v>1.02706683946029</v>
      </c>
      <c r="O4408">
        <v>16.8978562421185</v>
      </c>
      <c r="P4408">
        <v>33.952702702702602</v>
      </c>
      <c r="Q4408">
        <v>9.9006171100853996E-2</v>
      </c>
    </row>
    <row r="4409" spans="1:17" hidden="1" x14ac:dyDescent="0.3">
      <c r="A4409" t="s">
        <v>8974</v>
      </c>
      <c r="B4409" t="s">
        <v>8975</v>
      </c>
      <c r="C4409" t="str">
        <f>IFERROR(VLOOKUP(Table1[[#This Row],[Ticker]],[1]!Table1[[Symbol]:[Industry]],2,FALSE),"-")</f>
        <v>-</v>
      </c>
      <c r="D4409" t="s">
        <v>140</v>
      </c>
      <c r="E4409">
        <v>9.7025749999999995</v>
      </c>
      <c r="F4409">
        <v>85</v>
      </c>
      <c r="G4409">
        <v>54.3716437592254</v>
      </c>
      <c r="H4409">
        <v>-9.9863155943827095</v>
      </c>
      <c r="I4409">
        <v>7.6633305100017104</v>
      </c>
      <c r="J4409">
        <v>-6.0939661702467802</v>
      </c>
      <c r="K4409">
        <v>76.867236048710495</v>
      </c>
      <c r="L4409">
        <v>63.9885277605173</v>
      </c>
      <c r="M4409">
        <v>50.787390684258</v>
      </c>
      <c r="N4409">
        <v>0.35864477338081502</v>
      </c>
      <c r="O4409">
        <v>10.576470588235299</v>
      </c>
      <c r="P4409">
        <v>161.53846153846101</v>
      </c>
      <c r="Q4409">
        <v>0.115137976199347</v>
      </c>
    </row>
    <row r="4410" spans="1:17" hidden="1" x14ac:dyDescent="0.3">
      <c r="A4410" t="s">
        <v>8976</v>
      </c>
      <c r="B4410" t="s">
        <v>8977</v>
      </c>
      <c r="C4410" t="str">
        <f>IFERROR(VLOOKUP(Table1[[#This Row],[Ticker]],[1]!Table1[[Symbol]:[Industry]],2,FALSE),"-")</f>
        <v>-</v>
      </c>
      <c r="D4410" t="s">
        <v>101</v>
      </c>
      <c r="E4410">
        <v>9.6595800000000001</v>
      </c>
      <c r="F4410">
        <v>31.01</v>
      </c>
      <c r="G4410">
        <v>-31.686419165402601</v>
      </c>
      <c r="H4410">
        <v>69.712459252718205</v>
      </c>
      <c r="I4410">
        <v>22.194918837928199</v>
      </c>
      <c r="J4410">
        <v>11.655561513819301</v>
      </c>
      <c r="K4410">
        <v>20.591618510165301</v>
      </c>
      <c r="L4410">
        <v>21.567440096463201</v>
      </c>
      <c r="M4410">
        <v>99.983389875234295</v>
      </c>
      <c r="N4410">
        <v>2.9469806604394102</v>
      </c>
      <c r="O4410">
        <v>6.3527894227668202</v>
      </c>
      <c r="P4410">
        <v>104.013157894736</v>
      </c>
    </row>
    <row r="4411" spans="1:17" hidden="1" x14ac:dyDescent="0.3">
      <c r="A4411" t="s">
        <v>8978</v>
      </c>
      <c r="B4411" t="s">
        <v>8979</v>
      </c>
      <c r="C4411" t="str">
        <f>IFERROR(VLOOKUP(Table1[[#This Row],[Ticker]],[1]!Table1[[Symbol]:[Industry]],2,FALSE),"-")</f>
        <v>-</v>
      </c>
      <c r="D4411" t="s">
        <v>613</v>
      </c>
      <c r="E4411">
        <v>9.6378380000000003</v>
      </c>
      <c r="F4411">
        <v>22.6</v>
      </c>
      <c r="G4411">
        <v>-22.751826377062599</v>
      </c>
      <c r="H4411">
        <v>-2.2927611103600198</v>
      </c>
      <c r="I4411">
        <v>23.411497886465298</v>
      </c>
      <c r="J4411">
        <v>-2.4866332311574801</v>
      </c>
      <c r="K4411">
        <v>21.5062846724203</v>
      </c>
      <c r="L4411">
        <v>19.323965469971601</v>
      </c>
      <c r="M4411">
        <v>99.9980964254393</v>
      </c>
      <c r="N4411">
        <v>0</v>
      </c>
      <c r="O4411">
        <v>0</v>
      </c>
      <c r="P4411">
        <v>40.372670807453403</v>
      </c>
    </row>
    <row r="4412" spans="1:17" hidden="1" x14ac:dyDescent="0.3">
      <c r="A4412" t="s">
        <v>8980</v>
      </c>
      <c r="B4412" t="s">
        <v>8981</v>
      </c>
      <c r="C4412" t="str">
        <f>IFERROR(VLOOKUP(Table1[[#This Row],[Ticker]],[1]!Table1[[Symbol]:[Industry]],2,FALSE),"-")</f>
        <v>-</v>
      </c>
      <c r="D4412" t="s">
        <v>535</v>
      </c>
      <c r="E4412">
        <v>9.6234018999999993</v>
      </c>
      <c r="F4412">
        <v>30.06</v>
      </c>
      <c r="G4412">
        <v>321.60832656794202</v>
      </c>
      <c r="H4412">
        <v>9.0310338783994695</v>
      </c>
      <c r="I4412">
        <v>74.947459801227893</v>
      </c>
      <c r="J4412">
        <v>16.805033435509099</v>
      </c>
      <c r="K4412">
        <v>24.146547402282401</v>
      </c>
      <c r="L4412">
        <v>19.4872855148332</v>
      </c>
      <c r="M4412">
        <v>85.721993050136405</v>
      </c>
      <c r="N4412">
        <v>1.38228043779242</v>
      </c>
      <c r="O4412">
        <v>0</v>
      </c>
      <c r="P4412">
        <v>461.86915887850398</v>
      </c>
      <c r="Q4412">
        <v>8.4633051644249002E-2</v>
      </c>
    </row>
    <row r="4413" spans="1:17" hidden="1" x14ac:dyDescent="0.3">
      <c r="A4413" t="s">
        <v>8982</v>
      </c>
      <c r="B4413" t="s">
        <v>8983</v>
      </c>
      <c r="C4413" t="str">
        <f>IFERROR(VLOOKUP(Table1[[#This Row],[Ticker]],[1]!Table1[[Symbol]:[Industry]],2,FALSE),"-")</f>
        <v>-</v>
      </c>
      <c r="D4413" t="s">
        <v>21</v>
      </c>
      <c r="E4413">
        <v>9.5947031999999997</v>
      </c>
      <c r="F4413">
        <v>0.52</v>
      </c>
      <c r="G4413">
        <v>11.129003259671499</v>
      </c>
      <c r="H4413">
        <v>-3.0679117825899702</v>
      </c>
      <c r="I4413">
        <v>7.2294635118031403</v>
      </c>
      <c r="J4413">
        <v>-0.52584891743199602</v>
      </c>
      <c r="K4413">
        <v>0.42326907919597401</v>
      </c>
      <c r="M4413">
        <v>99.999987702541105</v>
      </c>
      <c r="N4413">
        <v>0.82772751037093595</v>
      </c>
      <c r="O4413">
        <v>0</v>
      </c>
      <c r="P4413">
        <v>40.540540540540498</v>
      </c>
      <c r="Q4413">
        <v>0.13059975392064499</v>
      </c>
    </row>
    <row r="4414" spans="1:17" hidden="1" x14ac:dyDescent="0.3">
      <c r="A4414" t="s">
        <v>8984</v>
      </c>
      <c r="B4414" t="s">
        <v>8985</v>
      </c>
      <c r="C4414" t="str">
        <f>IFERROR(VLOOKUP(Table1[[#This Row],[Ticker]],[1]!Table1[[Symbol]:[Industry]],2,FALSE),"-")</f>
        <v>-</v>
      </c>
      <c r="E4414">
        <v>9.5605394520000004</v>
      </c>
      <c r="F4414">
        <v>6.42</v>
      </c>
      <c r="G4414">
        <v>-23.483802640429001</v>
      </c>
      <c r="H4414">
        <v>-20.428235669229601</v>
      </c>
      <c r="I4414">
        <v>-49.809497527157802</v>
      </c>
      <c r="J4414">
        <v>-2.4866332311574801</v>
      </c>
      <c r="K4414">
        <v>7.2939392768466202</v>
      </c>
      <c r="L4414">
        <v>7.9968950438816497</v>
      </c>
      <c r="M4414">
        <v>1.3196024510999999E-5</v>
      </c>
      <c r="N4414">
        <v>5.2661157024793299</v>
      </c>
      <c r="O4414">
        <v>71.651090342679097</v>
      </c>
      <c r="P4414">
        <v>2.2292993630573101</v>
      </c>
    </row>
    <row r="4415" spans="1:17" hidden="1" x14ac:dyDescent="0.3">
      <c r="A4415" t="s">
        <v>8986</v>
      </c>
      <c r="B4415" t="s">
        <v>8987</v>
      </c>
      <c r="C4415" t="str">
        <f>IFERROR(VLOOKUP(Table1[[#This Row],[Ticker]],[1]!Table1[[Symbol]:[Industry]],2,FALSE),"-")</f>
        <v>-</v>
      </c>
      <c r="D4415" t="s">
        <v>46</v>
      </c>
      <c r="E4415">
        <v>9.51987735999999</v>
      </c>
      <c r="F4415">
        <v>0.46</v>
      </c>
      <c r="G4415">
        <v>32.907587651686001</v>
      </c>
      <c r="H4415">
        <v>8.7215619016205395</v>
      </c>
      <c r="I4415">
        <v>-20.7562762386424</v>
      </c>
      <c r="J4415">
        <v>2.2752715307472702</v>
      </c>
      <c r="K4415">
        <v>0.40563212694319001</v>
      </c>
      <c r="L4415">
        <v>0.35017531819867098</v>
      </c>
      <c r="M4415">
        <v>20.475371408450599</v>
      </c>
      <c r="N4415">
        <v>1.1281807998995601</v>
      </c>
      <c r="O4415">
        <v>23.9130434782608</v>
      </c>
      <c r="P4415">
        <v>64.285714285714207</v>
      </c>
      <c r="Q4415">
        <v>3.1279288683026998E-2</v>
      </c>
    </row>
    <row r="4416" spans="1:17" hidden="1" x14ac:dyDescent="0.3">
      <c r="A4416" t="s">
        <v>8988</v>
      </c>
      <c r="B4416" t="s">
        <v>8989</v>
      </c>
      <c r="C4416" t="str">
        <f>IFERROR(VLOOKUP(Table1[[#This Row],[Ticker]],[1]!Table1[[Symbol]:[Industry]],2,FALSE),"-")</f>
        <v>-</v>
      </c>
      <c r="D4416" t="s">
        <v>542</v>
      </c>
      <c r="E4416">
        <v>9.5108599999999992</v>
      </c>
      <c r="F4416">
        <v>34.14</v>
      </c>
      <c r="G4416">
        <v>44.986897996513598</v>
      </c>
      <c r="H4416">
        <v>-7.06791178258998</v>
      </c>
      <c r="I4416">
        <v>51.6190739014135</v>
      </c>
      <c r="J4416">
        <v>-2.4866332311574801</v>
      </c>
      <c r="K4416">
        <v>28.0172352673974</v>
      </c>
      <c r="L4416">
        <v>23.040806300801201</v>
      </c>
      <c r="M4416">
        <v>100</v>
      </c>
      <c r="N4416">
        <v>0</v>
      </c>
      <c r="O4416">
        <v>0</v>
      </c>
      <c r="P4416">
        <v>70.7</v>
      </c>
    </row>
    <row r="4417" spans="1:17" hidden="1" x14ac:dyDescent="0.3">
      <c r="A4417" t="s">
        <v>8990</v>
      </c>
      <c r="B4417" t="s">
        <v>8991</v>
      </c>
      <c r="C4417" t="str">
        <f>IFERROR(VLOOKUP(Table1[[#This Row],[Ticker]],[1]!Table1[[Symbol]:[Industry]],2,FALSE),"-")</f>
        <v>-</v>
      </c>
      <c r="D4417" t="s">
        <v>705</v>
      </c>
      <c r="E4417">
        <v>9.5089231049999992</v>
      </c>
      <c r="F4417">
        <v>114.32</v>
      </c>
      <c r="G4417">
        <v>-6.3063754524105402</v>
      </c>
      <c r="H4417">
        <v>-4.91718143040789</v>
      </c>
      <c r="I4417">
        <v>-6.9778207909791199</v>
      </c>
      <c r="J4417">
        <v>-1.5837386573768399</v>
      </c>
      <c r="K4417">
        <v>111.391252611162</v>
      </c>
      <c r="L4417">
        <v>107.154528114613</v>
      </c>
      <c r="M4417">
        <v>45.884931757483201</v>
      </c>
      <c r="N4417">
        <v>0.845162320577865</v>
      </c>
      <c r="O4417">
        <v>5.3621413575927201</v>
      </c>
      <c r="P4417">
        <v>20.336842105263099</v>
      </c>
    </row>
    <row r="4418" spans="1:17" hidden="1" x14ac:dyDescent="0.3">
      <c r="A4418" t="s">
        <v>8992</v>
      </c>
      <c r="B4418" t="s">
        <v>8993</v>
      </c>
      <c r="C4418" t="str">
        <f>IFERROR(VLOOKUP(Table1[[#This Row],[Ticker]],[1]!Table1[[Symbol]:[Industry]],2,FALSE),"-")</f>
        <v>-</v>
      </c>
      <c r="E4418">
        <v>9.5019264000000003</v>
      </c>
      <c r="F4418">
        <v>22.25</v>
      </c>
      <c r="G4418">
        <v>-24.576738367122701</v>
      </c>
      <c r="H4418">
        <v>-20.125627705635399</v>
      </c>
      <c r="I4418">
        <v>0.35329815639817602</v>
      </c>
      <c r="J4418">
        <v>-9.1239958685201294</v>
      </c>
      <c r="K4418">
        <v>22.210137826889401</v>
      </c>
      <c r="L4418">
        <v>21.625550790499901</v>
      </c>
      <c r="M4418">
        <v>41.550929869720797</v>
      </c>
      <c r="N4418">
        <v>1.94094230180344</v>
      </c>
      <c r="O4418">
        <v>27.550561797752799</v>
      </c>
      <c r="P4418">
        <v>40.025173064820599</v>
      </c>
      <c r="Q4418">
        <v>3.2959984102569999E-2</v>
      </c>
    </row>
    <row r="4419" spans="1:17" hidden="1" x14ac:dyDescent="0.3">
      <c r="A4419" t="s">
        <v>8994</v>
      </c>
      <c r="B4419" t="s">
        <v>8995</v>
      </c>
      <c r="C4419" t="str">
        <f>IFERROR(VLOOKUP(Table1[[#This Row],[Ticker]],[1]!Table1[[Symbol]:[Industry]],2,FALSE),"-")</f>
        <v>-</v>
      </c>
      <c r="E4419">
        <v>9.4904434700000007</v>
      </c>
      <c r="F4419">
        <v>1.36</v>
      </c>
      <c r="G4419">
        <v>38.142319683260602</v>
      </c>
      <c r="H4419">
        <v>-9.9664625072276394</v>
      </c>
      <c r="I4419">
        <v>-8.6967155722706693</v>
      </c>
      <c r="J4419">
        <v>1.3893357610905701</v>
      </c>
      <c r="K4419">
        <v>1.3771385546297601</v>
      </c>
      <c r="L4419">
        <v>1.3592225414297501</v>
      </c>
      <c r="M4419">
        <v>58.809873585760798</v>
      </c>
      <c r="N4419">
        <v>1.4250575447753</v>
      </c>
      <c r="O4419">
        <v>87.499999999999901</v>
      </c>
      <c r="P4419">
        <v>67.901234567901199</v>
      </c>
      <c r="Q4419">
        <v>3.1508708479030999E-2</v>
      </c>
    </row>
    <row r="4420" spans="1:17" hidden="1" x14ac:dyDescent="0.3">
      <c r="A4420" t="s">
        <v>8996</v>
      </c>
      <c r="B4420" t="s">
        <v>8997</v>
      </c>
      <c r="C4420" t="str">
        <f>IFERROR(VLOOKUP(Table1[[#This Row],[Ticker]],[1]!Table1[[Symbol]:[Industry]],2,FALSE),"-")</f>
        <v>-</v>
      </c>
      <c r="D4420" t="s">
        <v>535</v>
      </c>
      <c r="E4420">
        <v>9.4667999999999992</v>
      </c>
      <c r="F4420">
        <v>21.6</v>
      </c>
      <c r="G4420">
        <v>285.71546942508502</v>
      </c>
      <c r="H4420">
        <v>77.671765057625393</v>
      </c>
      <c r="I4420">
        <v>99.779352647058104</v>
      </c>
      <c r="J4420">
        <v>18.929295972382299</v>
      </c>
      <c r="K4420">
        <v>13.129482836012199</v>
      </c>
      <c r="L4420">
        <v>11.0335277717141</v>
      </c>
      <c r="M4420">
        <v>94.644749059365395</v>
      </c>
      <c r="N4420">
        <v>3.02678364421672</v>
      </c>
      <c r="O4420">
        <v>0</v>
      </c>
      <c r="P4420">
        <v>400</v>
      </c>
      <c r="Q4420">
        <v>6.1965199690382E-2</v>
      </c>
    </row>
    <row r="4421" spans="1:17" hidden="1" x14ac:dyDescent="0.3">
      <c r="A4421" t="s">
        <v>8998</v>
      </c>
      <c r="B4421" t="s">
        <v>8999</v>
      </c>
      <c r="C4421" t="str">
        <f>IFERROR(VLOOKUP(Table1[[#This Row],[Ticker]],[1]!Table1[[Symbol]:[Industry]],2,FALSE),"-")</f>
        <v>-</v>
      </c>
      <c r="D4421" t="s">
        <v>613</v>
      </c>
      <c r="E4421">
        <v>9.4478340000000003</v>
      </c>
      <c r="F4421">
        <v>22.28</v>
      </c>
      <c r="G4421">
        <v>25.851523846853699</v>
      </c>
      <c r="H4421">
        <v>-12.4606930989381</v>
      </c>
      <c r="I4421">
        <v>-34.467631017423201</v>
      </c>
      <c r="J4421">
        <v>-2.44172977359124</v>
      </c>
      <c r="K4421">
        <v>23.4165093514051</v>
      </c>
      <c r="L4421">
        <v>23.718236905777299</v>
      </c>
      <c r="M4421">
        <v>44.145046675608199</v>
      </c>
      <c r="N4421">
        <v>4.0012453300124502</v>
      </c>
      <c r="O4421">
        <v>49.416517055655198</v>
      </c>
      <c r="P4421">
        <v>76.825396825396794</v>
      </c>
      <c r="Q4421">
        <v>6.1928111549500002E-2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Row],[Ticker]],[1]!Table1[[Symbol]:[Industry]],2,FALSE),"-")</f>
        <v>-</v>
      </c>
      <c r="D4422" t="s">
        <v>140</v>
      </c>
      <c r="E4422">
        <v>9.4377600000000008</v>
      </c>
      <c r="F4422">
        <v>18.96</v>
      </c>
      <c r="G4422">
        <v>50.987736766317902</v>
      </c>
      <c r="H4422">
        <v>-2.2006551454218202</v>
      </c>
      <c r="I4422">
        <v>15.279336408546801</v>
      </c>
      <c r="J4422">
        <v>2.5549180153798998</v>
      </c>
      <c r="K4422">
        <v>15.334679161925999</v>
      </c>
      <c r="L4422">
        <v>13.107965206310199</v>
      </c>
      <c r="M4422">
        <v>91.378226559064004</v>
      </c>
      <c r="N4422">
        <v>0.197433204383655</v>
      </c>
      <c r="O4422">
        <v>0.105485232067503</v>
      </c>
      <c r="P4422">
        <v>94.461538461538396</v>
      </c>
      <c r="Q4422">
        <v>0.10546700881962399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Row],[Ticker]],[1]!Table1[[Symbol]:[Industry]],2,FALSE),"-")</f>
        <v>-</v>
      </c>
      <c r="D4423" t="s">
        <v>480</v>
      </c>
      <c r="E4423">
        <v>9.4365000000000006</v>
      </c>
      <c r="F4423">
        <v>6.9</v>
      </c>
      <c r="G4423">
        <v>53.507677217292802</v>
      </c>
      <c r="H4423">
        <v>-5.9101693802744899</v>
      </c>
      <c r="I4423">
        <v>-9.63076876693132</v>
      </c>
      <c r="J4423">
        <v>-6.2056414956202897</v>
      </c>
      <c r="K4423">
        <v>7.7978472457617203</v>
      </c>
      <c r="L4423">
        <v>8.0575874765198598</v>
      </c>
      <c r="M4423">
        <v>48.103007675881102</v>
      </c>
      <c r="N4423">
        <v>0.35806569266564597</v>
      </c>
      <c r="O4423">
        <v>164.49275362318801</v>
      </c>
      <c r="P4423">
        <v>170.588235294117</v>
      </c>
      <c r="Q4423">
        <v>0.104017778848753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Row],[Ticker]],[1]!Table1[[Symbol]:[Industry]],2,FALSE),"-")</f>
        <v>-</v>
      </c>
      <c r="E4424">
        <v>9.3872181000000001</v>
      </c>
      <c r="F4424">
        <v>24.92</v>
      </c>
      <c r="G4424">
        <v>-22.950215405548199</v>
      </c>
      <c r="H4424">
        <v>-3.2345784492566301</v>
      </c>
      <c r="I4424">
        <v>7.71431199665163</v>
      </c>
      <c r="J4424">
        <v>-2.4866332311574801</v>
      </c>
      <c r="K4424">
        <v>24.6247218349185</v>
      </c>
      <c r="L4424">
        <v>21.310717593599001</v>
      </c>
      <c r="M4424">
        <v>43.051472064460697</v>
      </c>
      <c r="N4424">
        <v>0.14224983649444001</v>
      </c>
      <c r="O4424">
        <v>9.5505617977527901</v>
      </c>
      <c r="P4424">
        <v>71.271477663230201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D4425" t="s">
        <v>140</v>
      </c>
      <c r="E4425">
        <v>9.3187408000000005</v>
      </c>
      <c r="F4425">
        <v>17.559999999999999</v>
      </c>
      <c r="G4425">
        <v>43.133051842667399</v>
      </c>
      <c r="H4425">
        <v>11.500622991211401</v>
      </c>
      <c r="I4425">
        <v>10.0676315463874</v>
      </c>
      <c r="J4425">
        <v>-2.6571846808448099</v>
      </c>
      <c r="K4425">
        <v>16.354343846763602</v>
      </c>
      <c r="L4425">
        <v>15.097561340129801</v>
      </c>
      <c r="M4425">
        <v>57.3961233177316</v>
      </c>
      <c r="N4425">
        <v>4.0143813067639504</v>
      </c>
      <c r="O4425">
        <v>7.0615034168564899</v>
      </c>
      <c r="P4425">
        <v>114.932680538555</v>
      </c>
      <c r="Q4425">
        <v>1.7032350035772002E-2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D4426" t="s">
        <v>498</v>
      </c>
      <c r="E4426">
        <v>9.2553649999999994</v>
      </c>
      <c r="F4426">
        <v>17.579999999999998</v>
      </c>
      <c r="G4426">
        <v>50.086897996513599</v>
      </c>
      <c r="H4426">
        <v>47.227334255775297</v>
      </c>
      <c r="I4426">
        <v>42.317043760673599</v>
      </c>
      <c r="J4426">
        <v>-2.2699485074305099</v>
      </c>
      <c r="K4426">
        <v>13.5313274193068</v>
      </c>
      <c r="L4426">
        <v>11.2491248906538</v>
      </c>
      <c r="M4426">
        <v>86.898561031121304</v>
      </c>
      <c r="N4426">
        <v>2.92192400041385</v>
      </c>
      <c r="O4426">
        <v>10.3526734926052</v>
      </c>
      <c r="P4426">
        <v>139.83628922237301</v>
      </c>
      <c r="Q4426">
        <v>0.15599336412561399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Row],[Ticker]],[1]!Table1[[Symbol]:[Industry]],2,FALSE),"-")</f>
        <v>-</v>
      </c>
      <c r="E4427">
        <v>9.2540250000000004</v>
      </c>
      <c r="F4427">
        <v>24.75</v>
      </c>
      <c r="G4427">
        <v>56.004959670522403</v>
      </c>
      <c r="H4427">
        <v>16.1277079287091</v>
      </c>
      <c r="I4427">
        <v>34.208935652565501</v>
      </c>
      <c r="J4427">
        <v>-4.6218645478834599</v>
      </c>
      <c r="K4427">
        <v>21.473364020632399</v>
      </c>
      <c r="L4427">
        <v>18.116000205947799</v>
      </c>
      <c r="M4427">
        <v>71.756363177133196</v>
      </c>
      <c r="N4427">
        <v>1.3672014260249501</v>
      </c>
      <c r="O4427">
        <v>14.6666666666666</v>
      </c>
      <c r="P4427">
        <v>120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Row],[Ticker]],[1]!Table1[[Symbol]:[Industry]],2,FALSE),"-")</f>
        <v>-</v>
      </c>
      <c r="D4428" t="s">
        <v>275</v>
      </c>
      <c r="E4428">
        <v>9.2132032000000006</v>
      </c>
      <c r="F4428">
        <v>21.36</v>
      </c>
      <c r="G4428">
        <v>53.782696315841299</v>
      </c>
      <c r="H4428">
        <v>11.8139447574943</v>
      </c>
      <c r="I4428">
        <v>45.531161813501399</v>
      </c>
      <c r="J4428">
        <v>30.101602062960101</v>
      </c>
      <c r="K4428">
        <v>19.996720450608599</v>
      </c>
      <c r="L4428">
        <v>18.593822107706298</v>
      </c>
      <c r="M4428">
        <v>82.061697521403303</v>
      </c>
      <c r="N4428">
        <v>1.86310399703726</v>
      </c>
      <c r="O4428">
        <v>29.8220973782771</v>
      </c>
      <c r="P4428">
        <v>107.177497575169</v>
      </c>
      <c r="Q4428">
        <v>0.114853596441629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Row],[Ticker]],[1]!Table1[[Symbol]:[Industry]],2,FALSE),"-")</f>
        <v>-</v>
      </c>
      <c r="D4429" t="s">
        <v>140</v>
      </c>
      <c r="E4429">
        <v>9.1852280000000004</v>
      </c>
      <c r="F4429">
        <v>7.91</v>
      </c>
      <c r="G4429">
        <v>72.5325120316013</v>
      </c>
      <c r="H4429">
        <v>-19.495321770975501</v>
      </c>
      <c r="I4429">
        <v>63.661331864201202</v>
      </c>
      <c r="J4429">
        <v>-1.1425472096521101</v>
      </c>
      <c r="K4429">
        <v>7.8598296134720798</v>
      </c>
      <c r="L4429">
        <v>6.9091833247273096</v>
      </c>
      <c r="M4429">
        <v>48.345841429161801</v>
      </c>
      <c r="N4429">
        <v>1.0200458985099099</v>
      </c>
      <c r="O4429">
        <v>20.101137800252801</v>
      </c>
      <c r="P4429">
        <v>110.933333333333</v>
      </c>
      <c r="Q4429">
        <v>6.5302156402715E-2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Row],[Ticker]],[1]!Table1[[Symbol]:[Industry]],2,FALSE),"-")</f>
        <v>-</v>
      </c>
      <c r="E4430">
        <v>9.1278900000000007</v>
      </c>
      <c r="F4430">
        <v>19.440000000000001</v>
      </c>
      <c r="G4430">
        <v>113.107536817152</v>
      </c>
      <c r="H4430">
        <v>-18.1212892034685</v>
      </c>
      <c r="I4430">
        <v>-23.305826266047401</v>
      </c>
      <c r="J4430">
        <v>-10.5432738561575</v>
      </c>
      <c r="K4430">
        <v>21.423869399062401</v>
      </c>
      <c r="L4430">
        <v>19.922326029136901</v>
      </c>
      <c r="M4430">
        <v>36.048928064963697</v>
      </c>
      <c r="N4430">
        <v>2.25290449360801</v>
      </c>
      <c r="O4430">
        <v>49.845679012345599</v>
      </c>
      <c r="P4430">
        <v>138.82063882063801</v>
      </c>
      <c r="Q4430">
        <v>0.102555837038265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Row],[Ticker]],[1]!Table1[[Symbol]:[Industry]],2,FALSE),"-")</f>
        <v>-</v>
      </c>
      <c r="D4431" t="s">
        <v>67</v>
      </c>
      <c r="E4431">
        <v>9.1270232789343204</v>
      </c>
      <c r="F4431">
        <v>42.87</v>
      </c>
      <c r="G4431">
        <v>21.9617171491143</v>
      </c>
      <c r="H4431">
        <v>-7.06791178258998</v>
      </c>
      <c r="I4431">
        <v>4.7873861507192901</v>
      </c>
      <c r="J4431">
        <v>-2.4866332311574801</v>
      </c>
      <c r="K4431">
        <v>33.1316695601246</v>
      </c>
      <c r="M4431">
        <v>99.999999999997797</v>
      </c>
      <c r="N4431">
        <v>1.24553571428571</v>
      </c>
      <c r="O4431">
        <v>0</v>
      </c>
      <c r="P4431">
        <v>47.674819152600698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Row],[Ticker]],[1]!Table1[[Symbol]:[Industry]],2,FALSE),"-")</f>
        <v>-</v>
      </c>
      <c r="D4432" t="s">
        <v>662</v>
      </c>
      <c r="E4432">
        <v>9.1203570000000003</v>
      </c>
      <c r="F4432">
        <v>9.32</v>
      </c>
      <c r="G4432">
        <v>35.2540827978953</v>
      </c>
      <c r="H4432">
        <v>38.265421550743298</v>
      </c>
      <c r="I4432">
        <v>65.229119810136098</v>
      </c>
      <c r="J4432">
        <v>18.774182590844902</v>
      </c>
      <c r="K4432">
        <v>6.6716185268052799</v>
      </c>
      <c r="L4432">
        <v>5.7913312674167701</v>
      </c>
      <c r="M4432">
        <v>93.285384927571698</v>
      </c>
      <c r="N4432">
        <v>3.5545526752834098</v>
      </c>
      <c r="O4432">
        <v>7.1888412017167402</v>
      </c>
      <c r="P4432">
        <v>165.52706552706499</v>
      </c>
      <c r="Q4432">
        <v>1.9871436053902E-2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Row],[Ticker]],[1]!Table1[[Symbol]:[Industry]],2,FALSE),"-")</f>
        <v>-</v>
      </c>
      <c r="D4433" t="s">
        <v>806</v>
      </c>
      <c r="E4433">
        <v>9.1106873099999994</v>
      </c>
      <c r="F4433">
        <v>11.9</v>
      </c>
      <c r="G4433">
        <v>141.702628333592</v>
      </c>
      <c r="H4433">
        <v>-1.4570520540831999</v>
      </c>
      <c r="I4433">
        <v>211.54087026223399</v>
      </c>
      <c r="J4433">
        <v>1.3389895446432201</v>
      </c>
      <c r="K4433">
        <v>9.9659133002223896</v>
      </c>
      <c r="L4433">
        <v>6.9523511966079301</v>
      </c>
      <c r="M4433">
        <v>64.073330576861807</v>
      </c>
      <c r="N4433">
        <v>1.9420073087385099</v>
      </c>
      <c r="O4433">
        <v>4.28571428571429</v>
      </c>
      <c r="P4433">
        <v>321.985815602836</v>
      </c>
      <c r="Q4433">
        <v>8.3187402446182002E-2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Row],[Ticker]],[1]!Table1[[Symbol]:[Industry]],2,FALSE),"-")</f>
        <v>-</v>
      </c>
      <c r="D4434" t="s">
        <v>109</v>
      </c>
      <c r="E4434">
        <v>9.0909700000000004</v>
      </c>
      <c r="F4434">
        <v>0.49</v>
      </c>
      <c r="G4434">
        <v>-25.713102003486298</v>
      </c>
      <c r="H4434">
        <v>-7.06791178258998</v>
      </c>
      <c r="I4434">
        <v>-27.901507212387902</v>
      </c>
      <c r="J4434">
        <v>-2.4866332311574801</v>
      </c>
      <c r="K4434">
        <v>0.49148917955107302</v>
      </c>
      <c r="L4434">
        <v>0.52408011983551595</v>
      </c>
      <c r="M4434">
        <v>42.892589935559599</v>
      </c>
      <c r="N4434">
        <v>0.47985206149398102</v>
      </c>
      <c r="O4434">
        <v>24.4897959183673</v>
      </c>
      <c r="P4434">
        <v>0</v>
      </c>
      <c r="Q4434">
        <v>-0.18078907483097101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Row],[Ticker]],[1]!Table1[[Symbol]:[Industry]],2,FALSE),"-")</f>
        <v>-</v>
      </c>
      <c r="E4435">
        <v>9.0800426000000005</v>
      </c>
      <c r="F4435">
        <v>29.98</v>
      </c>
      <c r="G4435">
        <v>-25.979236401357198</v>
      </c>
      <c r="H4435">
        <v>-7.06791178258998</v>
      </c>
      <c r="I4435">
        <v>-5.9803658744968198</v>
      </c>
      <c r="J4435">
        <v>-2.4866332311574801</v>
      </c>
      <c r="K4435">
        <v>29.6162895711125</v>
      </c>
      <c r="L4435">
        <v>29.568328297349101</v>
      </c>
      <c r="M4435">
        <v>99.999999998127706</v>
      </c>
      <c r="N4435">
        <v>0</v>
      </c>
      <c r="O4435">
        <v>0.26684456304202298</v>
      </c>
      <c r="P4435">
        <v>4.97198879551821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E4436">
        <v>9.0632374999999996</v>
      </c>
      <c r="F4436">
        <v>30.92</v>
      </c>
      <c r="G4436">
        <v>84.770219984260393</v>
      </c>
      <c r="H4436">
        <v>-39.676607434763902</v>
      </c>
      <c r="I4436">
        <v>-33.748859039553103</v>
      </c>
      <c r="J4436">
        <v>-2.4866332311574801</v>
      </c>
      <c r="K4436">
        <v>38.776223529905899</v>
      </c>
      <c r="L4436">
        <v>35.7415778195871</v>
      </c>
      <c r="M4436">
        <v>0.29277313625387102</v>
      </c>
      <c r="N4436">
        <v>0.24645722443968199</v>
      </c>
      <c r="O4436">
        <v>65.232858990944294</v>
      </c>
      <c r="P4436">
        <v>142.50980392156799</v>
      </c>
      <c r="Q4436">
        <v>3.9921429649279999E-2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D4437" t="s">
        <v>67</v>
      </c>
      <c r="E4437">
        <v>9.0629802779999995</v>
      </c>
      <c r="F4437">
        <v>4.24</v>
      </c>
      <c r="G4437">
        <v>24.110219551283901</v>
      </c>
      <c r="H4437">
        <v>-18.272985778361601</v>
      </c>
      <c r="I4437">
        <v>15.9937531144161</v>
      </c>
      <c r="J4437">
        <v>-7.6785068203222604</v>
      </c>
      <c r="K4437">
        <v>4.1881608573926403</v>
      </c>
      <c r="L4437">
        <v>3.9182075069790399</v>
      </c>
      <c r="M4437">
        <v>40.319157590363403</v>
      </c>
      <c r="N4437">
        <v>0.95088115805787998</v>
      </c>
      <c r="O4437">
        <v>19.1037735849056</v>
      </c>
      <c r="P4437">
        <v>65.625</v>
      </c>
      <c r="Q4437">
        <v>5.1371111895080999E-2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E4438">
        <v>9.0534999999999997</v>
      </c>
      <c r="F4438">
        <v>3.9</v>
      </c>
      <c r="G4438">
        <v>35.591245822600499</v>
      </c>
      <c r="H4438">
        <v>-17.257485242305599</v>
      </c>
      <c r="I4438">
        <v>14.4495745904351</v>
      </c>
      <c r="J4438">
        <v>-17.509054755821101</v>
      </c>
      <c r="K4438">
        <v>4.3268578680344696</v>
      </c>
      <c r="L4438">
        <v>3.9750354666373502</v>
      </c>
      <c r="M4438">
        <v>24.338147278438299</v>
      </c>
      <c r="N4438">
        <v>1.59994425110801</v>
      </c>
      <c r="O4438">
        <v>54.102564102564102</v>
      </c>
      <c r="P4438">
        <v>91.176470588235205</v>
      </c>
      <c r="Q4438">
        <v>-7.8692524540120001E-3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278</v>
      </c>
      <c r="E4439">
        <v>9.0108525079999993</v>
      </c>
      <c r="F4439">
        <v>7.29</v>
      </c>
      <c r="G4439">
        <v>14.479205688821301</v>
      </c>
      <c r="H4439">
        <v>-21.387160608881</v>
      </c>
      <c r="I4439">
        <v>-33.3165719224112</v>
      </c>
      <c r="J4439">
        <v>2.7006866535687202</v>
      </c>
      <c r="K4439">
        <v>7.4413395479532998</v>
      </c>
      <c r="L4439">
        <v>8.0396464512320698</v>
      </c>
      <c r="M4439">
        <v>69.206508381509806</v>
      </c>
      <c r="N4439">
        <v>0.25292182599097202</v>
      </c>
      <c r="O4439">
        <v>32.373113854595303</v>
      </c>
      <c r="P4439">
        <v>63.452914798206201</v>
      </c>
      <c r="Q4439">
        <v>-3.3982263294748002E-2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D4440" t="s">
        <v>126</v>
      </c>
      <c r="E4440">
        <v>9.0008750000000006</v>
      </c>
      <c r="F4440">
        <v>1.88</v>
      </c>
      <c r="G4440">
        <v>128.34095205056701</v>
      </c>
      <c r="H4440">
        <v>-24.3839290986073</v>
      </c>
      <c r="I4440">
        <v>97.936534218873803</v>
      </c>
      <c r="J4440">
        <v>-9.3159015238404095</v>
      </c>
      <c r="K4440">
        <v>1.80115091637874</v>
      </c>
      <c r="L4440">
        <v>1.24546273609733</v>
      </c>
      <c r="M4440">
        <v>20.9087426185969</v>
      </c>
      <c r="N4440">
        <v>0.15392174584628601</v>
      </c>
      <c r="O4440">
        <v>35.106382978723403</v>
      </c>
      <c r="P4440">
        <v>189.230769230769</v>
      </c>
      <c r="Q4440">
        <v>3.1405180103107999E-2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E4441">
        <v>8.98613617</v>
      </c>
      <c r="F4441">
        <v>8.43</v>
      </c>
      <c r="G4441">
        <v>30.109448828306501</v>
      </c>
      <c r="H4441">
        <v>-17.446290160968299</v>
      </c>
      <c r="I4441">
        <v>-11.8924251753029</v>
      </c>
      <c r="J4441">
        <v>-4.72719926889335</v>
      </c>
      <c r="K4441">
        <v>9.1789726380230299</v>
      </c>
      <c r="L4441">
        <v>8.5076821608812505</v>
      </c>
      <c r="M4441">
        <v>24.314387890475</v>
      </c>
      <c r="N4441">
        <v>1.8989460836091301</v>
      </c>
      <c r="O4441">
        <v>25.1482799525504</v>
      </c>
      <c r="P4441">
        <v>91.590909090908994</v>
      </c>
      <c r="Q4441">
        <v>5.3162217356773997E-2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659</v>
      </c>
      <c r="E4442">
        <v>8.9285349999999397</v>
      </c>
      <c r="F4442">
        <v>8.75</v>
      </c>
      <c r="G4442">
        <v>-25.713102003486298</v>
      </c>
      <c r="H4442">
        <v>-7.06791178258998</v>
      </c>
      <c r="I4442">
        <v>-10.952354670015</v>
      </c>
      <c r="J4442">
        <v>-2.4866332311574801</v>
      </c>
      <c r="K4442">
        <v>8.75</v>
      </c>
      <c r="L4442">
        <v>8.75</v>
      </c>
      <c r="M4442">
        <v>50</v>
      </c>
      <c r="O4442">
        <v>0</v>
      </c>
      <c r="P4442">
        <v>0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D4443" t="s">
        <v>613</v>
      </c>
      <c r="E4443">
        <v>8.9259520000000006</v>
      </c>
      <c r="F4443">
        <v>23.79</v>
      </c>
      <c r="G4443">
        <v>-9.2666996540003304</v>
      </c>
      <c r="H4443">
        <v>-12.9595685639264</v>
      </c>
      <c r="I4443">
        <v>-13.492297316471401</v>
      </c>
      <c r="J4443">
        <v>-2.4866332311574801</v>
      </c>
      <c r="K4443">
        <v>23.6844323473697</v>
      </c>
      <c r="L4443">
        <v>23.7459799853115</v>
      </c>
      <c r="M4443">
        <v>46.309658596955202</v>
      </c>
      <c r="N4443">
        <v>0.282067458030547</v>
      </c>
      <c r="O4443">
        <v>22.9508196721311</v>
      </c>
      <c r="P4443">
        <v>42.199641362821197</v>
      </c>
      <c r="Q4443">
        <v>6.9764482563749994E-2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D4444" t="s">
        <v>391</v>
      </c>
      <c r="E4444">
        <v>8.8920683999999994</v>
      </c>
      <c r="F4444">
        <v>7.64</v>
      </c>
      <c r="G4444">
        <v>-0.87650069629684402</v>
      </c>
      <c r="H4444">
        <v>-5.7345784492566398</v>
      </c>
      <c r="I4444">
        <v>-3.3467208671981301</v>
      </c>
      <c r="J4444">
        <v>-6.4192175008204098</v>
      </c>
      <c r="K4444">
        <v>6.8544104283412697</v>
      </c>
      <c r="L4444">
        <v>6.7054957258129697</v>
      </c>
      <c r="M4444">
        <v>42.938751246483498</v>
      </c>
      <c r="N4444">
        <v>1.3913609226430499</v>
      </c>
      <c r="O4444">
        <v>9.8167539267015798</v>
      </c>
      <c r="P4444">
        <v>64.301075268817101</v>
      </c>
      <c r="Q4444">
        <v>5.0108681060358998E-2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E4445">
        <v>8.8740000000000006</v>
      </c>
      <c r="F4445">
        <v>42.5</v>
      </c>
      <c r="G4445">
        <v>15.953564663180201</v>
      </c>
      <c r="H4445">
        <v>-3.40937519722412</v>
      </c>
      <c r="I4445">
        <v>-0.44793449320796802</v>
      </c>
      <c r="J4445">
        <v>-2.4866332311574801</v>
      </c>
      <c r="K4445">
        <v>41.146135124999603</v>
      </c>
      <c r="L4445">
        <v>38.491962892551697</v>
      </c>
      <c r="M4445">
        <v>96.964654009076995</v>
      </c>
      <c r="N4445">
        <v>0.89393939393939403</v>
      </c>
      <c r="O4445">
        <v>4.6823529411764699</v>
      </c>
      <c r="P4445">
        <v>54.545454545454497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4597</v>
      </c>
      <c r="E4446">
        <v>8.8680000000000003</v>
      </c>
      <c r="F4446">
        <v>7.6</v>
      </c>
      <c r="G4446">
        <v>66.691961287652802</v>
      </c>
      <c r="H4446">
        <v>-3.12979645206959</v>
      </c>
      <c r="I4446">
        <v>33.809550091889697</v>
      </c>
      <c r="J4446">
        <v>9.8993624624799104E-3</v>
      </c>
      <c r="K4446">
        <v>6.8252594824770103</v>
      </c>
      <c r="L4446">
        <v>6.0703920853079101</v>
      </c>
      <c r="M4446">
        <v>61.350223981898701</v>
      </c>
      <c r="N4446">
        <v>1.68646279007165</v>
      </c>
      <c r="O4446">
        <v>5.5263157894736903</v>
      </c>
      <c r="P4446">
        <v>111.111111111111</v>
      </c>
      <c r="Q4446">
        <v>2.7645471171382999E-2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E4447">
        <v>8.8466430000000003</v>
      </c>
      <c r="F4447">
        <v>9.06</v>
      </c>
      <c r="G4447">
        <v>111.45967286562301</v>
      </c>
      <c r="H4447">
        <v>3.1510663195997899</v>
      </c>
      <c r="I4447">
        <v>45.254541881709102</v>
      </c>
      <c r="J4447">
        <v>-2.4866332311574801</v>
      </c>
      <c r="K4447">
        <v>6.6248328814264603</v>
      </c>
      <c r="L4447">
        <v>5.1625312002509496</v>
      </c>
      <c r="M4447">
        <v>95.413496981885999</v>
      </c>
      <c r="N4447">
        <v>1.8627590006389401</v>
      </c>
      <c r="O4447">
        <v>0</v>
      </c>
      <c r="P4447">
        <v>170.447761194029</v>
      </c>
      <c r="Q4447">
        <v>0.133915328762372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535</v>
      </c>
      <c r="E4448">
        <v>8.8293855000000008</v>
      </c>
      <c r="F4448">
        <v>19.25</v>
      </c>
      <c r="G4448">
        <v>86.994080316955603</v>
      </c>
      <c r="H4448">
        <v>11.847750868012399</v>
      </c>
      <c r="I4448">
        <v>14.1288669024346</v>
      </c>
      <c r="J4448">
        <v>6.7552040682337502</v>
      </c>
      <c r="K4448">
        <v>17.568774671984801</v>
      </c>
      <c r="L4448">
        <v>15.0055354304065</v>
      </c>
      <c r="M4448">
        <v>58.178776613465502</v>
      </c>
      <c r="N4448">
        <v>1.63441417641104</v>
      </c>
      <c r="O4448">
        <v>8.4155844155844299</v>
      </c>
      <c r="P4448">
        <v>152.956636005256</v>
      </c>
      <c r="Q4448">
        <v>8.8716815968977999E-2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D4449" t="s">
        <v>324</v>
      </c>
      <c r="E4449">
        <v>8.7779064000000009</v>
      </c>
      <c r="F4449">
        <v>13.45</v>
      </c>
      <c r="G4449">
        <v>35.751483830847299</v>
      </c>
      <c r="H4449">
        <v>-7.8773304728033597</v>
      </c>
      <c r="I4449">
        <v>92.527221729379704</v>
      </c>
      <c r="J4449">
        <v>-4.4502695947938404</v>
      </c>
      <c r="K4449">
        <v>13.3337845691092</v>
      </c>
      <c r="L4449">
        <v>10.7574047234892</v>
      </c>
      <c r="M4449">
        <v>45.247135970754499</v>
      </c>
      <c r="N4449">
        <v>0.54222879174420202</v>
      </c>
      <c r="O4449">
        <v>39.479553903345703</v>
      </c>
      <c r="P4449">
        <v>122.68211920529799</v>
      </c>
      <c r="Q4449">
        <v>0.11046990792035601</v>
      </c>
    </row>
    <row r="4450" spans="1:17" hidden="1" x14ac:dyDescent="0.3">
      <c r="A4450" t="s">
        <v>9056</v>
      </c>
      <c r="B4450" t="s">
        <v>9057</v>
      </c>
      <c r="C4450" t="str">
        <f>IFERROR(VLOOKUP(Table1[[#This Row],[Ticker]],[1]!Table1[[Symbol]:[Industry]],2,FALSE),"-")</f>
        <v>-</v>
      </c>
      <c r="D4450" t="s">
        <v>662</v>
      </c>
      <c r="E4450">
        <v>8.7666525869999994</v>
      </c>
      <c r="F4450">
        <v>7.11</v>
      </c>
      <c r="G4450">
        <v>12.345150423698</v>
      </c>
      <c r="H4450">
        <v>-3.41109040424961</v>
      </c>
      <c r="I4450">
        <v>-20.723928274075899</v>
      </c>
      <c r="J4450">
        <v>-8.6012829126861394</v>
      </c>
      <c r="K4450">
        <v>7.4354432518057898</v>
      </c>
      <c r="L4450">
        <v>6.8880043921496901</v>
      </c>
      <c r="M4450">
        <v>43.352443065261397</v>
      </c>
      <c r="N4450">
        <v>0.68466377181688198</v>
      </c>
      <c r="O4450">
        <v>31.082981715892998</v>
      </c>
      <c r="P4450">
        <v>65.348837209302303</v>
      </c>
      <c r="Q4450">
        <v>0.124852102815835</v>
      </c>
    </row>
    <row r="4451" spans="1:17" hidden="1" x14ac:dyDescent="0.3">
      <c r="A4451" t="s">
        <v>9058</v>
      </c>
      <c r="B4451" t="s">
        <v>9059</v>
      </c>
      <c r="C4451" t="str">
        <f>IFERROR(VLOOKUP(Table1[[#This Row],[Ticker]],[1]!Table1[[Symbol]:[Industry]],2,FALSE),"-")</f>
        <v>-</v>
      </c>
      <c r="E4451">
        <v>8.7319984000000002</v>
      </c>
      <c r="F4451">
        <v>8.7100000000000009</v>
      </c>
      <c r="G4451">
        <v>-75.3662811942378</v>
      </c>
      <c r="H4451">
        <v>-31.130125872251401</v>
      </c>
      <c r="I4451">
        <v>-67.532613892347996</v>
      </c>
      <c r="J4451">
        <v>-0.64614243361147194</v>
      </c>
      <c r="K4451">
        <v>10.441710826506901</v>
      </c>
      <c r="L4451">
        <v>14.3759051415035</v>
      </c>
      <c r="M4451">
        <v>27.8363231728583</v>
      </c>
      <c r="N4451">
        <v>2.1278432862958701</v>
      </c>
      <c r="O4451">
        <v>198.622273249138</v>
      </c>
      <c r="P4451">
        <v>9.0112640801001298</v>
      </c>
      <c r="Q4451">
        <v>-6.1315975515219001E-2</v>
      </c>
    </row>
    <row r="4452" spans="1:17" hidden="1" x14ac:dyDescent="0.3">
      <c r="A4452" t="s">
        <v>9060</v>
      </c>
      <c r="B4452" t="s">
        <v>9061</v>
      </c>
      <c r="C4452" t="str">
        <f>IFERROR(VLOOKUP(Table1[[#This Row],[Ticker]],[1]!Table1[[Symbol]:[Industry]],2,FALSE),"-")</f>
        <v>-</v>
      </c>
      <c r="E4452">
        <v>8.7257982389999995</v>
      </c>
      <c r="F4452">
        <v>11.08</v>
      </c>
      <c r="G4452">
        <v>-18.2817133428454</v>
      </c>
      <c r="H4452">
        <v>10.0492053345271</v>
      </c>
      <c r="I4452">
        <v>-10.316569020605399</v>
      </c>
      <c r="J4452">
        <v>-0.48140219366839798</v>
      </c>
      <c r="K4452">
        <v>10.6011292904538</v>
      </c>
      <c r="L4452">
        <v>11.0462415641645</v>
      </c>
      <c r="M4452">
        <v>59.211989787071097</v>
      </c>
      <c r="N4452">
        <v>2.2759973839110499</v>
      </c>
      <c r="O4452">
        <v>93.592057761732804</v>
      </c>
      <c r="P4452">
        <v>36.191666666666599</v>
      </c>
      <c r="Q4452">
        <v>1.1422629630772001E-2</v>
      </c>
    </row>
    <row r="4453" spans="1:17" hidden="1" x14ac:dyDescent="0.3">
      <c r="A4453" t="s">
        <v>9062</v>
      </c>
      <c r="B4453" t="s">
        <v>9063</v>
      </c>
      <c r="C4453" t="str">
        <f>IFERROR(VLOOKUP(Table1[[#This Row],[Ticker]],[1]!Table1[[Symbol]:[Industry]],2,FALSE),"-")</f>
        <v>-</v>
      </c>
      <c r="D4453" t="s">
        <v>391</v>
      </c>
      <c r="E4453">
        <v>8.7159999999999993</v>
      </c>
      <c r="F4453">
        <v>21.79</v>
      </c>
      <c r="G4453">
        <v>21.6161745347151</v>
      </c>
      <c r="H4453">
        <v>-7.06791178258998</v>
      </c>
      <c r="I4453">
        <v>-5.9908903154871096</v>
      </c>
      <c r="J4453">
        <v>-2.4866332311574801</v>
      </c>
      <c r="K4453">
        <v>21.405061440331</v>
      </c>
      <c r="L4453">
        <v>17.864537163159302</v>
      </c>
      <c r="M4453">
        <v>100</v>
      </c>
      <c r="O4453">
        <v>0</v>
      </c>
      <c r="P4453">
        <v>47.329276538201398</v>
      </c>
    </row>
    <row r="4454" spans="1:17" hidden="1" x14ac:dyDescent="0.3">
      <c r="A4454" t="s">
        <v>9064</v>
      </c>
      <c r="B4454" t="s">
        <v>9065</v>
      </c>
      <c r="C4454" t="str">
        <f>IFERROR(VLOOKUP(Table1[[#This Row],[Ticker]],[1]!Table1[[Symbol]:[Industry]],2,FALSE),"-")</f>
        <v>-</v>
      </c>
      <c r="D4454" t="s">
        <v>4597</v>
      </c>
      <c r="E4454">
        <v>8.7117000000000004</v>
      </c>
      <c r="F4454">
        <v>4.01</v>
      </c>
      <c r="G4454">
        <v>147.07601364277201</v>
      </c>
      <c r="H4454">
        <v>-19.487611996722698</v>
      </c>
      <c r="I4454">
        <v>49.447645329984901</v>
      </c>
      <c r="J4454">
        <v>-9.7428690588218902</v>
      </c>
      <c r="K4454">
        <v>3.8352700956990202</v>
      </c>
      <c r="L4454">
        <v>2.9310058874887202</v>
      </c>
      <c r="M4454">
        <v>22.1402030858569</v>
      </c>
      <c r="N4454">
        <v>0.20182171098159599</v>
      </c>
      <c r="O4454">
        <v>35.660847880299201</v>
      </c>
      <c r="P4454">
        <v>184.397163120567</v>
      </c>
      <c r="Q4454">
        <v>6.2230231402953001E-2</v>
      </c>
    </row>
    <row r="4455" spans="1:17" hidden="1" x14ac:dyDescent="0.3">
      <c r="A4455" t="s">
        <v>9066</v>
      </c>
      <c r="B4455" t="s">
        <v>9067</v>
      </c>
      <c r="C4455" t="str">
        <f>IFERROR(VLOOKUP(Table1[[#This Row],[Ticker]],[1]!Table1[[Symbol]:[Industry]],2,FALSE),"-")</f>
        <v>-</v>
      </c>
      <c r="D4455" t="s">
        <v>381</v>
      </c>
      <c r="E4455">
        <v>8.6869443760379301</v>
      </c>
      <c r="F4455">
        <v>17.100000000000001</v>
      </c>
      <c r="G4455">
        <v>159.28689799651301</v>
      </c>
      <c r="H4455">
        <v>-7.06791178258998</v>
      </c>
      <c r="I4455">
        <v>82.925196350393094</v>
      </c>
      <c r="J4455">
        <v>-2.4866332311574801</v>
      </c>
      <c r="K4455">
        <v>16.991878172164899</v>
      </c>
      <c r="L4455">
        <v>13.8839538208492</v>
      </c>
      <c r="M4455">
        <v>52.558837165662098</v>
      </c>
      <c r="O4455">
        <v>17.660818713450201</v>
      </c>
      <c r="P4455">
        <v>232.03883495145601</v>
      </c>
    </row>
    <row r="4456" spans="1:17" hidden="1" x14ac:dyDescent="0.3">
      <c r="A4456" t="s">
        <v>9068</v>
      </c>
      <c r="B4456" t="s">
        <v>9069</v>
      </c>
      <c r="C4456" t="str">
        <f>IFERROR(VLOOKUP(Table1[[#This Row],[Ticker]],[1]!Table1[[Symbol]:[Industry]],2,FALSE),"-")</f>
        <v>-</v>
      </c>
      <c r="D4456" t="s">
        <v>391</v>
      </c>
      <c r="E4456">
        <v>8.6501249999999992</v>
      </c>
      <c r="F4456">
        <v>116.5</v>
      </c>
      <c r="G4456">
        <v>-25.713102003486298</v>
      </c>
      <c r="H4456">
        <v>-7.06791178258998</v>
      </c>
      <c r="I4456">
        <v>-10.952354670015</v>
      </c>
      <c r="J4456">
        <v>-2.4866332311574801</v>
      </c>
      <c r="K4456">
        <v>116.49999872363099</v>
      </c>
      <c r="L4456">
        <v>116.482856395136</v>
      </c>
      <c r="M4456">
        <v>100</v>
      </c>
      <c r="O4456">
        <v>0</v>
      </c>
      <c r="P4456">
        <v>0.43103448275862899</v>
      </c>
    </row>
    <row r="4457" spans="1:17" hidden="1" x14ac:dyDescent="0.3">
      <c r="A4457" t="s">
        <v>9070</v>
      </c>
      <c r="B4457" t="s">
        <v>9071</v>
      </c>
      <c r="C4457" t="str">
        <f>IFERROR(VLOOKUP(Table1[[#This Row],[Ticker]],[1]!Table1[[Symbol]:[Industry]],2,FALSE),"-")</f>
        <v>-</v>
      </c>
      <c r="D4457" t="s">
        <v>705</v>
      </c>
      <c r="E4457">
        <v>8.5756189999999997</v>
      </c>
      <c r="F4457">
        <v>72.84</v>
      </c>
      <c r="G4457">
        <v>38.836694728320602</v>
      </c>
      <c r="H4457">
        <v>1.09684928454576</v>
      </c>
      <c r="I4457">
        <v>24.639603632293198</v>
      </c>
      <c r="J4457">
        <v>-0.67923808766962601</v>
      </c>
      <c r="K4457">
        <v>68.426695350930501</v>
      </c>
      <c r="L4457">
        <v>58.850420339029398</v>
      </c>
      <c r="M4457">
        <v>52.364653728359698</v>
      </c>
      <c r="N4457">
        <v>0.74488620881044498</v>
      </c>
      <c r="O4457">
        <v>3.17133443163097</v>
      </c>
      <c r="P4457">
        <v>83.877078659210099</v>
      </c>
    </row>
    <row r="4458" spans="1:17" hidden="1" x14ac:dyDescent="0.3">
      <c r="A4458" t="s">
        <v>9072</v>
      </c>
      <c r="B4458" t="s">
        <v>9073</v>
      </c>
      <c r="C4458" t="str">
        <f>IFERROR(VLOOKUP(Table1[[#This Row],[Ticker]],[1]!Table1[[Symbol]:[Industry]],2,FALSE),"-")</f>
        <v>-</v>
      </c>
      <c r="E4458">
        <v>8.5724454599999902</v>
      </c>
      <c r="F4458">
        <v>3.26</v>
      </c>
      <c r="G4458">
        <v>-2.6942340789580701</v>
      </c>
      <c r="H4458">
        <v>-3.1165440014349599</v>
      </c>
      <c r="I4458">
        <v>-27.3626110802714</v>
      </c>
      <c r="J4458">
        <v>-2.77817842066186</v>
      </c>
      <c r="K4458">
        <v>3.4576770971234199</v>
      </c>
      <c r="L4458">
        <v>3.5164419476078299</v>
      </c>
      <c r="M4458">
        <v>54.016201572013898</v>
      </c>
      <c r="N4458">
        <v>1.27294204608142</v>
      </c>
      <c r="O4458">
        <v>59.202453987730003</v>
      </c>
      <c r="P4458">
        <v>51.6279069767441</v>
      </c>
      <c r="Q4458">
        <v>2.3654551045126E-2</v>
      </c>
    </row>
    <row r="4459" spans="1:17" hidden="1" x14ac:dyDescent="0.3">
      <c r="A4459" t="s">
        <v>9074</v>
      </c>
      <c r="B4459" t="s">
        <v>9075</v>
      </c>
      <c r="C4459" t="str">
        <f>IFERROR(VLOOKUP(Table1[[#This Row],[Ticker]],[1]!Table1[[Symbol]:[Industry]],2,FALSE),"-")</f>
        <v>-</v>
      </c>
      <c r="D4459" t="s">
        <v>391</v>
      </c>
      <c r="E4459">
        <v>8.5679333999999994</v>
      </c>
      <c r="F4459">
        <v>16.45</v>
      </c>
      <c r="G4459">
        <v>36.997085929253402</v>
      </c>
      <c r="H4459">
        <v>16.061859209776401</v>
      </c>
      <c r="I4459">
        <v>44.236324575267901</v>
      </c>
      <c r="J4459">
        <v>5.6232863398880797</v>
      </c>
      <c r="K4459">
        <v>14.0380879011104</v>
      </c>
      <c r="L4459">
        <v>11.2877072864243</v>
      </c>
      <c r="M4459">
        <v>79.972086577353394</v>
      </c>
      <c r="N4459">
        <v>3.1594570293026498</v>
      </c>
      <c r="O4459">
        <v>3.3434650455927</v>
      </c>
      <c r="P4459">
        <v>151.145038167938</v>
      </c>
      <c r="Q4459">
        <v>0.17532083696310699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391</v>
      </c>
      <c r="E4460">
        <v>8.5590960000000003</v>
      </c>
      <c r="F4460">
        <v>18.2</v>
      </c>
      <c r="G4460">
        <v>-29.923628319275799</v>
      </c>
      <c r="H4460">
        <v>-12.718507946405399</v>
      </c>
      <c r="I4460">
        <v>-16.651836535299999</v>
      </c>
      <c r="J4460">
        <v>-0.81065557752619899</v>
      </c>
      <c r="K4460">
        <v>18.199534004061899</v>
      </c>
      <c r="L4460">
        <v>18.0504795714144</v>
      </c>
      <c r="M4460">
        <v>45.479129721916401</v>
      </c>
      <c r="N4460">
        <v>1.6351487335558601</v>
      </c>
      <c r="O4460">
        <v>14.8351648351648</v>
      </c>
      <c r="P4460">
        <v>36.842105263157798</v>
      </c>
      <c r="Q4460">
        <v>5.5118221638584E-2</v>
      </c>
    </row>
    <row r="4461" spans="1:17" hidden="1" x14ac:dyDescent="0.3">
      <c r="A4461" t="s">
        <v>9078</v>
      </c>
      <c r="B4461" t="s">
        <v>9079</v>
      </c>
      <c r="C4461" t="str">
        <f>IFERROR(VLOOKUP(Table1[[#This Row],[Ticker]],[1]!Table1[[Symbol]:[Industry]],2,FALSE),"-")</f>
        <v>-</v>
      </c>
      <c r="D4461" t="s">
        <v>495</v>
      </c>
      <c r="E4461">
        <v>8.5491671999999994</v>
      </c>
      <c r="F4461">
        <v>8.2200000000000006</v>
      </c>
      <c r="G4461">
        <v>-14.179859126959901</v>
      </c>
      <c r="H4461">
        <v>-11.0909002883371</v>
      </c>
      <c r="I4461">
        <v>-21.1162890962445</v>
      </c>
      <c r="J4461">
        <v>-3.9033982842861801</v>
      </c>
      <c r="K4461">
        <v>8.3544624449502791</v>
      </c>
      <c r="L4461">
        <v>8.2072331868430002</v>
      </c>
      <c r="M4461">
        <v>47.797762610506297</v>
      </c>
      <c r="N4461">
        <v>1.17322050219324</v>
      </c>
      <c r="O4461">
        <v>84.671532846715294</v>
      </c>
      <c r="P4461">
        <v>59.611650485436797</v>
      </c>
      <c r="Q4461">
        <v>4.1750020501040999E-2</v>
      </c>
    </row>
    <row r="4462" spans="1:17" hidden="1" x14ac:dyDescent="0.3">
      <c r="A4462" t="s">
        <v>9080</v>
      </c>
      <c r="B4462" t="s">
        <v>9081</v>
      </c>
      <c r="C4462" t="str">
        <f>IFERROR(VLOOKUP(Table1[[#This Row],[Ticker]],[1]!Table1[[Symbol]:[Industry]],2,FALSE),"-")</f>
        <v>-</v>
      </c>
      <c r="E4462">
        <v>8.5108364000000005</v>
      </c>
      <c r="F4462">
        <v>8.0299999999999994</v>
      </c>
      <c r="G4462">
        <v>-31.2425137681922</v>
      </c>
      <c r="H4462">
        <v>16.470549755871499</v>
      </c>
      <c r="I4462">
        <v>-9.9460653618389401</v>
      </c>
      <c r="J4462">
        <v>-3.7166455312804998</v>
      </c>
      <c r="K4462">
        <v>7.4152095927902701</v>
      </c>
      <c r="L4462">
        <v>7.8586723778715397</v>
      </c>
      <c r="M4462">
        <v>52.964631723953801</v>
      </c>
      <c r="N4462">
        <v>1.95700245700245</v>
      </c>
      <c r="O4462">
        <v>29.389788293897801</v>
      </c>
      <c r="P4462">
        <v>29.516129032258</v>
      </c>
    </row>
    <row r="4463" spans="1:17" hidden="1" x14ac:dyDescent="0.3">
      <c r="A4463" t="s">
        <v>9082</v>
      </c>
      <c r="B4463" t="s">
        <v>9083</v>
      </c>
      <c r="C4463" t="str">
        <f>IFERROR(VLOOKUP(Table1[[#This Row],[Ticker]],[1]!Table1[[Symbol]:[Industry]],2,FALSE),"-")</f>
        <v>-</v>
      </c>
      <c r="E4463">
        <v>8.5105424999999997</v>
      </c>
      <c r="F4463">
        <v>25.77</v>
      </c>
      <c r="G4463">
        <v>-20.743651901653301</v>
      </c>
      <c r="H4463">
        <v>-7.06791178258998</v>
      </c>
      <c r="I4463">
        <v>-5.9829045681820396</v>
      </c>
      <c r="J4463">
        <v>-2.4866332311574801</v>
      </c>
      <c r="K4463">
        <v>25.749383455850499</v>
      </c>
      <c r="L4463">
        <v>25.319827487225702</v>
      </c>
      <c r="M4463">
        <v>100</v>
      </c>
      <c r="O4463">
        <v>0</v>
      </c>
      <c r="P4463">
        <v>4.9694501018329804</v>
      </c>
    </row>
    <row r="4464" spans="1:17" hidden="1" x14ac:dyDescent="0.3">
      <c r="A4464" t="s">
        <v>9084</v>
      </c>
      <c r="B4464" t="s">
        <v>9085</v>
      </c>
      <c r="C4464" t="str">
        <f>IFERROR(VLOOKUP(Table1[[#This Row],[Ticker]],[1]!Table1[[Symbol]:[Industry]],2,FALSE),"-")</f>
        <v>-</v>
      </c>
      <c r="E4464">
        <v>8.5050000000000008</v>
      </c>
      <c r="F4464">
        <v>27.5</v>
      </c>
      <c r="G4464">
        <v>140.501806031363</v>
      </c>
      <c r="H4464">
        <v>-31.437659681749601</v>
      </c>
      <c r="I4464">
        <v>-67.239113531881102</v>
      </c>
      <c r="J4464">
        <v>-23.8840131438212</v>
      </c>
      <c r="K4464">
        <v>33.829227370997401</v>
      </c>
      <c r="L4464">
        <v>33.169695299935803</v>
      </c>
      <c r="M4464">
        <v>19.1796102907281</v>
      </c>
      <c r="N4464">
        <v>1.9682605903244701</v>
      </c>
      <c r="O4464">
        <v>157.345454545454</v>
      </c>
      <c r="P4464">
        <v>166.214908034849</v>
      </c>
    </row>
    <row r="4465" spans="1:17" hidden="1" x14ac:dyDescent="0.3">
      <c r="A4465" t="s">
        <v>9086</v>
      </c>
      <c r="B4465" t="s">
        <v>9087</v>
      </c>
      <c r="C4465" t="str">
        <f>IFERROR(VLOOKUP(Table1[[#This Row],[Ticker]],[1]!Table1[[Symbol]:[Industry]],2,FALSE),"-")</f>
        <v>-</v>
      </c>
      <c r="E4465">
        <v>8.4956875000000007</v>
      </c>
      <c r="F4465">
        <v>1.86</v>
      </c>
      <c r="G4465">
        <v>-29.836813343692501</v>
      </c>
      <c r="H4465">
        <v>-16.567911782589899</v>
      </c>
      <c r="I4465">
        <v>-18.415041237179199</v>
      </c>
      <c r="J4465">
        <v>-9.6661204106446608</v>
      </c>
      <c r="K4465">
        <v>1.89854273467791</v>
      </c>
      <c r="L4465">
        <v>1.9310754990411101</v>
      </c>
      <c r="M4465">
        <v>35.575729722061297</v>
      </c>
      <c r="N4465">
        <v>2.1775106509677098</v>
      </c>
      <c r="O4465">
        <v>42.473118279569803</v>
      </c>
      <c r="P4465">
        <v>34.782608695652101</v>
      </c>
      <c r="Q4465">
        <v>-6.4301080768046998E-2</v>
      </c>
    </row>
    <row r="4466" spans="1:17" hidden="1" x14ac:dyDescent="0.3">
      <c r="A4466" t="s">
        <v>9088</v>
      </c>
      <c r="B4466" t="s">
        <v>9089</v>
      </c>
      <c r="C4466" t="str">
        <f>IFERROR(VLOOKUP(Table1[[#This Row],[Ticker]],[1]!Table1[[Symbol]:[Industry]],2,FALSE),"-")</f>
        <v>-</v>
      </c>
      <c r="D4466" t="s">
        <v>613</v>
      </c>
      <c r="E4466">
        <v>8.4475791000000005</v>
      </c>
      <c r="F4466">
        <v>2.68</v>
      </c>
      <c r="G4466">
        <v>-45.951197241581603</v>
      </c>
      <c r="H4466">
        <v>-3.6661782589974601E-2</v>
      </c>
      <c r="I4466">
        <v>-22.210632815710301</v>
      </c>
      <c r="J4466">
        <v>0.135089615284469</v>
      </c>
      <c r="K4466">
        <v>2.7359002044616298</v>
      </c>
      <c r="L4466">
        <v>3.0279010084831302</v>
      </c>
      <c r="M4466">
        <v>50.724412438478801</v>
      </c>
      <c r="N4466">
        <v>1.0130635927441101</v>
      </c>
      <c r="O4466">
        <v>43.283582089552198</v>
      </c>
      <c r="P4466">
        <v>14.042553191489301</v>
      </c>
      <c r="Q4466">
        <v>8.6984526533340004E-2</v>
      </c>
    </row>
    <row r="4467" spans="1:17" hidden="1" x14ac:dyDescent="0.3">
      <c r="A4467" t="s">
        <v>9090</v>
      </c>
      <c r="B4467" t="s">
        <v>9091</v>
      </c>
      <c r="C4467" t="str">
        <f>IFERROR(VLOOKUP(Table1[[#This Row],[Ticker]],[1]!Table1[[Symbol]:[Industry]],2,FALSE),"-")</f>
        <v>-</v>
      </c>
      <c r="D4467" t="s">
        <v>1258</v>
      </c>
      <c r="E4467">
        <v>8.4368049999999997</v>
      </c>
      <c r="F4467">
        <v>3.57</v>
      </c>
      <c r="G4467">
        <v>-6.7131020034863802</v>
      </c>
      <c r="H4467">
        <v>3.1015797428337399</v>
      </c>
      <c r="I4467">
        <v>-19.4138931315535</v>
      </c>
      <c r="J4467">
        <v>2.3520764462618602</v>
      </c>
      <c r="K4467">
        <v>3.1666542649726099</v>
      </c>
      <c r="L4467">
        <v>3.3917101444623401</v>
      </c>
      <c r="M4467">
        <v>65.185713451819893</v>
      </c>
      <c r="N4467">
        <v>1.2064880048931801</v>
      </c>
      <c r="O4467">
        <v>52.380952380952301</v>
      </c>
      <c r="P4467">
        <v>46.311475409836</v>
      </c>
      <c r="Q4467">
        <v>4.3219381494253001E-2</v>
      </c>
    </row>
    <row r="4468" spans="1:17" hidden="1" x14ac:dyDescent="0.3">
      <c r="A4468" t="s">
        <v>9092</v>
      </c>
      <c r="B4468" t="s">
        <v>9093</v>
      </c>
      <c r="C4468" t="str">
        <f>IFERROR(VLOOKUP(Table1[[#This Row],[Ticker]],[1]!Table1[[Symbol]:[Industry]],2,FALSE),"-")</f>
        <v>-</v>
      </c>
      <c r="E4468">
        <v>8.3961570000000005</v>
      </c>
      <c r="F4468">
        <v>6.66</v>
      </c>
      <c r="G4468">
        <v>26.3416925170615</v>
      </c>
      <c r="H4468">
        <v>-21.078900793578899</v>
      </c>
      <c r="I4468">
        <v>28.9636117165395</v>
      </c>
      <c r="J4468">
        <v>-10.4278097017457</v>
      </c>
      <c r="K4468">
        <v>6.6895799466977399</v>
      </c>
      <c r="L4468">
        <v>5.9019180770953703</v>
      </c>
      <c r="M4468">
        <v>35.291734030904003</v>
      </c>
      <c r="N4468">
        <v>0.63301799723119501</v>
      </c>
      <c r="O4468">
        <v>34.384384384384298</v>
      </c>
      <c r="P4468">
        <v>85</v>
      </c>
      <c r="Q4468">
        <v>-6.0438567224398998E-2</v>
      </c>
    </row>
    <row r="4469" spans="1:17" hidden="1" x14ac:dyDescent="0.3">
      <c r="A4469" t="s">
        <v>9094</v>
      </c>
      <c r="B4469" t="s">
        <v>9095</v>
      </c>
      <c r="C4469" t="str">
        <f>IFERROR(VLOOKUP(Table1[[#This Row],[Ticker]],[1]!Table1[[Symbol]:[Industry]],2,FALSE),"-")</f>
        <v>-</v>
      </c>
      <c r="D4469" t="s">
        <v>3303</v>
      </c>
      <c r="E4469">
        <v>8.3795937499999997</v>
      </c>
      <c r="F4469">
        <v>9.93</v>
      </c>
      <c r="G4469">
        <v>217.885513913468</v>
      </c>
      <c r="H4469">
        <v>-30.901731024572399</v>
      </c>
      <c r="I4469">
        <v>73.277700988611997</v>
      </c>
      <c r="J4469">
        <v>-16.830895526239399</v>
      </c>
      <c r="K4469">
        <v>11.8341402181838</v>
      </c>
      <c r="L4469">
        <v>8.6610108814093998</v>
      </c>
      <c r="M4469">
        <v>22.493812780358098</v>
      </c>
      <c r="N4469">
        <v>2.4059195176138402</v>
      </c>
      <c r="O4469">
        <v>46.827794561933501</v>
      </c>
      <c r="P4469">
        <v>283.39768339768301</v>
      </c>
    </row>
    <row r="4470" spans="1:17" hidden="1" x14ac:dyDescent="0.3">
      <c r="A4470" t="s">
        <v>9096</v>
      </c>
      <c r="B4470" t="s">
        <v>9097</v>
      </c>
      <c r="C4470" t="str">
        <f>IFERROR(VLOOKUP(Table1[[#This Row],[Ticker]],[1]!Table1[[Symbol]:[Industry]],2,FALSE),"-")</f>
        <v>-</v>
      </c>
      <c r="D4470" t="s">
        <v>140</v>
      </c>
      <c r="E4470">
        <v>8.3630399999999998</v>
      </c>
      <c r="F4470">
        <v>19.95</v>
      </c>
      <c r="G4470">
        <v>29.058038415443001</v>
      </c>
      <c r="H4470">
        <v>-13.669035378095501</v>
      </c>
      <c r="I4470">
        <v>67.3318276356149</v>
      </c>
      <c r="J4470">
        <v>-2.7366332311574899</v>
      </c>
      <c r="K4470">
        <v>17.630680581819099</v>
      </c>
      <c r="L4470">
        <v>15.026186148193901</v>
      </c>
      <c r="M4470">
        <v>52.913786964352603</v>
      </c>
      <c r="N4470">
        <v>0.47484014456491502</v>
      </c>
      <c r="O4470">
        <v>17.994987468671599</v>
      </c>
      <c r="P4470">
        <v>157.08762886597901</v>
      </c>
    </row>
    <row r="4471" spans="1:17" hidden="1" x14ac:dyDescent="0.3">
      <c r="A4471" t="s">
        <v>9098</v>
      </c>
      <c r="B4471" t="s">
        <v>9099</v>
      </c>
      <c r="C4471" t="str">
        <f>IFERROR(VLOOKUP(Table1[[#This Row],[Ticker]],[1]!Table1[[Symbol]:[Industry]],2,FALSE),"-")</f>
        <v>-</v>
      </c>
      <c r="D4471" t="s">
        <v>613</v>
      </c>
      <c r="E4471">
        <v>8.3598645999999999</v>
      </c>
      <c r="F4471">
        <v>26.68</v>
      </c>
      <c r="G4471">
        <v>26.831209031390699</v>
      </c>
      <c r="H4471">
        <v>6.5168408532575501</v>
      </c>
      <c r="I4471">
        <v>12.1671654038197</v>
      </c>
      <c r="J4471">
        <v>6.7141464959380297</v>
      </c>
      <c r="K4471">
        <v>26.4699291279825</v>
      </c>
      <c r="L4471">
        <v>24.744177925432801</v>
      </c>
      <c r="M4471">
        <v>55.540554733305001</v>
      </c>
      <c r="N4471">
        <v>0.83260109776889402</v>
      </c>
      <c r="O4471">
        <v>26.049475262368802</v>
      </c>
      <c r="P4471">
        <v>66.75</v>
      </c>
      <c r="Q4471">
        <v>9.5361371917058999E-2</v>
      </c>
    </row>
    <row r="4472" spans="1:17" hidden="1" x14ac:dyDescent="0.3">
      <c r="A4472" t="s">
        <v>9100</v>
      </c>
      <c r="B4472" t="s">
        <v>9101</v>
      </c>
      <c r="C4472" t="str">
        <f>IFERROR(VLOOKUP(Table1[[#This Row],[Ticker]],[1]!Table1[[Symbol]:[Industry]],2,FALSE),"-")</f>
        <v>-</v>
      </c>
      <c r="D4472" t="s">
        <v>535</v>
      </c>
      <c r="E4472">
        <v>8.3444693999999995</v>
      </c>
      <c r="F4472">
        <v>27.01</v>
      </c>
      <c r="G4472">
        <v>-32.510893583886599</v>
      </c>
      <c r="H4472">
        <v>-11.794543175888</v>
      </c>
      <c r="I4472">
        <v>-26.015247751775998</v>
      </c>
      <c r="J4472">
        <v>5.5533667688425101</v>
      </c>
      <c r="K4472">
        <v>27.191592759704999</v>
      </c>
      <c r="L4472">
        <v>27.3995705955037</v>
      </c>
      <c r="M4472">
        <v>67.918301206533101</v>
      </c>
      <c r="N4472">
        <v>2.6757456603049699</v>
      </c>
      <c r="O4472">
        <v>19.992595335061001</v>
      </c>
      <c r="P4472">
        <v>15.9725203950193</v>
      </c>
    </row>
    <row r="4473" spans="1:17" hidden="1" x14ac:dyDescent="0.3">
      <c r="A4473" t="s">
        <v>9102</v>
      </c>
      <c r="B4473" t="s">
        <v>9103</v>
      </c>
      <c r="C4473" t="str">
        <f>IFERROR(VLOOKUP(Table1[[#This Row],[Ticker]],[1]!Table1[[Symbol]:[Industry]],2,FALSE),"-")</f>
        <v>-</v>
      </c>
      <c r="D4473" t="s">
        <v>705</v>
      </c>
      <c r="E4473">
        <v>8.3382966300000003</v>
      </c>
      <c r="F4473">
        <v>87.45</v>
      </c>
      <c r="G4473">
        <v>27.546624600088801</v>
      </c>
      <c r="H4473">
        <v>-0.47265362878087003</v>
      </c>
      <c r="I4473">
        <v>15.970722253061799</v>
      </c>
      <c r="J4473">
        <v>-1.4715784866319499</v>
      </c>
      <c r="K4473">
        <v>81.827247981701703</v>
      </c>
      <c r="L4473">
        <v>72.163373995247994</v>
      </c>
      <c r="M4473">
        <v>46.9368374749682</v>
      </c>
      <c r="N4473">
        <v>1.23354877686751</v>
      </c>
      <c r="O4473">
        <v>1.94396798170384</v>
      </c>
      <c r="P4473">
        <v>86.540102389078498</v>
      </c>
      <c r="Q4473">
        <v>2.6148773974396002E-2</v>
      </c>
    </row>
    <row r="4474" spans="1:17" hidden="1" x14ac:dyDescent="0.3">
      <c r="A4474" t="s">
        <v>9104</v>
      </c>
      <c r="B4474" t="s">
        <v>9105</v>
      </c>
      <c r="C4474" t="str">
        <f>IFERROR(VLOOKUP(Table1[[#This Row],[Ticker]],[1]!Table1[[Symbol]:[Industry]],2,FALSE),"-")</f>
        <v>-</v>
      </c>
      <c r="E4474">
        <v>8.2992000000000008</v>
      </c>
      <c r="F4474">
        <v>9.91</v>
      </c>
      <c r="G4474">
        <v>-66.900045623664397</v>
      </c>
      <c r="H4474">
        <v>-6.2515852519777297</v>
      </c>
      <c r="I4474">
        <v>-52.795077674709802</v>
      </c>
      <c r="J4474">
        <v>1.4040081989161199</v>
      </c>
      <c r="K4474">
        <v>10.2477628233533</v>
      </c>
      <c r="L4474">
        <v>13.164369897669401</v>
      </c>
      <c r="M4474">
        <v>49.3366671035987</v>
      </c>
      <c r="N4474">
        <v>0.95158271998676602</v>
      </c>
      <c r="O4474">
        <v>150.25227043390501</v>
      </c>
      <c r="P4474">
        <v>13.257142857142799</v>
      </c>
      <c r="Q4474">
        <v>2.40388769734E-2</v>
      </c>
    </row>
    <row r="4475" spans="1:17" hidden="1" x14ac:dyDescent="0.3">
      <c r="A4475" t="s">
        <v>9106</v>
      </c>
      <c r="B4475" t="s">
        <v>9107</v>
      </c>
      <c r="C4475" t="str">
        <f>IFERROR(VLOOKUP(Table1[[#This Row],[Ticker]],[1]!Table1[[Symbol]:[Industry]],2,FALSE),"-")</f>
        <v>-</v>
      </c>
      <c r="D4475" t="s">
        <v>218</v>
      </c>
      <c r="E4475">
        <v>8.2974455999999996</v>
      </c>
      <c r="F4475">
        <v>13.23</v>
      </c>
      <c r="G4475">
        <v>122.03970698527699</v>
      </c>
      <c r="H4475">
        <v>-21.353626068304202</v>
      </c>
      <c r="I4475">
        <v>102.091123590854</v>
      </c>
      <c r="J4475">
        <v>-7.1476501803100296</v>
      </c>
      <c r="K4475">
        <v>13.559676227838301</v>
      </c>
      <c r="L4475">
        <v>9.8207146470169899</v>
      </c>
      <c r="M4475">
        <v>37.075198694436899</v>
      </c>
      <c r="N4475">
        <v>0.76944308654456195</v>
      </c>
      <c r="O4475">
        <v>39.531368102796598</v>
      </c>
      <c r="P4475">
        <v>273.72881355932202</v>
      </c>
      <c r="Q4475">
        <v>0.121821596964616</v>
      </c>
    </row>
    <row r="4476" spans="1:17" hidden="1" x14ac:dyDescent="0.3">
      <c r="A4476" t="s">
        <v>9108</v>
      </c>
      <c r="B4476" t="s">
        <v>9109</v>
      </c>
      <c r="C4476" t="str">
        <f>IFERROR(VLOOKUP(Table1[[#This Row],[Ticker]],[1]!Table1[[Symbol]:[Industry]],2,FALSE),"-")</f>
        <v>-</v>
      </c>
      <c r="D4476" t="s">
        <v>230</v>
      </c>
      <c r="E4476">
        <v>8.2480351330000001</v>
      </c>
      <c r="F4476">
        <v>13.13</v>
      </c>
      <c r="G4476">
        <v>-14.347537966166501</v>
      </c>
      <c r="H4476">
        <v>7.37653266185447</v>
      </c>
      <c r="I4476">
        <v>10.621719404059</v>
      </c>
      <c r="J4476">
        <v>-5.4576477239111103</v>
      </c>
      <c r="K4476">
        <v>12.069490166966601</v>
      </c>
      <c r="L4476">
        <v>11.593562398073599</v>
      </c>
      <c r="M4476">
        <v>69.717430338978005</v>
      </c>
      <c r="N4476">
        <v>1.21146062703156</v>
      </c>
      <c r="O4476">
        <v>15.5369383092155</v>
      </c>
      <c r="P4476">
        <v>38.065194532071501</v>
      </c>
      <c r="Q4476">
        <v>0.10022648402579599</v>
      </c>
    </row>
    <row r="4477" spans="1:17" hidden="1" x14ac:dyDescent="0.3">
      <c r="A4477" t="s">
        <v>9110</v>
      </c>
      <c r="B4477" t="s">
        <v>9111</v>
      </c>
      <c r="C4477" t="str">
        <f>IFERROR(VLOOKUP(Table1[[#This Row],[Ticker]],[1]!Table1[[Symbol]:[Industry]],2,FALSE),"-")</f>
        <v>-</v>
      </c>
      <c r="E4477">
        <v>8.2239237000000003</v>
      </c>
      <c r="F4477">
        <v>2.37</v>
      </c>
      <c r="G4477">
        <v>9.7154694250850593</v>
      </c>
      <c r="H4477">
        <v>-28.067911782589899</v>
      </c>
      <c r="I4477">
        <v>7.5476453299849604</v>
      </c>
      <c r="J4477">
        <v>-5.7519393536064696</v>
      </c>
      <c r="K4477">
        <v>2.5263984848922401</v>
      </c>
      <c r="L4477">
        <v>2.3606854116056999</v>
      </c>
      <c r="M4477">
        <v>20.910240224353998</v>
      </c>
      <c r="N4477">
        <v>0.88654071854865002</v>
      </c>
      <c r="O4477">
        <v>27.426160337552702</v>
      </c>
      <c r="P4477">
        <v>52.903225806451601</v>
      </c>
      <c r="Q4477">
        <v>2.2984570205357002E-2</v>
      </c>
    </row>
    <row r="4478" spans="1:17" hidden="1" x14ac:dyDescent="0.3">
      <c r="A4478" t="s">
        <v>9112</v>
      </c>
      <c r="B4478" t="s">
        <v>9113</v>
      </c>
      <c r="C4478" t="str">
        <f>IFERROR(VLOOKUP(Table1[[#This Row],[Ticker]],[1]!Table1[[Symbol]:[Industry]],2,FALSE),"-")</f>
        <v>-</v>
      </c>
      <c r="D4478" t="s">
        <v>535</v>
      </c>
      <c r="E4478">
        <v>8.1978779999999993</v>
      </c>
      <c r="F4478">
        <v>13.89</v>
      </c>
      <c r="G4478">
        <v>-20.7244398719671</v>
      </c>
      <c r="H4478">
        <v>-7.06791178258998</v>
      </c>
      <c r="I4478">
        <v>-5.96369253849576</v>
      </c>
      <c r="J4478">
        <v>-2.4866332311574801</v>
      </c>
      <c r="K4478">
        <v>13.880495841330699</v>
      </c>
      <c r="L4478">
        <v>13.6521283637843</v>
      </c>
      <c r="M4478">
        <v>100</v>
      </c>
      <c r="O4478">
        <v>0</v>
      </c>
      <c r="P4478">
        <v>4.9886621315192698</v>
      </c>
    </row>
    <row r="4479" spans="1:17" hidden="1" x14ac:dyDescent="0.3">
      <c r="A4479" t="s">
        <v>9114</v>
      </c>
      <c r="B4479" t="s">
        <v>9115</v>
      </c>
      <c r="C4479" t="str">
        <f>IFERROR(VLOOKUP(Table1[[#This Row],[Ticker]],[1]!Table1[[Symbol]:[Industry]],2,FALSE),"-")</f>
        <v>-</v>
      </c>
      <c r="D4479" t="s">
        <v>414</v>
      </c>
      <c r="E4479">
        <v>8.1915575999999994</v>
      </c>
      <c r="F4479">
        <v>28.46</v>
      </c>
      <c r="G4479">
        <v>11.774820701827601</v>
      </c>
      <c r="H4479">
        <v>-9.7599433690939197</v>
      </c>
      <c r="I4479">
        <v>-8.6518514349323592</v>
      </c>
      <c r="J4479">
        <v>-8.8424190688086099</v>
      </c>
      <c r="K4479">
        <v>28.860336934033199</v>
      </c>
      <c r="L4479">
        <v>28.264847598410299</v>
      </c>
      <c r="M4479">
        <v>38.600114461034103</v>
      </c>
      <c r="N4479">
        <v>0.37913834244109401</v>
      </c>
      <c r="O4479">
        <v>38.791286015460201</v>
      </c>
      <c r="P4479">
        <v>73.430834856794604</v>
      </c>
      <c r="Q4479">
        <v>9.3482320743911995E-2</v>
      </c>
    </row>
    <row r="4480" spans="1:17" hidden="1" x14ac:dyDescent="0.3">
      <c r="A4480" t="s">
        <v>9116</v>
      </c>
      <c r="B4480" t="s">
        <v>9117</v>
      </c>
      <c r="C4480" t="str">
        <f>IFERROR(VLOOKUP(Table1[[#This Row],[Ticker]],[1]!Table1[[Symbol]:[Industry]],2,FALSE),"-")</f>
        <v>-</v>
      </c>
      <c r="D4480" t="s">
        <v>1113</v>
      </c>
      <c r="E4480">
        <v>8.1677709000000007</v>
      </c>
      <c r="F4480">
        <v>3.95</v>
      </c>
      <c r="G4480">
        <v>101.29839224938701</v>
      </c>
      <c r="H4480">
        <v>-14.5171217148698</v>
      </c>
      <c r="I4480">
        <v>-9.1482309586748194</v>
      </c>
      <c r="J4480">
        <v>-6.0160449958633704</v>
      </c>
      <c r="K4480">
        <v>3.9147293433736698</v>
      </c>
      <c r="L4480">
        <v>3.51805385303375</v>
      </c>
      <c r="M4480">
        <v>57.176083566410902</v>
      </c>
      <c r="N4480">
        <v>1.6748757989188601</v>
      </c>
      <c r="O4480">
        <v>3675.9493670886</v>
      </c>
      <c r="P4480">
        <v>168.707482993197</v>
      </c>
      <c r="Q4480">
        <v>5.0836292968902998E-2</v>
      </c>
    </row>
    <row r="4481" spans="1:17" hidden="1" x14ac:dyDescent="0.3">
      <c r="A4481" t="s">
        <v>9118</v>
      </c>
      <c r="B4481" t="s">
        <v>9119</v>
      </c>
      <c r="C4481" t="str">
        <f>IFERROR(VLOOKUP(Table1[[#This Row],[Ticker]],[1]!Table1[[Symbol]:[Industry]],2,FALSE),"-")</f>
        <v>-</v>
      </c>
      <c r="D4481" t="s">
        <v>1626</v>
      </c>
      <c r="E4481">
        <v>8.1676994759999992</v>
      </c>
      <c r="F4481">
        <v>0.45</v>
      </c>
      <c r="G4481">
        <v>-4.0914803818647396</v>
      </c>
      <c r="H4481">
        <v>-21.613366328044499</v>
      </c>
      <c r="I4481">
        <v>-26.0466942926565</v>
      </c>
      <c r="J4481">
        <v>-2.4866332311574801</v>
      </c>
      <c r="K4481">
        <v>0.52095205000231604</v>
      </c>
      <c r="L4481">
        <v>0.52164059994962597</v>
      </c>
      <c r="M4481">
        <v>64.235602930573805</v>
      </c>
      <c r="N4481">
        <v>1.5288862259707501</v>
      </c>
      <c r="O4481">
        <v>53.3333333333333</v>
      </c>
      <c r="P4481">
        <v>21.6216216216216</v>
      </c>
      <c r="Q4481">
        <v>6.5614531235676996E-2</v>
      </c>
    </row>
    <row r="4482" spans="1:17" hidden="1" x14ac:dyDescent="0.3">
      <c r="A4482" t="s">
        <v>9120</v>
      </c>
      <c r="B4482" t="s">
        <v>9121</v>
      </c>
      <c r="C4482" t="str">
        <f>IFERROR(VLOOKUP(Table1[[#This Row],[Ticker]],[1]!Table1[[Symbol]:[Industry]],2,FALSE),"-")</f>
        <v>-</v>
      </c>
      <c r="E4482">
        <v>8.1522041999999999</v>
      </c>
      <c r="F4482">
        <v>23.91</v>
      </c>
      <c r="G4482">
        <v>71.077021453303701</v>
      </c>
      <c r="H4482">
        <v>-11.539456498037101</v>
      </c>
      <c r="I4482">
        <v>-7.0410117756212998</v>
      </c>
      <c r="J4482">
        <v>-9.3066173707292492</v>
      </c>
      <c r="K4482">
        <v>24.844712932413401</v>
      </c>
      <c r="L4482">
        <v>23.218278094230399</v>
      </c>
      <c r="M4482">
        <v>44.418541148867902</v>
      </c>
      <c r="N4482">
        <v>1.0599235274026799</v>
      </c>
      <c r="O4482">
        <v>86.741948975324107</v>
      </c>
      <c r="P4482">
        <v>96.790123456790099</v>
      </c>
    </row>
    <row r="4483" spans="1:17" hidden="1" x14ac:dyDescent="0.3">
      <c r="A4483" t="s">
        <v>9122</v>
      </c>
      <c r="B4483" t="s">
        <v>9123</v>
      </c>
      <c r="C4483" t="str">
        <f>IFERROR(VLOOKUP(Table1[[#This Row],[Ticker]],[1]!Table1[[Symbol]:[Industry]],2,FALSE),"-")</f>
        <v>-</v>
      </c>
      <c r="D4483" t="s">
        <v>613</v>
      </c>
      <c r="E4483">
        <v>8.133324</v>
      </c>
      <c r="F4483">
        <v>5.99</v>
      </c>
      <c r="G4483">
        <v>51.505832907756201</v>
      </c>
      <c r="H4483">
        <v>-24.073725736078298</v>
      </c>
      <c r="I4483">
        <v>2.4946150269546501</v>
      </c>
      <c r="J4483">
        <v>-10.389859037609099</v>
      </c>
      <c r="K4483">
        <v>5.1959908894534896</v>
      </c>
      <c r="L4483">
        <v>4.3567664917039801</v>
      </c>
      <c r="M4483">
        <v>47.382835848470599</v>
      </c>
      <c r="N4483">
        <v>1.25108325537549</v>
      </c>
      <c r="O4483">
        <v>14.858096828046699</v>
      </c>
      <c r="P4483">
        <v>134.90196078431299</v>
      </c>
      <c r="Q4483">
        <v>0.14104883323845899</v>
      </c>
    </row>
    <row r="4484" spans="1:17" hidden="1" x14ac:dyDescent="0.3">
      <c r="A4484" t="s">
        <v>9124</v>
      </c>
      <c r="B4484" t="s">
        <v>9125</v>
      </c>
      <c r="C4484" t="str">
        <f>IFERROR(VLOOKUP(Table1[[#This Row],[Ticker]],[1]!Table1[[Symbol]:[Industry]],2,FALSE),"-")</f>
        <v>-</v>
      </c>
      <c r="D4484" t="s">
        <v>391</v>
      </c>
      <c r="E4484">
        <v>8.1319999999999997</v>
      </c>
      <c r="F4484">
        <v>16.350000000000001</v>
      </c>
      <c r="G4484">
        <v>-16.4216581532189</v>
      </c>
      <c r="H4484">
        <v>21.750748864513099</v>
      </c>
      <c r="I4484">
        <v>-10.6456062037573</v>
      </c>
      <c r="J4484">
        <v>-5.7634693893495701</v>
      </c>
      <c r="K4484">
        <v>16.448241747082399</v>
      </c>
      <c r="L4484">
        <v>15.2985842706259</v>
      </c>
      <c r="M4484">
        <v>49.484173641010798</v>
      </c>
      <c r="N4484">
        <v>0.93992161397005702</v>
      </c>
      <c r="O4484">
        <v>19.999999999999901</v>
      </c>
      <c r="P4484">
        <v>45.204262877442197</v>
      </c>
      <c r="Q4484">
        <v>6.0979592779470002E-2</v>
      </c>
    </row>
    <row r="4485" spans="1:17" hidden="1" x14ac:dyDescent="0.3">
      <c r="A4485" t="s">
        <v>9126</v>
      </c>
      <c r="B4485" t="s">
        <v>9127</v>
      </c>
      <c r="C4485" t="str">
        <f>IFERROR(VLOOKUP(Table1[[#This Row],[Ticker]],[1]!Table1[[Symbol]:[Industry]],2,FALSE),"-")</f>
        <v>-</v>
      </c>
      <c r="D4485" t="s">
        <v>855</v>
      </c>
      <c r="E4485">
        <v>8.1309500000000003</v>
      </c>
      <c r="F4485">
        <v>12.45</v>
      </c>
      <c r="G4485">
        <v>-20.2046274272152</v>
      </c>
      <c r="H4485">
        <v>-5.6149203295985197</v>
      </c>
      <c r="I4485">
        <v>11.707743852152401</v>
      </c>
      <c r="J4485">
        <v>-5.1117357742255702</v>
      </c>
      <c r="K4485">
        <v>11.5749039529169</v>
      </c>
      <c r="L4485">
        <v>11.316707033112101</v>
      </c>
      <c r="M4485">
        <v>50.399433273453901</v>
      </c>
      <c r="N4485">
        <v>1.34757081697282</v>
      </c>
      <c r="O4485">
        <v>19.277108433734899</v>
      </c>
      <c r="P4485">
        <v>39.887640449438202</v>
      </c>
      <c r="Q4485">
        <v>2.3556896000269001E-2</v>
      </c>
    </row>
    <row r="4486" spans="1:17" hidden="1" x14ac:dyDescent="0.3">
      <c r="A4486" t="s">
        <v>9128</v>
      </c>
      <c r="B4486" t="s">
        <v>9129</v>
      </c>
      <c r="C4486" t="str">
        <f>IFERROR(VLOOKUP(Table1[[#This Row],[Ticker]],[1]!Table1[[Symbol]:[Industry]],2,FALSE),"-")</f>
        <v>-</v>
      </c>
      <c r="D4486" t="s">
        <v>272</v>
      </c>
      <c r="E4486">
        <v>8.0429260920000001</v>
      </c>
      <c r="F4486">
        <v>10.53</v>
      </c>
      <c r="G4486">
        <v>227.6426026945</v>
      </c>
      <c r="H4486">
        <v>25.361188094105401</v>
      </c>
      <c r="I4486">
        <v>11.205417951794701</v>
      </c>
      <c r="J4486">
        <v>5.4530652613048298</v>
      </c>
      <c r="K4486">
        <v>9.1094154413278901</v>
      </c>
      <c r="L4486">
        <v>7.8917705507458802</v>
      </c>
      <c r="M4486">
        <v>72.243943871530504</v>
      </c>
      <c r="N4486">
        <v>2.2618936111984098</v>
      </c>
      <c r="O4486">
        <v>40.645773979107297</v>
      </c>
      <c r="P4486">
        <v>301.90839694656398</v>
      </c>
      <c r="Q4486">
        <v>0.13962705834889999</v>
      </c>
    </row>
    <row r="4487" spans="1:17" hidden="1" x14ac:dyDescent="0.3">
      <c r="A4487" t="s">
        <v>9130</v>
      </c>
      <c r="B4487" t="s">
        <v>9131</v>
      </c>
      <c r="C4487" t="str">
        <f>IFERROR(VLOOKUP(Table1[[#This Row],[Ticker]],[1]!Table1[[Symbol]:[Industry]],2,FALSE),"-")</f>
        <v>-</v>
      </c>
      <c r="D4487" t="s">
        <v>613</v>
      </c>
      <c r="E4487">
        <v>8.0271450000000009</v>
      </c>
      <c r="F4487">
        <v>5.2</v>
      </c>
      <c r="G4487">
        <v>5.6000293096449401</v>
      </c>
      <c r="H4487">
        <v>-4.1267353120017303</v>
      </c>
      <c r="I4487">
        <v>-5.6891967752781998</v>
      </c>
      <c r="J4487">
        <v>-2.8661398725236999</v>
      </c>
      <c r="K4487">
        <v>5.3499628495070999</v>
      </c>
      <c r="L4487">
        <v>5.1426109587590503</v>
      </c>
      <c r="M4487">
        <v>48.819171024602099</v>
      </c>
      <c r="N4487">
        <v>0.581597941856423</v>
      </c>
      <c r="O4487">
        <v>21.1538461538461</v>
      </c>
      <c r="P4487">
        <v>44.4444444444444</v>
      </c>
      <c r="Q4487">
        <v>0.12752918181509301</v>
      </c>
    </row>
    <row r="4488" spans="1:17" hidden="1" x14ac:dyDescent="0.3">
      <c r="A4488" t="s">
        <v>9132</v>
      </c>
      <c r="B4488" t="s">
        <v>9133</v>
      </c>
      <c r="C4488" t="str">
        <f>IFERROR(VLOOKUP(Table1[[#This Row],[Ticker]],[1]!Table1[[Symbol]:[Industry]],2,FALSE),"-")</f>
        <v>-</v>
      </c>
      <c r="E4488">
        <v>8.0205241049999998</v>
      </c>
      <c r="F4488">
        <v>8.09</v>
      </c>
      <c r="G4488">
        <v>32.9143489769057</v>
      </c>
      <c r="H4488">
        <v>-14.1763455175297</v>
      </c>
      <c r="I4488">
        <v>10.155429761122599</v>
      </c>
      <c r="J4488">
        <v>1.42172256399075</v>
      </c>
      <c r="K4488">
        <v>7.8446483848700801</v>
      </c>
      <c r="L4488">
        <v>6.9393550754168398</v>
      </c>
      <c r="M4488">
        <v>42.208680899744799</v>
      </c>
      <c r="N4488">
        <v>1.9532771317314701</v>
      </c>
      <c r="O4488">
        <v>11.001236093943101</v>
      </c>
      <c r="P4488">
        <v>102.25</v>
      </c>
      <c r="Q4488">
        <v>3.3535929369943998E-2</v>
      </c>
    </row>
    <row r="4489" spans="1:17" hidden="1" x14ac:dyDescent="0.3">
      <c r="A4489" t="s">
        <v>9134</v>
      </c>
      <c r="B4489" t="s">
        <v>9135</v>
      </c>
      <c r="C4489" t="str">
        <f>IFERROR(VLOOKUP(Table1[[#This Row],[Ticker]],[1]!Table1[[Symbol]:[Industry]],2,FALSE),"-")</f>
        <v>-</v>
      </c>
      <c r="D4489" t="s">
        <v>507</v>
      </c>
      <c r="E4489">
        <v>7.9977010430000002</v>
      </c>
      <c r="F4489">
        <v>4.74</v>
      </c>
      <c r="G4489">
        <v>-71.849465639849996</v>
      </c>
      <c r="H4489">
        <v>-14.4753191899973</v>
      </c>
      <c r="I4489">
        <v>-36.306685378676399</v>
      </c>
      <c r="J4489">
        <v>3.89634549224676</v>
      </c>
      <c r="K4489">
        <v>6.7610878848456997</v>
      </c>
      <c r="L4489">
        <v>13.6772748963031</v>
      </c>
      <c r="M4489">
        <v>57.621786558969902</v>
      </c>
      <c r="N4489">
        <v>0.85319167797500095</v>
      </c>
      <c r="O4489">
        <v>85.654008438818494</v>
      </c>
      <c r="P4489">
        <v>4.6357615894039697</v>
      </c>
      <c r="Q4489">
        <v>-0.21397492042390501</v>
      </c>
    </row>
    <row r="4490" spans="1:17" hidden="1" x14ac:dyDescent="0.3">
      <c r="A4490" t="s">
        <v>9136</v>
      </c>
      <c r="B4490" t="s">
        <v>9137</v>
      </c>
      <c r="C4490" t="str">
        <f>IFERROR(VLOOKUP(Table1[[#This Row],[Ticker]],[1]!Table1[[Symbol]:[Industry]],2,FALSE),"-")</f>
        <v>-</v>
      </c>
      <c r="D4490" t="s">
        <v>169</v>
      </c>
      <c r="E4490">
        <v>7.988575644</v>
      </c>
      <c r="F4490">
        <v>15.41</v>
      </c>
      <c r="G4490">
        <v>-40.006761625288298</v>
      </c>
      <c r="H4490">
        <v>-20.897699016632501</v>
      </c>
      <c r="I4490">
        <v>-8.6962166474536602</v>
      </c>
      <c r="J4490">
        <v>-3.8327870773113202</v>
      </c>
      <c r="K4490">
        <v>16.132735150834101</v>
      </c>
      <c r="L4490">
        <v>16.3661794308894</v>
      </c>
      <c r="M4490">
        <v>36.950065094277001</v>
      </c>
      <c r="N4490">
        <v>0.19860592734317201</v>
      </c>
      <c r="O4490">
        <v>42.115509409474299</v>
      </c>
      <c r="P4490">
        <v>24.777327935222601</v>
      </c>
      <c r="Q4490">
        <v>6.1344979431599998E-3</v>
      </c>
    </row>
    <row r="4491" spans="1:17" hidden="1" x14ac:dyDescent="0.3">
      <c r="A4491" t="s">
        <v>9138</v>
      </c>
      <c r="B4491" t="s">
        <v>9139</v>
      </c>
      <c r="C4491" t="str">
        <f>IFERROR(VLOOKUP(Table1[[#This Row],[Ticker]],[1]!Table1[[Symbol]:[Industry]],2,FALSE),"-")</f>
        <v>-</v>
      </c>
      <c r="E4491">
        <v>7.910628</v>
      </c>
      <c r="F4491">
        <v>11.73</v>
      </c>
      <c r="G4491">
        <v>-73.579768670153001</v>
      </c>
      <c r="H4491">
        <v>-7.06791178258998</v>
      </c>
      <c r="I4491">
        <v>-49.215512564751798</v>
      </c>
      <c r="J4491">
        <v>49.587099487736502</v>
      </c>
      <c r="K4491">
        <v>13.6570832237639</v>
      </c>
      <c r="L4491">
        <v>17.6562802459548</v>
      </c>
      <c r="M4491">
        <v>60.3279543006702</v>
      </c>
      <c r="N4491">
        <v>2.2385706778770298</v>
      </c>
      <c r="O4491">
        <v>136.99914748507999</v>
      </c>
      <c r="P4491">
        <v>35.138248847926199</v>
      </c>
      <c r="Q4491">
        <v>-3.7039591975596003E-2</v>
      </c>
    </row>
    <row r="4492" spans="1:17" hidden="1" x14ac:dyDescent="0.3">
      <c r="A4492" t="s">
        <v>9140</v>
      </c>
      <c r="B4492" t="s">
        <v>9141</v>
      </c>
      <c r="C4492" t="str">
        <f>IFERROR(VLOOKUP(Table1[[#This Row],[Ticker]],[1]!Table1[[Symbol]:[Industry]],2,FALSE),"-")</f>
        <v>-</v>
      </c>
      <c r="D4492" t="s">
        <v>391</v>
      </c>
      <c r="E4492">
        <v>7.8770300000000004</v>
      </c>
      <c r="F4492">
        <v>26.2</v>
      </c>
      <c r="G4492">
        <v>-38.233970117008901</v>
      </c>
      <c r="H4492">
        <v>12.0229973083191</v>
      </c>
      <c r="I4492">
        <v>-15.436496120981101</v>
      </c>
      <c r="J4492">
        <v>7.1367977311855997</v>
      </c>
      <c r="K4492">
        <v>23.4803056863474</v>
      </c>
      <c r="L4492">
        <v>24.546279383975801</v>
      </c>
      <c r="M4492">
        <v>94.525839537284</v>
      </c>
      <c r="N4492">
        <v>1.92536974408157</v>
      </c>
      <c r="O4492">
        <v>20</v>
      </c>
      <c r="P4492">
        <v>25.4188606988989</v>
      </c>
      <c r="Q4492">
        <v>0.120541735225797</v>
      </c>
    </row>
    <row r="4493" spans="1:17" hidden="1" x14ac:dyDescent="0.3">
      <c r="A4493" t="s">
        <v>9142</v>
      </c>
      <c r="B4493" t="s">
        <v>9143</v>
      </c>
      <c r="C4493" t="str">
        <f>IFERROR(VLOOKUP(Table1[[#This Row],[Ticker]],[1]!Table1[[Symbol]:[Industry]],2,FALSE),"-")</f>
        <v>-</v>
      </c>
      <c r="D4493" t="s">
        <v>705</v>
      </c>
      <c r="E4493">
        <v>7.8703070319999897</v>
      </c>
      <c r="F4493">
        <v>88.98</v>
      </c>
      <c r="G4493">
        <v>-0.290328610025259</v>
      </c>
      <c r="H4493">
        <v>-10.506835627241699</v>
      </c>
      <c r="I4493">
        <v>7.4981245632117899</v>
      </c>
      <c r="J4493">
        <v>-4.7915393885496398</v>
      </c>
      <c r="K4493">
        <v>87.7642218004911</v>
      </c>
      <c r="L4493">
        <v>79.519304164498607</v>
      </c>
      <c r="M4493">
        <v>56.3654480897074</v>
      </c>
      <c r="N4493">
        <v>1.5555504476090101</v>
      </c>
      <c r="O4493">
        <v>9.4403236682400298</v>
      </c>
      <c r="P4493">
        <v>28.956521739130402</v>
      </c>
    </row>
    <row r="4494" spans="1:17" hidden="1" x14ac:dyDescent="0.3">
      <c r="A4494" t="s">
        <v>9144</v>
      </c>
      <c r="B4494" t="s">
        <v>9145</v>
      </c>
      <c r="C4494" t="str">
        <f>IFERROR(VLOOKUP(Table1[[#This Row],[Ticker]],[1]!Table1[[Symbol]:[Industry]],2,FALSE),"-")</f>
        <v>-</v>
      </c>
      <c r="D4494" t="s">
        <v>67</v>
      </c>
      <c r="E4494">
        <v>7.8640650000000001</v>
      </c>
      <c r="F4494">
        <v>8.8000000000000007</v>
      </c>
      <c r="G4494">
        <v>1.4545280543171</v>
      </c>
      <c r="H4494">
        <v>-4.3281857551927096</v>
      </c>
      <c r="I4494">
        <v>12.124568406908001</v>
      </c>
      <c r="J4494">
        <v>-8.6299779410550901</v>
      </c>
      <c r="K4494">
        <v>8.1663022300598307</v>
      </c>
      <c r="L4494">
        <v>7.5795618147356496</v>
      </c>
      <c r="M4494">
        <v>43.551217997556797</v>
      </c>
      <c r="N4494">
        <v>1.2508251800810899</v>
      </c>
      <c r="O4494">
        <v>7.9545454545454302</v>
      </c>
      <c r="P4494">
        <v>54.385964912280699</v>
      </c>
      <c r="Q4494">
        <v>5.5914347609693001E-2</v>
      </c>
    </row>
    <row r="4495" spans="1:17" hidden="1" x14ac:dyDescent="0.3">
      <c r="A4495" t="s">
        <v>9146</v>
      </c>
      <c r="B4495" t="s">
        <v>9147</v>
      </c>
      <c r="C4495" t="str">
        <f>IFERROR(VLOOKUP(Table1[[#This Row],[Ticker]],[1]!Table1[[Symbol]:[Industry]],2,FALSE),"-")</f>
        <v>-</v>
      </c>
      <c r="D4495" t="s">
        <v>1626</v>
      </c>
      <c r="E4495">
        <v>7.8630599999999999</v>
      </c>
      <c r="F4495">
        <v>8.9</v>
      </c>
      <c r="G4495">
        <v>-19.879768670152998</v>
      </c>
      <c r="H4495">
        <v>-10.828973729492599</v>
      </c>
      <c r="I4495">
        <v>-41.691654280909901</v>
      </c>
      <c r="J4495">
        <v>-5.4966666759735503</v>
      </c>
      <c r="K4495">
        <v>9.2438157150673206</v>
      </c>
      <c r="L4495">
        <v>10.1111415064774</v>
      </c>
      <c r="M4495">
        <v>41.129808368613098</v>
      </c>
      <c r="N4495">
        <v>0.32046644345612302</v>
      </c>
      <c r="O4495">
        <v>80.898876404494303</v>
      </c>
      <c r="P4495">
        <v>31.6568047337278</v>
      </c>
      <c r="Q4495">
        <v>-6.9149551535578002E-2</v>
      </c>
    </row>
    <row r="4496" spans="1:17" hidden="1" x14ac:dyDescent="0.3">
      <c r="A4496" t="s">
        <v>9148</v>
      </c>
      <c r="B4496" t="s">
        <v>9149</v>
      </c>
      <c r="C4496" t="str">
        <f>IFERROR(VLOOKUP(Table1[[#This Row],[Ticker]],[1]!Table1[[Symbol]:[Industry]],2,FALSE),"-")</f>
        <v>-</v>
      </c>
      <c r="E4496">
        <v>7.8577857</v>
      </c>
      <c r="F4496">
        <v>26.19</v>
      </c>
      <c r="G4496">
        <v>32.343627024878103</v>
      </c>
      <c r="H4496">
        <v>-11.727540468429</v>
      </c>
      <c r="I4496">
        <v>14.900600639932099</v>
      </c>
      <c r="J4496">
        <v>-8.3457274080086705</v>
      </c>
      <c r="K4496">
        <v>23.471014163892502</v>
      </c>
      <c r="L4496">
        <v>20.495275491160498</v>
      </c>
      <c r="M4496">
        <v>30.481581870850199</v>
      </c>
      <c r="N4496">
        <v>0.43490216547211302</v>
      </c>
      <c r="O4496">
        <v>6.2237495227185802</v>
      </c>
      <c r="P4496">
        <v>79.015721120984196</v>
      </c>
      <c r="Q4496">
        <v>5.7345547523833001E-2</v>
      </c>
    </row>
    <row r="4497" spans="1:17" hidden="1" x14ac:dyDescent="0.3">
      <c r="A4497" t="s">
        <v>9150</v>
      </c>
      <c r="B4497" t="s">
        <v>9151</v>
      </c>
      <c r="C4497" t="str">
        <f>IFERROR(VLOOKUP(Table1[[#This Row],[Ticker]],[1]!Table1[[Symbol]:[Industry]],2,FALSE),"-")</f>
        <v>-</v>
      </c>
      <c r="E4497">
        <v>7.8076679599999901</v>
      </c>
      <c r="F4497">
        <v>4.1399999999999997</v>
      </c>
      <c r="G4497">
        <v>6.55526860354236</v>
      </c>
      <c r="H4497">
        <v>-4.4705091851873799</v>
      </c>
      <c r="I4497">
        <v>-14.6732849025731</v>
      </c>
      <c r="J4497">
        <v>-5.6729077409614002</v>
      </c>
      <c r="K4497">
        <v>4.1473615276070603</v>
      </c>
      <c r="L4497">
        <v>4.4638583676876902</v>
      </c>
      <c r="M4497">
        <v>43.690938286087203</v>
      </c>
      <c r="N4497">
        <v>0.46123901441263998</v>
      </c>
      <c r="O4497">
        <v>139.13043478260801</v>
      </c>
      <c r="P4497">
        <v>65.599999999999994</v>
      </c>
      <c r="Q4497">
        <v>3.6147542828931997E-2</v>
      </c>
    </row>
    <row r="4498" spans="1:17" hidden="1" x14ac:dyDescent="0.3">
      <c r="A4498" t="s">
        <v>9152</v>
      </c>
      <c r="B4498" t="s">
        <v>9153</v>
      </c>
      <c r="C4498" t="str">
        <f>IFERROR(VLOOKUP(Table1[[#This Row],[Ticker]],[1]!Table1[[Symbol]:[Industry]],2,FALSE),"-")</f>
        <v>-</v>
      </c>
      <c r="E4498">
        <v>7.7919856000000003</v>
      </c>
      <c r="F4498">
        <v>14.26</v>
      </c>
      <c r="G4498">
        <v>19.797102078146199</v>
      </c>
      <c r="H4498">
        <v>-18.6207068136458</v>
      </c>
      <c r="I4498">
        <v>15.0193767787482</v>
      </c>
      <c r="J4498">
        <v>-1.4937254297390401</v>
      </c>
      <c r="K4498">
        <v>14.241740768729301</v>
      </c>
      <c r="L4498">
        <v>12.950894007271399</v>
      </c>
      <c r="M4498">
        <v>46.090031250288199</v>
      </c>
      <c r="N4498">
        <v>0.174124478875231</v>
      </c>
      <c r="O4498">
        <v>28.3309957924263</v>
      </c>
      <c r="P4498">
        <v>76.049382716049394</v>
      </c>
      <c r="Q4498">
        <v>0.13093724865702699</v>
      </c>
    </row>
    <row r="4499" spans="1:17" hidden="1" x14ac:dyDescent="0.3">
      <c r="A4499" t="s">
        <v>9154</v>
      </c>
      <c r="B4499" t="s">
        <v>9155</v>
      </c>
      <c r="C4499" t="str">
        <f>IFERROR(VLOOKUP(Table1[[#This Row],[Ticker]],[1]!Table1[[Symbol]:[Industry]],2,FALSE),"-")</f>
        <v>-</v>
      </c>
      <c r="D4499" t="s">
        <v>535</v>
      </c>
      <c r="E4499">
        <v>7.7544599999999999</v>
      </c>
      <c r="F4499">
        <v>7.77</v>
      </c>
      <c r="G4499">
        <v>-25.713102003486298</v>
      </c>
      <c r="H4499">
        <v>-7.06791178258998</v>
      </c>
      <c r="I4499">
        <v>-10.952354670015</v>
      </c>
      <c r="J4499">
        <v>-2.4866332311574801</v>
      </c>
      <c r="K4499">
        <v>7.7699982610796603</v>
      </c>
      <c r="L4499">
        <v>7.7490572454340896</v>
      </c>
      <c r="M4499">
        <v>100</v>
      </c>
      <c r="O4499">
        <v>0</v>
      </c>
      <c r="P4499">
        <v>0</v>
      </c>
    </row>
    <row r="4500" spans="1:17" hidden="1" x14ac:dyDescent="0.3">
      <c r="A4500" t="s">
        <v>9156</v>
      </c>
      <c r="B4500" t="s">
        <v>9157</v>
      </c>
      <c r="C4500" t="str">
        <f>IFERROR(VLOOKUP(Table1[[#This Row],[Ticker]],[1]!Table1[[Symbol]:[Industry]],2,FALSE),"-")</f>
        <v>-</v>
      </c>
      <c r="D4500" t="s">
        <v>613</v>
      </c>
      <c r="E4500">
        <v>7.7541200000000003</v>
      </c>
      <c r="F4500">
        <v>23</v>
      </c>
      <c r="G4500">
        <v>3.8643627852460098</v>
      </c>
      <c r="H4500">
        <v>5.6947740195627503</v>
      </c>
      <c r="I4500">
        <v>-37.797138385027701</v>
      </c>
      <c r="J4500">
        <v>12.0967001021758</v>
      </c>
      <c r="K4500">
        <v>22.6634248371791</v>
      </c>
      <c r="L4500">
        <v>25.141749763011301</v>
      </c>
      <c r="M4500">
        <v>78.114767911127302</v>
      </c>
      <c r="N4500">
        <v>2.8615716570975001</v>
      </c>
      <c r="O4500">
        <v>76.521739130434696</v>
      </c>
      <c r="P4500">
        <v>41.017780502759003</v>
      </c>
      <c r="Q4500">
        <v>8.2510974407340995E-2</v>
      </c>
    </row>
    <row r="4501" spans="1:17" hidden="1" x14ac:dyDescent="0.3">
      <c r="A4501" t="s">
        <v>9158</v>
      </c>
      <c r="B4501" t="s">
        <v>9159</v>
      </c>
      <c r="C4501" t="str">
        <f>IFERROR(VLOOKUP(Table1[[#This Row],[Ticker]],[1]!Table1[[Symbol]:[Industry]],2,FALSE),"-")</f>
        <v>-</v>
      </c>
      <c r="E4501">
        <v>7.6752000000000002</v>
      </c>
      <c r="F4501">
        <v>13.12</v>
      </c>
      <c r="G4501">
        <v>31.789899196993801</v>
      </c>
      <c r="H4501">
        <v>-34.661730767137399</v>
      </c>
      <c r="I4501">
        <v>-61.978857096293503</v>
      </c>
      <c r="J4501">
        <v>-3.46776530662919</v>
      </c>
      <c r="K4501">
        <v>17.936794405854702</v>
      </c>
      <c r="L4501">
        <v>18.3450271720484</v>
      </c>
      <c r="M4501">
        <v>34.8400659461199</v>
      </c>
      <c r="N4501">
        <v>0.84173055859802803</v>
      </c>
      <c r="O4501">
        <v>120.807926829268</v>
      </c>
      <c r="P4501">
        <v>57.503001200480099</v>
      </c>
    </row>
    <row r="4502" spans="1:17" hidden="1" x14ac:dyDescent="0.3">
      <c r="A4502" t="s">
        <v>9160</v>
      </c>
      <c r="B4502" t="s">
        <v>9161</v>
      </c>
      <c r="C4502" t="str">
        <f>IFERROR(VLOOKUP(Table1[[#This Row],[Ticker]],[1]!Table1[[Symbol]:[Industry]],2,FALSE),"-")</f>
        <v>-</v>
      </c>
      <c r="D4502" t="s">
        <v>613</v>
      </c>
      <c r="E4502">
        <v>7.6583876200000001</v>
      </c>
      <c r="F4502">
        <v>13</v>
      </c>
      <c r="G4502">
        <v>26.333681622244601</v>
      </c>
      <c r="H4502">
        <v>-2.1445865202816701</v>
      </c>
      <c r="I4502">
        <v>36.273013393405101</v>
      </c>
      <c r="J4502">
        <v>-2.4866332311574801</v>
      </c>
      <c r="K4502">
        <v>10.241256414159499</v>
      </c>
      <c r="L4502">
        <v>8.6328982405574504</v>
      </c>
      <c r="M4502">
        <v>99.999304320074799</v>
      </c>
      <c r="N4502">
        <v>1.6901999999999999</v>
      </c>
      <c r="O4502">
        <v>0</v>
      </c>
      <c r="P4502">
        <v>62.5</v>
      </c>
    </row>
    <row r="4503" spans="1:17" hidden="1" x14ac:dyDescent="0.3">
      <c r="A4503" t="s">
        <v>9162</v>
      </c>
      <c r="B4503" t="s">
        <v>9163</v>
      </c>
      <c r="C4503" t="str">
        <f>IFERROR(VLOOKUP(Table1[[#This Row],[Ticker]],[1]!Table1[[Symbol]:[Industry]],2,FALSE),"-")</f>
        <v>-</v>
      </c>
      <c r="D4503" t="s">
        <v>391</v>
      </c>
      <c r="E4503">
        <v>7.6422639999999999</v>
      </c>
      <c r="F4503">
        <v>19.12</v>
      </c>
      <c r="G4503">
        <v>4.9772602658232499</v>
      </c>
      <c r="H4503">
        <v>-7.06791178258998</v>
      </c>
      <c r="I4503">
        <v>8.5476453299849595</v>
      </c>
      <c r="J4503">
        <v>-2.4866332311574801</v>
      </c>
      <c r="K4503">
        <v>16.724450230501201</v>
      </c>
      <c r="L4503">
        <v>15.0327078535102</v>
      </c>
      <c r="M4503">
        <v>99.923677733536394</v>
      </c>
      <c r="N4503">
        <v>0</v>
      </c>
      <c r="O4503">
        <v>0</v>
      </c>
      <c r="P4503">
        <v>37.5539568345323</v>
      </c>
    </row>
    <row r="4504" spans="1:17" hidden="1" x14ac:dyDescent="0.3">
      <c r="A4504" t="s">
        <v>9164</v>
      </c>
      <c r="B4504" t="s">
        <v>9165</v>
      </c>
      <c r="C4504" t="str">
        <f>IFERROR(VLOOKUP(Table1[[#This Row],[Ticker]],[1]!Table1[[Symbol]:[Industry]],2,FALSE),"-")</f>
        <v>-</v>
      </c>
      <c r="D4504" t="s">
        <v>1489</v>
      </c>
      <c r="E4504">
        <v>7.6385303049999997</v>
      </c>
      <c r="F4504">
        <v>25.6</v>
      </c>
      <c r="G4504">
        <v>-34.868531386027101</v>
      </c>
      <c r="H4504">
        <v>-9.3540765441193496</v>
      </c>
      <c r="I4504">
        <v>-3.5247424165529999</v>
      </c>
      <c r="J4504">
        <v>21.463366768842501</v>
      </c>
      <c r="K4504">
        <v>24.2676496332356</v>
      </c>
      <c r="L4504">
        <v>23.995987909996199</v>
      </c>
      <c r="M4504">
        <v>62.997179364816198</v>
      </c>
      <c r="N4504">
        <v>1.3806502534834999</v>
      </c>
      <c r="O4504">
        <v>14.843749999999901</v>
      </c>
      <c r="P4504">
        <v>57.538461538461497</v>
      </c>
      <c r="Q4504">
        <v>8.0631930266381005E-2</v>
      </c>
    </row>
    <row r="4505" spans="1:17" hidden="1" x14ac:dyDescent="0.3">
      <c r="A4505" t="s">
        <v>9166</v>
      </c>
      <c r="B4505" t="s">
        <v>9167</v>
      </c>
      <c r="C4505" t="str">
        <f>IFERROR(VLOOKUP(Table1[[#This Row],[Ticker]],[1]!Table1[[Symbol]:[Industry]],2,FALSE),"-")</f>
        <v>-</v>
      </c>
      <c r="D4505" t="s">
        <v>126</v>
      </c>
      <c r="E4505">
        <v>7.6319999999999997</v>
      </c>
      <c r="F4505">
        <v>2.16</v>
      </c>
      <c r="G4505">
        <v>289.67151338112899</v>
      </c>
      <c r="H4505">
        <v>-12.845689560367701</v>
      </c>
      <c r="I4505">
        <v>92.821230235645302</v>
      </c>
      <c r="J4505">
        <v>6.7917172843064302</v>
      </c>
      <c r="K4505">
        <v>2.1884113145572401</v>
      </c>
      <c r="L4505">
        <v>1.7134865950328599</v>
      </c>
      <c r="M4505">
        <v>64.450357132089493</v>
      </c>
      <c r="N4505">
        <v>0.55444440215269897</v>
      </c>
      <c r="O4505">
        <v>50</v>
      </c>
      <c r="P4505">
        <v>315.38461538461502</v>
      </c>
      <c r="Q4505">
        <v>0.18602804545645199</v>
      </c>
    </row>
    <row r="4506" spans="1:17" hidden="1" x14ac:dyDescent="0.3">
      <c r="A4506" t="s">
        <v>9168</v>
      </c>
      <c r="B4506" t="s">
        <v>9169</v>
      </c>
      <c r="C4506" t="str">
        <f>IFERROR(VLOOKUP(Table1[[#This Row],[Ticker]],[1]!Table1[[Symbol]:[Industry]],2,FALSE),"-")</f>
        <v>-</v>
      </c>
      <c r="E4506">
        <v>7.6213499999999996</v>
      </c>
      <c r="F4506">
        <v>4.55</v>
      </c>
      <c r="G4506">
        <v>-9.0464353368197106</v>
      </c>
      <c r="H4506">
        <v>-20.607563620114099</v>
      </c>
      <c r="I4506">
        <v>4.2375187477064697</v>
      </c>
      <c r="J4506">
        <v>-3.5928279214229701</v>
      </c>
      <c r="K4506">
        <v>4.8832178959910602</v>
      </c>
      <c r="L4506">
        <v>4.9641988794349601</v>
      </c>
      <c r="M4506">
        <v>38.207024718632702</v>
      </c>
      <c r="N4506">
        <v>1.1405544809800101</v>
      </c>
      <c r="O4506">
        <v>67.032967032966994</v>
      </c>
      <c r="P4506">
        <v>46.774193548386997</v>
      </c>
    </row>
    <row r="4507" spans="1:17" hidden="1" x14ac:dyDescent="0.3">
      <c r="A4507" t="s">
        <v>9170</v>
      </c>
      <c r="B4507" t="s">
        <v>9171</v>
      </c>
      <c r="C4507" t="str">
        <f>IFERROR(VLOOKUP(Table1[[#This Row],[Ticker]],[1]!Table1[[Symbol]:[Industry]],2,FALSE),"-")</f>
        <v>-</v>
      </c>
      <c r="D4507" t="s">
        <v>49</v>
      </c>
      <c r="E4507">
        <v>7.5865445500000002</v>
      </c>
      <c r="F4507">
        <v>6.68</v>
      </c>
      <c r="G4507">
        <v>22.731342440957999</v>
      </c>
      <c r="H4507">
        <v>17.6121613435526</v>
      </c>
      <c r="I4507">
        <v>25.374175942229801</v>
      </c>
      <c r="J4507">
        <v>-2.1925155840986501</v>
      </c>
      <c r="K4507">
        <v>5.9701633288384004</v>
      </c>
      <c r="L4507">
        <v>5.4666284083404699</v>
      </c>
      <c r="M4507">
        <v>59.209320137592997</v>
      </c>
      <c r="N4507">
        <v>2.2117561664631298</v>
      </c>
      <c r="O4507">
        <v>19.760479041916099</v>
      </c>
      <c r="P4507">
        <v>88.169014084506998</v>
      </c>
      <c r="Q4507">
        <v>9.2656714834128004E-2</v>
      </c>
    </row>
    <row r="4508" spans="1:17" hidden="1" x14ac:dyDescent="0.3">
      <c r="A4508" t="s">
        <v>9172</v>
      </c>
      <c r="B4508" t="s">
        <v>9173</v>
      </c>
      <c r="C4508" t="str">
        <f>IFERROR(VLOOKUP(Table1[[#This Row],[Ticker]],[1]!Table1[[Symbol]:[Industry]],2,FALSE),"-")</f>
        <v>-</v>
      </c>
      <c r="D4508" t="s">
        <v>67</v>
      </c>
      <c r="E4508">
        <v>7.5763800000000003</v>
      </c>
      <c r="F4508">
        <v>25.77</v>
      </c>
      <c r="G4508">
        <v>-20.743651901653301</v>
      </c>
      <c r="H4508">
        <v>-7.06791178258998</v>
      </c>
      <c r="I4508">
        <v>-10.952354670015</v>
      </c>
      <c r="J4508">
        <v>-2.4866332311574801</v>
      </c>
      <c r="K4508">
        <v>25.768792260111301</v>
      </c>
      <c r="L4508">
        <v>25.475789606081801</v>
      </c>
      <c r="M4508">
        <v>100</v>
      </c>
      <c r="O4508">
        <v>0</v>
      </c>
      <c r="P4508">
        <v>4.9694501018329804</v>
      </c>
    </row>
    <row r="4509" spans="1:17" hidden="1" x14ac:dyDescent="0.3">
      <c r="A4509" t="s">
        <v>9174</v>
      </c>
      <c r="B4509" t="s">
        <v>9175</v>
      </c>
      <c r="C4509" t="str">
        <f>IFERROR(VLOOKUP(Table1[[#This Row],[Ticker]],[1]!Table1[[Symbol]:[Industry]],2,FALSE),"-")</f>
        <v>-</v>
      </c>
      <c r="D4509" t="s">
        <v>613</v>
      </c>
      <c r="E4509">
        <v>7.5741867999999997</v>
      </c>
      <c r="F4509">
        <v>16</v>
      </c>
      <c r="G4509">
        <v>-23.345859521080701</v>
      </c>
      <c r="H4509">
        <v>8.9771269225472192</v>
      </c>
      <c r="I4509">
        <v>-49.883652379938702</v>
      </c>
      <c r="J4509">
        <v>-2.6077719349733699</v>
      </c>
      <c r="K4509">
        <v>15.9632897220802</v>
      </c>
      <c r="L4509">
        <v>17.5016228445213</v>
      </c>
      <c r="M4509">
        <v>60.8954434870775</v>
      </c>
      <c r="N4509">
        <v>1.1114291301563699</v>
      </c>
      <c r="O4509">
        <v>87.1875</v>
      </c>
      <c r="P4509">
        <v>25.391849529780501</v>
      </c>
      <c r="Q4509">
        <v>8.6916709743780005E-3</v>
      </c>
    </row>
    <row r="4510" spans="1:17" hidden="1" x14ac:dyDescent="0.3">
      <c r="A4510" t="s">
        <v>9176</v>
      </c>
      <c r="B4510" t="s">
        <v>9177</v>
      </c>
      <c r="C4510" t="str">
        <f>IFERROR(VLOOKUP(Table1[[#This Row],[Ticker]],[1]!Table1[[Symbol]:[Industry]],2,FALSE),"-")</f>
        <v>-</v>
      </c>
      <c r="D4510" t="s">
        <v>249</v>
      </c>
      <c r="E4510">
        <v>7.5515359019999897</v>
      </c>
      <c r="F4510">
        <v>5.15</v>
      </c>
      <c r="G4510">
        <v>113.821781717443</v>
      </c>
      <c r="H4510">
        <v>6.6741600990167704</v>
      </c>
      <c r="I4510">
        <v>76.320372602712197</v>
      </c>
      <c r="J4510">
        <v>-4.3114507494056697</v>
      </c>
      <c r="K4510">
        <v>4.7223398929239604</v>
      </c>
      <c r="L4510">
        <v>3.6508746565519701</v>
      </c>
      <c r="M4510">
        <v>62.877981576889098</v>
      </c>
      <c r="N4510">
        <v>1.13137383335571</v>
      </c>
      <c r="O4510">
        <v>37.669902912621303</v>
      </c>
      <c r="P4510">
        <v>212.12121212121201</v>
      </c>
      <c r="Q4510">
        <v>0.12677555345706601</v>
      </c>
    </row>
    <row r="4511" spans="1:17" hidden="1" x14ac:dyDescent="0.3">
      <c r="A4511" t="s">
        <v>9178</v>
      </c>
      <c r="B4511" t="s">
        <v>8571</v>
      </c>
      <c r="C4511" t="str">
        <f>IFERROR(VLOOKUP(Table1[[#This Row],[Ticker]],[1]!Table1[[Symbol]:[Industry]],2,FALSE),"-")</f>
        <v>-</v>
      </c>
      <c r="D4511" t="s">
        <v>866</v>
      </c>
      <c r="E4511">
        <v>7.5380425000000004</v>
      </c>
      <c r="F4511">
        <v>8.82</v>
      </c>
      <c r="G4511">
        <v>62.748436458052097</v>
      </c>
      <c r="H4511">
        <v>-37.701432231667702</v>
      </c>
      <c r="I4511">
        <v>60.977469891388402</v>
      </c>
      <c r="J4511">
        <v>-0.119769325832031</v>
      </c>
      <c r="K4511">
        <v>10.1578411245157</v>
      </c>
      <c r="L4511">
        <v>7.6954684949864598</v>
      </c>
      <c r="M4511">
        <v>34.827447379238698</v>
      </c>
      <c r="N4511">
        <v>2.3143724780516801</v>
      </c>
      <c r="O4511">
        <v>78.117913832199505</v>
      </c>
      <c r="P4511">
        <v>88.461538461538396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E4512">
        <v>7.46035</v>
      </c>
      <c r="F4512">
        <v>9.5</v>
      </c>
      <c r="G4512">
        <v>-5.45993744652435</v>
      </c>
      <c r="H4512">
        <v>-8.1095784492566398</v>
      </c>
      <c r="I4512">
        <v>-0.487238390945266</v>
      </c>
      <c r="J4512">
        <v>-4.54848890126057</v>
      </c>
      <c r="K4512">
        <v>9.2570666979370007</v>
      </c>
      <c r="L4512">
        <v>9.0265884859850303</v>
      </c>
      <c r="M4512">
        <v>51.043576315003399</v>
      </c>
      <c r="N4512">
        <v>2.3104895104895098</v>
      </c>
      <c r="O4512">
        <v>30</v>
      </c>
      <c r="P4512">
        <v>29.251700680272101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414</v>
      </c>
      <c r="E4513">
        <v>7.4477500000000001</v>
      </c>
      <c r="F4513">
        <v>9.61</v>
      </c>
      <c r="G4513">
        <v>70.009912253132697</v>
      </c>
      <c r="H4513">
        <v>-5.91001704574788</v>
      </c>
      <c r="I4513">
        <v>6.2427672812044701</v>
      </c>
      <c r="J4513">
        <v>-1.4351085203267799</v>
      </c>
      <c r="K4513">
        <v>9.7344618405590708</v>
      </c>
      <c r="L4513">
        <v>9.2928888179580493</v>
      </c>
      <c r="M4513">
        <v>90.209996359693207</v>
      </c>
      <c r="N4513">
        <v>0.93280632411067099</v>
      </c>
      <c r="O4513">
        <v>25.806451612903199</v>
      </c>
      <c r="P4513">
        <v>106.22317596566501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E4514">
        <v>7.443308</v>
      </c>
      <c r="F4514">
        <v>191.05</v>
      </c>
      <c r="G4514">
        <v>9.2092143806944193</v>
      </c>
      <c r="H4514">
        <v>55.113752054421902</v>
      </c>
      <c r="I4514">
        <v>47.332649472486999</v>
      </c>
      <c r="J4514">
        <v>2.2269869387520802</v>
      </c>
      <c r="K4514">
        <v>146.05336643561299</v>
      </c>
      <c r="L4514">
        <v>136.473405323061</v>
      </c>
      <c r="M4514">
        <v>74.717535136480294</v>
      </c>
      <c r="N4514">
        <v>1.4876033057851199</v>
      </c>
      <c r="O4514">
        <v>5.2604030358544804</v>
      </c>
      <c r="P4514">
        <v>70.276292335115798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D4515" t="s">
        <v>67</v>
      </c>
      <c r="E4515">
        <v>7.4403044999999999</v>
      </c>
      <c r="F4515">
        <v>23.89</v>
      </c>
      <c r="G4515">
        <v>-46.475954408129802</v>
      </c>
      <c r="H4515">
        <v>-15.2311770887124</v>
      </c>
      <c r="I4515">
        <v>-33.862970997862703</v>
      </c>
      <c r="J4515">
        <v>-8.7756794618946792</v>
      </c>
      <c r="K4515">
        <v>25.268794922754399</v>
      </c>
      <c r="L4515">
        <v>27.8216568835789</v>
      </c>
      <c r="M4515">
        <v>31.452112472931201</v>
      </c>
      <c r="N4515">
        <v>1.8361740480464499</v>
      </c>
      <c r="O4515">
        <v>46.462955211385498</v>
      </c>
      <c r="P4515">
        <v>9.5871559633027505</v>
      </c>
      <c r="Q4515">
        <v>4.1301812597059E-2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613</v>
      </c>
      <c r="E4516">
        <v>7.4385500000000002</v>
      </c>
      <c r="F4516">
        <v>18.55</v>
      </c>
      <c r="G4516">
        <v>199.725494487741</v>
      </c>
      <c r="H4516">
        <v>-10.5538639157845</v>
      </c>
      <c r="I4516">
        <v>233.84318436344199</v>
      </c>
      <c r="J4516">
        <v>13.668657939788</v>
      </c>
      <c r="K4516">
        <v>17.8446396545549</v>
      </c>
      <c r="L4516">
        <v>12.526256664879201</v>
      </c>
      <c r="M4516">
        <v>63.258786176100003</v>
      </c>
      <c r="N4516">
        <v>0.69436015530860795</v>
      </c>
      <c r="O4516">
        <v>36.981132075471599</v>
      </c>
      <c r="P4516">
        <v>256.730769230769</v>
      </c>
      <c r="Q4516">
        <v>0.13033850014808601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E4517">
        <v>7.43424290699999</v>
      </c>
      <c r="F4517">
        <v>23.6</v>
      </c>
      <c r="G4517">
        <v>68.525581124085605</v>
      </c>
      <c r="H4517">
        <v>5.8733700841704803E-2</v>
      </c>
      <c r="I4517">
        <v>-7.35270585526525</v>
      </c>
      <c r="J4517">
        <v>-3.45180318499717</v>
      </c>
      <c r="K4517">
        <v>25.8456275252654</v>
      </c>
      <c r="L4517">
        <v>20.774856016385399</v>
      </c>
      <c r="M4517">
        <v>4.7875631938852203</v>
      </c>
      <c r="N4517">
        <v>1.75625793055715E-2</v>
      </c>
      <c r="O4517">
        <v>39.830508474576199</v>
      </c>
      <c r="P4517">
        <v>218.488529014844</v>
      </c>
      <c r="Q4517">
        <v>0.12075120908228799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67</v>
      </c>
      <c r="E4518">
        <v>7.4050898360000001</v>
      </c>
      <c r="F4518">
        <v>1.1000000000000001</v>
      </c>
      <c r="G4518">
        <v>57.620231329846902</v>
      </c>
      <c r="H4518">
        <v>1.93208821741002</v>
      </c>
      <c r="I4518">
        <v>2.4497071856550701</v>
      </c>
      <c r="J4518">
        <v>-1.5607073052315601</v>
      </c>
      <c r="K4518">
        <v>1.0321598303683499</v>
      </c>
      <c r="L4518">
        <v>0.96771707030153198</v>
      </c>
      <c r="M4518">
        <v>59.872083316092699</v>
      </c>
      <c r="N4518">
        <v>1.0333001288127901</v>
      </c>
      <c r="O4518">
        <v>11.818181818181801</v>
      </c>
      <c r="P4518">
        <v>100</v>
      </c>
      <c r="Q4518">
        <v>-8.1903317251739993E-2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613</v>
      </c>
      <c r="E4519">
        <v>7.3897697299999896</v>
      </c>
      <c r="F4519">
        <v>13.99</v>
      </c>
      <c r="G4519">
        <v>-42.980990826667899</v>
      </c>
      <c r="H4519">
        <v>6.6725462326771998</v>
      </c>
      <c r="I4519">
        <v>-23.185729826853098</v>
      </c>
      <c r="J4519">
        <v>3.9419381974139398</v>
      </c>
      <c r="K4519">
        <v>13.8449517048541</v>
      </c>
      <c r="L4519">
        <v>14.812042800426401</v>
      </c>
      <c r="M4519">
        <v>78.242315445943802</v>
      </c>
      <c r="N4519">
        <v>1.17023353918734</v>
      </c>
      <c r="O4519">
        <v>42.887776983559597</v>
      </c>
      <c r="P4519">
        <v>19.5726495726495</v>
      </c>
      <c r="Q4519">
        <v>3.5364661984673001E-2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E4520">
        <v>7.3714994999999996</v>
      </c>
      <c r="F4520">
        <v>12.7</v>
      </c>
      <c r="G4520">
        <v>-33.483617617139203</v>
      </c>
      <c r="H4520">
        <v>-18.0012451159233</v>
      </c>
      <c r="I4520">
        <v>-27.289640572518302</v>
      </c>
      <c r="J4520">
        <v>-2.4866332311574801</v>
      </c>
      <c r="K4520">
        <v>15.5146604488453</v>
      </c>
      <c r="L4520">
        <v>15.416780211327399</v>
      </c>
      <c r="M4520">
        <v>1.70253668711425</v>
      </c>
      <c r="N4520">
        <v>4.4455293335549202</v>
      </c>
      <c r="O4520">
        <v>52.992125984251899</v>
      </c>
      <c r="P4520">
        <v>18.691588785046701</v>
      </c>
      <c r="Q4520">
        <v>6.4571557300237004E-2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21</v>
      </c>
      <c r="E4521">
        <v>7.3558165849999897</v>
      </c>
      <c r="F4521">
        <v>4.75</v>
      </c>
      <c r="G4521">
        <v>85.398009107624702</v>
      </c>
      <c r="H4521">
        <v>-7.06791178258998</v>
      </c>
      <c r="I4521">
        <v>2.14288342522305</v>
      </c>
      <c r="K4521">
        <v>4.88329233549526</v>
      </c>
      <c r="L4521">
        <v>4.2258326009802198</v>
      </c>
      <c r="M4521">
        <v>74.114758148509594</v>
      </c>
      <c r="N4521">
        <v>2.0448780538609501</v>
      </c>
      <c r="O4521">
        <v>32.631578947368403</v>
      </c>
      <c r="Q4521">
        <v>7.3452798895268998E-2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67</v>
      </c>
      <c r="E4522">
        <v>7.3369999999999997</v>
      </c>
      <c r="F4522">
        <v>5.25</v>
      </c>
      <c r="G4522">
        <v>-8.2634375739561605</v>
      </c>
      <c r="H4522">
        <v>-19.826532472245098</v>
      </c>
      <c r="I4522">
        <v>-28.5347722524326</v>
      </c>
      <c r="J4522">
        <v>5.1729412369276</v>
      </c>
      <c r="K4522">
        <v>5.2180542864722899</v>
      </c>
      <c r="L4522">
        <v>5.5829633429429597</v>
      </c>
      <c r="M4522">
        <v>53.921868077895901</v>
      </c>
      <c r="N4522">
        <v>1.7389831080890901</v>
      </c>
      <c r="O4522">
        <v>52.190476190476097</v>
      </c>
      <c r="P4522">
        <v>38.8888888888889</v>
      </c>
      <c r="Q4522">
        <v>7.1644534735934004E-2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613</v>
      </c>
      <c r="E4523">
        <v>7.263557316</v>
      </c>
      <c r="F4523">
        <v>33.020000000000003</v>
      </c>
      <c r="G4523">
        <v>-26.4048313267946</v>
      </c>
      <c r="H4523">
        <v>-23.2763054150067</v>
      </c>
      <c r="I4523">
        <v>30.158756441095999</v>
      </c>
      <c r="J4523">
        <v>3.3312162967133698</v>
      </c>
      <c r="K4523">
        <v>33.540801268090597</v>
      </c>
      <c r="L4523">
        <v>30.1262944245189</v>
      </c>
      <c r="M4523">
        <v>45.098755911661002</v>
      </c>
      <c r="N4523">
        <v>0.39179465891794601</v>
      </c>
      <c r="O4523">
        <v>34.282253179890901</v>
      </c>
      <c r="P4523">
        <v>48.0717488789237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391</v>
      </c>
      <c r="E4524">
        <v>7.2477462906951402</v>
      </c>
      <c r="F4524">
        <v>9.77</v>
      </c>
      <c r="G4524">
        <v>-15.566540560419799</v>
      </c>
      <c r="H4524">
        <v>-3.62346733814553</v>
      </c>
      <c r="I4524">
        <v>-0.80579322694851796</v>
      </c>
      <c r="J4524">
        <v>-2.4866332311574801</v>
      </c>
      <c r="K4524">
        <v>8.9378004688995905</v>
      </c>
      <c r="L4524">
        <v>8.8875811864170693</v>
      </c>
      <c r="M4524">
        <v>50</v>
      </c>
      <c r="N4524">
        <v>9.75</v>
      </c>
      <c r="O4524">
        <v>0</v>
      </c>
      <c r="P4524">
        <v>10.146561443066499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D4525" t="s">
        <v>535</v>
      </c>
      <c r="E4525">
        <v>7.2284268999999997</v>
      </c>
      <c r="F4525">
        <v>22.5</v>
      </c>
      <c r="G4525">
        <v>2.8583265679421901</v>
      </c>
      <c r="H4525">
        <v>1.9775427628645501</v>
      </c>
      <c r="I4525">
        <v>19.1806701998519</v>
      </c>
      <c r="J4525">
        <v>-2.4866332311574801</v>
      </c>
      <c r="K4525">
        <v>22.718453170508301</v>
      </c>
      <c r="L4525">
        <v>20.7144881036843</v>
      </c>
      <c r="M4525">
        <v>61.551706484526299</v>
      </c>
      <c r="N4525">
        <v>1.6623397641754201</v>
      </c>
      <c r="O4525">
        <v>19.999999999999901</v>
      </c>
      <c r="P4525">
        <v>63.755458515283799</v>
      </c>
      <c r="Q4525">
        <v>0.10789964586337999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391</v>
      </c>
      <c r="E4526">
        <v>7.19</v>
      </c>
      <c r="F4526">
        <v>7.26</v>
      </c>
      <c r="G4526">
        <v>-39.284530574914903</v>
      </c>
      <c r="H4526">
        <v>0.56681875633218604</v>
      </c>
      <c r="I4526">
        <v>-10.119021336681699</v>
      </c>
      <c r="J4526">
        <v>-5.3244710689953196</v>
      </c>
      <c r="K4526">
        <v>7.5029271786229499</v>
      </c>
      <c r="L4526">
        <v>7.8454187315949104</v>
      </c>
      <c r="M4526">
        <v>49.523558343971096</v>
      </c>
      <c r="N4526">
        <v>1.30288256431992</v>
      </c>
      <c r="O4526">
        <v>90.082644628099104</v>
      </c>
      <c r="P4526">
        <v>16.346153846153801</v>
      </c>
      <c r="Q4526">
        <v>0.152650098371376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662</v>
      </c>
      <c r="E4527">
        <v>7.173</v>
      </c>
      <c r="F4527">
        <v>125.5</v>
      </c>
      <c r="G4527">
        <v>6.0454281802406502</v>
      </c>
      <c r="H4527">
        <v>-2.0909147102353098</v>
      </c>
      <c r="I4527">
        <v>10.245134465668199</v>
      </c>
      <c r="J4527">
        <v>-2.4866332311574801</v>
      </c>
      <c r="K4527">
        <v>107.978063780768</v>
      </c>
      <c r="M4527">
        <v>99.996687300295207</v>
      </c>
      <c r="N4527">
        <v>2.8048446069469799</v>
      </c>
      <c r="O4527">
        <v>0</v>
      </c>
      <c r="P4527">
        <v>31.758530183727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302</v>
      </c>
      <c r="E4528">
        <v>7.1630037440000001</v>
      </c>
      <c r="F4528">
        <v>4</v>
      </c>
      <c r="G4528">
        <v>-5.5929818833662504</v>
      </c>
      <c r="H4528">
        <v>-5.1071274688644799</v>
      </c>
      <c r="I4528">
        <v>-15.940478185454401</v>
      </c>
      <c r="J4528">
        <v>-7.5094642813857897</v>
      </c>
      <c r="K4528">
        <v>3.9294923125763601</v>
      </c>
      <c r="L4528">
        <v>3.8212480442642698</v>
      </c>
      <c r="M4528">
        <v>56.5179250381412</v>
      </c>
      <c r="N4528">
        <v>2.2007344971783702</v>
      </c>
      <c r="O4528">
        <v>69.75</v>
      </c>
      <c r="P4528">
        <v>37.4570446735395</v>
      </c>
      <c r="Q4528">
        <v>6.8958365147610001E-2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230</v>
      </c>
      <c r="E4529">
        <v>7.1094252999999998</v>
      </c>
      <c r="F4529">
        <v>15.61</v>
      </c>
      <c r="G4529">
        <v>-11.354127644511999</v>
      </c>
      <c r="H4529">
        <v>13.652146997718599</v>
      </c>
      <c r="I4529">
        <v>-1.8677984156474701</v>
      </c>
      <c r="J4529">
        <v>-12.4098788451925</v>
      </c>
      <c r="K4529">
        <v>17.258739574971901</v>
      </c>
      <c r="L4529">
        <v>15.6079372644292</v>
      </c>
      <c r="M4529">
        <v>34.191486442490003</v>
      </c>
      <c r="N4529">
        <v>0.92996266564020902</v>
      </c>
      <c r="O4529">
        <v>58.616271620755903</v>
      </c>
      <c r="P4529">
        <v>34.106529209621897</v>
      </c>
      <c r="Q4529">
        <v>0.111824329558264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21</v>
      </c>
      <c r="E4530">
        <v>7.0994999999999999</v>
      </c>
      <c r="F4530">
        <v>60.37</v>
      </c>
      <c r="G4530">
        <v>36.965421305594703</v>
      </c>
      <c r="H4530">
        <v>-2.0766074347638899</v>
      </c>
      <c r="I4530">
        <v>29.6391683854111</v>
      </c>
      <c r="J4530">
        <v>-2.4866332311574801</v>
      </c>
      <c r="K4530">
        <v>47.026838685700604</v>
      </c>
      <c r="L4530">
        <v>40.4608563457057</v>
      </c>
      <c r="M4530">
        <v>100</v>
      </c>
      <c r="N4530">
        <v>2</v>
      </c>
      <c r="O4530">
        <v>0</v>
      </c>
      <c r="P4530">
        <v>62.6785233090811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67</v>
      </c>
      <c r="E4531">
        <v>7.0359196800000001</v>
      </c>
      <c r="F4531">
        <v>7.05</v>
      </c>
      <c r="G4531">
        <v>0.894040853656488</v>
      </c>
      <c r="H4531">
        <v>-15.3792574290279</v>
      </c>
      <c r="I4531">
        <v>12.731855856300699</v>
      </c>
      <c r="J4531">
        <v>-3.7650423220665701</v>
      </c>
      <c r="K4531">
        <v>7.0126545065517103</v>
      </c>
      <c r="L4531">
        <v>6.6456645366361302</v>
      </c>
      <c r="M4531">
        <v>47.866117906274802</v>
      </c>
      <c r="N4531">
        <v>0.99334142018331295</v>
      </c>
      <c r="O4531">
        <v>54.609929078014098</v>
      </c>
      <c r="P4531">
        <v>86.015831134564607</v>
      </c>
      <c r="Q4531">
        <v>-1.0780009661707999E-2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535</v>
      </c>
      <c r="E4532">
        <v>7.0349999999999904</v>
      </c>
      <c r="F4532">
        <v>31.53</v>
      </c>
      <c r="G4532">
        <v>70.125407313283802</v>
      </c>
      <c r="H4532">
        <v>3.0319346075789899</v>
      </c>
      <c r="I4532">
        <v>96.209274764938897</v>
      </c>
      <c r="J4532">
        <v>16.723345978821701</v>
      </c>
      <c r="K4532">
        <v>25.591246810399898</v>
      </c>
      <c r="L4532">
        <v>23.828242655056499</v>
      </c>
      <c r="M4532">
        <v>59.069059695734197</v>
      </c>
      <c r="N4532">
        <v>0.98156271244218096</v>
      </c>
      <c r="O4532">
        <v>0</v>
      </c>
      <c r="P4532">
        <v>157.38775510203999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140</v>
      </c>
      <c r="E4533">
        <v>7.0152805999999996</v>
      </c>
      <c r="F4533">
        <v>14.31</v>
      </c>
      <c r="G4533">
        <v>14.5810156435724</v>
      </c>
      <c r="H4533">
        <v>14.6146554333683</v>
      </c>
      <c r="I4533">
        <v>3.7111068684464898</v>
      </c>
      <c r="J4533">
        <v>-0.45026959479385598</v>
      </c>
      <c r="K4533">
        <v>12.761836435502801</v>
      </c>
      <c r="L4533">
        <v>12.5729820570747</v>
      </c>
      <c r="M4533">
        <v>72.879434439242303</v>
      </c>
      <c r="N4533">
        <v>1.71615185462005</v>
      </c>
      <c r="O4533">
        <v>31.795946890286501</v>
      </c>
      <c r="P4533">
        <v>55.3745928338762</v>
      </c>
      <c r="Q4533">
        <v>2.5230927191431999E-2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D4534" t="s">
        <v>498</v>
      </c>
      <c r="E4534">
        <v>6.99</v>
      </c>
      <c r="F4534">
        <v>6.86</v>
      </c>
      <c r="G4534">
        <v>71.413334778122803</v>
      </c>
      <c r="H4534">
        <v>6.9614520020755997</v>
      </c>
      <c r="I4534">
        <v>25.4293550715356</v>
      </c>
      <c r="J4534">
        <v>5.0518283073040502</v>
      </c>
      <c r="K4534">
        <v>6.5464235087446001</v>
      </c>
      <c r="L4534">
        <v>5.7833100868912304</v>
      </c>
      <c r="M4534">
        <v>70.011600974193499</v>
      </c>
      <c r="N4534">
        <v>1.6448788876346101</v>
      </c>
      <c r="O4534">
        <v>29.737609329445998</v>
      </c>
      <c r="P4534">
        <v>127.906976744186</v>
      </c>
      <c r="Q4534">
        <v>0.12727603828921999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535</v>
      </c>
      <c r="E4535">
        <v>6.9832223999999998</v>
      </c>
      <c r="F4535">
        <v>23</v>
      </c>
      <c r="G4535">
        <v>2.0646757742914001</v>
      </c>
      <c r="H4535">
        <v>-1.2784380983794399</v>
      </c>
      <c r="I4535">
        <v>23.1584325019966</v>
      </c>
      <c r="J4535">
        <v>-6.3561984485487901</v>
      </c>
      <c r="K4535">
        <v>22.117182065579801</v>
      </c>
      <c r="L4535">
        <v>20.497381403850898</v>
      </c>
      <c r="M4535">
        <v>48.554229986834798</v>
      </c>
      <c r="N4535">
        <v>1.4558110627719001</v>
      </c>
      <c r="O4535">
        <v>14.9130434782608</v>
      </c>
      <c r="P4535">
        <v>59.279778393351798</v>
      </c>
      <c r="Q4535">
        <v>0.12992836297830601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E4536">
        <v>6.9504000000000001</v>
      </c>
      <c r="F4536">
        <v>0.33</v>
      </c>
      <c r="G4536">
        <v>-11.919998555210499</v>
      </c>
      <c r="H4536">
        <v>-7.06791178258998</v>
      </c>
      <c r="I4536">
        <v>-13.8935311406032</v>
      </c>
      <c r="J4536">
        <v>0.739173220455417</v>
      </c>
      <c r="K4536">
        <v>0.35866266596320501</v>
      </c>
      <c r="L4536">
        <v>0.46954866990070498</v>
      </c>
      <c r="M4536">
        <v>79.547838086386705</v>
      </c>
      <c r="N4536">
        <v>1.1706079374802101</v>
      </c>
      <c r="O4536">
        <v>18.181818181818102</v>
      </c>
      <c r="P4536">
        <v>22.2222222222222</v>
      </c>
      <c r="Q4536">
        <v>-2.1591508764088999E-2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659</v>
      </c>
      <c r="E4537">
        <v>6.9339219999999999</v>
      </c>
      <c r="F4537">
        <v>4.3</v>
      </c>
      <c r="G4537">
        <v>-8.2267632056721691</v>
      </c>
      <c r="H4537">
        <v>-11.7242310730556</v>
      </c>
      <c r="I4537">
        <v>-3.45235467001504</v>
      </c>
      <c r="J4537">
        <v>-3.4082922173325998</v>
      </c>
      <c r="K4537">
        <v>4.53672825371327</v>
      </c>
      <c r="L4537">
        <v>4.3935423698115201</v>
      </c>
      <c r="M4537">
        <v>42.799253270090297</v>
      </c>
      <c r="N4537">
        <v>0.51839523450880698</v>
      </c>
      <c r="O4537">
        <v>80</v>
      </c>
      <c r="P4537">
        <v>53.571428571428498</v>
      </c>
      <c r="Q4537">
        <v>0.138743743494155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E4538">
        <v>6.9207824999999996</v>
      </c>
      <c r="F4538">
        <v>12.96</v>
      </c>
      <c r="G4538">
        <v>-58.493184991038198</v>
      </c>
      <c r="H4538">
        <v>-7.2985036350111896</v>
      </c>
      <c r="I4538">
        <v>-45.662682125934403</v>
      </c>
      <c r="J4538">
        <v>-0.68271166253003401</v>
      </c>
      <c r="K4538">
        <v>13.420931457146599</v>
      </c>
      <c r="L4538">
        <v>16.841773587692899</v>
      </c>
      <c r="M4538">
        <v>50.018051681389601</v>
      </c>
      <c r="N4538">
        <v>1.0164820923256701</v>
      </c>
      <c r="O4538">
        <v>163.503086419753</v>
      </c>
      <c r="P4538">
        <v>17.285067873303099</v>
      </c>
      <c r="Q4538">
        <v>8.3941655113521002E-2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62</v>
      </c>
      <c r="E4539">
        <v>6.9000482999999999</v>
      </c>
      <c r="F4539">
        <v>23</v>
      </c>
      <c r="G4539">
        <v>-21.167647458031801</v>
      </c>
      <c r="H4539">
        <v>-7.06791178258998</v>
      </c>
      <c r="I4539">
        <v>-0.95713707078022203</v>
      </c>
      <c r="J4539">
        <v>-2.4866332311574801</v>
      </c>
      <c r="K4539">
        <v>22.9921432511338</v>
      </c>
      <c r="L4539">
        <v>22.359715581258499</v>
      </c>
      <c r="M4539">
        <v>10.6643431554632</v>
      </c>
      <c r="N4539">
        <v>4.57871396895787</v>
      </c>
      <c r="O4539">
        <v>5.4347826086956497</v>
      </c>
      <c r="P4539">
        <v>12.1951219512195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E4540">
        <v>6.8938452000000003</v>
      </c>
      <c r="F4540">
        <v>46</v>
      </c>
      <c r="G4540">
        <v>-77.676343440411998</v>
      </c>
      <c r="H4540">
        <v>-10.225806519432</v>
      </c>
      <c r="I4540">
        <v>-17.170499420269799</v>
      </c>
      <c r="J4540">
        <v>-2.4866332311574801</v>
      </c>
      <c r="K4540">
        <v>46.304414559661097</v>
      </c>
      <c r="L4540">
        <v>50.467930119457897</v>
      </c>
      <c r="M4540">
        <v>37.999883455425099</v>
      </c>
      <c r="N4540">
        <v>0.16761363636363599</v>
      </c>
      <c r="O4540">
        <v>118.565217391304</v>
      </c>
      <c r="P4540">
        <v>18.9552624773726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1258</v>
      </c>
      <c r="E4541">
        <v>6.8904506000000003</v>
      </c>
      <c r="F4541">
        <v>23</v>
      </c>
      <c r="G4541">
        <v>-24.835909021030201</v>
      </c>
      <c r="H4541">
        <v>-7.06791178258998</v>
      </c>
      <c r="I4541">
        <v>-4.6185590158310204</v>
      </c>
      <c r="J4541">
        <v>-2.4866332311574801</v>
      </c>
      <c r="K4541">
        <v>22.734693611330801</v>
      </c>
      <c r="L4541">
        <v>22.3827888264622</v>
      </c>
      <c r="M4541">
        <v>1.30050300781745</v>
      </c>
      <c r="N4541">
        <v>1.8697614442295198E-2</v>
      </c>
      <c r="O4541">
        <v>1.1304347826087</v>
      </c>
      <c r="P4541">
        <v>6.3337956541840104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67</v>
      </c>
      <c r="E4542">
        <v>6.8780150999999998</v>
      </c>
      <c r="F4542">
        <v>3.64</v>
      </c>
      <c r="G4542">
        <v>14.2868979965136</v>
      </c>
      <c r="H4542">
        <v>-0.92756090539699798</v>
      </c>
      <c r="I4542">
        <v>-3.89353114060326</v>
      </c>
      <c r="J4542">
        <v>-3.8453288833313999</v>
      </c>
      <c r="K4542">
        <v>3.6595968006024502</v>
      </c>
      <c r="L4542">
        <v>3.7744767301972102</v>
      </c>
      <c r="M4542">
        <v>53.693609135838699</v>
      </c>
      <c r="N4542">
        <v>0.33734310071719098</v>
      </c>
      <c r="O4542">
        <v>67.307692307692193</v>
      </c>
      <c r="P4542">
        <v>39.999999999999901</v>
      </c>
      <c r="Q4542">
        <v>4.6622985211438997E-2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302</v>
      </c>
      <c r="E4543">
        <v>6.8623459200000001</v>
      </c>
      <c r="F4543">
        <v>61.84</v>
      </c>
      <c r="G4543">
        <v>1025.8697657804901</v>
      </c>
      <c r="H4543">
        <v>38.327771670647401</v>
      </c>
      <c r="I4543">
        <v>935.40974346873304</v>
      </c>
      <c r="J4543">
        <v>5.7232543290780997</v>
      </c>
      <c r="K4543">
        <v>42.199796769618104</v>
      </c>
      <c r="L4543">
        <v>19.929278370334401</v>
      </c>
      <c r="M4543">
        <v>100</v>
      </c>
      <c r="N4543">
        <v>0.98143383265624395</v>
      </c>
      <c r="O4543">
        <v>0</v>
      </c>
      <c r="P4543">
        <v>1051.58286778398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535</v>
      </c>
      <c r="E4544">
        <v>6.8576199999999998</v>
      </c>
      <c r="F4544">
        <v>13.42</v>
      </c>
      <c r="G4544">
        <v>-25.713102003486298</v>
      </c>
      <c r="H4544">
        <v>-7.06791178258998</v>
      </c>
      <c r="I4544">
        <v>-10.952354670015</v>
      </c>
      <c r="J4544">
        <v>-2.4866332311574801</v>
      </c>
      <c r="M4544">
        <v>50</v>
      </c>
      <c r="N4544">
        <v>0</v>
      </c>
      <c r="O4544">
        <v>0</v>
      </c>
      <c r="P4544">
        <v>0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E4545">
        <v>6.8445602279999997</v>
      </c>
      <c r="F4545">
        <v>6.85</v>
      </c>
      <c r="G4545">
        <v>-12.489961507618601</v>
      </c>
      <c r="H4545">
        <v>5.9899394570794398</v>
      </c>
      <c r="I4545">
        <v>-4.75080428241814</v>
      </c>
      <c r="J4545">
        <v>0.68078758332214795</v>
      </c>
      <c r="K4545">
        <v>6.5541283431552504</v>
      </c>
      <c r="L4545">
        <v>6.7081404132276203</v>
      </c>
      <c r="M4545">
        <v>64.965820148849701</v>
      </c>
      <c r="N4545">
        <v>1.5449391015846601</v>
      </c>
      <c r="O4545">
        <v>24.087591240875899</v>
      </c>
      <c r="P4545">
        <v>25.2285191956124</v>
      </c>
      <c r="Q4545">
        <v>-3.5842846897199E-2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>
        <v>0</v>
      </c>
      <c r="E4546">
        <v>6.8351499999999996</v>
      </c>
      <c r="F4546">
        <v>5.48</v>
      </c>
      <c r="G4546">
        <v>-10.5870515833182</v>
      </c>
      <c r="H4546">
        <v>-1.62436339549319</v>
      </c>
      <c r="I4546">
        <v>-33.441746466337499</v>
      </c>
      <c r="J4546">
        <v>-9.9202615497415501</v>
      </c>
      <c r="K4546">
        <v>5.35218596861049</v>
      </c>
      <c r="L4546">
        <v>5.9432261577043599</v>
      </c>
      <c r="M4546">
        <v>33.054303584157999</v>
      </c>
      <c r="N4546">
        <v>1.0355899662732799</v>
      </c>
      <c r="O4546">
        <v>50.729927007299203</v>
      </c>
      <c r="P4546">
        <v>57.020057306590203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613</v>
      </c>
      <c r="E4547">
        <v>6.7949999999999999</v>
      </c>
      <c r="F4547">
        <v>22.65</v>
      </c>
      <c r="G4547">
        <v>-83.113891922613703</v>
      </c>
      <c r="H4547">
        <v>-25.062118878897</v>
      </c>
      <c r="I4547">
        <v>22.2046118202847</v>
      </c>
      <c r="J4547">
        <v>-7.3984720220894804</v>
      </c>
      <c r="K4547">
        <v>25.633354604016802</v>
      </c>
      <c r="L4547">
        <v>27.442368303575599</v>
      </c>
      <c r="M4547">
        <v>3.5251979315162201</v>
      </c>
      <c r="N4547">
        <v>0.55485893416927901</v>
      </c>
      <c r="O4547">
        <v>134.74613686534201</v>
      </c>
      <c r="P4547">
        <v>69.790104947526203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705</v>
      </c>
      <c r="E4548">
        <v>6.7584707650000002</v>
      </c>
      <c r="F4548">
        <v>35.71</v>
      </c>
      <c r="G4548">
        <v>41.203675716445296</v>
      </c>
      <c r="H4548">
        <v>-6.0233042162432904</v>
      </c>
      <c r="I4548">
        <v>18.902190784530401</v>
      </c>
      <c r="J4548">
        <v>-2.8208019863788598</v>
      </c>
      <c r="K4548">
        <v>34.211742472023303</v>
      </c>
      <c r="L4548">
        <v>29.5321183688554</v>
      </c>
      <c r="M4548">
        <v>51.4778037811056</v>
      </c>
      <c r="N4548">
        <v>1.06847741399498</v>
      </c>
      <c r="O4548">
        <v>5.5726687202464404</v>
      </c>
      <c r="P4548">
        <v>69.773584773890306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299</v>
      </c>
      <c r="E4549">
        <v>6.7579676480000002</v>
      </c>
      <c r="F4549">
        <v>12.3</v>
      </c>
      <c r="G4549">
        <v>25.2071433952866</v>
      </c>
      <c r="H4549">
        <v>-16.914065628743799</v>
      </c>
      <c r="I4549">
        <v>23.180687859974</v>
      </c>
      <c r="J4549">
        <v>20.235879857847699</v>
      </c>
      <c r="K4549">
        <v>11.683733200651499</v>
      </c>
      <c r="L4549">
        <v>10.924489446551</v>
      </c>
      <c r="M4549">
        <v>65.592392267785996</v>
      </c>
      <c r="N4549">
        <v>0.59400938102798195</v>
      </c>
      <c r="O4549">
        <v>28.130081300813</v>
      </c>
      <c r="P4549">
        <v>81.415929203539804</v>
      </c>
      <c r="Q4549">
        <v>8.0188514964498997E-2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381</v>
      </c>
      <c r="E4550">
        <v>6.7398531999999998</v>
      </c>
      <c r="F4550">
        <v>11.36</v>
      </c>
      <c r="G4550">
        <v>53.466708722065597</v>
      </c>
      <c r="H4550">
        <v>-2.0771539267674299</v>
      </c>
      <c r="I4550">
        <v>10.415166697506301</v>
      </c>
      <c r="J4550">
        <v>-2.4866332311574801</v>
      </c>
      <c r="K4550">
        <v>8.2476620854986198</v>
      </c>
      <c r="L4550">
        <v>6.2070489860856197</v>
      </c>
      <c r="M4550">
        <v>99.999999960134801</v>
      </c>
      <c r="N4550">
        <v>0.45669777655778199</v>
      </c>
      <c r="O4550">
        <v>0</v>
      </c>
      <c r="P4550">
        <v>110.37037037037</v>
      </c>
      <c r="Q4550">
        <v>0.122373619822066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302</v>
      </c>
      <c r="E4551">
        <v>6.7302713299999999</v>
      </c>
      <c r="F4551">
        <v>2.38</v>
      </c>
      <c r="G4551">
        <v>138.731342440958</v>
      </c>
      <c r="H4551">
        <v>-17.256591027873</v>
      </c>
      <c r="I4551">
        <v>29.047645329984899</v>
      </c>
      <c r="J4551">
        <v>-9.1532998978241498</v>
      </c>
      <c r="K4551">
        <v>1.86279213327497</v>
      </c>
      <c r="L4551">
        <v>1.29338060999176</v>
      </c>
      <c r="M4551">
        <v>35.306002054335998</v>
      </c>
      <c r="N4551">
        <v>0.28610218399559101</v>
      </c>
      <c r="O4551">
        <v>16.806722689075599</v>
      </c>
      <c r="P4551">
        <v>179.99999999999901</v>
      </c>
      <c r="Q4551">
        <v>7.3851729680071004E-2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62</v>
      </c>
      <c r="E4552">
        <v>6.7290257999999996</v>
      </c>
      <c r="F4552">
        <v>5.0199999999999996</v>
      </c>
      <c r="G4552">
        <v>-2.3715786619630501</v>
      </c>
      <c r="H4552">
        <v>-2.2258065194320702</v>
      </c>
      <c r="I4552">
        <v>16.1362529249216</v>
      </c>
      <c r="J4552">
        <v>-0.85398016993299697</v>
      </c>
      <c r="K4552">
        <v>5.0048702463371102</v>
      </c>
      <c r="L4552">
        <v>4.6385971116221096</v>
      </c>
      <c r="M4552">
        <v>43.580853042599998</v>
      </c>
      <c r="N4552">
        <v>0.57771369377861503</v>
      </c>
      <c r="O4552">
        <v>25.4980079681274</v>
      </c>
      <c r="P4552">
        <v>56.874999999999901</v>
      </c>
      <c r="Q4552">
        <v>6.2822330371547996E-2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E4553">
        <v>6.7003608000000003</v>
      </c>
      <c r="F4553">
        <v>22.89</v>
      </c>
      <c r="G4553">
        <v>-25.713102003486298</v>
      </c>
      <c r="H4553">
        <v>-7.06791178258998</v>
      </c>
      <c r="I4553">
        <v>-10.952354670015</v>
      </c>
      <c r="J4553">
        <v>-2.4866332311574801</v>
      </c>
      <c r="K4553">
        <v>22.89</v>
      </c>
      <c r="M4553">
        <v>50</v>
      </c>
      <c r="O4553">
        <v>0</v>
      </c>
      <c r="P4553">
        <v>0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140</v>
      </c>
      <c r="E4554">
        <v>6.7001340000000003</v>
      </c>
      <c r="F4554">
        <v>0.55000000000000004</v>
      </c>
      <c r="G4554">
        <v>-58.555207266644203</v>
      </c>
      <c r="H4554">
        <v>-3.2943268769295901</v>
      </c>
      <c r="I4554">
        <v>-36.332471629079301</v>
      </c>
      <c r="J4554">
        <v>-5.9954051609820302</v>
      </c>
      <c r="K4554">
        <v>0.63894092276393</v>
      </c>
      <c r="L4554">
        <v>0.76977851514390405</v>
      </c>
      <c r="M4554">
        <v>55.5895390345283</v>
      </c>
      <c r="N4554">
        <v>0.183328107206781</v>
      </c>
      <c r="O4554">
        <v>147.272727272727</v>
      </c>
      <c r="P4554">
        <v>17.021276595744698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92</v>
      </c>
      <c r="E4555">
        <v>6.6778176</v>
      </c>
      <c r="F4555">
        <v>5</v>
      </c>
      <c r="G4555">
        <v>-32.0801432019882</v>
      </c>
      <c r="H4555">
        <v>26.992033721497201</v>
      </c>
      <c r="I4555">
        <v>-64.223382707398201</v>
      </c>
      <c r="J4555">
        <v>3.3198183817457201</v>
      </c>
      <c r="K4555">
        <v>4.71707631927754</v>
      </c>
      <c r="L4555">
        <v>6.0964326309319201</v>
      </c>
      <c r="M4555">
        <v>94.557157699293001</v>
      </c>
      <c r="N4555">
        <v>0.148957298907646</v>
      </c>
      <c r="O4555">
        <v>132.39999999999901</v>
      </c>
      <c r="P4555">
        <v>56.25</v>
      </c>
      <c r="Q4555">
        <v>-2.1915487289118001E-2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1489</v>
      </c>
      <c r="E4556">
        <v>6.6690240000000003</v>
      </c>
      <c r="F4556">
        <v>11.43</v>
      </c>
      <c r="G4556">
        <v>35.759985815210499</v>
      </c>
      <c r="H4556">
        <v>-20.9261794991254</v>
      </c>
      <c r="I4556">
        <v>3.1195016174101098</v>
      </c>
      <c r="J4556">
        <v>2.7056744611501902</v>
      </c>
      <c r="K4556">
        <v>11.656921525942099</v>
      </c>
      <c r="L4556">
        <v>10.8892718129824</v>
      </c>
      <c r="M4556">
        <v>43.828448927575998</v>
      </c>
      <c r="N4556">
        <v>0.67168113763977799</v>
      </c>
      <c r="O4556">
        <v>24.671916010498599</v>
      </c>
      <c r="P4556">
        <v>101.943462897526</v>
      </c>
      <c r="Q4556">
        <v>0.10684244894405499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1258</v>
      </c>
      <c r="E4557">
        <v>6.6627276999999996</v>
      </c>
      <c r="F4557">
        <v>13.86</v>
      </c>
      <c r="G4557">
        <v>6.4127321242543198</v>
      </c>
      <c r="H4557">
        <v>3.2913196292730098</v>
      </c>
      <c r="I4557">
        <v>9.7793526470581202</v>
      </c>
      <c r="J4557">
        <v>0.71649176884251198</v>
      </c>
      <c r="K4557">
        <v>12.823970608737699</v>
      </c>
      <c r="L4557">
        <v>12.256327938010701</v>
      </c>
      <c r="M4557">
        <v>50.442352097937999</v>
      </c>
      <c r="N4557">
        <v>1.89831105118157</v>
      </c>
      <c r="O4557">
        <v>11.1111111111111</v>
      </c>
      <c r="P4557">
        <v>58.399999999999899</v>
      </c>
      <c r="Q4557">
        <v>5.3702049165731999E-2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21</v>
      </c>
      <c r="E4558">
        <v>6.6626327999999999</v>
      </c>
      <c r="F4558">
        <v>6.29</v>
      </c>
      <c r="G4558">
        <v>8.1166852305561701</v>
      </c>
      <c r="H4558">
        <v>-18.3279654018929</v>
      </c>
      <c r="I4558">
        <v>191.45149148383101</v>
      </c>
      <c r="J4558">
        <v>-7.3716907024218497</v>
      </c>
      <c r="K4558">
        <v>6.8461786531289803</v>
      </c>
      <c r="L4558">
        <v>5.1740614030752798</v>
      </c>
      <c r="M4558">
        <v>13.7671460617513</v>
      </c>
      <c r="N4558">
        <v>0.29612081729345502</v>
      </c>
      <c r="O4558">
        <v>27.186009538950699</v>
      </c>
      <c r="P4558">
        <v>216.08040201004999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535</v>
      </c>
      <c r="E4559">
        <v>6.6420000000000003</v>
      </c>
      <c r="F4559">
        <v>170</v>
      </c>
      <c r="G4559">
        <v>288.92104433797698</v>
      </c>
      <c r="H4559">
        <v>-23.244758191994499</v>
      </c>
      <c r="I4559">
        <v>210.956374737294</v>
      </c>
      <c r="J4559">
        <v>-0.97007489008661896</v>
      </c>
      <c r="K4559">
        <v>152.33932661379399</v>
      </c>
      <c r="L4559">
        <v>100.32711633722499</v>
      </c>
      <c r="M4559">
        <v>48.616480963439301</v>
      </c>
      <c r="N4559">
        <v>0.33836603969231699</v>
      </c>
      <c r="O4559">
        <v>17.3823529411764</v>
      </c>
      <c r="P4559">
        <v>429.59501557632399</v>
      </c>
      <c r="Q4559">
        <v>0.177837005855738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983</v>
      </c>
      <c r="E4560">
        <v>6.6419594000000002</v>
      </c>
      <c r="F4560">
        <v>5.14</v>
      </c>
      <c r="G4560">
        <v>-4.4866869091467603</v>
      </c>
      <c r="H4560">
        <v>-7.06791178258998</v>
      </c>
      <c r="I4560">
        <v>-0.88811484132125396</v>
      </c>
      <c r="J4560">
        <v>-2.4866332311574801</v>
      </c>
      <c r="K4560">
        <v>5.0512652121961201</v>
      </c>
      <c r="L4560">
        <v>4.7505888507038003</v>
      </c>
      <c r="M4560">
        <v>100</v>
      </c>
      <c r="N4560">
        <v>0</v>
      </c>
      <c r="O4560">
        <v>0</v>
      </c>
      <c r="P4560">
        <v>21.2264150943396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E4561">
        <v>6.6325908</v>
      </c>
      <c r="F4561">
        <v>15.7</v>
      </c>
      <c r="G4561">
        <v>-35.223188458817802</v>
      </c>
      <c r="H4561">
        <v>-15.513444218330401</v>
      </c>
      <c r="I4561">
        <v>-19.193149526823898</v>
      </c>
      <c r="J4561">
        <v>-12.3661513034466</v>
      </c>
      <c r="K4561">
        <v>15.416198104847799</v>
      </c>
      <c r="L4561">
        <v>15.326241552999701</v>
      </c>
      <c r="M4561">
        <v>37.805565163176297</v>
      </c>
      <c r="N4561">
        <v>0.83880825057295605</v>
      </c>
      <c r="O4561">
        <v>29.299363057324801</v>
      </c>
      <c r="P4561">
        <v>31.380753138075299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302</v>
      </c>
      <c r="E4562">
        <v>6.6130405999999997</v>
      </c>
      <c r="F4562">
        <v>6.71</v>
      </c>
      <c r="G4562">
        <v>-32.528122865795098</v>
      </c>
      <c r="H4562">
        <v>-14.7602194748976</v>
      </c>
      <c r="I4562">
        <v>-50.3380818606202</v>
      </c>
      <c r="J4562">
        <v>-9.9200133153089602</v>
      </c>
      <c r="K4562">
        <v>6.9488740771062201</v>
      </c>
      <c r="M4562">
        <v>41.5280643997882</v>
      </c>
      <c r="N4562">
        <v>1.81789522266979</v>
      </c>
      <c r="O4562">
        <v>120.864381520119</v>
      </c>
      <c r="P4562">
        <v>10.361842105263101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E4563">
        <v>6.5928433279999998</v>
      </c>
      <c r="F4563">
        <v>21.75</v>
      </c>
      <c r="G4563">
        <v>-32.285266951939903</v>
      </c>
      <c r="H4563">
        <v>-15.734578449256601</v>
      </c>
      <c r="I4563">
        <v>-23.567862906254401</v>
      </c>
      <c r="J4563">
        <v>-3.7478944924187299</v>
      </c>
      <c r="K4563">
        <v>23.4322258802333</v>
      </c>
      <c r="L4563">
        <v>24.221735685589302</v>
      </c>
      <c r="M4563">
        <v>44.184637817774998</v>
      </c>
      <c r="N4563">
        <v>0.44859959317790599</v>
      </c>
      <c r="O4563">
        <v>39.5402298850574</v>
      </c>
      <c r="P4563">
        <v>32.783882783882802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535</v>
      </c>
      <c r="E4564">
        <v>6.5893972500000002</v>
      </c>
      <c r="F4564">
        <v>3.27</v>
      </c>
      <c r="G4564">
        <v>22.9232616328772</v>
      </c>
      <c r="H4564">
        <v>-11.4667387620621</v>
      </c>
      <c r="I4564">
        <v>-28.9974674519699</v>
      </c>
      <c r="J4564">
        <v>-1.55784066149805</v>
      </c>
      <c r="K4564">
        <v>3.3729589555878201</v>
      </c>
      <c r="L4564">
        <v>3.40637253869204</v>
      </c>
      <c r="M4564">
        <v>48.149031140038097</v>
      </c>
      <c r="N4564">
        <v>1.8119838510273401</v>
      </c>
      <c r="O4564">
        <v>42.507645259938798</v>
      </c>
      <c r="P4564">
        <v>55.714285714285701</v>
      </c>
      <c r="Q4564">
        <v>6.1881807050048997E-2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E4565">
        <v>6.5839482919999996</v>
      </c>
      <c r="F4565">
        <v>5.97</v>
      </c>
      <c r="G4565">
        <v>-22.6042937133309</v>
      </c>
      <c r="H4565">
        <v>0.56845185377365404</v>
      </c>
      <c r="I4565">
        <v>-38.147476621234503</v>
      </c>
      <c r="J4565">
        <v>-3.9841373908912598</v>
      </c>
      <c r="K4565">
        <v>5.7549116860758698</v>
      </c>
      <c r="L4565">
        <v>6.0433520782325099</v>
      </c>
      <c r="M4565">
        <v>44.113109161175302</v>
      </c>
      <c r="N4565">
        <v>1.6304074770255299</v>
      </c>
      <c r="O4565">
        <v>43.21608040201</v>
      </c>
      <c r="P4565">
        <v>39.160839160839103</v>
      </c>
      <c r="Q4565">
        <v>5.6144722845168998E-2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D4566" t="s">
        <v>391</v>
      </c>
      <c r="E4566">
        <v>6.5780000000000003</v>
      </c>
      <c r="F4566">
        <v>21.25</v>
      </c>
      <c r="G4566">
        <v>143.61516162135501</v>
      </c>
      <c r="H4566">
        <v>28.316703602025399</v>
      </c>
      <c r="I4566">
        <v>151.717608247166</v>
      </c>
      <c r="J4566">
        <v>18.929083625471101</v>
      </c>
      <c r="K4566">
        <v>15.147136143748799</v>
      </c>
      <c r="L4566">
        <v>11.4603726554065</v>
      </c>
      <c r="M4566">
        <v>85.545097494063199</v>
      </c>
      <c r="N4566">
        <v>0.578039199021677</v>
      </c>
      <c r="O4566">
        <v>0</v>
      </c>
      <c r="P4566">
        <v>386.27002288329498</v>
      </c>
      <c r="Q4566">
        <v>0.135315621588143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815</v>
      </c>
      <c r="E4567">
        <v>6.5625</v>
      </c>
      <c r="F4567">
        <v>6.2</v>
      </c>
      <c r="G4567">
        <v>-8.7319699280146708</v>
      </c>
      <c r="H4567">
        <v>2.5812110244275601</v>
      </c>
      <c r="I4567">
        <v>-32.768243699018797</v>
      </c>
      <c r="J4567">
        <v>-1.0255942701185199</v>
      </c>
      <c r="K4567">
        <v>5.8527154779644901</v>
      </c>
      <c r="L4567">
        <v>5.8588079691681898</v>
      </c>
      <c r="M4567">
        <v>66.776163137994004</v>
      </c>
      <c r="N4567">
        <v>1.7088984645671399</v>
      </c>
      <c r="O4567">
        <v>36.774193548386997</v>
      </c>
      <c r="P4567">
        <v>47.619047619047599</v>
      </c>
      <c r="Q4567">
        <v>-4.9729196235459997E-3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E4568">
        <v>6.5130379999999999</v>
      </c>
      <c r="F4568">
        <v>6.77</v>
      </c>
      <c r="G4568">
        <v>-75.602073135980802</v>
      </c>
      <c r="H4568">
        <v>22.1913474766692</v>
      </c>
      <c r="I4568">
        <v>-68.212455680115994</v>
      </c>
      <c r="J4568">
        <v>6.7465436076531597</v>
      </c>
      <c r="K4568">
        <v>7.0944969323177798</v>
      </c>
      <c r="L4568">
        <v>10.5434616338572</v>
      </c>
      <c r="M4568">
        <v>76.311883072554295</v>
      </c>
      <c r="N4568">
        <v>0.91129078761186399</v>
      </c>
      <c r="O4568">
        <v>165.87887740029501</v>
      </c>
      <c r="P4568">
        <v>30.947775628626601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613</v>
      </c>
      <c r="E4569">
        <v>6.5103802829999999</v>
      </c>
      <c r="F4569">
        <v>6.89</v>
      </c>
      <c r="G4569">
        <v>0.24667861808583699</v>
      </c>
      <c r="H4569">
        <v>-10.2014267689659</v>
      </c>
      <c r="I4569">
        <v>13.1917894741291</v>
      </c>
      <c r="J4569">
        <v>-0.91520465972891196</v>
      </c>
      <c r="K4569">
        <v>6.85419193756662</v>
      </c>
      <c r="L4569">
        <v>6.4728652563851004</v>
      </c>
      <c r="M4569">
        <v>49.712839259567403</v>
      </c>
      <c r="N4569">
        <v>1.82999267227746</v>
      </c>
      <c r="O4569">
        <v>38.896952104499199</v>
      </c>
      <c r="P4569">
        <v>63.657957244655499</v>
      </c>
      <c r="Q4569">
        <v>3.3894490782890002E-2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230</v>
      </c>
      <c r="E4570">
        <v>6.4830502548256703</v>
      </c>
      <c r="F4570">
        <v>4.2699999999999996</v>
      </c>
      <c r="G4570">
        <v>77.620231329846902</v>
      </c>
      <c r="H4570">
        <v>-7.06791178258998</v>
      </c>
      <c r="I4570">
        <v>28.590128990115598</v>
      </c>
      <c r="J4570">
        <v>-2.4866332311574801</v>
      </c>
      <c r="K4570">
        <v>4.1090873054152599</v>
      </c>
      <c r="L4570">
        <v>3.5590994145456998</v>
      </c>
      <c r="M4570">
        <v>99.999999999997897</v>
      </c>
      <c r="N4570">
        <v>0</v>
      </c>
      <c r="O4570">
        <v>0</v>
      </c>
      <c r="P4570">
        <v>103.333333333333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67</v>
      </c>
      <c r="E4571">
        <v>6.468</v>
      </c>
      <c r="F4571">
        <v>5.59</v>
      </c>
      <c r="G4571">
        <v>-11.1639216756175</v>
      </c>
      <c r="H4571">
        <v>-1.4075344240994101</v>
      </c>
      <c r="I4571">
        <v>3.3625737553428299</v>
      </c>
      <c r="J4571">
        <v>13.6959393829503</v>
      </c>
      <c r="K4571">
        <v>5.1222568046403101</v>
      </c>
      <c r="L4571">
        <v>4.9256272841120001</v>
      </c>
      <c r="M4571">
        <v>62.182927903689801</v>
      </c>
      <c r="N4571">
        <v>0.49283375726394901</v>
      </c>
      <c r="O4571">
        <v>6.7978533094812104</v>
      </c>
      <c r="P4571">
        <v>49.865951742627303</v>
      </c>
      <c r="Q4571">
        <v>7.1980519721955002E-2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613</v>
      </c>
      <c r="E4572">
        <v>6.4610000000000003</v>
      </c>
      <c r="F4572">
        <v>67.45</v>
      </c>
      <c r="G4572">
        <v>-32.627261539782197</v>
      </c>
      <c r="H4572">
        <v>13.475381935576401</v>
      </c>
      <c r="I4572">
        <v>-14.6089751528032</v>
      </c>
      <c r="J4572">
        <v>2.0327249316571598</v>
      </c>
      <c r="K4572">
        <v>68.126855102082601</v>
      </c>
      <c r="L4572">
        <v>72.890499670515396</v>
      </c>
      <c r="M4572">
        <v>68.055208823948206</v>
      </c>
      <c r="N4572">
        <v>0.70744924977934598</v>
      </c>
      <c r="O4572">
        <v>42.920681986656703</v>
      </c>
      <c r="P4572">
        <v>21.9710669077757</v>
      </c>
      <c r="Q4572">
        <v>0.125040640588894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659</v>
      </c>
      <c r="E4573">
        <v>6.4574927999999998</v>
      </c>
      <c r="F4573">
        <v>261.89999999999998</v>
      </c>
      <c r="G4573">
        <v>7.6711607925411096</v>
      </c>
      <c r="H4573">
        <v>3.1593609446827302</v>
      </c>
      <c r="I4573">
        <v>10.550776853993201</v>
      </c>
      <c r="J4573">
        <v>-2.4866332311574801</v>
      </c>
      <c r="K4573">
        <v>193.00745259384101</v>
      </c>
      <c r="L4573">
        <v>119.616697583543</v>
      </c>
      <c r="M4573">
        <v>99.999618539392102</v>
      </c>
      <c r="N4573">
        <v>9.9741411156261499E-3</v>
      </c>
      <c r="O4573">
        <v>0</v>
      </c>
      <c r="P4573">
        <v>40.391316001071999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1626</v>
      </c>
      <c r="E4574">
        <v>6.4163329999999998</v>
      </c>
      <c r="F4574">
        <v>18.59</v>
      </c>
      <c r="G4574">
        <v>43.286897996513602</v>
      </c>
      <c r="H4574">
        <v>-29.900155791304499</v>
      </c>
      <c r="I4574">
        <v>36.120430140111502</v>
      </c>
      <c r="J4574">
        <v>-2.6557425885419099</v>
      </c>
      <c r="K4574">
        <v>19.311555717554</v>
      </c>
      <c r="L4574">
        <v>15.022236531215199</v>
      </c>
      <c r="M4574">
        <v>32.151345263640003</v>
      </c>
      <c r="N4574">
        <v>0.657359322096845</v>
      </c>
      <c r="O4574">
        <v>53.738569123184497</v>
      </c>
      <c r="P4574">
        <v>172.58064516128999</v>
      </c>
      <c r="Q4574">
        <v>0.122200170733839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E4575">
        <v>6.4157999999999999</v>
      </c>
      <c r="F4575">
        <v>12.58</v>
      </c>
      <c r="G4575">
        <v>-25.713102003486298</v>
      </c>
      <c r="H4575">
        <v>-7.06791178258998</v>
      </c>
      <c r="I4575">
        <v>-10.952354670015</v>
      </c>
      <c r="K4575">
        <v>12.58</v>
      </c>
      <c r="L4575">
        <v>12.579999999999901</v>
      </c>
      <c r="M4575">
        <v>50</v>
      </c>
      <c r="O4575">
        <v>0</v>
      </c>
      <c r="P4575">
        <v>0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46</v>
      </c>
      <c r="E4576">
        <v>6.4123136000000001</v>
      </c>
      <c r="F4576">
        <v>8.9600000000000009</v>
      </c>
      <c r="G4576">
        <v>-11.281428951123599</v>
      </c>
      <c r="H4576">
        <v>-3.8421053309770601</v>
      </c>
      <c r="I4576">
        <v>-11.286058785699099</v>
      </c>
      <c r="J4576">
        <v>-11.890071047133199</v>
      </c>
      <c r="K4576">
        <v>9.4202921162401196</v>
      </c>
      <c r="L4576">
        <v>9.2352378211547403</v>
      </c>
      <c r="M4576">
        <v>26.202306824103601</v>
      </c>
      <c r="N4576">
        <v>0.60085071121622902</v>
      </c>
      <c r="O4576">
        <v>64.062499999999901</v>
      </c>
      <c r="P4576">
        <v>44.983818770226499</v>
      </c>
      <c r="Q4576">
        <v>6.8701991356587999E-2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49</v>
      </c>
      <c r="E4577">
        <v>6.41</v>
      </c>
      <c r="F4577">
        <v>6.39</v>
      </c>
      <c r="G4577">
        <v>48.877061930939803</v>
      </c>
      <c r="H4577">
        <v>17.532088217409999</v>
      </c>
      <c r="I4577">
        <v>39.400586506455497</v>
      </c>
      <c r="J4577">
        <v>-8.5198157349282102</v>
      </c>
      <c r="K4577">
        <v>5.75340920544122</v>
      </c>
      <c r="L4577">
        <v>5.1362804895966301</v>
      </c>
      <c r="M4577">
        <v>54.548695804037202</v>
      </c>
      <c r="N4577">
        <v>2.2756635117664099</v>
      </c>
      <c r="O4577">
        <v>23.1611893583724</v>
      </c>
      <c r="P4577">
        <v>115.878378378378</v>
      </c>
      <c r="Q4577">
        <v>2.1991059164215E-2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613</v>
      </c>
      <c r="E4578">
        <v>6.4041962999999997</v>
      </c>
      <c r="F4578">
        <v>19.989999999999998</v>
      </c>
      <c r="G4578">
        <v>-71.170127924359505</v>
      </c>
      <c r="H4578">
        <v>3.06982926424197</v>
      </c>
      <c r="I4578">
        <v>-48.483604670014998</v>
      </c>
      <c r="J4578">
        <v>-0.49683731279015703</v>
      </c>
      <c r="K4578">
        <v>20.6031050365401</v>
      </c>
      <c r="L4578">
        <v>25.984941016779398</v>
      </c>
      <c r="M4578">
        <v>62.335366689585101</v>
      </c>
      <c r="N4578">
        <v>0.16372410612341301</v>
      </c>
      <c r="O4578">
        <v>119.559779889944</v>
      </c>
      <c r="P4578">
        <v>25.881612090680001</v>
      </c>
      <c r="Q4578">
        <v>4.2900380384973999E-2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E4579">
        <v>6.3459300000000001</v>
      </c>
      <c r="F4579">
        <v>10.83</v>
      </c>
      <c r="G4579">
        <v>9.6618979965136198</v>
      </c>
      <c r="H4579">
        <v>-6.6312305598825496</v>
      </c>
      <c r="I4579">
        <v>-7.71117259184535</v>
      </c>
      <c r="J4579">
        <v>-0.17346597137101299</v>
      </c>
      <c r="K4579">
        <v>10.433475349810299</v>
      </c>
      <c r="L4579">
        <v>9.2324479463907902</v>
      </c>
      <c r="M4579">
        <v>57.928817207583599</v>
      </c>
      <c r="N4579">
        <v>0.120528109496723</v>
      </c>
      <c r="O4579">
        <v>19.575253924284301</v>
      </c>
      <c r="P4579">
        <v>71.632329635499204</v>
      </c>
      <c r="Q4579">
        <v>3.5362293578827003E-2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477</v>
      </c>
      <c r="E4580">
        <v>6.3444849999999997</v>
      </c>
      <c r="F4580">
        <v>15.7</v>
      </c>
      <c r="G4580">
        <v>96.038310425892107</v>
      </c>
      <c r="H4580">
        <v>-6.9403607621818102</v>
      </c>
      <c r="I4580">
        <v>-10.504497984154501</v>
      </c>
      <c r="J4580">
        <v>-1.19631065051233</v>
      </c>
      <c r="K4580">
        <v>13.4502901707435</v>
      </c>
      <c r="L4580">
        <v>10.5356820255047</v>
      </c>
      <c r="M4580">
        <v>37.448399546168297</v>
      </c>
      <c r="N4580">
        <v>0.82954345591482703</v>
      </c>
      <c r="O4580">
        <v>13.694267515923499</v>
      </c>
      <c r="P4580">
        <v>173.04347826086899</v>
      </c>
      <c r="Q4580">
        <v>0.18143688745683001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67</v>
      </c>
      <c r="E4581">
        <v>6.3427319999999998</v>
      </c>
      <c r="F4581">
        <v>20.48</v>
      </c>
      <c r="G4581">
        <v>-3.8083400987244702</v>
      </c>
      <c r="H4581">
        <v>-1.2451269724634</v>
      </c>
      <c r="I4581">
        <v>0.110552054496887</v>
      </c>
      <c r="J4581">
        <v>2.0133667688424999</v>
      </c>
      <c r="K4581">
        <v>19.311161817834101</v>
      </c>
      <c r="L4581">
        <v>18.726361404891101</v>
      </c>
      <c r="M4581">
        <v>68.512765714107005</v>
      </c>
      <c r="N4581">
        <v>1.1296421624100399</v>
      </c>
      <c r="O4581">
        <v>17.1875</v>
      </c>
      <c r="P4581">
        <v>57.538461538461497</v>
      </c>
      <c r="Q4581">
        <v>6.7583699013902002E-2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535</v>
      </c>
      <c r="E4582">
        <v>6.33</v>
      </c>
      <c r="F4582">
        <v>20.05</v>
      </c>
      <c r="G4582">
        <v>113.54704119460401</v>
      </c>
      <c r="H4582">
        <v>-12.745158094615</v>
      </c>
      <c r="I4582">
        <v>-23.626570697889601</v>
      </c>
      <c r="J4582">
        <v>3.8105959879860798</v>
      </c>
      <c r="K4582">
        <v>20.855771977661899</v>
      </c>
      <c r="L4582">
        <v>19.7324412575047</v>
      </c>
      <c r="M4582">
        <v>63.483040377608901</v>
      </c>
      <c r="N4582">
        <v>3.28863109271078</v>
      </c>
      <c r="O4582">
        <v>52.119700748129603</v>
      </c>
      <c r="P4582">
        <v>139.26014319808999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705</v>
      </c>
      <c r="E4583">
        <v>6.3247861439999999</v>
      </c>
      <c r="F4583">
        <v>93.39</v>
      </c>
      <c r="G4583">
        <v>33.397933418856901</v>
      </c>
      <c r="H4583">
        <v>-4.2198451816479299</v>
      </c>
      <c r="I4583">
        <v>14.2185339508132</v>
      </c>
      <c r="J4583">
        <v>0.76861806104529695</v>
      </c>
      <c r="K4583">
        <v>89.046331534159194</v>
      </c>
      <c r="L4583">
        <v>79.098563840645198</v>
      </c>
      <c r="M4583">
        <v>63.753004305415402</v>
      </c>
      <c r="N4583">
        <v>1.07205811123873</v>
      </c>
      <c r="O4583">
        <v>3.5335689045936398</v>
      </c>
      <c r="P4583">
        <v>61.490575825695998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391</v>
      </c>
      <c r="E4584">
        <v>6.3123953549999996</v>
      </c>
      <c r="F4584">
        <v>3.26</v>
      </c>
      <c r="G4584">
        <v>-0.80888744409940805</v>
      </c>
      <c r="H4584">
        <v>27.441892138978599</v>
      </c>
      <c r="I4584">
        <v>37.229463511803097</v>
      </c>
      <c r="J4584">
        <v>-17.585643132147499</v>
      </c>
      <c r="K4584">
        <v>3.0456431758075801</v>
      </c>
      <c r="L4584">
        <v>2.8304050693815901</v>
      </c>
      <c r="M4584">
        <v>51.8821150917951</v>
      </c>
      <c r="N4584">
        <v>1.3003783449772599</v>
      </c>
      <c r="O4584">
        <v>23.926380368098101</v>
      </c>
      <c r="P4584">
        <v>64.646464646464594</v>
      </c>
      <c r="Q4584">
        <v>7.3725569136860999E-2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218</v>
      </c>
      <c r="E4585">
        <v>6.3066559499999997</v>
      </c>
      <c r="F4585">
        <v>6.6</v>
      </c>
      <c r="G4585">
        <v>-56.963102003486298</v>
      </c>
      <c r="I4585">
        <v>-10.952354670015</v>
      </c>
      <c r="K4585">
        <v>7.8976443621726604</v>
      </c>
      <c r="M4585">
        <v>24.8553728216223</v>
      </c>
      <c r="N4585">
        <v>1</v>
      </c>
      <c r="O4585">
        <v>45.454545454545404</v>
      </c>
      <c r="P4585">
        <v>4.7619047619047601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613</v>
      </c>
      <c r="E4586">
        <v>6.3040624000000003</v>
      </c>
      <c r="F4586">
        <v>10.72</v>
      </c>
      <c r="G4586">
        <v>-43.188082757912802</v>
      </c>
      <c r="H4586">
        <v>-25.842772562223999</v>
      </c>
      <c r="I4586">
        <v>-43.530971022216299</v>
      </c>
      <c r="J4586">
        <v>-9.9209034034149504</v>
      </c>
      <c r="K4586">
        <v>12.133278650516701</v>
      </c>
      <c r="L4586">
        <v>12.812130261365301</v>
      </c>
      <c r="M4586">
        <v>24.5342800496074</v>
      </c>
      <c r="N4586">
        <v>0.51456430163786804</v>
      </c>
      <c r="O4586">
        <v>77.705223880597003</v>
      </c>
      <c r="P4586">
        <v>33.832709113607997</v>
      </c>
      <c r="Q4586">
        <v>3.1033949811228999E-2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218</v>
      </c>
      <c r="E4587">
        <v>6.3031721999999997</v>
      </c>
      <c r="F4587">
        <v>0.77</v>
      </c>
      <c r="G4587">
        <v>-3.4908797812641499</v>
      </c>
      <c r="H4587">
        <v>-15.303205900237</v>
      </c>
      <c r="I4587">
        <v>29.047645329984899</v>
      </c>
      <c r="J4587">
        <v>2.9187721742479198</v>
      </c>
      <c r="K4587">
        <v>0.725363428704216</v>
      </c>
      <c r="L4587">
        <v>0.67660294031162904</v>
      </c>
      <c r="M4587">
        <v>70.093904224620502</v>
      </c>
      <c r="N4587">
        <v>1.0412748593843699</v>
      </c>
      <c r="O4587">
        <v>37.662337662337599</v>
      </c>
      <c r="P4587">
        <v>50.980392156862699</v>
      </c>
      <c r="Q4587">
        <v>4.7690247566072E-2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375</v>
      </c>
      <c r="E4588">
        <v>6.2617500000000001</v>
      </c>
      <c r="F4588">
        <v>12.5</v>
      </c>
      <c r="G4588">
        <v>76.552270164798401</v>
      </c>
      <c r="H4588">
        <v>26.794522079843802</v>
      </c>
      <c r="I4588">
        <v>58.6541582200799</v>
      </c>
      <c r="J4588">
        <v>2.9300334355091802</v>
      </c>
      <c r="K4588">
        <v>11.8767470309673</v>
      </c>
      <c r="L4588">
        <v>10.515518810107499</v>
      </c>
      <c r="M4588">
        <v>61.3566192147915</v>
      </c>
      <c r="N4588">
        <v>1.4287539802731499</v>
      </c>
      <c r="O4588">
        <v>67.919999999999902</v>
      </c>
      <c r="P4588">
        <v>177.16186252771601</v>
      </c>
      <c r="Q4588">
        <v>3.5775566020924E-2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414</v>
      </c>
      <c r="E4589">
        <v>6.2428207999999996</v>
      </c>
      <c r="F4589">
        <v>16.420000000000002</v>
      </c>
      <c r="G4589">
        <v>-11.288014895472401</v>
      </c>
      <c r="H4589">
        <v>-12.264216632474399</v>
      </c>
      <c r="I4589">
        <v>57.457901740241397</v>
      </c>
      <c r="J4589">
        <v>-2.4866332311574801</v>
      </c>
      <c r="K4589">
        <v>13.6911329361384</v>
      </c>
      <c r="L4589">
        <v>10.8811254216909</v>
      </c>
      <c r="M4589">
        <v>95.600391384635898</v>
      </c>
      <c r="N4589">
        <v>0.94996284369581296</v>
      </c>
      <c r="O4589">
        <v>16.199756394640598</v>
      </c>
      <c r="P4589">
        <v>116.052631578947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62</v>
      </c>
      <c r="E4590">
        <v>6.2263908580000003</v>
      </c>
      <c r="F4590">
        <v>12.04</v>
      </c>
      <c r="G4590">
        <v>138.321985715811</v>
      </c>
      <c r="H4590">
        <v>-10.600291933977701</v>
      </c>
      <c r="I4590">
        <v>37.689620638626899</v>
      </c>
      <c r="J4590">
        <v>18.8890281445039</v>
      </c>
      <c r="K4590">
        <v>10.9430117428504</v>
      </c>
      <c r="L4590">
        <v>9.10033439976743</v>
      </c>
      <c r="M4590">
        <v>71.555982151236705</v>
      </c>
      <c r="N4590">
        <v>0.84759389505264304</v>
      </c>
      <c r="O4590">
        <v>14.8671096345515</v>
      </c>
      <c r="P4590">
        <v>260.47904191616698</v>
      </c>
      <c r="Q4590">
        <v>9.8691334167434003E-2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498</v>
      </c>
      <c r="E4591">
        <v>6.2239000000000004</v>
      </c>
      <c r="F4591">
        <v>2.17</v>
      </c>
      <c r="G4591">
        <v>-60.936982600501302</v>
      </c>
      <c r="H4591">
        <v>-7.06791178258998</v>
      </c>
      <c r="I4591">
        <v>-25.5192838038733</v>
      </c>
      <c r="J4591">
        <v>-2.4866332311574801</v>
      </c>
      <c r="K4591">
        <v>2.2730643047109602</v>
      </c>
      <c r="L4591">
        <v>2.59552087768418</v>
      </c>
      <c r="M4591">
        <v>44.495622874043697</v>
      </c>
      <c r="N4591">
        <v>0.99492259146658701</v>
      </c>
      <c r="O4591">
        <v>70.046082949308698</v>
      </c>
      <c r="P4591">
        <v>12.435233160621699</v>
      </c>
      <c r="Q4591">
        <v>-3.9535428652992997E-2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140</v>
      </c>
      <c r="E4592">
        <v>6.2098529999999998</v>
      </c>
      <c r="F4592">
        <v>14.42</v>
      </c>
      <c r="G4592">
        <v>-43.5478598382442</v>
      </c>
      <c r="H4592">
        <v>-5.6480334864439197</v>
      </c>
      <c r="I4592">
        <v>-22.540337502633001</v>
      </c>
      <c r="J4592">
        <v>7.7264453875052599</v>
      </c>
      <c r="K4592">
        <v>14.340128682508301</v>
      </c>
      <c r="L4592">
        <v>15.5297405315719</v>
      </c>
      <c r="M4592">
        <v>59.396823423562999</v>
      </c>
      <c r="N4592">
        <v>0.91226280145163996</v>
      </c>
      <c r="O4592">
        <v>66.019417475728105</v>
      </c>
      <c r="P4592">
        <v>74.154589371980606</v>
      </c>
      <c r="Q4592">
        <v>8.6745554009069997E-2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E4593">
        <v>6.1857606399999998</v>
      </c>
      <c r="F4593">
        <v>7.4</v>
      </c>
      <c r="G4593">
        <v>83.326446019112495</v>
      </c>
      <c r="H4593">
        <v>-10.9640156786938</v>
      </c>
      <c r="I4593">
        <v>0.15875644109607501</v>
      </c>
      <c r="J4593">
        <v>-7.1258084888894402</v>
      </c>
      <c r="K4593">
        <v>7.3221461604496598</v>
      </c>
      <c r="L4593">
        <v>6.0795535706172199</v>
      </c>
      <c r="M4593">
        <v>15.3588441418493</v>
      </c>
      <c r="N4593">
        <v>5.4808358533694999E-2</v>
      </c>
      <c r="O4593">
        <v>14.7297297297297</v>
      </c>
      <c r="P4593">
        <v>130.52959501557601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D4594" t="s">
        <v>705</v>
      </c>
      <c r="E4594">
        <v>6.1746908559999998</v>
      </c>
      <c r="F4594">
        <v>104.92</v>
      </c>
      <c r="G4594">
        <v>65.365168385128797</v>
      </c>
      <c r="H4594">
        <v>-8.8406604860317408</v>
      </c>
      <c r="I4594">
        <v>19.577627912716899</v>
      </c>
      <c r="J4594">
        <v>-1.74195238009366</v>
      </c>
      <c r="K4594">
        <v>100.683483690675</v>
      </c>
      <c r="L4594">
        <v>86.268886827256097</v>
      </c>
      <c r="M4594">
        <v>67.7882302660921</v>
      </c>
      <c r="N4594">
        <v>0.92293131465247202</v>
      </c>
      <c r="O4594">
        <v>4.8417842165459302</v>
      </c>
      <c r="P4594">
        <v>95.381750465549302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705</v>
      </c>
      <c r="E4595">
        <v>6.1661835759999999</v>
      </c>
      <c r="F4595">
        <v>35.86</v>
      </c>
      <c r="G4595">
        <v>42.638957921607201</v>
      </c>
      <c r="H4595">
        <v>-9.20489808395984</v>
      </c>
      <c r="I4595">
        <v>18.881099348811802</v>
      </c>
      <c r="J4595">
        <v>-2.4025760722894498</v>
      </c>
      <c r="K4595">
        <v>34.4219476416433</v>
      </c>
      <c r="L4595">
        <v>29.728632059053702</v>
      </c>
      <c r="M4595">
        <v>46.0553371054271</v>
      </c>
      <c r="N4595">
        <v>1.4147742464367901</v>
      </c>
      <c r="O4595">
        <v>6.3580591187953202</v>
      </c>
      <c r="P4595">
        <v>72.155544887181904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80</v>
      </c>
      <c r="E4596">
        <v>6.1622000000000003</v>
      </c>
      <c r="F4596">
        <v>12.56</v>
      </c>
      <c r="G4596">
        <v>-21.046435336819702</v>
      </c>
      <c r="H4596">
        <v>-7.06791178258998</v>
      </c>
      <c r="I4596">
        <v>-10.952354670015</v>
      </c>
      <c r="J4596">
        <v>-2.4866332311574801</v>
      </c>
      <c r="M4596">
        <v>100</v>
      </c>
      <c r="O4596">
        <v>0</v>
      </c>
      <c r="P4596">
        <v>4.6666666666666599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866</v>
      </c>
      <c r="E4597">
        <v>6.1427328000000001</v>
      </c>
      <c r="F4597">
        <v>4.6100000000000003</v>
      </c>
      <c r="G4597">
        <v>-66.610537900922196</v>
      </c>
      <c r="H4597">
        <v>-9.3984202571662401</v>
      </c>
      <c r="I4597">
        <v>-31.4695960493253</v>
      </c>
      <c r="J4597">
        <v>5.2236471426742801</v>
      </c>
      <c r="K4597">
        <v>4.61072445475578</v>
      </c>
      <c r="L4597">
        <v>5.77574181542992</v>
      </c>
      <c r="M4597">
        <v>73.629389873025005</v>
      </c>
      <c r="N4597">
        <v>0.78379158447473096</v>
      </c>
      <c r="O4597">
        <v>97.396963123644198</v>
      </c>
      <c r="P4597">
        <v>16.1209068010075</v>
      </c>
      <c r="Q4597">
        <v>3.1579541666020001E-3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E4598">
        <v>6.1246499999999999</v>
      </c>
      <c r="F4598">
        <v>9.49</v>
      </c>
      <c r="G4598">
        <v>24.921818631434199</v>
      </c>
      <c r="H4598">
        <v>12.542477827799599</v>
      </c>
      <c r="I4598">
        <v>24.2328305151701</v>
      </c>
      <c r="J4598">
        <v>-5.0263157708400099</v>
      </c>
      <c r="K4598">
        <v>8.3353750095223091</v>
      </c>
      <c r="L4598">
        <v>7.7340452630669603</v>
      </c>
      <c r="M4598">
        <v>56.583123406068999</v>
      </c>
      <c r="N4598">
        <v>1.8123022877397501</v>
      </c>
      <c r="O4598">
        <v>11.064278187565799</v>
      </c>
      <c r="P4598">
        <v>58.961474036850902</v>
      </c>
      <c r="Q4598">
        <v>-6.2028816613340001E-3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375</v>
      </c>
      <c r="E4599">
        <v>6.0985120000000004</v>
      </c>
      <c r="F4599">
        <v>11.9</v>
      </c>
      <c r="G4599">
        <v>-22.414490892375198</v>
      </c>
      <c r="H4599">
        <v>-11.9440109032934</v>
      </c>
      <c r="I4599">
        <v>-41.605035322695599</v>
      </c>
      <c r="J4599">
        <v>-2.4866332311574801</v>
      </c>
      <c r="K4599">
        <v>12.429963481943901</v>
      </c>
      <c r="L4599">
        <v>15.0832531977565</v>
      </c>
      <c r="M4599">
        <v>42.772732284098701</v>
      </c>
      <c r="N4599">
        <v>0.63852813852813795</v>
      </c>
      <c r="O4599">
        <v>113.529411764705</v>
      </c>
      <c r="P4599">
        <v>11.7370892018779</v>
      </c>
      <c r="Q4599">
        <v>-4.2998720258982E-2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414</v>
      </c>
      <c r="E4600">
        <v>6.0782150000000001</v>
      </c>
      <c r="F4600">
        <v>78.599999999999994</v>
      </c>
      <c r="G4600">
        <v>3.7761895945366701</v>
      </c>
      <c r="H4600">
        <v>18.3486817974836</v>
      </c>
      <c r="I4600">
        <v>2.3041294798408498</v>
      </c>
      <c r="J4600">
        <v>-9.6174294384571297</v>
      </c>
      <c r="K4600">
        <v>69.185252097410697</v>
      </c>
      <c r="L4600">
        <v>65.5441224221059</v>
      </c>
      <c r="M4600">
        <v>50.446536515789703</v>
      </c>
      <c r="N4600">
        <v>0.46837239750625498</v>
      </c>
      <c r="O4600">
        <v>11.4758269720101</v>
      </c>
      <c r="P4600">
        <v>81.440443213296305</v>
      </c>
      <c r="Q4600">
        <v>0.162553120192927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62</v>
      </c>
      <c r="E4601">
        <v>6.0774252000000004</v>
      </c>
      <c r="F4601">
        <v>3.49</v>
      </c>
      <c r="G4601">
        <v>18.501774029571401</v>
      </c>
      <c r="H4601">
        <v>-2.2631069777851698</v>
      </c>
      <c r="I4601">
        <v>8.5681932751904508</v>
      </c>
      <c r="J4601">
        <v>-2.4866332311574801</v>
      </c>
      <c r="K4601">
        <v>2.5630438791549599</v>
      </c>
      <c r="L4601">
        <v>1.4130507764368201</v>
      </c>
      <c r="M4601">
        <v>11.059357702778399</v>
      </c>
      <c r="N4601">
        <v>0.95755375593409597</v>
      </c>
      <c r="O4601">
        <v>0</v>
      </c>
      <c r="P4601">
        <v>44.214876033057799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278</v>
      </c>
      <c r="E4602">
        <v>6.0623550000000002</v>
      </c>
      <c r="F4602">
        <v>12.89</v>
      </c>
      <c r="G4602">
        <v>89.120231329846902</v>
      </c>
      <c r="H4602">
        <v>-2.1004850724922499</v>
      </c>
      <c r="I4602">
        <v>10.4224099250885</v>
      </c>
      <c r="J4602">
        <v>-2.4866332311574801</v>
      </c>
      <c r="K4602">
        <v>9.4243704183446901</v>
      </c>
      <c r="L4602">
        <v>9.4838610550022402</v>
      </c>
      <c r="M4602">
        <v>99.999999996748201</v>
      </c>
      <c r="N4602">
        <v>1.15384615384615</v>
      </c>
      <c r="O4602">
        <v>0</v>
      </c>
      <c r="P4602">
        <v>137.822878228782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230</v>
      </c>
      <c r="E4603">
        <v>6.0288585169999998</v>
      </c>
      <c r="F4603">
        <v>5.78</v>
      </c>
      <c r="G4603">
        <v>2.7313424409580702</v>
      </c>
      <c r="H4603">
        <v>19.965055250376999</v>
      </c>
      <c r="I4603">
        <v>-8.6514697142628201</v>
      </c>
      <c r="J4603">
        <v>13.1133667688425</v>
      </c>
      <c r="K4603">
        <v>4.7204775085462902</v>
      </c>
      <c r="L4603">
        <v>4.9246437998955299</v>
      </c>
      <c r="M4603">
        <v>83.984746578972704</v>
      </c>
      <c r="N4603">
        <v>1.2766326980307099</v>
      </c>
      <c r="O4603">
        <v>19.377162629757699</v>
      </c>
      <c r="P4603">
        <v>56.216216216216203</v>
      </c>
      <c r="Q4603">
        <v>1.5144063849277E-2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391</v>
      </c>
      <c r="E4604">
        <v>6.0225</v>
      </c>
      <c r="F4604">
        <v>18</v>
      </c>
      <c r="G4604">
        <v>12.748436458052</v>
      </c>
      <c r="H4604">
        <v>-18.604508971150299</v>
      </c>
      <c r="I4604">
        <v>-28.6101771768768</v>
      </c>
      <c r="J4604">
        <v>-8.8968896414138996</v>
      </c>
      <c r="K4604">
        <v>19.0890604877962</v>
      </c>
      <c r="L4604">
        <v>18.1022946223218</v>
      </c>
      <c r="M4604">
        <v>40.768322233146698</v>
      </c>
      <c r="N4604">
        <v>1.05918242830994</v>
      </c>
      <c r="O4604">
        <v>39.999999999999901</v>
      </c>
      <c r="P4604">
        <v>82.741116751269004</v>
      </c>
      <c r="Q4604">
        <v>0.10527911534221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E4605">
        <v>6.0156783439999897</v>
      </c>
      <c r="F4605">
        <v>5.57</v>
      </c>
      <c r="G4605">
        <v>-35.729257092339303</v>
      </c>
      <c r="H4605">
        <v>-0.62223959106142401</v>
      </c>
      <c r="I4605">
        <v>-28.4338361514965</v>
      </c>
      <c r="J4605">
        <v>-8.8075408486615299</v>
      </c>
      <c r="K4605">
        <v>6.0123024560139697</v>
      </c>
      <c r="L4605">
        <v>6.60662692037869</v>
      </c>
      <c r="M4605">
        <v>44.323013975387703</v>
      </c>
      <c r="N4605">
        <v>1.35285161767731</v>
      </c>
      <c r="O4605">
        <v>93.536804308797102</v>
      </c>
      <c r="P4605">
        <v>14.845360824742199</v>
      </c>
      <c r="Q4605">
        <v>-4.4722146387179999E-3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613</v>
      </c>
      <c r="E4606">
        <v>5.9973872879999996</v>
      </c>
      <c r="F4606">
        <v>14.85</v>
      </c>
      <c r="G4606">
        <v>63.2181957064372</v>
      </c>
      <c r="H4606">
        <v>-2.4888866718071001</v>
      </c>
      <c r="I4606">
        <v>1.2925432891686199</v>
      </c>
      <c r="J4606">
        <v>1.7076272544937201</v>
      </c>
      <c r="K4606">
        <v>13.4751970290964</v>
      </c>
      <c r="L4606">
        <v>12.426101436473701</v>
      </c>
      <c r="M4606">
        <v>60.3665243088168</v>
      </c>
      <c r="N4606">
        <v>0.98239717111270797</v>
      </c>
      <c r="O4606">
        <v>4.3771043771043896</v>
      </c>
      <c r="P4606">
        <v>109.154929577464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613</v>
      </c>
      <c r="E4607">
        <v>5.9969999999999999</v>
      </c>
      <c r="F4607">
        <v>17.64</v>
      </c>
      <c r="G4607">
        <v>14.844666920816399</v>
      </c>
      <c r="H4607">
        <v>-20.943509868714301</v>
      </c>
      <c r="I4607">
        <v>-12.8433446588915</v>
      </c>
      <c r="J4607">
        <v>-0.50363039829628997</v>
      </c>
      <c r="K4607">
        <v>18.932598674729402</v>
      </c>
      <c r="L4607">
        <v>16.996210951330902</v>
      </c>
      <c r="M4607">
        <v>48.365648210514998</v>
      </c>
      <c r="N4607">
        <v>1.8725664696564499</v>
      </c>
      <c r="O4607">
        <v>24.7165532879818</v>
      </c>
      <c r="P4607">
        <v>64.859813084112105</v>
      </c>
      <c r="Q4607">
        <v>0.131572790043086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D4608" t="s">
        <v>613</v>
      </c>
      <c r="E4608">
        <v>5.9742828000000001</v>
      </c>
      <c r="F4608">
        <v>11.21</v>
      </c>
      <c r="G4608">
        <v>43.878425984410697</v>
      </c>
      <c r="H4608">
        <v>8.6183627272139507</v>
      </c>
      <c r="I4608">
        <v>58.639173317882097</v>
      </c>
      <c r="J4608">
        <v>-2.4866332311574801</v>
      </c>
      <c r="K4608">
        <v>7.4068765859284902</v>
      </c>
      <c r="M4608">
        <v>98.631085820069799</v>
      </c>
      <c r="N4608">
        <v>1.4832535885167399</v>
      </c>
      <c r="O4608">
        <v>5.26315789473683</v>
      </c>
      <c r="P4608">
        <v>69.591527987897095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278</v>
      </c>
      <c r="E4609">
        <v>5.9617655999999997</v>
      </c>
      <c r="F4609">
        <v>7.87</v>
      </c>
      <c r="G4609">
        <v>-42.870996740328401</v>
      </c>
      <c r="H4609">
        <v>-5.9690106836888797</v>
      </c>
      <c r="I4609">
        <v>-18.905571044283999</v>
      </c>
      <c r="J4609">
        <v>-1.38773213225639</v>
      </c>
      <c r="K4609">
        <v>8.2021108698191796</v>
      </c>
      <c r="L4609">
        <v>8.0885037465031697</v>
      </c>
      <c r="M4609">
        <v>96.7332683074995</v>
      </c>
      <c r="N4609">
        <v>0.128727272727272</v>
      </c>
      <c r="O4609">
        <v>21.982210927573</v>
      </c>
      <c r="P4609">
        <v>24.525316455696199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414</v>
      </c>
      <c r="E4610">
        <v>5.94</v>
      </c>
      <c r="F4610">
        <v>15</v>
      </c>
      <c r="G4610">
        <v>50.136839379866501</v>
      </c>
      <c r="H4610">
        <v>-10.1060501148459</v>
      </c>
      <c r="I4610">
        <v>-14.302870133932499</v>
      </c>
      <c r="J4610">
        <v>3.7456613864062498</v>
      </c>
      <c r="K4610">
        <v>15.284644326063599</v>
      </c>
      <c r="L4610">
        <v>14.7606800754946</v>
      </c>
      <c r="M4610">
        <v>47.092276416099502</v>
      </c>
      <c r="N4610">
        <v>0.36043420428609502</v>
      </c>
      <c r="O4610">
        <v>48.466666666666598</v>
      </c>
      <c r="P4610">
        <v>130.41474654377799</v>
      </c>
      <c r="Q4610">
        <v>4.1550726775901999E-2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613</v>
      </c>
      <c r="E4611">
        <v>5.9216534999999997</v>
      </c>
      <c r="F4611">
        <v>16.86</v>
      </c>
      <c r="G4611">
        <v>90.996409564636906</v>
      </c>
      <c r="H4611">
        <v>-7.06791178258998</v>
      </c>
      <c r="I4611">
        <v>10.4299347468316</v>
      </c>
      <c r="J4611">
        <v>-2.4866332311574801</v>
      </c>
      <c r="K4611">
        <v>16.519892962304599</v>
      </c>
      <c r="L4611">
        <v>14.2271120531355</v>
      </c>
      <c r="M4611">
        <v>100</v>
      </c>
      <c r="N4611">
        <v>0</v>
      </c>
      <c r="O4611">
        <v>0</v>
      </c>
      <c r="P4611">
        <v>116.70951156812301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E4612">
        <v>5.9043279999999996</v>
      </c>
      <c r="F4612">
        <v>7.66</v>
      </c>
      <c r="G4612">
        <v>-1.965121389593</v>
      </c>
      <c r="H4612">
        <v>2.3606596459814502</v>
      </c>
      <c r="I4612">
        <v>-23.2089411534056</v>
      </c>
      <c r="J4612">
        <v>-8.4989031698077895</v>
      </c>
      <c r="K4612">
        <v>7.5174955769440803</v>
      </c>
      <c r="L4612">
        <v>8.0924464260067897</v>
      </c>
      <c r="M4612">
        <v>52.618911599876803</v>
      </c>
      <c r="N4612">
        <v>2.9592476489028199</v>
      </c>
      <c r="O4612">
        <v>84.334203655352397</v>
      </c>
      <c r="P4612">
        <v>28.308207705192601</v>
      </c>
      <c r="Q4612">
        <v>3.0307038684027E-2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324</v>
      </c>
      <c r="E4613">
        <v>5.8979410000000003</v>
      </c>
      <c r="F4613">
        <v>12.46</v>
      </c>
      <c r="G4613">
        <v>40.420231329846899</v>
      </c>
      <c r="H4613">
        <v>-7.06791178258998</v>
      </c>
      <c r="I4613">
        <v>-24.1835524416027</v>
      </c>
      <c r="J4613">
        <v>-2.4866332311574801</v>
      </c>
      <c r="K4613">
        <v>12.5563787087085</v>
      </c>
      <c r="L4613">
        <v>12.7320271338615</v>
      </c>
      <c r="M4613">
        <v>86.669355827480601</v>
      </c>
      <c r="N4613">
        <v>0.229316167159138</v>
      </c>
      <c r="O4613">
        <v>49.117174959871498</v>
      </c>
      <c r="P4613">
        <v>103.262642740619</v>
      </c>
      <c r="Q4613">
        <v>2.3000952920955001E-2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535</v>
      </c>
      <c r="E4614">
        <v>5.8941936000000004</v>
      </c>
      <c r="F4614">
        <v>6.36</v>
      </c>
      <c r="G4614">
        <v>15.6202313298469</v>
      </c>
      <c r="H4614">
        <v>-10.1166922703948</v>
      </c>
      <c r="I4614">
        <v>-7.8729381384104897</v>
      </c>
      <c r="J4614">
        <v>-11.629490374014599</v>
      </c>
      <c r="K4614">
        <v>6.5188672413267099</v>
      </c>
      <c r="L4614">
        <v>6.13833232248549</v>
      </c>
      <c r="M4614">
        <v>42.812576530706203</v>
      </c>
      <c r="N4614">
        <v>1.0789396961644699</v>
      </c>
      <c r="O4614">
        <v>38.522012578616298</v>
      </c>
      <c r="P4614">
        <v>115.593220338983</v>
      </c>
      <c r="Q4614">
        <v>4.2117883776116999E-2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E4615">
        <v>5.8805040000000002</v>
      </c>
      <c r="F4615">
        <v>14.28</v>
      </c>
      <c r="G4615">
        <v>-3.6618199522043202</v>
      </c>
      <c r="H4615">
        <v>2.2735889831067899</v>
      </c>
      <c r="I4615">
        <v>9.9621245848537008</v>
      </c>
      <c r="J4615">
        <v>0.173323634406847</v>
      </c>
      <c r="K4615">
        <v>13.7862892094673</v>
      </c>
      <c r="L4615">
        <v>13.629474898084201</v>
      </c>
      <c r="M4615">
        <v>77.036698777900199</v>
      </c>
      <c r="N4615">
        <v>0.52261022370045096</v>
      </c>
      <c r="O4615">
        <v>13.7254901960784</v>
      </c>
      <c r="P4615">
        <v>39.8628795298726</v>
      </c>
      <c r="Q4615">
        <v>-0.12058950735949001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E4616">
        <v>5.8703985000000003</v>
      </c>
      <c r="F4616">
        <v>2.42</v>
      </c>
      <c r="G4616">
        <v>-3.4908797812641499</v>
      </c>
      <c r="H4616">
        <v>5.43208821741002</v>
      </c>
      <c r="I4616">
        <v>-47.435294302560898</v>
      </c>
      <c r="J4616">
        <v>6.4819766343133702</v>
      </c>
      <c r="K4616">
        <v>2.4787714635848901</v>
      </c>
      <c r="L4616">
        <v>2.6312893765840202</v>
      </c>
      <c r="M4616">
        <v>52.364134893264797</v>
      </c>
      <c r="N4616">
        <v>2.0109890109890101</v>
      </c>
      <c r="O4616">
        <v>168.18181818181799</v>
      </c>
      <c r="P4616">
        <v>56.129032258064498</v>
      </c>
      <c r="Q4616">
        <v>6.9409658861260007E-2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391</v>
      </c>
      <c r="E4617">
        <v>5.8514999999999997</v>
      </c>
      <c r="F4617">
        <v>21.78</v>
      </c>
      <c r="G4617">
        <v>14.171291060097399</v>
      </c>
      <c r="H4617">
        <v>-8.2583879730661707</v>
      </c>
      <c r="I4617">
        <v>13.932966430902299</v>
      </c>
      <c r="J4617">
        <v>-6.8074494731040297E-2</v>
      </c>
      <c r="K4617">
        <v>20.362772563178599</v>
      </c>
      <c r="L4617">
        <v>20.232904917947501</v>
      </c>
      <c r="M4617">
        <v>68.092647608643603</v>
      </c>
      <c r="N4617">
        <v>0.58445683317415498</v>
      </c>
      <c r="O4617">
        <v>22.176308539944898</v>
      </c>
      <c r="P4617">
        <v>74.799357945425299</v>
      </c>
      <c r="Q4617">
        <v>9.7063344247840994E-2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140</v>
      </c>
      <c r="E4618">
        <v>5.8349686280000004</v>
      </c>
      <c r="F4618">
        <v>14.71</v>
      </c>
      <c r="G4618">
        <v>47.753879128589098</v>
      </c>
      <c r="H4618">
        <v>66.399069349485501</v>
      </c>
      <c r="I4618">
        <v>62.514626462060399</v>
      </c>
      <c r="J4618">
        <v>2.5097978894706401</v>
      </c>
      <c r="M4618">
        <v>100</v>
      </c>
      <c r="O4618">
        <v>0</v>
      </c>
      <c r="P4618">
        <v>73.466981132075404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659</v>
      </c>
      <c r="E4619">
        <v>5.8308157999999999</v>
      </c>
      <c r="F4619">
        <v>11.49</v>
      </c>
      <c r="G4619">
        <v>-29.0772735762365</v>
      </c>
      <c r="H4619">
        <v>-18.2986810133592</v>
      </c>
      <c r="I4619">
        <v>5.8159380129117899</v>
      </c>
      <c r="J4619">
        <v>-12.2598935908134</v>
      </c>
      <c r="K4619">
        <v>12.112399565757</v>
      </c>
      <c r="L4619">
        <v>11.172040792535</v>
      </c>
      <c r="M4619">
        <v>40.928052251372797</v>
      </c>
      <c r="N4619">
        <v>0.61077494321756098</v>
      </c>
      <c r="O4619">
        <v>26.022628372497799</v>
      </c>
      <c r="P4619">
        <v>42.027194066748997</v>
      </c>
      <c r="Q4619">
        <v>9.9893739225456996E-2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5437</v>
      </c>
      <c r="E4620">
        <v>5.7845971350000003</v>
      </c>
      <c r="F4620">
        <v>4.0199999999999996</v>
      </c>
      <c r="G4620">
        <v>-17.357306855238399</v>
      </c>
      <c r="H4620">
        <v>-15.7259204405986</v>
      </c>
      <c r="I4620">
        <v>-23.939367657028001</v>
      </c>
      <c r="J4620">
        <v>-5.6976424054694199</v>
      </c>
      <c r="K4620">
        <v>4.3977042856087403</v>
      </c>
      <c r="L4620">
        <v>4.3395188466798498</v>
      </c>
      <c r="M4620">
        <v>23.656484379423201</v>
      </c>
      <c r="N4620">
        <v>3.1327174190772</v>
      </c>
      <c r="O4620">
        <v>59.452736318407901</v>
      </c>
      <c r="P4620">
        <v>40.559440559440503</v>
      </c>
      <c r="Q4620">
        <v>-3.9510914598318E-2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659</v>
      </c>
      <c r="E4621">
        <v>5.7840860000000003</v>
      </c>
      <c r="F4621">
        <v>7.73</v>
      </c>
      <c r="G4621">
        <v>113.60578344543001</v>
      </c>
      <c r="H4621">
        <v>3.66111160117894</v>
      </c>
      <c r="I4621">
        <v>14.3312758000011</v>
      </c>
      <c r="J4621">
        <v>-5.6153937606400302</v>
      </c>
      <c r="K4621">
        <v>7.4474679968292996</v>
      </c>
      <c r="L4621">
        <v>6.6612643910223701</v>
      </c>
      <c r="M4621">
        <v>58.851863093702903</v>
      </c>
      <c r="N4621">
        <v>1.4155280070485401</v>
      </c>
      <c r="O4621">
        <v>19.404915912031001</v>
      </c>
      <c r="P4621">
        <v>172.183098591549</v>
      </c>
      <c r="Q4621">
        <v>9.3135498796211996E-2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E4622">
        <v>5.7354000000000003</v>
      </c>
      <c r="F4622">
        <v>9.5</v>
      </c>
      <c r="G4622">
        <v>-22.452232438268901</v>
      </c>
      <c r="H4622">
        <v>-20.886093600771702</v>
      </c>
      <c r="I4622">
        <v>-11.267150053016</v>
      </c>
      <c r="J4622">
        <v>-5.7519393536064696</v>
      </c>
      <c r="K4622">
        <v>10.2494280673472</v>
      </c>
      <c r="L4622">
        <v>10.791941601857999</v>
      </c>
      <c r="M4622">
        <v>36.739071834171497</v>
      </c>
      <c r="N4622">
        <v>0.38795361017583202</v>
      </c>
      <c r="O4622">
        <v>64.842105263157904</v>
      </c>
      <c r="P4622">
        <v>38.081395348837198</v>
      </c>
      <c r="Q4622">
        <v>-0.134638609806881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67</v>
      </c>
      <c r="E4623">
        <v>5.724208</v>
      </c>
      <c r="F4623">
        <v>2.94</v>
      </c>
      <c r="G4623">
        <v>53.5551906794404</v>
      </c>
      <c r="H4623">
        <v>1.88150455982247</v>
      </c>
      <c r="I4623">
        <v>43.784487435248103</v>
      </c>
      <c r="J4623">
        <v>-2.4866332311574801</v>
      </c>
      <c r="K4623">
        <v>1.9542389725781999</v>
      </c>
      <c r="L4623">
        <v>1.01704641615742</v>
      </c>
      <c r="M4623">
        <v>47.120829748544899</v>
      </c>
      <c r="N4623">
        <v>0.83233488880480899</v>
      </c>
      <c r="O4623">
        <v>0</v>
      </c>
      <c r="P4623">
        <v>151.28205128205099</v>
      </c>
      <c r="Q4623">
        <v>0.26279271028941997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705</v>
      </c>
      <c r="E4624">
        <v>5.722810688</v>
      </c>
      <c r="F4624">
        <v>203</v>
      </c>
      <c r="G4624">
        <v>28.331517817427201</v>
      </c>
      <c r="H4624">
        <v>-4.8536078884693197</v>
      </c>
      <c r="I4624">
        <v>14.6276020265516</v>
      </c>
      <c r="J4624">
        <v>-2.0112767137694298</v>
      </c>
      <c r="K4624">
        <v>192.36510904564301</v>
      </c>
      <c r="L4624">
        <v>169.099165744499</v>
      </c>
      <c r="M4624">
        <v>41.480968958534298</v>
      </c>
      <c r="N4624">
        <v>1.1420255836667801</v>
      </c>
      <c r="O4624">
        <v>8.3743842364531993</v>
      </c>
      <c r="P4624">
        <v>56.153846153846096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126</v>
      </c>
      <c r="E4625">
        <v>5.72</v>
      </c>
      <c r="F4625">
        <v>11.95</v>
      </c>
      <c r="G4625">
        <v>128.542217145449</v>
      </c>
      <c r="H4625">
        <v>20.154310439632201</v>
      </c>
      <c r="I4625">
        <v>59.761931044270597</v>
      </c>
      <c r="J4625">
        <v>-2.92141583985314</v>
      </c>
      <c r="K4625">
        <v>10.1979058499966</v>
      </c>
      <c r="L4625">
        <v>8.7387477701708907</v>
      </c>
      <c r="M4625">
        <v>60.803511035861398</v>
      </c>
      <c r="N4625">
        <v>2.14150706699004</v>
      </c>
      <c r="O4625">
        <v>25.1046025104602</v>
      </c>
      <c r="P4625">
        <v>239.488636363636</v>
      </c>
      <c r="Q4625">
        <v>7.9078221656355002E-2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662</v>
      </c>
      <c r="E4626">
        <v>5.7179927507280599</v>
      </c>
      <c r="F4626">
        <v>4.5999999999999996</v>
      </c>
      <c r="G4626">
        <v>-63.885145014239001</v>
      </c>
      <c r="H4626">
        <v>-7.06791178258998</v>
      </c>
      <c r="I4626">
        <v>-18.952354670015001</v>
      </c>
      <c r="J4626">
        <v>-2.4866332311574801</v>
      </c>
      <c r="K4626">
        <v>4.8600345352125203</v>
      </c>
      <c r="L4626">
        <v>6.1273838491965904</v>
      </c>
      <c r="M4626">
        <v>0</v>
      </c>
      <c r="O4626">
        <v>61.739130434782602</v>
      </c>
      <c r="P4626">
        <v>0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705</v>
      </c>
      <c r="E4627">
        <v>5.7107817000000001</v>
      </c>
      <c r="F4627">
        <v>37.39</v>
      </c>
      <c r="G4627">
        <v>19.741443451058998</v>
      </c>
      <c r="H4627">
        <v>-3.8082432743026802</v>
      </c>
      <c r="I4627">
        <v>6.6632477206738603</v>
      </c>
      <c r="J4627">
        <v>-1.0483700018494799</v>
      </c>
      <c r="K4627">
        <v>36.172498727686701</v>
      </c>
      <c r="L4627">
        <v>33.155033119586101</v>
      </c>
      <c r="M4627">
        <v>46.348393818943599</v>
      </c>
      <c r="N4627">
        <v>0.84715953300452496</v>
      </c>
      <c r="O4627">
        <v>4.2257288044931602</v>
      </c>
      <c r="P4627">
        <v>47.031065670467903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745</v>
      </c>
      <c r="E4628">
        <v>5.7010375</v>
      </c>
      <c r="F4628">
        <v>7.57</v>
      </c>
      <c r="G4628">
        <v>50.333409624420597</v>
      </c>
      <c r="H4628">
        <v>-31.468328883737001</v>
      </c>
      <c r="I4628">
        <v>-23.1333291479732</v>
      </c>
      <c r="J4628">
        <v>1.5305834115971699</v>
      </c>
      <c r="K4628">
        <v>8.3979591360662909</v>
      </c>
      <c r="L4628">
        <v>7.0822098605262198</v>
      </c>
      <c r="M4628">
        <v>32.430512449793603</v>
      </c>
      <c r="N4628">
        <v>0.88158508158508098</v>
      </c>
      <c r="O4628">
        <v>41.8758256274768</v>
      </c>
      <c r="P4628">
        <v>149.013157894736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218</v>
      </c>
      <c r="E4629">
        <v>5.6943000000000001</v>
      </c>
      <c r="F4629">
        <v>2.8</v>
      </c>
      <c r="G4629">
        <v>-14.6019908923752</v>
      </c>
      <c r="H4629">
        <v>-25.166071291792399</v>
      </c>
      <c r="I4629">
        <v>8.1965815001977091</v>
      </c>
      <c r="J4629">
        <v>-2.4866332311574801</v>
      </c>
      <c r="K4629">
        <v>2.7348840167437398</v>
      </c>
      <c r="L4629">
        <v>2.80190529792706</v>
      </c>
      <c r="M4629">
        <v>92.699171550212796</v>
      </c>
      <c r="N4629">
        <v>0.479318521654094</v>
      </c>
      <c r="O4629">
        <v>24.6428571428571</v>
      </c>
      <c r="P4629">
        <v>43.589743589743499</v>
      </c>
      <c r="Q4629">
        <v>6.3049170964304999E-2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391</v>
      </c>
      <c r="E4630">
        <v>5.6861370000000004</v>
      </c>
      <c r="F4630">
        <v>18.95</v>
      </c>
      <c r="G4630">
        <v>-25.713102003486298</v>
      </c>
      <c r="H4630">
        <v>-7.06791178258998</v>
      </c>
      <c r="I4630">
        <v>-10.952354670015</v>
      </c>
      <c r="J4630">
        <v>-2.4866332311574801</v>
      </c>
      <c r="K4630">
        <v>18.949999940436101</v>
      </c>
      <c r="L4630">
        <v>18.9491755960874</v>
      </c>
      <c r="M4630">
        <v>100</v>
      </c>
      <c r="O4630">
        <v>0</v>
      </c>
      <c r="P4630">
        <v>0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1113</v>
      </c>
      <c r="E4631">
        <v>5.6505599999999996</v>
      </c>
      <c r="F4631">
        <v>1.69</v>
      </c>
      <c r="G4631">
        <v>5.2946499344981097</v>
      </c>
      <c r="H4631">
        <v>-14.3304816149922</v>
      </c>
      <c r="I4631">
        <v>1.71431199665162</v>
      </c>
      <c r="J4631">
        <v>6.7238930846319702</v>
      </c>
      <c r="K4631">
        <v>1.7351266547844699</v>
      </c>
      <c r="L4631">
        <v>1.70158115465438</v>
      </c>
      <c r="M4631">
        <v>38.145421887034402</v>
      </c>
      <c r="N4631">
        <v>1.9534815654856701</v>
      </c>
      <c r="O4631">
        <v>33.727810650887498</v>
      </c>
      <c r="P4631">
        <v>48.245614035087698</v>
      </c>
      <c r="Q4631">
        <v>1.3915129718451E-2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705</v>
      </c>
      <c r="E4632">
        <v>5.6472677519999896</v>
      </c>
      <c r="F4632">
        <v>19.309999999999999</v>
      </c>
      <c r="G4632">
        <v>9.0494213244956203</v>
      </c>
      <c r="H4632">
        <v>-1.36592146521505</v>
      </c>
      <c r="I4632">
        <v>0.15236339672834301</v>
      </c>
      <c r="J4632">
        <v>2.8188330067846201</v>
      </c>
      <c r="K4632">
        <v>18.551645410127598</v>
      </c>
      <c r="L4632">
        <v>17.2420024605054</v>
      </c>
      <c r="M4632">
        <v>60.5497023931554</v>
      </c>
      <c r="N4632">
        <v>0.65039176529704601</v>
      </c>
      <c r="O4632">
        <v>3.5732780942516902</v>
      </c>
      <c r="P4632">
        <v>48.538461538461497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21</v>
      </c>
      <c r="E4633">
        <v>5.6412956879999996</v>
      </c>
      <c r="F4633">
        <v>1.66</v>
      </c>
      <c r="G4633">
        <v>2.9690685391492599</v>
      </c>
      <c r="H4633">
        <v>-32.297269580755099</v>
      </c>
      <c r="I4633">
        <v>17.729815872620598</v>
      </c>
      <c r="J4633">
        <v>-6.0369290891456497</v>
      </c>
      <c r="K4633">
        <v>1.8008339066760199</v>
      </c>
      <c r="L4633">
        <v>1.7390606615559501</v>
      </c>
      <c r="M4633">
        <v>25.1889537251121</v>
      </c>
      <c r="N4633">
        <v>1.42099452721798</v>
      </c>
      <c r="O4633">
        <v>54.216867469879503</v>
      </c>
      <c r="P4633">
        <v>95.294117647058798</v>
      </c>
      <c r="Q4633">
        <v>4.3394652501667998E-2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286</v>
      </c>
      <c r="E4634">
        <v>5.6351180000000003</v>
      </c>
      <c r="F4634">
        <v>9.3699999999999992</v>
      </c>
      <c r="G4634">
        <v>32.831737252012701</v>
      </c>
      <c r="H4634">
        <v>-7.06791178258998</v>
      </c>
      <c r="I4634">
        <v>-1.1047579525472699</v>
      </c>
      <c r="J4634">
        <v>-2.4866332311574801</v>
      </c>
      <c r="K4634">
        <v>8.8453079714310903</v>
      </c>
      <c r="L4634">
        <v>6.5157755916770901</v>
      </c>
      <c r="M4634">
        <v>99.997239712755402</v>
      </c>
      <c r="N4634">
        <v>0</v>
      </c>
      <c r="O4634">
        <v>0</v>
      </c>
      <c r="P4634">
        <v>58.544839255499099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140</v>
      </c>
      <c r="E4635">
        <v>5.6303999999999998</v>
      </c>
      <c r="F4635">
        <v>31.5</v>
      </c>
      <c r="G4635">
        <v>10.3560124673559</v>
      </c>
      <c r="H4635">
        <v>-7.06791178258998</v>
      </c>
      <c r="I4635">
        <v>13.3080003595707</v>
      </c>
      <c r="J4635">
        <v>-2.4866332311574801</v>
      </c>
      <c r="K4635">
        <v>27.393396967831499</v>
      </c>
      <c r="L4635">
        <v>24.188783505668098</v>
      </c>
      <c r="M4635">
        <v>81.201129778348403</v>
      </c>
      <c r="N4635">
        <v>0.24243599689681899</v>
      </c>
      <c r="O4635">
        <v>0</v>
      </c>
      <c r="P4635">
        <v>36.956521739130402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659</v>
      </c>
      <c r="E4636">
        <v>5.6276250000000001</v>
      </c>
      <c r="F4636">
        <v>1875</v>
      </c>
      <c r="G4636">
        <v>-38.236895531646702</v>
      </c>
      <c r="H4636">
        <v>-4.0487639569807898</v>
      </c>
      <c r="I4636">
        <v>17.2045777656501</v>
      </c>
      <c r="J4636">
        <v>4.3144604120414201</v>
      </c>
      <c r="K4636">
        <v>1816.3114115181199</v>
      </c>
      <c r="L4636">
        <v>1669.19190334687</v>
      </c>
      <c r="M4636">
        <v>55.255542812918897</v>
      </c>
      <c r="N4636">
        <v>0.80506822612085704</v>
      </c>
      <c r="O4636">
        <v>14.316799999999899</v>
      </c>
      <c r="P4636">
        <v>116.512702078521</v>
      </c>
      <c r="Q4636">
        <v>0.121993452951193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866</v>
      </c>
      <c r="E4637">
        <v>5.6219999999999999</v>
      </c>
      <c r="F4637">
        <v>65.98</v>
      </c>
      <c r="G4637">
        <v>91.326371680724094</v>
      </c>
      <c r="H4637">
        <v>1.27842207076416</v>
      </c>
      <c r="I4637">
        <v>47.386978183356597</v>
      </c>
      <c r="J4637">
        <v>-2.4866332311574801</v>
      </c>
      <c r="K4637">
        <v>45.779981179688903</v>
      </c>
      <c r="L4637">
        <v>37.404224842496497</v>
      </c>
      <c r="M4637">
        <v>93.466001032269304</v>
      </c>
      <c r="N4637">
        <v>0.36720000000000003</v>
      </c>
      <c r="O4637">
        <v>5.2591694452864299</v>
      </c>
      <c r="P4637">
        <v>172.30705736690001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129</v>
      </c>
      <c r="E4638">
        <v>5.6194096</v>
      </c>
      <c r="F4638">
        <v>10.119999999999999</v>
      </c>
      <c r="G4638">
        <v>17.2247511038582</v>
      </c>
      <c r="H4638">
        <v>-3.7669409088035701</v>
      </c>
      <c r="I4638">
        <v>-14.1102494068571</v>
      </c>
      <c r="J4638">
        <v>-15.700336330668</v>
      </c>
      <c r="K4638">
        <v>11.0348945751683</v>
      </c>
      <c r="L4638">
        <v>10.287185837261299</v>
      </c>
      <c r="M4638">
        <v>34.9937517604858</v>
      </c>
      <c r="N4638">
        <v>0.71182506197830098</v>
      </c>
      <c r="O4638">
        <v>45.750988142292499</v>
      </c>
      <c r="P4638">
        <v>71.816638370118795</v>
      </c>
      <c r="Q4638">
        <v>8.8346408413683006E-2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21</v>
      </c>
      <c r="E4639">
        <v>5.61</v>
      </c>
      <c r="F4639">
        <v>25.5</v>
      </c>
      <c r="G4639">
        <v>51.9872464285693</v>
      </c>
      <c r="H4639">
        <v>-29.677926957096801</v>
      </c>
      <c r="I4639">
        <v>69.898709159772196</v>
      </c>
      <c r="J4639">
        <v>-4.6730544049204301</v>
      </c>
      <c r="K4639">
        <v>28.997392453185999</v>
      </c>
      <c r="L4639">
        <v>23.0370458568838</v>
      </c>
      <c r="M4639">
        <v>18.461055429086102</v>
      </c>
      <c r="N4639">
        <v>0.41818926269771201</v>
      </c>
      <c r="O4639">
        <v>50.274509803921497</v>
      </c>
      <c r="P4639">
        <v>154.99999999999901</v>
      </c>
      <c r="Q4639">
        <v>0.113236679740809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613</v>
      </c>
      <c r="E4640">
        <v>5.5706210450000002</v>
      </c>
      <c r="F4640">
        <v>1.05</v>
      </c>
      <c r="G4640">
        <v>-5.5931859894901201</v>
      </c>
      <c r="H4640">
        <v>-1.87035303188851</v>
      </c>
      <c r="I4640">
        <v>-12.2495918825592</v>
      </c>
      <c r="J4640">
        <v>1.0670674632677399</v>
      </c>
      <c r="K4640">
        <v>0.87095729667658806</v>
      </c>
      <c r="L4640">
        <v>0.71054764949087601</v>
      </c>
      <c r="M4640">
        <v>93.6507375906683</v>
      </c>
      <c r="N4640">
        <v>1</v>
      </c>
      <c r="Q4640">
        <v>2.6574399778243E-2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D4641" t="s">
        <v>129</v>
      </c>
      <c r="E4641">
        <v>5.5640000000000001</v>
      </c>
      <c r="F4641">
        <v>10.49</v>
      </c>
      <c r="G4641">
        <v>-4.9996382520479301</v>
      </c>
      <c r="H4641">
        <v>-14.2107689254471</v>
      </c>
      <c r="I4641">
        <v>-6.0523546700150304</v>
      </c>
      <c r="J4641">
        <v>-1.90636243812073</v>
      </c>
      <c r="K4641">
        <v>10.3537741662069</v>
      </c>
      <c r="L4641">
        <v>10.1170028630413</v>
      </c>
      <c r="M4641">
        <v>47.8607507412475</v>
      </c>
      <c r="N4641">
        <v>1.88907991491463</v>
      </c>
      <c r="O4641">
        <v>23.927550047664401</v>
      </c>
      <c r="P4641">
        <v>33.290978398983398</v>
      </c>
      <c r="Q4641">
        <v>2.4731818704723001E-2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D4642" t="s">
        <v>67</v>
      </c>
      <c r="E4642">
        <v>5.5412499999999998</v>
      </c>
      <c r="F4642">
        <v>5.49</v>
      </c>
      <c r="G4642">
        <v>-32.662254545859199</v>
      </c>
      <c r="H4642">
        <v>-15.9159919161459</v>
      </c>
      <c r="I4642">
        <v>-17.106200823861101</v>
      </c>
      <c r="J4642">
        <v>-6.1903369348611896</v>
      </c>
      <c r="K4642">
        <v>5.8594451269704697</v>
      </c>
      <c r="L4642">
        <v>5.9656602261262703</v>
      </c>
      <c r="M4642">
        <v>37.312098488645802</v>
      </c>
      <c r="N4642">
        <v>2.59743705680002</v>
      </c>
      <c r="O4642">
        <v>41.894353369763103</v>
      </c>
      <c r="P4642">
        <v>21.999999999999901</v>
      </c>
      <c r="Q4642">
        <v>3.7015711692609997E-2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92</v>
      </c>
      <c r="E4643">
        <v>5.5353750000000002</v>
      </c>
      <c r="F4643">
        <v>4.3499999999999996</v>
      </c>
      <c r="G4643">
        <v>-112.307863174518</v>
      </c>
      <c r="I4643">
        <v>-25.6582370229562</v>
      </c>
      <c r="K4643">
        <v>17.265326357059401</v>
      </c>
      <c r="L4643">
        <v>64.568764294626902</v>
      </c>
      <c r="M4643">
        <v>49.458628392849597</v>
      </c>
      <c r="N4643">
        <v>0.891891891891891</v>
      </c>
      <c r="O4643">
        <v>645.97701149425302</v>
      </c>
      <c r="P4643">
        <v>10.126582278480999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535</v>
      </c>
      <c r="E4644">
        <v>5.5330000000000004</v>
      </c>
      <c r="F4644">
        <v>11</v>
      </c>
      <c r="G4644">
        <v>167.62023132984601</v>
      </c>
      <c r="H4644">
        <v>-0.47876449576827701</v>
      </c>
      <c r="I4644">
        <v>154.10788629384001</v>
      </c>
      <c r="J4644">
        <v>4.9352417688425003</v>
      </c>
      <c r="K4644">
        <v>9.9868715319466101</v>
      </c>
      <c r="L4644">
        <v>7.8831777327903101</v>
      </c>
      <c r="M4644">
        <v>78.666619588560906</v>
      </c>
      <c r="N4644">
        <v>1.4218654304506599</v>
      </c>
      <c r="O4644">
        <v>6.8181818181818103</v>
      </c>
      <c r="P4644">
        <v>238.461538461538</v>
      </c>
      <c r="Q4644">
        <v>0.146516836557817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E4645">
        <v>5.5253051270000002</v>
      </c>
      <c r="F4645">
        <v>5.35</v>
      </c>
      <c r="G4645">
        <v>8.3721110290950502</v>
      </c>
      <c r="H4645">
        <v>-1.1063733210515201</v>
      </c>
      <c r="I4645">
        <v>19.535450208033701</v>
      </c>
      <c r="J4645">
        <v>2.6660385245676901</v>
      </c>
      <c r="K4645">
        <v>5.0920512004404799</v>
      </c>
      <c r="L4645">
        <v>4.8672485274993704</v>
      </c>
      <c r="M4645">
        <v>65.037119351792697</v>
      </c>
      <c r="N4645">
        <v>1.2241453310892501</v>
      </c>
      <c r="O4645">
        <v>17.943925233644801</v>
      </c>
      <c r="P4645">
        <v>62.613981762917902</v>
      </c>
      <c r="Q4645">
        <v>-3.6821969353426E-2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140</v>
      </c>
      <c r="E4646">
        <v>5.5225248000000002</v>
      </c>
      <c r="F4646">
        <v>7.04</v>
      </c>
      <c r="G4646">
        <v>-13.9670702574546</v>
      </c>
      <c r="H4646">
        <v>-16.3702373639853</v>
      </c>
      <c r="I4646">
        <v>32.137076224293899</v>
      </c>
      <c r="J4646">
        <v>-11.5663878323844</v>
      </c>
      <c r="K4646">
        <v>8.0890000484557891</v>
      </c>
      <c r="L4646">
        <v>7.3128434406954099</v>
      </c>
      <c r="M4646">
        <v>1.76602449589083</v>
      </c>
      <c r="N4646">
        <v>0.26827558043941901</v>
      </c>
      <c r="O4646">
        <v>59.232954545454497</v>
      </c>
      <c r="P4646">
        <v>80.512820512820497</v>
      </c>
      <c r="Q4646">
        <v>8.0325985088338006E-2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1793</v>
      </c>
      <c r="E4647">
        <v>5.4964113809999997</v>
      </c>
      <c r="F4647">
        <v>1.58</v>
      </c>
      <c r="G4647">
        <v>17.9232616328772</v>
      </c>
      <c r="H4647">
        <v>9.9691252544470501</v>
      </c>
      <c r="I4647">
        <v>39.523835806175398</v>
      </c>
      <c r="J4647">
        <v>-7.8758547880437</v>
      </c>
      <c r="K4647">
        <v>1.3245611135374</v>
      </c>
      <c r="L4647">
        <v>1.1156921042242001</v>
      </c>
      <c r="M4647">
        <v>50.5743921074531</v>
      </c>
      <c r="N4647">
        <v>1.6381906602569001</v>
      </c>
      <c r="O4647">
        <v>23.4177215189873</v>
      </c>
      <c r="P4647">
        <v>110.666666666666</v>
      </c>
      <c r="Q4647">
        <v>5.5043245707735999E-2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80</v>
      </c>
      <c r="E4648">
        <v>5.4944696520000003</v>
      </c>
      <c r="F4648">
        <v>18.68</v>
      </c>
      <c r="G4648">
        <v>5.9288994059568898</v>
      </c>
      <c r="H4648">
        <v>-0.698125987775985</v>
      </c>
      <c r="I4648">
        <v>29.816296422675201</v>
      </c>
      <c r="J4648">
        <v>3.1684619536129501</v>
      </c>
      <c r="K4648">
        <v>16.747911053503302</v>
      </c>
      <c r="L4648">
        <v>15.716436042108301</v>
      </c>
      <c r="M4648">
        <v>52.520855358401803</v>
      </c>
      <c r="N4648">
        <v>2.6793248466228401</v>
      </c>
      <c r="O4648">
        <v>17.130620985010701</v>
      </c>
      <c r="P4648">
        <v>72.483841181902093</v>
      </c>
      <c r="Q4648">
        <v>6.7278421760040993E-2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535</v>
      </c>
      <c r="E4649">
        <v>5.4878999999999998</v>
      </c>
      <c r="F4649">
        <v>16.63</v>
      </c>
      <c r="G4649">
        <v>-35.430800157666603</v>
      </c>
      <c r="H4649">
        <v>-7.06791178258998</v>
      </c>
      <c r="I4649">
        <v>-10.952354670015</v>
      </c>
      <c r="J4649">
        <v>-2.4866332311574801</v>
      </c>
      <c r="K4649">
        <v>16.6388153264548</v>
      </c>
      <c r="L4649">
        <v>16.749051705518902</v>
      </c>
      <c r="M4649">
        <v>2.3131596830000001E-6</v>
      </c>
      <c r="O4649">
        <v>16.295850871918201</v>
      </c>
      <c r="P4649">
        <v>0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E4650">
        <v>5.4705000000000004</v>
      </c>
      <c r="F4650">
        <v>26.05</v>
      </c>
      <c r="G4650">
        <v>-39.024250090008799</v>
      </c>
      <c r="H4650">
        <v>-16.396140115343201</v>
      </c>
      <c r="I4650">
        <v>-16.2250819427423</v>
      </c>
      <c r="J4650">
        <v>-6.8903029559281199</v>
      </c>
      <c r="K4650">
        <v>28.281859896106699</v>
      </c>
      <c r="L4650">
        <v>29.233332559177502</v>
      </c>
      <c r="M4650">
        <v>30.6506972881335</v>
      </c>
      <c r="N4650">
        <v>0.54545454545454497</v>
      </c>
      <c r="O4650">
        <v>68.291746641074795</v>
      </c>
      <c r="P4650">
        <v>3.9920159680638601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E4651">
        <v>5.4695999999999998</v>
      </c>
      <c r="F4651">
        <v>12</v>
      </c>
      <c r="G4651">
        <v>30.131053840669399</v>
      </c>
      <c r="H4651">
        <v>5.0816209276903903</v>
      </c>
      <c r="I4651">
        <v>-14.5668125013403</v>
      </c>
      <c r="J4651">
        <v>-2.4866332311574801</v>
      </c>
      <c r="K4651">
        <v>11.0534582382111</v>
      </c>
      <c r="L4651">
        <v>10.8813047350395</v>
      </c>
      <c r="M4651">
        <v>66.943267162723302</v>
      </c>
      <c r="N4651">
        <v>0.95779220779220697</v>
      </c>
      <c r="O4651">
        <v>33.3333333333333</v>
      </c>
      <c r="P4651">
        <v>55.8441558441558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46</v>
      </c>
      <c r="E4652">
        <v>5.4630000000000001</v>
      </c>
      <c r="F4652">
        <v>18.3</v>
      </c>
      <c r="G4652">
        <v>-38.153293391046098</v>
      </c>
      <c r="H4652">
        <v>0.65201640412455597</v>
      </c>
      <c r="I4652">
        <v>-18.528112245772601</v>
      </c>
      <c r="J4652">
        <v>8.3508051924878401</v>
      </c>
      <c r="K4652">
        <v>18.638962244545699</v>
      </c>
      <c r="L4652">
        <v>18.980018150033199</v>
      </c>
      <c r="M4652">
        <v>56.2249242411757</v>
      </c>
      <c r="N4652">
        <v>1.6757903961223</v>
      </c>
      <c r="O4652">
        <v>37.7049180327868</v>
      </c>
      <c r="P4652">
        <v>40.769230769230703</v>
      </c>
      <c r="Q4652">
        <v>0.140870055489804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E4653">
        <v>5.4537000000000004</v>
      </c>
      <c r="F4653">
        <v>9.24</v>
      </c>
      <c r="G4653">
        <v>-19.506205451762199</v>
      </c>
      <c r="H4653">
        <v>-8.0113080090050701</v>
      </c>
      <c r="I4653">
        <v>-18.552354670014999</v>
      </c>
      <c r="J4653">
        <v>-3.43002945757258</v>
      </c>
      <c r="K4653">
        <v>8.6480040015668802</v>
      </c>
      <c r="L4653">
        <v>9.2517777508008407</v>
      </c>
      <c r="M4653">
        <v>50.8444778506503</v>
      </c>
      <c r="N4653">
        <v>2.4380165289256102</v>
      </c>
      <c r="O4653">
        <v>47.835497835497797</v>
      </c>
      <c r="P4653">
        <v>36.686390532544301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381</v>
      </c>
      <c r="E4654">
        <v>5.4514575000000001</v>
      </c>
      <c r="F4654">
        <v>3.7</v>
      </c>
      <c r="G4654">
        <v>-80.314328997351396</v>
      </c>
      <c r="H4654">
        <v>-8.4012451159233095</v>
      </c>
      <c r="I4654">
        <v>-45.465629006298201</v>
      </c>
      <c r="J4654">
        <v>-6.3827371272613798</v>
      </c>
      <c r="K4654">
        <v>4.0745918554645</v>
      </c>
      <c r="L4654">
        <v>5.2788253400665299</v>
      </c>
      <c r="M4654">
        <v>34.928367712347502</v>
      </c>
      <c r="N4654">
        <v>0.58947368421052604</v>
      </c>
      <c r="O4654">
        <v>167.56756756756701</v>
      </c>
      <c r="P4654">
        <v>2.7777777777777901</v>
      </c>
      <c r="Q4654">
        <v>3.4694284426964997E-2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1489</v>
      </c>
      <c r="E4655">
        <v>5.4496536999999998</v>
      </c>
      <c r="F4655">
        <v>10.32</v>
      </c>
      <c r="G4655">
        <v>83.193780587606696</v>
      </c>
      <c r="H4655">
        <v>4.1311832400344501</v>
      </c>
      <c r="I4655">
        <v>33.5854604560353</v>
      </c>
      <c r="J4655">
        <v>24.680249045685901</v>
      </c>
      <c r="K4655">
        <v>8.6932592848073291</v>
      </c>
      <c r="L4655">
        <v>7.6684440917440702</v>
      </c>
      <c r="M4655">
        <v>71.414685354202206</v>
      </c>
      <c r="N4655">
        <v>2.7293008566417298</v>
      </c>
      <c r="O4655">
        <v>0</v>
      </c>
      <c r="P4655">
        <v>119.108280254777</v>
      </c>
      <c r="Q4655">
        <v>7.4106539807333005E-2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258</v>
      </c>
      <c r="E4656">
        <v>5.4474304</v>
      </c>
      <c r="F4656">
        <v>5.82</v>
      </c>
      <c r="G4656">
        <v>31.160213360395002</v>
      </c>
      <c r="H4656">
        <v>-2.2030469177251</v>
      </c>
      <c r="I4656">
        <v>49.821125992968298</v>
      </c>
      <c r="J4656">
        <v>-2.4866332311574801</v>
      </c>
      <c r="K4656">
        <v>4.4670308741481399</v>
      </c>
      <c r="L4656">
        <v>3.8068649507296799</v>
      </c>
      <c r="M4656">
        <v>98.632139639191607</v>
      </c>
      <c r="N4656">
        <v>0.77757036186099904</v>
      </c>
      <c r="O4656">
        <v>0</v>
      </c>
      <c r="P4656">
        <v>99.315068493150704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391</v>
      </c>
      <c r="E4657">
        <v>5.4231720000000001</v>
      </c>
      <c r="F4657">
        <v>1.02</v>
      </c>
      <c r="G4657">
        <v>8.4974243123030906</v>
      </c>
      <c r="H4657">
        <v>-9.7951845098627093</v>
      </c>
      <c r="I4657">
        <v>-8.2789452623737603E-2</v>
      </c>
      <c r="J4657">
        <v>-5.2139059584302103</v>
      </c>
      <c r="K4657">
        <v>1.0407307623125901</v>
      </c>
      <c r="L4657">
        <v>0.98884320113215196</v>
      </c>
      <c r="M4657">
        <v>49.033709054120699</v>
      </c>
      <c r="N4657">
        <v>2.6798554080650598</v>
      </c>
      <c r="O4657">
        <v>47.058823529411697</v>
      </c>
      <c r="P4657">
        <v>78.947368421052602</v>
      </c>
      <c r="Q4657">
        <v>6.4642341873708001E-2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391</v>
      </c>
      <c r="E4658">
        <v>5.4126000000000003</v>
      </c>
      <c r="F4658">
        <v>17.46</v>
      </c>
      <c r="G4658">
        <v>-33.818365161381102</v>
      </c>
      <c r="H4658">
        <v>-17.8497206737499</v>
      </c>
      <c r="I4658">
        <v>-28.5938641039772</v>
      </c>
      <c r="J4658">
        <v>-12.347242420625699</v>
      </c>
      <c r="K4658">
        <v>18.820082770225699</v>
      </c>
      <c r="L4658">
        <v>17.721018594231602</v>
      </c>
      <c r="M4658">
        <v>31.0697135199594</v>
      </c>
      <c r="N4658">
        <v>1.29215657699145</v>
      </c>
      <c r="O4658">
        <v>57.331042382588699</v>
      </c>
      <c r="P4658">
        <v>40.806451612903203</v>
      </c>
      <c r="Q4658">
        <v>4.3395205318500002E-3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705</v>
      </c>
      <c r="E4659">
        <v>5.4082145400000003</v>
      </c>
      <c r="F4659">
        <v>31.01</v>
      </c>
      <c r="G4659">
        <v>15.5813373766412</v>
      </c>
      <c r="H4659">
        <v>-4.2345784492566398</v>
      </c>
      <c r="I4659">
        <v>15.5674331716822</v>
      </c>
      <c r="J4659">
        <v>-2.9383918629741901</v>
      </c>
      <c r="K4659">
        <v>29.2642630355375</v>
      </c>
      <c r="L4659">
        <v>25.917995306875699</v>
      </c>
      <c r="M4659">
        <v>52.608347411978002</v>
      </c>
      <c r="N4659">
        <v>0.89585537999217901</v>
      </c>
      <c r="O4659">
        <v>5.6433408577877904</v>
      </c>
      <c r="P4659">
        <v>44.7036864209052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391</v>
      </c>
      <c r="E4660">
        <v>5.3819999999999997</v>
      </c>
      <c r="F4660">
        <v>16.3</v>
      </c>
      <c r="G4660">
        <v>-45.417535501023302</v>
      </c>
      <c r="H4660">
        <v>-15.067911782589899</v>
      </c>
      <c r="I4660">
        <v>-12.1644758821362</v>
      </c>
      <c r="J4660">
        <v>-6.0350203279316803</v>
      </c>
      <c r="K4660">
        <v>16.334795009634501</v>
      </c>
      <c r="L4660">
        <v>17.3139027522381</v>
      </c>
      <c r="M4660">
        <v>32.381912502630897</v>
      </c>
      <c r="N4660">
        <v>1.7856842800302799</v>
      </c>
      <c r="O4660">
        <v>26.687116564417099</v>
      </c>
      <c r="P4660">
        <v>13.037447988904299</v>
      </c>
      <c r="Q4660">
        <v>1.5517951028547E-2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92</v>
      </c>
      <c r="E4661">
        <v>5.3783735999999998</v>
      </c>
      <c r="F4661">
        <v>10.54</v>
      </c>
      <c r="G4661">
        <v>8.7256735067176905</v>
      </c>
      <c r="H4661">
        <v>38.530933816255597</v>
      </c>
      <c r="I4661">
        <v>40.702321588977703</v>
      </c>
      <c r="J4661">
        <v>-2.4866332311574801</v>
      </c>
      <c r="K4661">
        <v>8.6595841492257701</v>
      </c>
      <c r="L4661">
        <v>8.3315232583671008</v>
      </c>
      <c r="M4661">
        <v>77.188449577183306</v>
      </c>
      <c r="N4661">
        <v>1.48667613347584</v>
      </c>
      <c r="O4661">
        <v>18.595825426944899</v>
      </c>
      <c r="P4661">
        <v>63.410852713178201</v>
      </c>
      <c r="Q4661">
        <v>0.10142380332133701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705</v>
      </c>
      <c r="E4662">
        <v>5.3691015169999998</v>
      </c>
      <c r="F4662">
        <v>113.17</v>
      </c>
      <c r="G4662">
        <v>9.2380069876893902</v>
      </c>
      <c r="H4662">
        <v>-2.4807558192872201</v>
      </c>
      <c r="I4662">
        <v>6.7124405056971597</v>
      </c>
      <c r="J4662">
        <v>3.13523803533E-2</v>
      </c>
      <c r="K4662">
        <v>108.61478930783299</v>
      </c>
      <c r="L4662">
        <v>98.750739659552096</v>
      </c>
      <c r="M4662">
        <v>48.897049978633802</v>
      </c>
      <c r="N4662">
        <v>1.1724580534631299</v>
      </c>
      <c r="O4662">
        <v>1.6170363170451501</v>
      </c>
      <c r="P4662">
        <v>38.012195121951201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535</v>
      </c>
      <c r="E4663">
        <v>5.3628900000000002</v>
      </c>
      <c r="F4663">
        <v>10.23</v>
      </c>
      <c r="G4663">
        <v>9.4256034126298598</v>
      </c>
      <c r="H4663">
        <v>71.503516788838596</v>
      </c>
      <c r="I4663">
        <v>102.17264532998399</v>
      </c>
      <c r="J4663">
        <v>18.933042983039201</v>
      </c>
      <c r="K4663">
        <v>6.7591966744387202</v>
      </c>
      <c r="L4663">
        <v>5.7341216068433498</v>
      </c>
      <c r="M4663">
        <v>98.614301122772702</v>
      </c>
      <c r="N4663">
        <v>1.9997454290883601</v>
      </c>
      <c r="O4663">
        <v>0</v>
      </c>
      <c r="P4663">
        <v>183.37950138504101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49</v>
      </c>
      <c r="E4664">
        <v>5.3571948000000003</v>
      </c>
      <c r="F4664">
        <v>15.34</v>
      </c>
      <c r="G4664">
        <v>49.601183710799297</v>
      </c>
      <c r="H4664">
        <v>-23.725070938323</v>
      </c>
      <c r="I4664">
        <v>15.8245048341171</v>
      </c>
      <c r="J4664">
        <v>-8.5920316887410397</v>
      </c>
      <c r="K4664">
        <v>16.594475223471498</v>
      </c>
      <c r="L4664">
        <v>15.2576979051133</v>
      </c>
      <c r="M4664">
        <v>7.4135154198327102</v>
      </c>
      <c r="N4664">
        <v>0.50243670764214798</v>
      </c>
      <c r="O4664">
        <v>85.397653194263299</v>
      </c>
      <c r="P4664">
        <v>79.4152046783625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67</v>
      </c>
      <c r="E4665">
        <v>5.3432703000000004</v>
      </c>
      <c r="F4665">
        <v>5.2</v>
      </c>
      <c r="G4665">
        <v>-43.8233382239588</v>
      </c>
      <c r="H4665">
        <v>-11.5805471616513</v>
      </c>
      <c r="I4665">
        <v>-34.369144066185797</v>
      </c>
      <c r="J4665">
        <v>-9.5165102083103896</v>
      </c>
      <c r="K4665">
        <v>5.60331973861134</v>
      </c>
      <c r="L4665">
        <v>6.02718880200156</v>
      </c>
      <c r="M4665">
        <v>44.793954923757397</v>
      </c>
      <c r="N4665">
        <v>2.04400653142467</v>
      </c>
      <c r="O4665">
        <v>39.615384615384599</v>
      </c>
      <c r="P4665">
        <v>6.12244897959184</v>
      </c>
      <c r="Q4665">
        <v>1.8806140074029001E-2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49</v>
      </c>
      <c r="E4666">
        <v>5.3117999999999999</v>
      </c>
      <c r="F4666">
        <v>61.96</v>
      </c>
      <c r="G4666">
        <v>3.3702313298469502</v>
      </c>
      <c r="H4666">
        <v>-3.9581982955180002</v>
      </c>
      <c r="I4666">
        <v>-16.931110360455101</v>
      </c>
      <c r="J4666">
        <v>7.6253070673499703</v>
      </c>
      <c r="K4666">
        <v>56.679722449019998</v>
      </c>
      <c r="L4666">
        <v>56.891925160193203</v>
      </c>
      <c r="M4666">
        <v>64.667036963089799</v>
      </c>
      <c r="N4666">
        <v>1.42866441536261</v>
      </c>
      <c r="O4666">
        <v>20.319561007101299</v>
      </c>
      <c r="P4666">
        <v>48.620772367474203</v>
      </c>
      <c r="Q4666">
        <v>0.13654916814708501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705</v>
      </c>
      <c r="E4667">
        <v>5.3081630099999897</v>
      </c>
      <c r="F4667">
        <v>21.29</v>
      </c>
      <c r="G4667">
        <v>9.8098571801870893</v>
      </c>
      <c r="H4667">
        <v>-3.61282787340933</v>
      </c>
      <c r="I4667">
        <v>2.8370627538224702</v>
      </c>
      <c r="J4667">
        <v>-1.95905529350761</v>
      </c>
      <c r="K4667">
        <v>20.181211900782699</v>
      </c>
      <c r="L4667">
        <v>18.592869077311601</v>
      </c>
      <c r="M4667">
        <v>49.829539143146199</v>
      </c>
      <c r="N4667">
        <v>1.69117970645177</v>
      </c>
      <c r="O4667">
        <v>11.789572569281299</v>
      </c>
      <c r="P4667">
        <v>37.354838709677402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E4668">
        <v>5.2962227999999998</v>
      </c>
      <c r="F4668">
        <v>8.34</v>
      </c>
      <c r="G4668">
        <v>139.04880275841799</v>
      </c>
      <c r="H4668">
        <v>15.9396070144024</v>
      </c>
      <c r="I4668">
        <v>106.802214520585</v>
      </c>
      <c r="J4668">
        <v>9.5681612893904493</v>
      </c>
      <c r="K4668">
        <v>6.6548299452721702</v>
      </c>
      <c r="L4668">
        <v>5.14164735007805</v>
      </c>
      <c r="M4668">
        <v>88.236735639787099</v>
      </c>
      <c r="N4668">
        <v>0.56505481284207804</v>
      </c>
      <c r="O4668">
        <v>0</v>
      </c>
      <c r="P4668">
        <v>250.420168067226</v>
      </c>
      <c r="Q4668">
        <v>5.7084001142048001E-2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391</v>
      </c>
      <c r="E4669">
        <v>5.2831999999999999</v>
      </c>
      <c r="F4669">
        <v>12.07</v>
      </c>
      <c r="G4669">
        <v>16.286897996513598</v>
      </c>
      <c r="H4669">
        <v>-2.5411628113965699</v>
      </c>
      <c r="I4669">
        <v>-32.217847168384203</v>
      </c>
      <c r="J4669">
        <v>2.2988453166972902</v>
      </c>
      <c r="K4669">
        <v>13.3423088852036</v>
      </c>
      <c r="L4669">
        <v>14.1483556286928</v>
      </c>
      <c r="M4669">
        <v>77.066737061775797</v>
      </c>
      <c r="N4669">
        <v>0.49164787028864598</v>
      </c>
      <c r="O4669">
        <v>93.620546810273396</v>
      </c>
      <c r="P4669">
        <v>57.7777777777777</v>
      </c>
      <c r="Q4669">
        <v>6.9860086723291998E-2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459</v>
      </c>
      <c r="E4670">
        <v>5.2827371999999997</v>
      </c>
      <c r="F4670">
        <v>4.1100000000000003</v>
      </c>
      <c r="G4670">
        <v>-51.7922386941338</v>
      </c>
      <c r="H4670">
        <v>-21.007305721983901</v>
      </c>
      <c r="I4670">
        <v>-40.090285704497703</v>
      </c>
      <c r="J4670">
        <v>-2.7208252686282002</v>
      </c>
      <c r="K4670">
        <v>5.5022512887356498</v>
      </c>
      <c r="L4670">
        <v>6.2975189557475897</v>
      </c>
      <c r="M4670">
        <v>67.035193877621296</v>
      </c>
      <c r="N4670">
        <v>1.1704756613857901</v>
      </c>
      <c r="O4670">
        <v>48.175182481751797</v>
      </c>
      <c r="P4670">
        <v>0</v>
      </c>
      <c r="Q4670">
        <v>-3.4776881309304002E-2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E4671">
        <v>5.2725</v>
      </c>
      <c r="F4671">
        <v>36.9</v>
      </c>
      <c r="G4671">
        <v>1.9685588961675999</v>
      </c>
      <c r="H4671">
        <v>-26.058462600750801</v>
      </c>
      <c r="I4671">
        <v>-16.336970054630399</v>
      </c>
      <c r="J4671">
        <v>-2.4866332311574801</v>
      </c>
      <c r="K4671">
        <v>39.2179616193621</v>
      </c>
      <c r="L4671">
        <v>37.0004364648182</v>
      </c>
      <c r="M4671">
        <v>12.527792856802501</v>
      </c>
      <c r="N4671">
        <v>8.3189894870640504E-2</v>
      </c>
      <c r="O4671">
        <v>38.211382113821102</v>
      </c>
      <c r="P4671">
        <v>77.403846153846104</v>
      </c>
      <c r="Q4671">
        <v>7.4479669356764006E-2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535</v>
      </c>
      <c r="E4672">
        <v>5.2651199999999996</v>
      </c>
      <c r="F4672">
        <v>17.27</v>
      </c>
      <c r="G4672">
        <v>89.623556350628306</v>
      </c>
      <c r="H4672">
        <v>-2.0831093509790302</v>
      </c>
      <c r="I4672">
        <v>4.7207866561738401</v>
      </c>
      <c r="J4672">
        <v>-2.4866332311574801</v>
      </c>
      <c r="K4672">
        <v>13.636118310646699</v>
      </c>
      <c r="L4672">
        <v>10.943724307916099</v>
      </c>
      <c r="M4672">
        <v>99.999890696814305</v>
      </c>
      <c r="N4672">
        <v>0.803135888501742</v>
      </c>
      <c r="O4672">
        <v>0</v>
      </c>
      <c r="P4672">
        <v>120.280612244897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302</v>
      </c>
      <c r="E4673">
        <v>5.2355900000000002</v>
      </c>
      <c r="F4673">
        <v>3.1</v>
      </c>
      <c r="G4673">
        <v>45.557616228557798</v>
      </c>
      <c r="H4673">
        <v>-10.494703059848501</v>
      </c>
      <c r="I4673">
        <v>1.7749180572576899</v>
      </c>
      <c r="J4673">
        <v>2.2430964985722399</v>
      </c>
      <c r="K4673">
        <v>3.09455064269837</v>
      </c>
      <c r="L4673">
        <v>3.4342778875782001</v>
      </c>
      <c r="M4673">
        <v>63.167204271078397</v>
      </c>
      <c r="N4673">
        <v>1.2319245305701501</v>
      </c>
      <c r="O4673">
        <v>73.225806451612897</v>
      </c>
      <c r="P4673">
        <v>71.270718232044203</v>
      </c>
      <c r="Q4673">
        <v>2.6600079617232E-2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140</v>
      </c>
      <c r="E4674">
        <v>5.2255415000000003</v>
      </c>
      <c r="F4674">
        <v>9.9700000000000006</v>
      </c>
      <c r="G4674">
        <v>27.671513381128999</v>
      </c>
      <c r="H4674">
        <v>-29.643298905654301</v>
      </c>
      <c r="I4674">
        <v>-9.7340805583398993</v>
      </c>
      <c r="J4674">
        <v>-4.4474175448829696</v>
      </c>
      <c r="K4674">
        <v>10.460648899789801</v>
      </c>
      <c r="L4674">
        <v>9.8252220340244705</v>
      </c>
      <c r="M4674">
        <v>37.335565895604198</v>
      </c>
      <c r="N4674">
        <v>1.59895879720932</v>
      </c>
      <c r="O4674">
        <v>44.433299899699001</v>
      </c>
      <c r="P4674">
        <v>113.948497854077</v>
      </c>
      <c r="Q4674">
        <v>0.137387431893636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E4675">
        <v>5.2201740000000001</v>
      </c>
      <c r="F4675">
        <v>0.59</v>
      </c>
      <c r="G4675">
        <v>-32.062308352692703</v>
      </c>
      <c r="H4675">
        <v>-5.3135258176776903</v>
      </c>
      <c r="I4675">
        <v>-43.906900124560501</v>
      </c>
      <c r="J4675">
        <v>-7.4046660180427297</v>
      </c>
      <c r="K4675">
        <v>0.61117713499731896</v>
      </c>
      <c r="L4675">
        <v>0.69370011514583196</v>
      </c>
      <c r="M4675">
        <v>39.530775604433003</v>
      </c>
      <c r="N4675">
        <v>1.6470093186060599</v>
      </c>
      <c r="O4675">
        <v>62.711864406779597</v>
      </c>
      <c r="P4675">
        <v>11.320754716981099</v>
      </c>
      <c r="Q4675">
        <v>4.5902165187454998E-2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67</v>
      </c>
      <c r="E4676">
        <v>5.2156425000000004</v>
      </c>
      <c r="F4676">
        <v>12.31</v>
      </c>
      <c r="G4676">
        <v>-43.6464353368197</v>
      </c>
      <c r="H4676">
        <v>12.988585392551199</v>
      </c>
      <c r="I4676">
        <v>-3.90887640914546</v>
      </c>
      <c r="J4676">
        <v>3.8519822817699398</v>
      </c>
      <c r="K4676">
        <v>11.417729097125999</v>
      </c>
      <c r="L4676">
        <v>12.0771323400366</v>
      </c>
      <c r="M4676">
        <v>68.898148285623805</v>
      </c>
      <c r="N4676">
        <v>1.87135677082005</v>
      </c>
      <c r="O4676">
        <v>24.857839155158398</v>
      </c>
      <c r="P4676">
        <v>30.264550264550198</v>
      </c>
      <c r="Q4676">
        <v>-5.8734515157625997E-2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E4677">
        <v>5.1535491999999996</v>
      </c>
      <c r="F4677">
        <v>3.28</v>
      </c>
      <c r="G4677">
        <v>-4.2603919195187197E-2</v>
      </c>
      <c r="H4677">
        <v>-19.533285743808801</v>
      </c>
      <c r="I4677">
        <v>-35.026428744089102</v>
      </c>
      <c r="J4677">
        <v>-1.2045819491062</v>
      </c>
      <c r="K4677">
        <v>3.4224089330074601</v>
      </c>
      <c r="L4677">
        <v>3.5791044529195499</v>
      </c>
      <c r="M4677">
        <v>37.008167813990497</v>
      </c>
      <c r="N4677">
        <v>2.8561678626791398</v>
      </c>
      <c r="O4677">
        <v>54.878048780487802</v>
      </c>
      <c r="P4677">
        <v>38.983050847457598</v>
      </c>
      <c r="Q4677">
        <v>2.1993303879747999E-2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459</v>
      </c>
      <c r="E4678">
        <v>5.1330816600000002</v>
      </c>
      <c r="F4678">
        <v>5.3</v>
      </c>
      <c r="G4678">
        <v>1.38521933943928</v>
      </c>
      <c r="H4678">
        <v>14.3606596459814</v>
      </c>
      <c r="I4678">
        <v>-10.383094707965601</v>
      </c>
      <c r="J4678">
        <v>10.8467001021758</v>
      </c>
      <c r="K4678">
        <v>4.7620052599468696</v>
      </c>
      <c r="L4678">
        <v>5.6227062828957104</v>
      </c>
      <c r="M4678">
        <v>83.118715649596396</v>
      </c>
      <c r="N4678">
        <v>1.2058868154807501</v>
      </c>
      <c r="O4678">
        <v>27.735849056603701</v>
      </c>
      <c r="P4678">
        <v>39.473684210526301</v>
      </c>
      <c r="Q4678">
        <v>-6.5188290167223994E-2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E4679">
        <v>5.1177000000000001</v>
      </c>
      <c r="F4679">
        <v>10.25</v>
      </c>
      <c r="G4679">
        <v>-28.094054384438699</v>
      </c>
      <c r="H4679">
        <v>-7.06791178258998</v>
      </c>
      <c r="I4679">
        <v>-13.333307050967401</v>
      </c>
      <c r="J4679">
        <v>-2.4866332311574801</v>
      </c>
      <c r="K4679">
        <v>10.627729572284499</v>
      </c>
      <c r="M4679">
        <v>99.999998210623801</v>
      </c>
      <c r="O4679">
        <v>2.4390243902439002</v>
      </c>
      <c r="P4679">
        <v>0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535</v>
      </c>
      <c r="E4680">
        <v>5.1172599999999999</v>
      </c>
      <c r="F4680">
        <v>16.55</v>
      </c>
      <c r="G4680">
        <v>-25.713102003486298</v>
      </c>
      <c r="H4680">
        <v>-7.06791178258998</v>
      </c>
      <c r="I4680">
        <v>-10.952354670015</v>
      </c>
      <c r="J4680">
        <v>-2.4866332311574801</v>
      </c>
      <c r="K4680">
        <v>16.549999999999901</v>
      </c>
      <c r="L4680">
        <v>16.55</v>
      </c>
      <c r="M4680">
        <v>100</v>
      </c>
      <c r="O4680">
        <v>0</v>
      </c>
      <c r="P4680">
        <v>0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998</v>
      </c>
      <c r="E4681">
        <v>5.1103737359999997</v>
      </c>
      <c r="F4681">
        <v>8.3699999999999992</v>
      </c>
      <c r="G4681">
        <v>-76.936878227262596</v>
      </c>
      <c r="H4681">
        <v>-19.580324890832198</v>
      </c>
      <c r="I4681">
        <v>-47.495190151440298</v>
      </c>
      <c r="J4681">
        <v>-2.4866332311574801</v>
      </c>
      <c r="K4681">
        <v>13.1144981651822</v>
      </c>
      <c r="L4681">
        <v>16.229861287600901</v>
      </c>
      <c r="M4681">
        <v>9.4865121511554893</v>
      </c>
      <c r="N4681">
        <v>1.21429358455224</v>
      </c>
      <c r="O4681">
        <v>126.403823178016</v>
      </c>
      <c r="P4681">
        <v>0</v>
      </c>
      <c r="Q4681">
        <v>-3.2069592751221003E-2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302</v>
      </c>
      <c r="E4682">
        <v>5.1064352749999999</v>
      </c>
      <c r="F4682">
        <v>175.05</v>
      </c>
      <c r="G4682">
        <v>28.788221915313201</v>
      </c>
      <c r="H4682">
        <v>-2.09040053821216</v>
      </c>
      <c r="I4682">
        <v>36.582411448821802</v>
      </c>
      <c r="J4682">
        <v>-2.4866332311574801</v>
      </c>
      <c r="K4682">
        <v>160.96455183532299</v>
      </c>
      <c r="L4682">
        <v>136.153511024512</v>
      </c>
      <c r="M4682">
        <v>99.999999999866205</v>
      </c>
      <c r="N4682">
        <v>0</v>
      </c>
      <c r="O4682">
        <v>0</v>
      </c>
      <c r="P4682">
        <v>54.501323918799599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613</v>
      </c>
      <c r="E4683">
        <v>5.1019356599999997</v>
      </c>
      <c r="F4683">
        <v>14.29</v>
      </c>
      <c r="G4683">
        <v>51.802425946824101</v>
      </c>
      <c r="H4683">
        <v>-8.0862417214901807</v>
      </c>
      <c r="I4683">
        <v>6.5640926984060002</v>
      </c>
      <c r="J4683">
        <v>-6.4392024011179601</v>
      </c>
      <c r="K4683">
        <v>16.7165156908207</v>
      </c>
      <c r="L4683">
        <v>16.034229534453299</v>
      </c>
      <c r="M4683">
        <v>38.248198760548902</v>
      </c>
      <c r="N4683">
        <v>0.56684522461560405</v>
      </c>
      <c r="O4683">
        <v>127.151854443666</v>
      </c>
      <c r="P4683">
        <v>94.157608695652101</v>
      </c>
      <c r="Q4683">
        <v>0.112558624288012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1258</v>
      </c>
      <c r="E4684">
        <v>5.0762711999999999</v>
      </c>
      <c r="F4684">
        <v>10.01</v>
      </c>
      <c r="G4684">
        <v>-16.314194899661199</v>
      </c>
      <c r="H4684">
        <v>-4.4012451159233104</v>
      </c>
      <c r="I4684">
        <v>-7.7564783813552296</v>
      </c>
      <c r="J4684">
        <v>-3.0824624267880698</v>
      </c>
      <c r="K4684">
        <v>10.1098302936058</v>
      </c>
      <c r="L4684">
        <v>10.4156253438774</v>
      </c>
      <c r="M4684">
        <v>44.942813953258799</v>
      </c>
      <c r="N4684">
        <v>0.480537306443998</v>
      </c>
      <c r="O4684">
        <v>25.874125874125799</v>
      </c>
      <c r="P4684">
        <v>17.764705882352899</v>
      </c>
      <c r="Q4684">
        <v>6.8930067066269002E-2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414</v>
      </c>
      <c r="E4685">
        <v>5.0712988000000001</v>
      </c>
      <c r="F4685">
        <v>15.25</v>
      </c>
      <c r="G4685">
        <v>50.587476031195699</v>
      </c>
      <c r="H4685">
        <v>-24.188330630757498</v>
      </c>
      <c r="I4685">
        <v>-22.546557568565699</v>
      </c>
      <c r="J4685">
        <v>-2.6757883383453702</v>
      </c>
      <c r="K4685">
        <v>16.238376236397801</v>
      </c>
      <c r="L4685">
        <v>15.3748995284842</v>
      </c>
      <c r="M4685">
        <v>46.904003834888698</v>
      </c>
      <c r="N4685">
        <v>1.73963158231765</v>
      </c>
      <c r="O4685">
        <v>37.049180327868797</v>
      </c>
      <c r="P4685">
        <v>116.31205673758799</v>
      </c>
      <c r="Q4685">
        <v>0.120034460985492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662</v>
      </c>
      <c r="E4686">
        <v>5.07</v>
      </c>
      <c r="F4686">
        <v>16.059999999999999</v>
      </c>
      <c r="G4686">
        <v>-31.849864130897199</v>
      </c>
      <c r="H4686">
        <v>-7.06791178258998</v>
      </c>
      <c r="I4686">
        <v>-30.4511015371829</v>
      </c>
      <c r="J4686">
        <v>-2.4866332311574801</v>
      </c>
      <c r="K4686">
        <v>16.751281873435101</v>
      </c>
      <c r="L4686">
        <v>19.511715260915501</v>
      </c>
      <c r="M4686">
        <v>37.600519505507499</v>
      </c>
      <c r="N4686">
        <v>0</v>
      </c>
      <c r="O4686">
        <v>43.648816936488103</v>
      </c>
      <c r="P4686">
        <v>5.5884286653517101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129</v>
      </c>
      <c r="E4687">
        <v>5.0652321599999999</v>
      </c>
      <c r="F4687">
        <v>0.3</v>
      </c>
      <c r="G4687">
        <v>-5.5931859894901201</v>
      </c>
      <c r="H4687">
        <v>-1.87035303188851</v>
      </c>
      <c r="I4687">
        <v>-12.2495918825592</v>
      </c>
      <c r="J4687">
        <v>1.0670674632677399</v>
      </c>
      <c r="K4687">
        <v>0.38104149371468099</v>
      </c>
      <c r="L4687">
        <v>0.316837459592406</v>
      </c>
      <c r="M4687">
        <v>38.332852816306797</v>
      </c>
      <c r="N4687">
        <v>1</v>
      </c>
      <c r="Q4687">
        <v>5.2048647419290002E-2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140</v>
      </c>
      <c r="E4688">
        <v>5.055555</v>
      </c>
      <c r="F4688">
        <v>4.8499999999999996</v>
      </c>
      <c r="G4688">
        <v>-5.5931859894901201</v>
      </c>
      <c r="H4688">
        <v>-1.87035303188851</v>
      </c>
      <c r="I4688">
        <v>-12.2495918825592</v>
      </c>
      <c r="J4688">
        <v>1.0670674632677399</v>
      </c>
      <c r="K4688">
        <v>5.1230840222052203</v>
      </c>
      <c r="M4688">
        <v>99.999956885964906</v>
      </c>
      <c r="N4688">
        <v>1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E4689">
        <v>5.0416800000000004</v>
      </c>
      <c r="F4689">
        <v>1.66</v>
      </c>
      <c r="G4689">
        <v>-17.216369977342499</v>
      </c>
      <c r="H4689">
        <v>23.1646463569448</v>
      </c>
      <c r="I4689">
        <v>-35.497809215469502</v>
      </c>
      <c r="J4689">
        <v>-6.4866332311574899</v>
      </c>
      <c r="K4689">
        <v>1.51863931918061</v>
      </c>
      <c r="L4689">
        <v>1.6433066855751799</v>
      </c>
      <c r="M4689">
        <v>58.5400862400299</v>
      </c>
      <c r="N4689">
        <v>1.95026563304959</v>
      </c>
      <c r="O4689">
        <v>38.554216867469798</v>
      </c>
      <c r="P4689">
        <v>48.214285714285701</v>
      </c>
      <c r="Q4689">
        <v>-0.11908390990279701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535</v>
      </c>
      <c r="E4690">
        <v>5.0415299999999998</v>
      </c>
      <c r="F4690">
        <v>7.78</v>
      </c>
      <c r="G4690">
        <v>67.819236304971298</v>
      </c>
      <c r="H4690">
        <v>-9.5679117825899809</v>
      </c>
      <c r="I4690">
        <v>-15.492231970628501</v>
      </c>
      <c r="J4690">
        <v>-4.8646056967394697</v>
      </c>
      <c r="K4690">
        <v>7.8801694342735402</v>
      </c>
      <c r="L4690">
        <v>7.0827648362617799</v>
      </c>
      <c r="M4690">
        <v>52.951710501354199</v>
      </c>
      <c r="N4690">
        <v>0.79150643787255603</v>
      </c>
      <c r="O4690">
        <v>39.845758354755702</v>
      </c>
      <c r="P4690">
        <v>121.022727272727</v>
      </c>
      <c r="Q4690">
        <v>0.112442868391532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21</v>
      </c>
      <c r="E4691">
        <v>5.02226587</v>
      </c>
      <c r="F4691">
        <v>3.27</v>
      </c>
      <c r="G4691">
        <v>16.4608110399918</v>
      </c>
      <c r="H4691">
        <v>-8.0054117825899809</v>
      </c>
      <c r="I4691">
        <v>-1.95235467001503</v>
      </c>
      <c r="J4691">
        <v>7.5828112132869503</v>
      </c>
      <c r="K4691">
        <v>3.2166078168450198</v>
      </c>
      <c r="M4691">
        <v>76.129500480881106</v>
      </c>
      <c r="N4691">
        <v>2.2017930363287199</v>
      </c>
      <c r="O4691">
        <v>43.730886850152899</v>
      </c>
      <c r="P4691">
        <v>67.692307692307693</v>
      </c>
      <c r="Q4691">
        <v>5.4602096263898003E-2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1113</v>
      </c>
      <c r="E4692">
        <v>4.9640000000000004</v>
      </c>
      <c r="F4692">
        <v>2.85</v>
      </c>
      <c r="G4692">
        <v>17.502978398523599</v>
      </c>
      <c r="H4692">
        <v>-10.368241815593199</v>
      </c>
      <c r="I4692">
        <v>-28.343659017841102</v>
      </c>
      <c r="J4692">
        <v>-5.4667656814886101</v>
      </c>
      <c r="K4692">
        <v>3.0011462519701499</v>
      </c>
      <c r="L4692">
        <v>3.0057295647324</v>
      </c>
      <c r="M4692">
        <v>50.356700215867903</v>
      </c>
      <c r="N4692">
        <v>2.0871950192109399</v>
      </c>
      <c r="O4692">
        <v>56.140350877192901</v>
      </c>
      <c r="P4692">
        <v>66.6666666666666</v>
      </c>
      <c r="Q4692">
        <v>1.3330034722244999E-2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535</v>
      </c>
      <c r="E4693">
        <v>4.9409999999999998</v>
      </c>
      <c r="F4693">
        <v>17</v>
      </c>
      <c r="G4693">
        <v>23.803168884816099</v>
      </c>
      <c r="H4693">
        <v>-1.4909887056669</v>
      </c>
      <c r="I4693">
        <v>32.265842465620999</v>
      </c>
      <c r="J4693">
        <v>0.45086676884250398</v>
      </c>
      <c r="K4693">
        <v>15.973567581698701</v>
      </c>
      <c r="L4693">
        <v>14.5637127019245</v>
      </c>
      <c r="M4693">
        <v>54.097138973254602</v>
      </c>
      <c r="N4693">
        <v>1.93383290577881</v>
      </c>
      <c r="O4693">
        <v>7.9411764705882497</v>
      </c>
      <c r="P4693">
        <v>74.180327868852402</v>
      </c>
      <c r="Q4693">
        <v>4.2757391559615998E-2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21</v>
      </c>
      <c r="E4694">
        <v>4.93506</v>
      </c>
      <c r="F4694">
        <v>13.04</v>
      </c>
      <c r="G4694">
        <v>-4.9723612627456504</v>
      </c>
      <c r="H4694">
        <v>-21.221960498850599</v>
      </c>
      <c r="I4694">
        <v>-4.5902013258062304</v>
      </c>
      <c r="J4694">
        <v>-2.4866332311574801</v>
      </c>
      <c r="K4694">
        <v>11.518925750552</v>
      </c>
      <c r="L4694">
        <v>10.4344447217889</v>
      </c>
      <c r="M4694">
        <v>90.962730751612298</v>
      </c>
      <c r="N4694">
        <v>9.95215311004784E-2</v>
      </c>
      <c r="O4694">
        <v>19.785276073619599</v>
      </c>
      <c r="P4694">
        <v>86.285714285714207</v>
      </c>
      <c r="Q4694">
        <v>0.144581778904006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E4695">
        <v>4.9269382999999998</v>
      </c>
      <c r="F4695">
        <v>9</v>
      </c>
      <c r="G4695">
        <v>56.4731328143273</v>
      </c>
      <c r="H4695">
        <v>-0.44069284767873101</v>
      </c>
      <c r="I4695">
        <v>73.852573461401704</v>
      </c>
      <c r="J4695">
        <v>-7.2435042670982996</v>
      </c>
      <c r="K4695">
        <v>9.2170250903192095</v>
      </c>
      <c r="L4695">
        <v>7.6647159567553302</v>
      </c>
      <c r="M4695">
        <v>38.267793369604</v>
      </c>
      <c r="N4695">
        <v>3.5905698558181799E-2</v>
      </c>
      <c r="O4695">
        <v>37.6666666666666</v>
      </c>
      <c r="P4695">
        <v>139.36170212765899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46</v>
      </c>
      <c r="E4696">
        <v>4.9078384000000002</v>
      </c>
      <c r="F4696">
        <v>14.3</v>
      </c>
      <c r="G4696">
        <v>101.27102498063999</v>
      </c>
      <c r="H4696">
        <v>32.9908541331788</v>
      </c>
      <c r="I4696">
        <v>0.158756441096084</v>
      </c>
      <c r="J4696">
        <v>-2.4866332311574801</v>
      </c>
      <c r="K4696">
        <v>12.045822857627201</v>
      </c>
      <c r="L4696">
        <v>10.011097280027601</v>
      </c>
      <c r="M4696">
        <v>0.63586995437069005</v>
      </c>
      <c r="N4696">
        <v>3.7867156975407901</v>
      </c>
      <c r="O4696">
        <v>0.55944055944054905</v>
      </c>
      <c r="P4696">
        <v>152.65017667844501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140</v>
      </c>
      <c r="E4697">
        <v>4.9050000000000002</v>
      </c>
      <c r="F4697">
        <v>6.51</v>
      </c>
      <c r="G4697">
        <v>-89.384977003486298</v>
      </c>
      <c r="H4697">
        <v>-17.355977626211299</v>
      </c>
      <c r="I4697">
        <v>-67.552354670015006</v>
      </c>
      <c r="J4697">
        <v>-15.978696723220899</v>
      </c>
      <c r="K4697">
        <v>8.34984827141629</v>
      </c>
      <c r="L4697">
        <v>12.164922602033601</v>
      </c>
      <c r="M4697">
        <v>24.5179343833322</v>
      </c>
      <c r="N4697">
        <v>1.76524741081703</v>
      </c>
      <c r="O4697">
        <v>249.308755760368</v>
      </c>
      <c r="P4697">
        <v>3.00632911392404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148</v>
      </c>
      <c r="E4698">
        <v>4.8364752799999904</v>
      </c>
      <c r="F4698">
        <v>5.6</v>
      </c>
      <c r="G4698">
        <v>27.711555530760101</v>
      </c>
      <c r="K4698">
        <v>5.4856592989664099</v>
      </c>
      <c r="L4698">
        <v>5.3129273959650396</v>
      </c>
      <c r="M4698">
        <v>11.3707014279082</v>
      </c>
      <c r="N4698">
        <v>1</v>
      </c>
      <c r="O4698">
        <v>29.464285714285701</v>
      </c>
      <c r="P4698">
        <v>74.999999999999901</v>
      </c>
      <c r="Q4698">
        <v>-8.5879446318412003E-2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E4699">
        <v>4.8111492</v>
      </c>
      <c r="F4699">
        <v>3.2</v>
      </c>
      <c r="G4699">
        <v>-13.4324002491004</v>
      </c>
      <c r="H4699">
        <v>-20.889049993972002</v>
      </c>
      <c r="I4699">
        <v>-42.867248287036297</v>
      </c>
      <c r="J4699">
        <v>-5.8300982767501903</v>
      </c>
      <c r="K4699">
        <v>3.6132403419125398</v>
      </c>
      <c r="L4699">
        <v>3.9247252775055399</v>
      </c>
      <c r="M4699">
        <v>30.757627642136299</v>
      </c>
      <c r="N4699">
        <v>1.50176776454148</v>
      </c>
      <c r="O4699">
        <v>71.875</v>
      </c>
      <c r="P4699">
        <v>18.0811808118081</v>
      </c>
      <c r="Q4699">
        <v>-2.962164579267E-3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E4700">
        <v>4.8048700000000002</v>
      </c>
      <c r="F4700">
        <v>8.27</v>
      </c>
      <c r="G4700">
        <v>32.4130930251942</v>
      </c>
      <c r="H4700">
        <v>39.303769633339201</v>
      </c>
      <c r="I4700">
        <v>24.621415821788201</v>
      </c>
      <c r="J4700">
        <v>-2.4866332311574801</v>
      </c>
      <c r="K4700">
        <v>6.7788549763528803</v>
      </c>
      <c r="L4700">
        <v>6.1617657064428402</v>
      </c>
      <c r="M4700">
        <v>77.990292602545097</v>
      </c>
      <c r="N4700">
        <v>1.20316265843635</v>
      </c>
      <c r="O4700">
        <v>5.1995163240628797</v>
      </c>
      <c r="P4700">
        <v>100.242130750605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21</v>
      </c>
      <c r="E4701">
        <v>4.7960219999999998</v>
      </c>
      <c r="F4701">
        <v>11.87</v>
      </c>
      <c r="G4701">
        <v>14.4285745018264</v>
      </c>
      <c r="H4701">
        <v>-2.1165413139781402</v>
      </c>
      <c r="I4701">
        <v>10.293814890761199</v>
      </c>
      <c r="J4701">
        <v>-2.4866332311574801</v>
      </c>
      <c r="K4701">
        <v>8.8251296482958903</v>
      </c>
      <c r="M4701">
        <v>100</v>
      </c>
      <c r="N4701">
        <v>1.71982365460626</v>
      </c>
      <c r="O4701">
        <v>0</v>
      </c>
      <c r="P4701">
        <v>40.141676505312802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E4702">
        <v>4.773657</v>
      </c>
      <c r="F4702">
        <v>15.11</v>
      </c>
      <c r="G4702">
        <v>2.9921790868032199</v>
      </c>
      <c r="H4702">
        <v>-1.06791178258997</v>
      </c>
      <c r="I4702">
        <v>1.5569528504615</v>
      </c>
      <c r="J4702">
        <v>2.1186299267372499</v>
      </c>
      <c r="K4702">
        <v>15.068859247353</v>
      </c>
      <c r="L4702">
        <v>14.758361752703401</v>
      </c>
      <c r="M4702">
        <v>53.876567038064003</v>
      </c>
      <c r="N4702">
        <v>1.09838023209528</v>
      </c>
      <c r="O4702">
        <v>37.988087359364599</v>
      </c>
      <c r="P4702">
        <v>59.388185654008403</v>
      </c>
      <c r="Q4702">
        <v>5.6005986841225E-2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21</v>
      </c>
      <c r="E4703">
        <v>4.7619040000000004</v>
      </c>
      <c r="F4703">
        <v>15.19</v>
      </c>
      <c r="G4703">
        <v>20.485165561479899</v>
      </c>
      <c r="H4703">
        <v>35.695246112146798</v>
      </c>
      <c r="I4703">
        <v>83.791235073574697</v>
      </c>
      <c r="J4703">
        <v>-2.4866332311574801</v>
      </c>
      <c r="K4703">
        <v>11.2576665286365</v>
      </c>
      <c r="L4703">
        <v>9.7372238114169196</v>
      </c>
      <c r="M4703">
        <v>46.866477741249703</v>
      </c>
      <c r="N4703">
        <v>0.52110753631666096</v>
      </c>
      <c r="O4703">
        <v>0</v>
      </c>
      <c r="P4703">
        <v>133.333333333333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1349</v>
      </c>
      <c r="E4704">
        <v>4.7601180000000003</v>
      </c>
      <c r="F4704">
        <v>3.1</v>
      </c>
      <c r="G4704">
        <v>-52.078897727951897</v>
      </c>
      <c r="H4704">
        <v>-6.7389644141689304</v>
      </c>
      <c r="I4704">
        <v>-32.471342011787101</v>
      </c>
      <c r="J4704">
        <v>0.903197277317075</v>
      </c>
      <c r="K4704">
        <v>4.3162256533798198</v>
      </c>
      <c r="L4704">
        <v>5.0880556315753003</v>
      </c>
      <c r="M4704">
        <v>16.232895723611801</v>
      </c>
      <c r="N4704">
        <v>0.85981013668880901</v>
      </c>
      <c r="O4704">
        <v>49.354838709677402</v>
      </c>
      <c r="P4704">
        <v>9.9290780141844106</v>
      </c>
      <c r="Q4704">
        <v>-1.5763371701810001E-3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67</v>
      </c>
      <c r="E4705">
        <v>4.76</v>
      </c>
      <c r="F4705">
        <v>2.62</v>
      </c>
      <c r="G4705">
        <v>-25.713102003486298</v>
      </c>
      <c r="H4705">
        <v>14.1442094295312</v>
      </c>
      <c r="I4705">
        <v>-5.3071933796924498</v>
      </c>
      <c r="J4705">
        <v>3.9772450958387</v>
      </c>
      <c r="K4705">
        <v>2.4372858940142699</v>
      </c>
      <c r="L4705">
        <v>2.4564491558606498</v>
      </c>
      <c r="M4705">
        <v>66.1629369393074</v>
      </c>
      <c r="N4705">
        <v>2.4255048235508601</v>
      </c>
      <c r="O4705">
        <v>26.3358778625954</v>
      </c>
      <c r="P4705">
        <v>31</v>
      </c>
      <c r="Q4705">
        <v>4.2739003692247E-2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E4706">
        <v>4.74</v>
      </c>
      <c r="F4706">
        <v>9.9499999999999993</v>
      </c>
      <c r="G4706">
        <v>-20.755296096313302</v>
      </c>
      <c r="H4706">
        <v>-2.1101058754169899</v>
      </c>
      <c r="I4706">
        <v>-5.99454876284205</v>
      </c>
      <c r="J4706">
        <v>2.47117267601549</v>
      </c>
      <c r="K4706">
        <v>9.5161456222527203</v>
      </c>
      <c r="L4706">
        <v>9.6713090013621397</v>
      </c>
      <c r="M4706">
        <v>0.31912599351224502</v>
      </c>
      <c r="N4706">
        <v>5.3636363636363598</v>
      </c>
      <c r="O4706">
        <v>0</v>
      </c>
      <c r="P4706">
        <v>10.432852386237499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542</v>
      </c>
      <c r="E4707">
        <v>4.7203749999999998</v>
      </c>
      <c r="F4707">
        <v>14.02</v>
      </c>
      <c r="G4707">
        <v>756.04790428582101</v>
      </c>
      <c r="H4707">
        <v>15.8096574756763</v>
      </c>
      <c r="I4707">
        <v>50.012054055587697</v>
      </c>
      <c r="J4707">
        <v>9.7582647280261803</v>
      </c>
      <c r="K4707">
        <v>11.288667648194799</v>
      </c>
      <c r="L4707">
        <v>8.4766579085879794</v>
      </c>
      <c r="M4707">
        <v>88.264093726582402</v>
      </c>
      <c r="N4707">
        <v>1.44969227079386</v>
      </c>
      <c r="O4707">
        <v>0</v>
      </c>
      <c r="P4707">
        <v>781.76100628930806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162</v>
      </c>
      <c r="E4708">
        <v>4.7161400000000002</v>
      </c>
      <c r="F4708">
        <v>7.99</v>
      </c>
      <c r="G4708">
        <v>156.61905347354499</v>
      </c>
      <c r="H4708">
        <v>5.2331012420120402</v>
      </c>
      <c r="I4708">
        <v>113.48584757717499</v>
      </c>
      <c r="J4708">
        <v>-5.9692202958340896</v>
      </c>
      <c r="K4708">
        <v>6.8816142148255803</v>
      </c>
      <c r="L4708">
        <v>5.1811601526942397</v>
      </c>
      <c r="M4708">
        <v>53.754364953925702</v>
      </c>
      <c r="N4708">
        <v>0.92108292211406895</v>
      </c>
      <c r="O4708">
        <v>5.1314142678347796</v>
      </c>
      <c r="P4708">
        <v>247.39130434782601</v>
      </c>
      <c r="Q4708">
        <v>3.6509773730214003E-2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391</v>
      </c>
      <c r="E4709">
        <v>4.7131571000000001</v>
      </c>
      <c r="F4709">
        <v>16</v>
      </c>
      <c r="G4709">
        <v>99.005999120109095</v>
      </c>
      <c r="H4709">
        <v>-44.1272066543848</v>
      </c>
      <c r="I4709">
        <v>10.4436999582095</v>
      </c>
      <c r="J4709">
        <v>-5.9878617323859897</v>
      </c>
      <c r="K4709">
        <v>17.795977470480398</v>
      </c>
      <c r="L4709">
        <v>15.0539372375925</v>
      </c>
      <c r="M4709">
        <v>32.479044569470901</v>
      </c>
      <c r="N4709">
        <v>0.37142387327763099</v>
      </c>
      <c r="O4709">
        <v>80.3125</v>
      </c>
      <c r="P4709">
        <v>124.719101123595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E4710">
        <v>4.7029332000000004</v>
      </c>
      <c r="F4710">
        <v>15</v>
      </c>
      <c r="G4710">
        <v>38.760582207039903</v>
      </c>
      <c r="H4710">
        <v>-9.1582691662717099</v>
      </c>
      <c r="I4710">
        <v>44.327148435574998</v>
      </c>
      <c r="J4710">
        <v>6.5223757778515097</v>
      </c>
      <c r="K4710">
        <v>14.714097347511601</v>
      </c>
      <c r="L4710">
        <v>12.036749226152301</v>
      </c>
      <c r="M4710">
        <v>56.0280330130281</v>
      </c>
      <c r="N4710">
        <v>0.63080116933472996</v>
      </c>
      <c r="O4710">
        <v>24.8</v>
      </c>
      <c r="P4710">
        <v>164.55026455026399</v>
      </c>
      <c r="Q4710">
        <v>-2.0566923617233002E-2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535</v>
      </c>
      <c r="E4711">
        <v>4.6901282999999996</v>
      </c>
      <c r="F4711">
        <v>14.85</v>
      </c>
      <c r="G4711">
        <v>184.30777482323501</v>
      </c>
      <c r="H4711">
        <v>0.85288029661793296</v>
      </c>
      <c r="I4711">
        <v>0.70178066833081698</v>
      </c>
      <c r="J4711">
        <v>2.7101002506539298</v>
      </c>
      <c r="K4711">
        <v>14.1471248259767</v>
      </c>
      <c r="L4711">
        <v>12.7969278616949</v>
      </c>
      <c r="M4711">
        <v>54.285191571787102</v>
      </c>
      <c r="N4711">
        <v>0.71283285005682395</v>
      </c>
      <c r="O4711">
        <v>34.343434343434303</v>
      </c>
      <c r="P4711">
        <v>224.94529540481301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613</v>
      </c>
      <c r="E4712">
        <v>4.6802558000000003</v>
      </c>
      <c r="F4712">
        <v>14.22</v>
      </c>
      <c r="G4712">
        <v>209.664256487079</v>
      </c>
      <c r="H4712">
        <v>26.578704758763401</v>
      </c>
      <c r="I4712">
        <v>65.037744339885904</v>
      </c>
      <c r="J4712">
        <v>-2.4866332311574801</v>
      </c>
      <c r="K4712">
        <v>9.9020692061735502</v>
      </c>
      <c r="L4712">
        <v>8.1099837693891299</v>
      </c>
      <c r="M4712">
        <v>56.0892292580061</v>
      </c>
      <c r="N4712">
        <v>2.63562801533276</v>
      </c>
      <c r="O4712">
        <v>0</v>
      </c>
      <c r="P4712">
        <v>351.42857142857099</v>
      </c>
      <c r="Q4712">
        <v>0.100903557264117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E4713">
        <v>4.6502400000000002</v>
      </c>
      <c r="F4713">
        <v>11.4</v>
      </c>
      <c r="G4713">
        <v>-24.199299688259298</v>
      </c>
      <c r="H4713">
        <v>-8.7920497136244506</v>
      </c>
      <c r="I4713">
        <v>-14.342185178489601</v>
      </c>
      <c r="J4713">
        <v>-7.4866332311574801</v>
      </c>
      <c r="K4713">
        <v>10.345850605249201</v>
      </c>
      <c r="L4713">
        <v>10.289696837441101</v>
      </c>
      <c r="M4713">
        <v>88.690165003562399</v>
      </c>
      <c r="N4713">
        <v>0.13223569067219801</v>
      </c>
      <c r="O4713">
        <v>31.9298245614034</v>
      </c>
      <c r="P4713">
        <v>71.171171171171096</v>
      </c>
      <c r="Q4713">
        <v>8.2487912890900003E-2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535</v>
      </c>
      <c r="E4714">
        <v>4.6418749999999998</v>
      </c>
      <c r="F4714">
        <v>6.56</v>
      </c>
      <c r="G4714">
        <v>-3.3250423019938502</v>
      </c>
      <c r="H4714">
        <v>-8.0187834149196</v>
      </c>
      <c r="I4714">
        <v>68.773672727245199</v>
      </c>
      <c r="J4714">
        <v>18.872590069813299</v>
      </c>
      <c r="K4714">
        <v>5.9185151222832797</v>
      </c>
      <c r="L4714">
        <v>5.7156144766973496</v>
      </c>
      <c r="M4714">
        <v>68.258094600551999</v>
      </c>
      <c r="N4714">
        <v>0.978609625668449</v>
      </c>
      <c r="O4714">
        <v>50.609756097560997</v>
      </c>
      <c r="P4714">
        <v>101.846153846153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D4715" t="s">
        <v>21</v>
      </c>
      <c r="E4715">
        <v>4.6315790000000003</v>
      </c>
      <c r="F4715">
        <v>2.1</v>
      </c>
      <c r="G4715">
        <v>-9.0464353368196999</v>
      </c>
      <c r="H4715">
        <v>-7.06791178258998</v>
      </c>
      <c r="I4715">
        <v>-15.929730235625801</v>
      </c>
      <c r="J4715">
        <v>-2.4866332311574801</v>
      </c>
      <c r="K4715">
        <v>2.0417219189932898</v>
      </c>
      <c r="L4715">
        <v>1.8575515649339001</v>
      </c>
      <c r="M4715">
        <v>95.118240825399496</v>
      </c>
      <c r="N4715">
        <v>0</v>
      </c>
      <c r="O4715">
        <v>5.2380952380952399</v>
      </c>
      <c r="P4715">
        <v>19.318181818181799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49</v>
      </c>
      <c r="E4716">
        <v>4.6284313641588497</v>
      </c>
      <c r="F4716">
        <v>5.26</v>
      </c>
      <c r="G4716">
        <v>-50.890911391822002</v>
      </c>
      <c r="H4716">
        <v>-11.778056710126201</v>
      </c>
      <c r="I4716">
        <v>-19.474093800449801</v>
      </c>
      <c r="J4716">
        <v>-2.4866332311574801</v>
      </c>
      <c r="K4716">
        <v>5.42179313264936</v>
      </c>
      <c r="L4716">
        <v>5.8879955935090598</v>
      </c>
      <c r="M4716">
        <v>85.493941109442204</v>
      </c>
      <c r="N4716">
        <v>0</v>
      </c>
      <c r="O4716">
        <v>46.768060836501903</v>
      </c>
      <c r="P4716">
        <v>4.1584158415841603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613</v>
      </c>
      <c r="E4717">
        <v>4.6247129999999999</v>
      </c>
      <c r="F4717">
        <v>16.91</v>
      </c>
      <c r="G4717">
        <v>-80.763607053991393</v>
      </c>
      <c r="H4717">
        <v>-17.9842863444327</v>
      </c>
      <c r="I4717">
        <v>-64.019243373872897</v>
      </c>
      <c r="J4717">
        <v>-7.4545819491062</v>
      </c>
      <c r="K4717">
        <v>22.228699881870199</v>
      </c>
      <c r="L4717">
        <v>25.6591584316321</v>
      </c>
      <c r="M4717">
        <v>1.84818425240226</v>
      </c>
      <c r="N4717">
        <v>0.446702002355712</v>
      </c>
      <c r="O4717">
        <v>158.840922531046</v>
      </c>
      <c r="P4717">
        <v>12.508316699933401</v>
      </c>
      <c r="Q4717">
        <v>-0.15159589160991399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324</v>
      </c>
      <c r="E4718">
        <v>4.6218947999999997</v>
      </c>
      <c r="F4718">
        <v>5.5</v>
      </c>
      <c r="G4718">
        <v>-34.1989589086444</v>
      </c>
      <c r="H4718">
        <v>4.8551651404869398</v>
      </c>
      <c r="I4718">
        <v>-23.650767368427701</v>
      </c>
      <c r="J4718">
        <v>4.3023575945305801</v>
      </c>
      <c r="K4718">
        <v>5.4344568900344896</v>
      </c>
      <c r="L4718">
        <v>5.7072512587827102</v>
      </c>
      <c r="M4718">
        <v>59.565629630140499</v>
      </c>
      <c r="N4718">
        <v>0.89226203278845195</v>
      </c>
      <c r="O4718">
        <v>33.636363636363598</v>
      </c>
      <c r="P4718">
        <v>19.305856832971699</v>
      </c>
      <c r="Q4718">
        <v>9.2352895798728005E-2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535</v>
      </c>
      <c r="E4719">
        <v>4.5502729999999998</v>
      </c>
      <c r="F4719">
        <v>8.15</v>
      </c>
      <c r="G4719">
        <v>-7.59715997450086</v>
      </c>
      <c r="H4719">
        <v>-11.9638726149033</v>
      </c>
      <c r="I4719">
        <v>-1.40934391732686</v>
      </c>
      <c r="J4719">
        <v>-2.4866332311574801</v>
      </c>
      <c r="K4719">
        <v>7.4651402394531603</v>
      </c>
      <c r="L4719">
        <v>6.2589309913109696</v>
      </c>
      <c r="M4719">
        <v>90.447696752362404</v>
      </c>
      <c r="N4719">
        <v>1.0297619047619</v>
      </c>
      <c r="O4719">
        <v>11.656441717791401</v>
      </c>
      <c r="P4719">
        <v>79.120879120879096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67</v>
      </c>
      <c r="E4720">
        <v>4.5274602000000002</v>
      </c>
      <c r="F4720">
        <v>10.31</v>
      </c>
      <c r="G4720">
        <v>143.477498518706</v>
      </c>
      <c r="H4720">
        <v>34.528726872872198</v>
      </c>
      <c r="I4720">
        <v>153.40661968895901</v>
      </c>
      <c r="J4720">
        <v>3.4882095361381098</v>
      </c>
      <c r="K4720">
        <v>7.7010750200974396</v>
      </c>
      <c r="L4720">
        <v>5.5328171578532102</v>
      </c>
      <c r="M4720">
        <v>99.999994230688998</v>
      </c>
      <c r="N4720">
        <v>4.2240004516821097</v>
      </c>
      <c r="O4720">
        <v>0</v>
      </c>
      <c r="P4720">
        <v>197.97687861271601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21</v>
      </c>
      <c r="E4721">
        <v>4.5173800000000002</v>
      </c>
      <c r="F4721">
        <v>8.41</v>
      </c>
      <c r="G4721">
        <v>-1.1205094108937801</v>
      </c>
      <c r="H4721">
        <v>-7.6739723886505899</v>
      </c>
      <c r="I4721">
        <v>-2.5760660102212198</v>
      </c>
      <c r="J4721">
        <v>-18.037611603969001</v>
      </c>
      <c r="K4721">
        <v>8.6858228477599901</v>
      </c>
      <c r="L4721">
        <v>8.3723633261096708</v>
      </c>
      <c r="M4721">
        <v>39.169751693134401</v>
      </c>
      <c r="N4721">
        <v>2.29721423670766</v>
      </c>
      <c r="O4721">
        <v>48.632580261593297</v>
      </c>
      <c r="P4721">
        <v>37.194127243066902</v>
      </c>
      <c r="Q4721">
        <v>7.0766158738783003E-2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140</v>
      </c>
      <c r="E4722">
        <v>4.5149999999999997</v>
      </c>
      <c r="F4722">
        <v>15.35</v>
      </c>
      <c r="G4722">
        <v>101.02249622398701</v>
      </c>
      <c r="H4722">
        <v>9.2381160381209995</v>
      </c>
      <c r="I4722">
        <v>76.930142270009398</v>
      </c>
      <c r="J4722">
        <v>-2.4866332311574801</v>
      </c>
      <c r="K4722">
        <v>16.6146752943555</v>
      </c>
      <c r="L4722">
        <v>15.0737944524361</v>
      </c>
      <c r="M4722">
        <v>62.062037772150099</v>
      </c>
      <c r="N4722">
        <v>0.11190143190143099</v>
      </c>
      <c r="O4722">
        <v>120.130293159609</v>
      </c>
      <c r="P4722">
        <v>139.09657320872199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126</v>
      </c>
      <c r="E4723">
        <v>4.4995500000000002</v>
      </c>
      <c r="F4723">
        <v>8.76</v>
      </c>
      <c r="G4723">
        <v>-11.6506020034863</v>
      </c>
      <c r="H4723">
        <v>6.98478583347024</v>
      </c>
      <c r="I4723">
        <v>-25.738346887913799</v>
      </c>
      <c r="J4723">
        <v>-15.9152046597289</v>
      </c>
      <c r="K4723">
        <v>9.4991332836336895</v>
      </c>
      <c r="L4723">
        <v>9.6442028591800497</v>
      </c>
      <c r="M4723">
        <v>37.206382969067803</v>
      </c>
      <c r="N4723">
        <v>1.71133580870822</v>
      </c>
      <c r="O4723">
        <v>82.534246575342394</v>
      </c>
      <c r="P4723">
        <v>24.786324786324698</v>
      </c>
      <c r="Q4723">
        <v>1.2646236841266E-2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613</v>
      </c>
      <c r="E4724">
        <v>4.4980230600000004</v>
      </c>
      <c r="F4724">
        <v>13.8</v>
      </c>
      <c r="G4724">
        <v>-46.6300074476124</v>
      </c>
      <c r="I4724">
        <v>-5.2052282332334299</v>
      </c>
      <c r="K4724">
        <v>17.182926074637699</v>
      </c>
      <c r="L4724">
        <v>23.662368761796301</v>
      </c>
      <c r="M4724">
        <v>89.584477983611194</v>
      </c>
      <c r="N4724">
        <v>1</v>
      </c>
      <c r="O4724">
        <v>26.449275362318801</v>
      </c>
      <c r="P4724">
        <v>15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227</v>
      </c>
      <c r="E4725">
        <v>4.4953658000000001</v>
      </c>
      <c r="F4725">
        <v>12.36</v>
      </c>
      <c r="G4725">
        <v>78.247294036117495</v>
      </c>
      <c r="H4725">
        <v>5.1225644078862</v>
      </c>
      <c r="I4725">
        <v>47.103911314639603</v>
      </c>
      <c r="J4725">
        <v>14.3784461339218</v>
      </c>
      <c r="K4725">
        <v>10.6770741479205</v>
      </c>
      <c r="L4725">
        <v>10.495332524922301</v>
      </c>
      <c r="M4725">
        <v>79.057391718628395</v>
      </c>
      <c r="N4725">
        <v>1.5179165143845501</v>
      </c>
      <c r="O4725">
        <v>58.252427184466001</v>
      </c>
      <c r="P4725">
        <v>124.72727272727199</v>
      </c>
      <c r="Q4725">
        <v>8.1996160643830002E-2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535</v>
      </c>
      <c r="E4726">
        <v>4.4921249999999997</v>
      </c>
      <c r="F4726">
        <v>16.829999999999998</v>
      </c>
      <c r="G4726">
        <v>-79.786532913930401</v>
      </c>
      <c r="H4726">
        <v>37.668930322673098</v>
      </c>
      <c r="I4726">
        <v>-65.0257855804591</v>
      </c>
      <c r="J4726">
        <v>5.6391859038359602</v>
      </c>
      <c r="K4726">
        <v>12.5333471419757</v>
      </c>
      <c r="L4726">
        <v>21.211553115379701</v>
      </c>
      <c r="M4726">
        <v>100</v>
      </c>
      <c r="N4726">
        <v>1.1229849664915701</v>
      </c>
      <c r="O4726">
        <v>117.738886188084</v>
      </c>
      <c r="P4726">
        <v>442.90322580645102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E4727">
        <v>4.4855119800000001</v>
      </c>
      <c r="F4727">
        <v>5.15</v>
      </c>
      <c r="G4727">
        <v>-90.559518385738897</v>
      </c>
      <c r="H4727">
        <v>-16.583771548867102</v>
      </c>
      <c r="I4727">
        <v>-44.1559863172264</v>
      </c>
      <c r="J4727">
        <v>-2.4866332311574801</v>
      </c>
      <c r="K4727">
        <v>6.2476713562775803</v>
      </c>
      <c r="L4727">
        <v>8.8638365016715301</v>
      </c>
      <c r="M4727">
        <v>51.636179178052501</v>
      </c>
      <c r="N4727">
        <v>0.98262762895183098</v>
      </c>
      <c r="O4727">
        <v>251.65048543689301</v>
      </c>
      <c r="P4727">
        <v>0</v>
      </c>
      <c r="Q4727">
        <v>8.0774358474475005E-2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1113</v>
      </c>
      <c r="E4728">
        <v>4.4786098699999997</v>
      </c>
      <c r="F4728">
        <v>5.0599999999999996</v>
      </c>
      <c r="G4728">
        <v>10.6750381582386</v>
      </c>
      <c r="H4728">
        <v>-15.9996105566705</v>
      </c>
      <c r="I4728">
        <v>23.980978663318201</v>
      </c>
      <c r="J4728">
        <v>-3.43901418353843</v>
      </c>
      <c r="K4728">
        <v>5.49202145146816</v>
      </c>
      <c r="L4728">
        <v>5.2502636904799997</v>
      </c>
      <c r="M4728">
        <v>39.545183186712002</v>
      </c>
      <c r="N4728">
        <v>1.3758609978746801</v>
      </c>
      <c r="O4728">
        <v>48.221343873517696</v>
      </c>
      <c r="P4728">
        <v>132.110091743119</v>
      </c>
      <c r="Q4728">
        <v>-9.2900751057446995E-2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480</v>
      </c>
      <c r="E4729">
        <v>4.4355902240000002</v>
      </c>
      <c r="F4729">
        <v>1.33</v>
      </c>
      <c r="G4729">
        <v>14.2868979965136</v>
      </c>
      <c r="H4729">
        <v>-10.7716154862936</v>
      </c>
      <c r="I4729">
        <v>36.825423107762703</v>
      </c>
      <c r="J4729">
        <v>-13.445537340746499</v>
      </c>
      <c r="K4729">
        <v>1.15708833769234</v>
      </c>
      <c r="L4729">
        <v>1.01174801146296</v>
      </c>
      <c r="M4729">
        <v>27.951184884652299</v>
      </c>
      <c r="N4729">
        <v>1.50944423733397</v>
      </c>
      <c r="O4729">
        <v>11.278195488721799</v>
      </c>
      <c r="P4729">
        <v>77.3333333333333</v>
      </c>
      <c r="Q4729">
        <v>-1.0345052725040001E-3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E4730">
        <v>4.3924599999999998</v>
      </c>
      <c r="F4730">
        <v>19.07</v>
      </c>
      <c r="G4730">
        <v>-32.461268262654997</v>
      </c>
      <c r="H4730">
        <v>-1.80475388785313</v>
      </c>
      <c r="I4730">
        <v>12.478066041959</v>
      </c>
      <c r="J4730">
        <v>7.74693329450757E-2</v>
      </c>
      <c r="K4730">
        <v>19.958420679550901</v>
      </c>
      <c r="L4730">
        <v>19.1130203607451</v>
      </c>
      <c r="M4730">
        <v>59.120010499203197</v>
      </c>
      <c r="N4730">
        <v>0.67262387256983303</v>
      </c>
      <c r="O4730">
        <v>43.838489774514898</v>
      </c>
      <c r="P4730">
        <v>27.133333333333301</v>
      </c>
      <c r="Q4730">
        <v>2.182416163272E-3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855</v>
      </c>
      <c r="E4731">
        <v>4.3909440499999999</v>
      </c>
      <c r="F4731">
        <v>4.67</v>
      </c>
      <c r="G4731">
        <v>48.5406293397971</v>
      </c>
      <c r="H4731">
        <v>64.085934371256101</v>
      </c>
      <c r="I4731">
        <v>28.0357405680802</v>
      </c>
      <c r="J4731">
        <v>22.163226712820101</v>
      </c>
      <c r="K4731">
        <v>3.0922789995943298</v>
      </c>
      <c r="L4731">
        <v>3.06015497721758</v>
      </c>
      <c r="M4731">
        <v>92.206811759195105</v>
      </c>
      <c r="N4731">
        <v>4.0672071593124199</v>
      </c>
      <c r="O4731">
        <v>0</v>
      </c>
      <c r="P4731">
        <v>102.164502164502</v>
      </c>
      <c r="Q4731">
        <v>4.4787000876288001E-2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140</v>
      </c>
      <c r="E4732">
        <v>4.3691339999999999</v>
      </c>
      <c r="F4732">
        <v>0.98</v>
      </c>
      <c r="G4732">
        <v>-28.6833990331893</v>
      </c>
      <c r="H4732">
        <v>-23.307228021906202</v>
      </c>
      <c r="I4732">
        <v>-50.829655283511897</v>
      </c>
      <c r="J4732">
        <v>-6.4082018586084697</v>
      </c>
      <c r="K4732">
        <v>1.0511622636787501</v>
      </c>
      <c r="L4732">
        <v>0.99777093587266097</v>
      </c>
      <c r="M4732">
        <v>10.371494801102401</v>
      </c>
      <c r="N4732">
        <v>0.82770048726146905</v>
      </c>
      <c r="O4732">
        <v>74.489795918367307</v>
      </c>
      <c r="P4732">
        <v>34.246575342465697</v>
      </c>
      <c r="Q4732">
        <v>1.1096631672165E-2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140</v>
      </c>
      <c r="E4733">
        <v>4.3448399999999996</v>
      </c>
      <c r="F4733">
        <v>7.29</v>
      </c>
      <c r="G4733">
        <v>-25.713102003486298</v>
      </c>
      <c r="H4733">
        <v>-7.06791178258998</v>
      </c>
      <c r="I4733">
        <v>-10.952354670015</v>
      </c>
      <c r="J4733">
        <v>-2.4866332311574801</v>
      </c>
      <c r="K4733">
        <v>7.2899994265507697</v>
      </c>
      <c r="L4733">
        <v>7.2799097671950799</v>
      </c>
      <c r="M4733">
        <v>98.182515309086796</v>
      </c>
      <c r="O4733">
        <v>0</v>
      </c>
      <c r="P4733">
        <v>0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129</v>
      </c>
      <c r="E4734">
        <v>4.3249000000000004</v>
      </c>
      <c r="F4734">
        <v>9.9499999999999993</v>
      </c>
      <c r="G4734">
        <v>-7.9616227135455402</v>
      </c>
      <c r="H4734">
        <v>5.2916387792077604</v>
      </c>
      <c r="I4734">
        <v>-31.352354670015</v>
      </c>
      <c r="J4734">
        <v>-3.9644657434727599</v>
      </c>
      <c r="K4734">
        <v>9.48021348620399</v>
      </c>
      <c r="L4734">
        <v>10.7723423150483</v>
      </c>
      <c r="M4734">
        <v>54.7569951388828</v>
      </c>
      <c r="N4734">
        <v>0.240791390191641</v>
      </c>
      <c r="O4734">
        <v>100.60301507537601</v>
      </c>
      <c r="P4734">
        <v>63.114754098360599</v>
      </c>
      <c r="Q4734">
        <v>3.7904173512650997E-2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18</v>
      </c>
      <c r="E4735">
        <v>4.3170111000000002</v>
      </c>
      <c r="F4735">
        <v>12.69</v>
      </c>
      <c r="G4735">
        <v>109.722890575363</v>
      </c>
      <c r="H4735">
        <v>0.65704577258829</v>
      </c>
      <c r="I4735">
        <v>143.356262564453</v>
      </c>
      <c r="J4735">
        <v>-2.4866332311574801</v>
      </c>
      <c r="K4735">
        <v>10.868138084039501</v>
      </c>
      <c r="L4735">
        <v>7.7238519920753497</v>
      </c>
      <c r="M4735">
        <v>99.8125415666956</v>
      </c>
      <c r="N4735">
        <v>0.27873977873977801</v>
      </c>
      <c r="O4735">
        <v>0</v>
      </c>
      <c r="P4735">
        <v>179.51541850220201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E4736">
        <v>4.2944849999999999</v>
      </c>
      <c r="F4736">
        <v>0.69</v>
      </c>
      <c r="G4736">
        <v>-36.102712393096702</v>
      </c>
      <c r="H4736">
        <v>-3.8933086079867998</v>
      </c>
      <c r="I4736">
        <v>-15.119021336681699</v>
      </c>
      <c r="J4736">
        <v>0.68796994344568896</v>
      </c>
      <c r="K4736">
        <v>0.63995366183803304</v>
      </c>
      <c r="L4736">
        <v>0.68056466912515301</v>
      </c>
      <c r="M4736">
        <v>53.724122048739297</v>
      </c>
      <c r="N4736">
        <v>1.44513742743858</v>
      </c>
      <c r="O4736">
        <v>34.782608695652101</v>
      </c>
      <c r="P4736">
        <v>27.7777777777777</v>
      </c>
      <c r="Q4736">
        <v>-6.7412274654050003E-2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67</v>
      </c>
      <c r="E4737">
        <v>4.2638999999999996</v>
      </c>
      <c r="F4737">
        <v>2.4500000000000002</v>
      </c>
      <c r="G4737">
        <v>8.9022826118982401</v>
      </c>
      <c r="H4737">
        <v>4.3199328521137802E-2</v>
      </c>
      <c r="I4737">
        <v>12.7850190673587</v>
      </c>
      <c r="J4737">
        <v>-2.4866332311574801</v>
      </c>
      <c r="K4737">
        <v>1.9814471374117799</v>
      </c>
      <c r="L4737">
        <v>1.78727105754021</v>
      </c>
      <c r="M4737">
        <v>99.999535260270406</v>
      </c>
      <c r="N4737">
        <v>0.901531294015674</v>
      </c>
      <c r="O4737">
        <v>0</v>
      </c>
      <c r="P4737">
        <v>36.871508379888198</v>
      </c>
      <c r="Q4737">
        <v>-5.4909067304761999E-2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46</v>
      </c>
      <c r="E4738">
        <v>4.2306407850000003</v>
      </c>
      <c r="F4738">
        <v>11.26</v>
      </c>
      <c r="G4738">
        <v>59.484266417566197</v>
      </c>
      <c r="H4738">
        <v>-7.6551601047376296</v>
      </c>
      <c r="I4738">
        <v>-18.657272702801901</v>
      </c>
      <c r="J4738">
        <v>19.552501681303799</v>
      </c>
      <c r="K4738">
        <v>11.0053532770918</v>
      </c>
      <c r="L4738">
        <v>10.936410524026</v>
      </c>
      <c r="M4738">
        <v>65.305662639860103</v>
      </c>
      <c r="N4738">
        <v>0.69576413238689805</v>
      </c>
      <c r="O4738">
        <v>32.593250444049701</v>
      </c>
      <c r="P4738">
        <v>104.72727272727199</v>
      </c>
      <c r="Q4738">
        <v>1.2231811396329E-2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535</v>
      </c>
      <c r="E4739">
        <v>4.2100499999999998</v>
      </c>
      <c r="F4739">
        <v>20.59</v>
      </c>
      <c r="G4739">
        <v>-22.763102003486299</v>
      </c>
      <c r="H4739">
        <v>0.61288622239754698</v>
      </c>
      <c r="I4739">
        <v>-4.3236648719829196</v>
      </c>
      <c r="J4739">
        <v>-0.64701058964805103</v>
      </c>
      <c r="K4739">
        <v>21.095346530036</v>
      </c>
      <c r="L4739">
        <v>20.8238018284815</v>
      </c>
      <c r="M4739">
        <v>45.0231888680986</v>
      </c>
      <c r="N4739">
        <v>0.80706136819151597</v>
      </c>
      <c r="O4739">
        <v>35.114133074307901</v>
      </c>
      <c r="P4739">
        <v>34.136807817589499</v>
      </c>
      <c r="Q4739">
        <v>0.12297621602848099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67</v>
      </c>
      <c r="E4740">
        <v>4.2004200000000003</v>
      </c>
      <c r="F4740">
        <v>2.2000000000000002</v>
      </c>
      <c r="G4740">
        <v>47.515244453206499</v>
      </c>
      <c r="H4740">
        <v>-6.1063733210515103</v>
      </c>
      <c r="I4740">
        <v>36.698652041394297</v>
      </c>
      <c r="J4740">
        <v>12.2674651294982</v>
      </c>
      <c r="K4740">
        <v>1.95481326148443</v>
      </c>
      <c r="L4740">
        <v>1.68462499448414</v>
      </c>
      <c r="M4740">
        <v>75.724038767191701</v>
      </c>
      <c r="N4740">
        <v>2.75786157350311</v>
      </c>
      <c r="O4740">
        <v>8.6363636363636402</v>
      </c>
      <c r="P4740">
        <v>144.444444444444</v>
      </c>
      <c r="Q4740">
        <v>9.3600689278235005E-2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391</v>
      </c>
      <c r="E4741">
        <v>4.2002800000000002</v>
      </c>
      <c r="F4741">
        <v>14</v>
      </c>
      <c r="G4741">
        <v>59.717361572672502</v>
      </c>
      <c r="H4741">
        <v>-10.516187644658901</v>
      </c>
      <c r="I4741">
        <v>-57.517240166198199</v>
      </c>
      <c r="J4741">
        <v>1.6025860996975301</v>
      </c>
      <c r="K4741">
        <v>14.449838360340699</v>
      </c>
      <c r="L4741">
        <v>15.9218040739553</v>
      </c>
      <c r="M4741">
        <v>70.346982907793503</v>
      </c>
      <c r="N4741">
        <v>0.94499350316966502</v>
      </c>
      <c r="O4741">
        <v>91.428571428571402</v>
      </c>
      <c r="P4741">
        <v>85.4304635761589</v>
      </c>
      <c r="Q4741">
        <v>4.2826605710398001E-2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197</v>
      </c>
      <c r="E4742">
        <v>4.1858250000000004</v>
      </c>
      <c r="F4742">
        <v>41.99</v>
      </c>
      <c r="G4742">
        <v>86.894492933222494</v>
      </c>
      <c r="H4742">
        <v>-2.94291178258998</v>
      </c>
      <c r="I4742">
        <v>96.303321539264303</v>
      </c>
      <c r="J4742">
        <v>14.639351020811</v>
      </c>
      <c r="K4742">
        <v>35.757280848316697</v>
      </c>
      <c r="L4742">
        <v>29.889908810607999</v>
      </c>
      <c r="M4742">
        <v>82.3617767729489</v>
      </c>
      <c r="N4742">
        <v>2.7638010712802901</v>
      </c>
      <c r="O4742">
        <v>14.312931650392899</v>
      </c>
      <c r="P4742">
        <v>169.68529222864399</v>
      </c>
      <c r="Q4742">
        <v>0.11445761763826701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D4743" t="s">
        <v>119</v>
      </c>
      <c r="E4743">
        <v>4.181</v>
      </c>
      <c r="F4743">
        <v>1.18</v>
      </c>
      <c r="G4743">
        <v>25.568949278564801</v>
      </c>
      <c r="H4743">
        <v>-2.64313302152802</v>
      </c>
      <c r="I4743">
        <v>31.2163200287801</v>
      </c>
      <c r="J4743">
        <v>-2.4866332311574801</v>
      </c>
      <c r="K4743">
        <v>0.94205548196784505</v>
      </c>
      <c r="L4743">
        <v>0.78017606159363595</v>
      </c>
      <c r="M4743">
        <v>94.006941945555795</v>
      </c>
      <c r="N4743">
        <v>0.98241193842466401</v>
      </c>
      <c r="O4743">
        <v>0</v>
      </c>
      <c r="P4743">
        <v>107.017543859649</v>
      </c>
      <c r="Q4743">
        <v>0.133187843918737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613</v>
      </c>
      <c r="E4744">
        <v>4.1498989499999999</v>
      </c>
      <c r="F4744">
        <v>4.7</v>
      </c>
      <c r="G4744">
        <v>-9.6637192874369795</v>
      </c>
      <c r="H4744">
        <v>2.6939929793147801</v>
      </c>
      <c r="I4744">
        <v>-27.173388538107702</v>
      </c>
      <c r="J4744">
        <v>-13.8327870773113</v>
      </c>
      <c r="K4744">
        <v>4.5141079371399497</v>
      </c>
      <c r="L4744">
        <v>4.47749622633106</v>
      </c>
      <c r="M4744">
        <v>49.565115231914902</v>
      </c>
      <c r="N4744">
        <v>0.75102052039137202</v>
      </c>
      <c r="O4744">
        <v>27.659574468085001</v>
      </c>
      <c r="P4744">
        <v>53.594771241830003</v>
      </c>
      <c r="Q4744">
        <v>4.3513567850888002E-2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E4745">
        <v>4.1328140360000001</v>
      </c>
      <c r="F4745">
        <v>4.42</v>
      </c>
      <c r="G4745">
        <v>-72.460089955293597</v>
      </c>
      <c r="H4745">
        <v>-22.393582280674199</v>
      </c>
      <c r="I4745">
        <v>-20.005852612401799</v>
      </c>
      <c r="J4745">
        <v>-6.6081082853874298</v>
      </c>
      <c r="K4745">
        <v>5.2713365398362004</v>
      </c>
      <c r="L4745">
        <v>6.4390973910535596</v>
      </c>
      <c r="M4745">
        <v>9.6645012404999995E-5</v>
      </c>
      <c r="N4745">
        <v>0.48181818181818098</v>
      </c>
      <c r="O4745">
        <v>87.782805429864197</v>
      </c>
      <c r="P4745">
        <v>16.315789473684202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E4746">
        <v>4.1251123999999999</v>
      </c>
      <c r="F4746">
        <v>5</v>
      </c>
      <c r="G4746">
        <v>-43.745888888732203</v>
      </c>
      <c r="H4746">
        <v>-10.3060070206852</v>
      </c>
      <c r="I4746">
        <v>-17.494410744781302</v>
      </c>
      <c r="J4746">
        <v>2.2556348100796302</v>
      </c>
      <c r="K4746">
        <v>5.06926336981621</v>
      </c>
      <c r="L4746">
        <v>5.4839675990041101</v>
      </c>
      <c r="M4746">
        <v>57.174414875703803</v>
      </c>
      <c r="N4746">
        <v>1.62518897848255</v>
      </c>
      <c r="O4746">
        <v>59</v>
      </c>
      <c r="P4746">
        <v>17.647058823529399</v>
      </c>
      <c r="Q4746">
        <v>-1.3036644749292999E-2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62</v>
      </c>
      <c r="E4747">
        <v>4.109888024</v>
      </c>
      <c r="F4747">
        <v>9.26</v>
      </c>
      <c r="G4747">
        <v>28.363437098011101</v>
      </c>
      <c r="H4747">
        <v>19.955407833322202</v>
      </c>
      <c r="I4747">
        <v>28.926799408534698</v>
      </c>
      <c r="J4747">
        <v>2.5020289003617799</v>
      </c>
      <c r="K4747">
        <v>7.6874771820985099</v>
      </c>
      <c r="L4747">
        <v>6.8782516372171996</v>
      </c>
      <c r="M4747">
        <v>100</v>
      </c>
      <c r="N4747">
        <v>2.1454545454545402</v>
      </c>
      <c r="O4747">
        <v>0</v>
      </c>
      <c r="P4747">
        <v>54.076539101497502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92</v>
      </c>
      <c r="E4748">
        <v>4.0997501999999999</v>
      </c>
      <c r="F4748">
        <v>19.46</v>
      </c>
      <c r="G4748">
        <v>154.69035620976999</v>
      </c>
      <c r="H4748">
        <v>20.442404586048202</v>
      </c>
      <c r="I4748">
        <v>158.20393855266801</v>
      </c>
      <c r="J4748">
        <v>19.0074689968896</v>
      </c>
      <c r="K4748">
        <v>12.261429966418801</v>
      </c>
      <c r="L4748">
        <v>9.2069599583577109</v>
      </c>
      <c r="M4748">
        <v>98.7542999760893</v>
      </c>
      <c r="N4748">
        <v>0.61548899721693495</v>
      </c>
      <c r="O4748">
        <v>0</v>
      </c>
      <c r="P4748">
        <v>241.40350877192901</v>
      </c>
      <c r="Q4748">
        <v>0.115240416784153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1489</v>
      </c>
      <c r="E4749">
        <v>4.070506</v>
      </c>
      <c r="F4749">
        <v>8.36</v>
      </c>
      <c r="G4749">
        <v>46.303358901863298</v>
      </c>
      <c r="H4749">
        <v>1.8429793065189299</v>
      </c>
      <c r="I4749">
        <v>1.4132367278344</v>
      </c>
      <c r="J4749">
        <v>2.0264309018591402</v>
      </c>
      <c r="K4749">
        <v>7.93982908971984</v>
      </c>
      <c r="L4749">
        <v>6.7536152539025096</v>
      </c>
      <c r="M4749">
        <v>68.132131309752197</v>
      </c>
      <c r="N4749">
        <v>0.93693227709201798</v>
      </c>
      <c r="O4749">
        <v>12.559808612440101</v>
      </c>
      <c r="P4749">
        <v>116.58031088082799</v>
      </c>
      <c r="Q4749">
        <v>5.4276521735209998E-2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535</v>
      </c>
      <c r="E4750">
        <v>4.0389999999999997</v>
      </c>
      <c r="F4750">
        <v>40.29</v>
      </c>
      <c r="G4750">
        <v>8.1852030812593792</v>
      </c>
      <c r="H4750">
        <v>-7.9513473654120599</v>
      </c>
      <c r="I4750">
        <v>16.0252690299534</v>
      </c>
      <c r="J4750">
        <v>-8.5564006730179507</v>
      </c>
      <c r="K4750">
        <v>39.3598484036104</v>
      </c>
      <c r="L4750">
        <v>36.6478582612691</v>
      </c>
      <c r="M4750">
        <v>39.553379723344698</v>
      </c>
      <c r="N4750">
        <v>1.55446673431807</v>
      </c>
      <c r="O4750">
        <v>50.062050136510301</v>
      </c>
      <c r="P4750">
        <v>69.001677852348905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414</v>
      </c>
      <c r="E4751">
        <v>4.0333712999999998</v>
      </c>
      <c r="F4751">
        <v>9.31</v>
      </c>
      <c r="G4751">
        <v>8.6303323399479801</v>
      </c>
      <c r="H4751">
        <v>-7.06791178258998</v>
      </c>
      <c r="I4751">
        <v>-0.77483987711561497</v>
      </c>
      <c r="J4751">
        <v>-2.4866332311574801</v>
      </c>
      <c r="K4751">
        <v>9.2988703106201296</v>
      </c>
      <c r="L4751">
        <v>8.8068041657497993</v>
      </c>
      <c r="M4751">
        <v>99.999999983441796</v>
      </c>
      <c r="O4751">
        <v>0</v>
      </c>
      <c r="P4751">
        <v>34.343434343434303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E4752">
        <v>4.0160609999999997</v>
      </c>
      <c r="F4752">
        <v>8.26</v>
      </c>
      <c r="G4752">
        <v>-0.75092348608850301</v>
      </c>
      <c r="H4752">
        <v>4.4051760361069103</v>
      </c>
      <c r="I4752">
        <v>-24.187648787661999</v>
      </c>
      <c r="J4752">
        <v>7.5832968387725703</v>
      </c>
      <c r="K4752">
        <v>7.2177951775818201</v>
      </c>
      <c r="L4752">
        <v>7.4502600490363102</v>
      </c>
      <c r="M4752">
        <v>74.239025965153502</v>
      </c>
      <c r="N4752">
        <v>1.25070080058725</v>
      </c>
      <c r="O4752">
        <v>17.554479418886199</v>
      </c>
      <c r="P4752">
        <v>44.912280701754298</v>
      </c>
      <c r="Q4752">
        <v>1.9844607508510002E-2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62</v>
      </c>
      <c r="E4753">
        <v>4.0100463</v>
      </c>
      <c r="F4753">
        <v>11.44</v>
      </c>
      <c r="G4753">
        <v>56.743038347390801</v>
      </c>
      <c r="H4753">
        <v>-5.3135258176777</v>
      </c>
      <c r="I4753">
        <v>41.7846279735096</v>
      </c>
      <c r="J4753">
        <v>16.732277354659502</v>
      </c>
      <c r="K4753">
        <v>10.687899608186401</v>
      </c>
      <c r="L4753">
        <v>12.5750437431384</v>
      </c>
      <c r="M4753">
        <v>70.287657369344302</v>
      </c>
      <c r="N4753">
        <v>0.69882665780289099</v>
      </c>
      <c r="O4753">
        <v>10.139860139860099</v>
      </c>
      <c r="P4753">
        <v>94.889267461669505</v>
      </c>
      <c r="Q4753">
        <v>1.9224607827924001E-2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613</v>
      </c>
      <c r="E4754">
        <v>3.9637500000000001</v>
      </c>
      <c r="F4754">
        <v>4.3099999999999996</v>
      </c>
      <c r="G4754">
        <v>-22.107332772717101</v>
      </c>
      <c r="H4754">
        <v>18.765421550743302</v>
      </c>
      <c r="I4754">
        <v>11.1439626104382</v>
      </c>
      <c r="J4754">
        <v>25.119000571659399</v>
      </c>
      <c r="K4754">
        <v>3.58734891238666</v>
      </c>
      <c r="L4754">
        <v>4.3273129874472502</v>
      </c>
      <c r="M4754">
        <v>79.588071805011893</v>
      </c>
      <c r="N4754">
        <v>1.9165364241384999</v>
      </c>
      <c r="O4754">
        <v>30.858468677494201</v>
      </c>
      <c r="P4754">
        <v>59.040590405903998</v>
      </c>
      <c r="Q4754">
        <v>8.4085167096596997E-2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129</v>
      </c>
      <c r="E4755">
        <v>3.95881705799999</v>
      </c>
      <c r="F4755">
        <v>8.94</v>
      </c>
      <c r="G4755">
        <v>-30.200281490665802</v>
      </c>
      <c r="H4755">
        <v>-7.06791178258998</v>
      </c>
      <c r="I4755">
        <v>-10.952354670015</v>
      </c>
      <c r="J4755">
        <v>-2.4866332311574801</v>
      </c>
      <c r="K4755">
        <v>8.9400577873628393</v>
      </c>
      <c r="L4755">
        <v>8.9792987694953208</v>
      </c>
      <c r="M4755" s="1">
        <v>1.6367834999999998E-8</v>
      </c>
      <c r="O4755">
        <v>4.6979865771812097</v>
      </c>
      <c r="P4755">
        <v>0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129</v>
      </c>
      <c r="E4756">
        <v>3.9189286999999999</v>
      </c>
      <c r="F4756">
        <v>8.1</v>
      </c>
      <c r="G4756">
        <v>30.65755436717</v>
      </c>
      <c r="H4756">
        <v>-3.1667414314846498</v>
      </c>
      <c r="I4756">
        <v>4.5968607365470104</v>
      </c>
      <c r="J4756">
        <v>-2.6116332311574801</v>
      </c>
      <c r="K4756">
        <v>7.6603778259341597</v>
      </c>
      <c r="L4756">
        <v>7.6469823403146</v>
      </c>
      <c r="M4756">
        <v>62.025002665815997</v>
      </c>
      <c r="N4756">
        <v>1.32842152419601</v>
      </c>
      <c r="O4756">
        <v>40.493827160493801</v>
      </c>
      <c r="P4756">
        <v>65.983606557377001</v>
      </c>
      <c r="Q4756">
        <v>4.4862471540987998E-2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535</v>
      </c>
      <c r="E4757">
        <v>3.9119999999999999</v>
      </c>
      <c r="F4757">
        <v>15.08</v>
      </c>
      <c r="G4757">
        <v>14.6965814229568</v>
      </c>
      <c r="H4757">
        <v>-2.1270627916365901</v>
      </c>
      <c r="I4757">
        <v>10.4647145731411</v>
      </c>
      <c r="J4757">
        <v>-2.4866332311574801</v>
      </c>
      <c r="K4757">
        <v>10.5996753147646</v>
      </c>
      <c r="M4757">
        <v>100</v>
      </c>
      <c r="N4757">
        <v>1</v>
      </c>
      <c r="O4757">
        <v>0</v>
      </c>
      <c r="P4757">
        <v>40.409683426443202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286</v>
      </c>
      <c r="E4758">
        <v>3.901932</v>
      </c>
      <c r="F4758">
        <v>3</v>
      </c>
      <c r="K4758">
        <v>3.13914626791387</v>
      </c>
      <c r="L4758">
        <v>4.4077132628643598</v>
      </c>
      <c r="M4758">
        <v>99.841790054050605</v>
      </c>
      <c r="N4758">
        <v>1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705</v>
      </c>
      <c r="E4759">
        <v>3.8994098080000001</v>
      </c>
      <c r="F4759">
        <v>524.67999999999995</v>
      </c>
      <c r="G4759">
        <v>-1.1596368927457199</v>
      </c>
      <c r="H4759">
        <v>-0.29388941341698599</v>
      </c>
      <c r="I4759">
        <v>-4.2927352196979198</v>
      </c>
      <c r="J4759">
        <v>1.6559793420001301</v>
      </c>
      <c r="K4759">
        <v>500.11429877890299</v>
      </c>
      <c r="L4759">
        <v>479.41357841735999</v>
      </c>
      <c r="M4759">
        <v>60.046073572563003</v>
      </c>
      <c r="N4759">
        <v>1.14765380361625</v>
      </c>
      <c r="O4759">
        <v>2.1003278188610399</v>
      </c>
      <c r="P4759">
        <v>27.2877244056283</v>
      </c>
      <c r="Q4759">
        <v>2.4635765917062999E-2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535</v>
      </c>
      <c r="E4760">
        <v>3.84</v>
      </c>
      <c r="F4760">
        <v>3.91</v>
      </c>
      <c r="G4760">
        <v>56.147363112792704</v>
      </c>
      <c r="H4760">
        <v>0.19465804981224899</v>
      </c>
      <c r="I4760">
        <v>47.990734760879199</v>
      </c>
      <c r="J4760">
        <v>4.77593660124474</v>
      </c>
      <c r="K4760">
        <v>3.48909282216629</v>
      </c>
      <c r="L4760">
        <v>2.8904518276507698</v>
      </c>
      <c r="M4760">
        <v>77.654782246628699</v>
      </c>
      <c r="N4760">
        <v>0.66544508267481195</v>
      </c>
      <c r="O4760">
        <v>0</v>
      </c>
      <c r="P4760">
        <v>153.896103896103</v>
      </c>
      <c r="Q4760">
        <v>9.3478265791568996E-2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67</v>
      </c>
      <c r="E4761">
        <v>3.8190102600000002</v>
      </c>
      <c r="F4761">
        <v>8.7799999999999994</v>
      </c>
      <c r="G4761">
        <v>116.828334460601</v>
      </c>
      <c r="H4761">
        <v>13.371045693404501</v>
      </c>
      <c r="I4761">
        <v>27.097959795393699</v>
      </c>
      <c r="J4761">
        <v>-8.1794366683218396</v>
      </c>
      <c r="K4761">
        <v>8.8323066689243195</v>
      </c>
      <c r="L4761">
        <v>7.4674645333341303</v>
      </c>
      <c r="M4761">
        <v>33.354671726307501</v>
      </c>
      <c r="N4761">
        <v>0.165099887486644</v>
      </c>
      <c r="O4761">
        <v>43.280182232346199</v>
      </c>
      <c r="P4761">
        <v>174.37499999999901</v>
      </c>
      <c r="Q4761">
        <v>0.119325806169625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E4762">
        <v>3.8147731999999999</v>
      </c>
      <c r="F4762">
        <v>45.49</v>
      </c>
      <c r="G4762">
        <v>33.621398872170303</v>
      </c>
      <c r="H4762">
        <v>-2.0829129365248802</v>
      </c>
      <c r="I4762">
        <v>48.661680417704197</v>
      </c>
      <c r="J4762">
        <v>-2.4866332311574801</v>
      </c>
      <c r="K4762">
        <v>42.728928328419201</v>
      </c>
      <c r="L4762">
        <v>36.304040214782198</v>
      </c>
      <c r="M4762">
        <v>98.3180125246828</v>
      </c>
      <c r="N4762">
        <v>0</v>
      </c>
      <c r="O4762">
        <v>0</v>
      </c>
      <c r="P4762">
        <v>77.348927875243604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2911</v>
      </c>
      <c r="E4763">
        <v>3.804462</v>
      </c>
      <c r="F4763">
        <v>23.5</v>
      </c>
      <c r="G4763">
        <v>-49.906650390583103</v>
      </c>
      <c r="H4763">
        <v>-10.9533923551871</v>
      </c>
      <c r="I4763">
        <v>-22.004587826714499</v>
      </c>
      <c r="J4763">
        <v>-4.1602733985214897</v>
      </c>
      <c r="K4763">
        <v>28.401052701977498</v>
      </c>
      <c r="L4763">
        <v>26.7994581111749</v>
      </c>
      <c r="M4763">
        <v>6.24203432598497</v>
      </c>
      <c r="N4763">
        <v>2.0339343598055102</v>
      </c>
      <c r="O4763">
        <v>31.9148936170212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613</v>
      </c>
      <c r="E4764">
        <v>3.79381656499999</v>
      </c>
      <c r="F4764">
        <v>24.47</v>
      </c>
      <c r="G4764">
        <v>32.056079169950102</v>
      </c>
      <c r="H4764">
        <v>-7.06791178258998</v>
      </c>
      <c r="I4764">
        <v>-37.358369707609</v>
      </c>
      <c r="J4764">
        <v>-2.4866332311574801</v>
      </c>
      <c r="K4764">
        <v>24.813328184466201</v>
      </c>
      <c r="M4764">
        <v>3.4941471230000001E-6</v>
      </c>
      <c r="N4764">
        <v>0</v>
      </c>
      <c r="O4764">
        <v>44.748671843073097</v>
      </c>
      <c r="P4764">
        <v>57.769181173436401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445</v>
      </c>
      <c r="E4765">
        <v>3.7905000000000002</v>
      </c>
      <c r="F4765">
        <v>3.69</v>
      </c>
      <c r="G4765">
        <v>85.144040853656406</v>
      </c>
      <c r="H4765">
        <v>-17.266916757714299</v>
      </c>
      <c r="I4765">
        <v>-14.858604670015</v>
      </c>
      <c r="J4765">
        <v>-3.0375974184853098</v>
      </c>
      <c r="K4765">
        <v>3.8531147189231199</v>
      </c>
      <c r="L4765">
        <v>3.0219512646585902</v>
      </c>
      <c r="M4765">
        <v>19.356976466667899</v>
      </c>
      <c r="N4765">
        <v>4.5772727272727201</v>
      </c>
      <c r="O4765">
        <v>14.634146341463399</v>
      </c>
      <c r="P4765">
        <v>152.73972602739701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46</v>
      </c>
      <c r="E4766">
        <v>3.7551427500000001</v>
      </c>
      <c r="F4766">
        <v>2.65</v>
      </c>
      <c r="G4766">
        <v>-81.546435336819698</v>
      </c>
      <c r="I4766">
        <v>-12.804206521866901</v>
      </c>
      <c r="K4766">
        <v>4.20551033348326</v>
      </c>
      <c r="L4766">
        <v>8.3203468668060196</v>
      </c>
      <c r="M4766">
        <v>7.8432681322368997E-2</v>
      </c>
      <c r="N4766">
        <v>1</v>
      </c>
      <c r="O4766">
        <v>145.283018867924</v>
      </c>
      <c r="P4766">
        <v>3.9215686274509798</v>
      </c>
      <c r="Q4766">
        <v>-3.2202925944115002E-2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391</v>
      </c>
      <c r="E4767">
        <v>3.7164670829999999</v>
      </c>
      <c r="F4767">
        <v>26.47</v>
      </c>
      <c r="G4767">
        <v>176.455847768203</v>
      </c>
      <c r="H4767">
        <v>-2.0699942482293001</v>
      </c>
      <c r="I4767">
        <v>191.21659510167399</v>
      </c>
      <c r="J4767">
        <v>2.51128430320319</v>
      </c>
      <c r="K4767">
        <v>20.557661130334399</v>
      </c>
      <c r="M4767">
        <v>100</v>
      </c>
      <c r="O4767">
        <v>0</v>
      </c>
      <c r="P4767">
        <v>202.168949771689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745</v>
      </c>
      <c r="E4768">
        <v>3.7147710599999999</v>
      </c>
      <c r="F4768">
        <v>75.790000000000006</v>
      </c>
      <c r="G4768">
        <v>-25.713102003486298</v>
      </c>
      <c r="H4768">
        <v>-7.06791178258998</v>
      </c>
      <c r="I4768">
        <v>106.897602214147</v>
      </c>
      <c r="J4768">
        <v>-2.4866332311574801</v>
      </c>
      <c r="K4768">
        <v>71.590944897396597</v>
      </c>
      <c r="M4768">
        <v>100</v>
      </c>
      <c r="N4768">
        <v>0</v>
      </c>
      <c r="O4768">
        <v>0</v>
      </c>
    </row>
    <row r="4769" spans="1:17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613</v>
      </c>
      <c r="E4769">
        <v>3.6761634999999999</v>
      </c>
      <c r="F4769">
        <v>9.3000000000000007</v>
      </c>
      <c r="G4769">
        <v>17.5842785820298</v>
      </c>
      <c r="H4769">
        <v>-4.21416624156738</v>
      </c>
      <c r="I4769">
        <v>-20.043263760924098</v>
      </c>
      <c r="J4769">
        <v>0.36711230986510601</v>
      </c>
      <c r="K4769">
        <v>9.0412135479029594</v>
      </c>
      <c r="L4769">
        <v>9.4879819174596793</v>
      </c>
      <c r="M4769">
        <v>42.297618389472099</v>
      </c>
      <c r="N4769">
        <v>0.57268168629654603</v>
      </c>
      <c r="O4769">
        <v>71.505376344086002</v>
      </c>
      <c r="P4769">
        <v>75.471698113207495</v>
      </c>
      <c r="Q4769">
        <v>7.8047175298890006E-2</v>
      </c>
    </row>
    <row r="4770" spans="1:17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E4770">
        <v>3.6493128000000001</v>
      </c>
      <c r="F4770">
        <v>4.1900000000000004</v>
      </c>
      <c r="G4770">
        <v>-32.1718993308805</v>
      </c>
      <c r="H4770">
        <v>-11.299537617779199</v>
      </c>
      <c r="I4770">
        <v>-8.0039517216120792</v>
      </c>
      <c r="J4770">
        <v>-3.4082922173325998</v>
      </c>
      <c r="K4770">
        <v>4.1137462628459502</v>
      </c>
      <c r="L4770">
        <v>5.33313628938419</v>
      </c>
      <c r="M4770">
        <v>95.294034423046995</v>
      </c>
      <c r="N4770">
        <v>1.4745935998364099</v>
      </c>
      <c r="O4770">
        <v>22.195704057279201</v>
      </c>
      <c r="P4770">
        <v>64.960629921259795</v>
      </c>
      <c r="Q4770">
        <v>-9.6853935826499999E-3</v>
      </c>
    </row>
    <row r="4771" spans="1:17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613</v>
      </c>
      <c r="E4771">
        <v>3.645845</v>
      </c>
      <c r="F4771">
        <v>60</v>
      </c>
      <c r="G4771">
        <v>62.256822808543603</v>
      </c>
      <c r="H4771">
        <v>-7.06791178258998</v>
      </c>
      <c r="I4771">
        <v>10.0885975188088</v>
      </c>
      <c r="J4771">
        <v>-2.4866332311574801</v>
      </c>
      <c r="K4771">
        <v>49.029369171895702</v>
      </c>
      <c r="L4771">
        <v>40.047517752593599</v>
      </c>
      <c r="M4771">
        <v>3.9431963475954199</v>
      </c>
      <c r="N4771">
        <v>0.61610268378063004</v>
      </c>
      <c r="O4771">
        <v>0</v>
      </c>
      <c r="P4771">
        <v>121.40221402214</v>
      </c>
      <c r="Q4771">
        <v>0.11127065789804701</v>
      </c>
    </row>
    <row r="4772" spans="1:17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1489</v>
      </c>
      <c r="E4772">
        <v>3.6425595000000301</v>
      </c>
      <c r="F4772">
        <v>38.99</v>
      </c>
      <c r="G4772">
        <v>46.885392905765499</v>
      </c>
      <c r="H4772">
        <v>-16.154606265668299</v>
      </c>
      <c r="I4772">
        <v>-2.2845731761465902</v>
      </c>
      <c r="J4772">
        <v>-7.6148383593626203</v>
      </c>
      <c r="K4772">
        <v>41.5755982723282</v>
      </c>
      <c r="L4772">
        <v>37.799150931131699</v>
      </c>
      <c r="M4772">
        <v>52.471646248896</v>
      </c>
      <c r="N4772">
        <v>0.44334175806988102</v>
      </c>
      <c r="O4772">
        <v>61.528597076173298</v>
      </c>
      <c r="P4772">
        <v>82.196261682243005</v>
      </c>
      <c r="Q4772">
        <v>6.3054224138243006E-2</v>
      </c>
    </row>
    <row r="4773" spans="1:17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129</v>
      </c>
      <c r="E4773">
        <v>3.6414531999999999</v>
      </c>
      <c r="F4773">
        <v>6.37</v>
      </c>
      <c r="G4773">
        <v>-72.580054793185894</v>
      </c>
      <c r="H4773">
        <v>-28.349963064641202</v>
      </c>
      <c r="I4773">
        <v>-38.5659910336514</v>
      </c>
      <c r="J4773">
        <v>-2.6492348571737598</v>
      </c>
      <c r="K4773">
        <v>7.2305738818157002</v>
      </c>
      <c r="L4773">
        <v>8.29463343257828</v>
      </c>
      <c r="M4773">
        <v>36.058651436538</v>
      </c>
      <c r="N4773">
        <v>2.1228432513772599</v>
      </c>
      <c r="O4773">
        <v>96.232339089481897</v>
      </c>
      <c r="P4773">
        <v>8.7030716723549304</v>
      </c>
      <c r="Q4773">
        <v>0.12485697709956201</v>
      </c>
    </row>
    <row r="4774" spans="1:17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E4774">
        <v>3.6324800000000002</v>
      </c>
      <c r="F4774">
        <v>146</v>
      </c>
      <c r="G4774">
        <v>-25.265905581057702</v>
      </c>
      <c r="H4774">
        <v>-7.06791178258998</v>
      </c>
      <c r="I4774">
        <v>-10.952354670015</v>
      </c>
      <c r="J4774">
        <v>-2.4866332311574801</v>
      </c>
      <c r="K4774">
        <v>146.04165917479901</v>
      </c>
      <c r="L4774">
        <v>146.240948024234</v>
      </c>
      <c r="M4774">
        <v>2.0094425707E-5</v>
      </c>
      <c r="O4774">
        <v>4.5205479452054602</v>
      </c>
      <c r="P4774">
        <v>7.4319352465047803</v>
      </c>
    </row>
    <row r="4775" spans="1:17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49</v>
      </c>
      <c r="E4775">
        <v>3.6217199999999998</v>
      </c>
      <c r="F4775">
        <v>12</v>
      </c>
      <c r="G4775">
        <v>62.669943522416297</v>
      </c>
      <c r="H4775">
        <v>-11.905342393216401</v>
      </c>
      <c r="I4775">
        <v>11.2472379980093</v>
      </c>
      <c r="J4775">
        <v>-2.4866332311574801</v>
      </c>
      <c r="K4775">
        <v>12.2670700357792</v>
      </c>
      <c r="L4775">
        <v>10.2497300343964</v>
      </c>
      <c r="M4775">
        <v>0.208805843141221</v>
      </c>
      <c r="N4775">
        <v>1.7878787878787801</v>
      </c>
      <c r="O4775">
        <v>22.499999999999901</v>
      </c>
      <c r="P4775">
        <v>88.383045525902602</v>
      </c>
    </row>
    <row r="4776" spans="1:17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480</v>
      </c>
      <c r="E4776">
        <v>3.5855999999999999</v>
      </c>
      <c r="F4776">
        <v>2.4</v>
      </c>
      <c r="G4776">
        <v>-4.5009807913651603</v>
      </c>
      <c r="H4776">
        <v>10.3849184060892</v>
      </c>
      <c r="I4776">
        <v>-14.952354670015</v>
      </c>
      <c r="J4776">
        <v>3.4708135773531499</v>
      </c>
      <c r="K4776">
        <v>2.1751434031361199</v>
      </c>
      <c r="L4776">
        <v>2.1203530953337602</v>
      </c>
      <c r="M4776">
        <v>75.979233238805804</v>
      </c>
      <c r="N4776">
        <v>1.2957447509206901</v>
      </c>
      <c r="O4776">
        <v>10</v>
      </c>
      <c r="P4776">
        <v>71.428571428571402</v>
      </c>
      <c r="Q4776">
        <v>7.7747438139703001E-2</v>
      </c>
    </row>
    <row r="4777" spans="1:17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391</v>
      </c>
      <c r="E4777">
        <v>3.5759903999999998</v>
      </c>
      <c r="F4777">
        <v>7.15</v>
      </c>
      <c r="G4777">
        <v>-14.688257282989399</v>
      </c>
      <c r="H4777">
        <v>3.0859343712561702</v>
      </c>
      <c r="I4777">
        <v>15.1499380989444</v>
      </c>
      <c r="J4777">
        <v>10.0919831210437</v>
      </c>
      <c r="K4777">
        <v>6.7783536395729902</v>
      </c>
      <c r="L4777">
        <v>6.3513033192470001</v>
      </c>
      <c r="M4777">
        <v>56.7136932384036</v>
      </c>
      <c r="N4777">
        <v>1.89288051567468</v>
      </c>
      <c r="O4777">
        <v>7.1328671328671298</v>
      </c>
      <c r="P4777">
        <v>55.7734204793028</v>
      </c>
      <c r="Q4777">
        <v>4.3229258817195998E-2</v>
      </c>
    </row>
    <row r="4778" spans="1:17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46</v>
      </c>
      <c r="E4778">
        <v>3.5544959999999999</v>
      </c>
      <c r="F4778">
        <v>7.14</v>
      </c>
      <c r="G4778">
        <v>38.803027028771602</v>
      </c>
      <c r="H4778">
        <v>-7.9129822051251804</v>
      </c>
      <c r="I4778">
        <v>3.47072225306187</v>
      </c>
      <c r="J4778">
        <v>0.43734337702964798</v>
      </c>
      <c r="K4778">
        <v>6.8356793161613796</v>
      </c>
      <c r="L4778">
        <v>6.3256829180073098</v>
      </c>
      <c r="M4778">
        <v>58.829875436075497</v>
      </c>
      <c r="N4778">
        <v>0.68319911021400104</v>
      </c>
      <c r="O4778">
        <v>39.775910364145602</v>
      </c>
      <c r="P4778">
        <v>70</v>
      </c>
      <c r="Q4778">
        <v>7.4706861614150993E-2</v>
      </c>
    </row>
    <row r="4779" spans="1:17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391</v>
      </c>
      <c r="E4779">
        <v>3.55</v>
      </c>
      <c r="F4779">
        <v>6.95</v>
      </c>
      <c r="G4779">
        <v>-26.427387717772</v>
      </c>
      <c r="H4779">
        <v>7.4482172496680699</v>
      </c>
      <c r="I4779">
        <v>-28.703833959955801</v>
      </c>
      <c r="J4779">
        <v>-6.41085515267305</v>
      </c>
      <c r="K4779">
        <v>6.8826878361610904</v>
      </c>
      <c r="L4779">
        <v>7.1305719948422901</v>
      </c>
      <c r="M4779">
        <v>57.679405637212597</v>
      </c>
      <c r="N4779">
        <v>0.86312157288429103</v>
      </c>
      <c r="O4779">
        <v>84.460431654676199</v>
      </c>
      <c r="P4779">
        <v>44.490644490644499</v>
      </c>
      <c r="Q4779">
        <v>6.5238497269783993E-2</v>
      </c>
    </row>
    <row r="4780" spans="1:17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E4780">
        <v>3.5376479999999999</v>
      </c>
      <c r="F4780">
        <v>12.73</v>
      </c>
      <c r="G4780">
        <v>51.092453552069102</v>
      </c>
      <c r="H4780">
        <v>3.2048154901373</v>
      </c>
      <c r="I4780">
        <v>65.853200885540502</v>
      </c>
      <c r="J4780">
        <v>7.8864331928643496</v>
      </c>
      <c r="M4780">
        <v>100</v>
      </c>
      <c r="N4780">
        <v>6.1610216128139701</v>
      </c>
      <c r="O4780">
        <v>0</v>
      </c>
      <c r="P4780">
        <v>76.8055555555555</v>
      </c>
    </row>
    <row r="4781" spans="1:17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705</v>
      </c>
      <c r="E4781">
        <v>3.52154549999999</v>
      </c>
      <c r="F4781">
        <v>20100</v>
      </c>
      <c r="G4781">
        <v>-5.5931859894901201</v>
      </c>
      <c r="H4781">
        <v>-1.87035303188851</v>
      </c>
      <c r="I4781">
        <v>-12.2495918825592</v>
      </c>
      <c r="J4781">
        <v>1.0670674632677399</v>
      </c>
      <c r="K4781">
        <v>19208.7545485521</v>
      </c>
      <c r="L4781">
        <v>17019.334615027899</v>
      </c>
      <c r="M4781">
        <v>52.023657374319697</v>
      </c>
      <c r="N4781">
        <v>1</v>
      </c>
      <c r="Q4781">
        <v>0.111248485696195</v>
      </c>
    </row>
    <row r="4782" spans="1:17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535</v>
      </c>
      <c r="E4782">
        <v>3.4913688</v>
      </c>
      <c r="F4782">
        <v>5.62</v>
      </c>
      <c r="G4782">
        <v>-25.713102003486298</v>
      </c>
      <c r="H4782">
        <v>-7.06791178258998</v>
      </c>
      <c r="I4782">
        <v>-10.952354670015</v>
      </c>
      <c r="J4782">
        <v>-2.4866332311574801</v>
      </c>
      <c r="K4782">
        <v>5.6199992438270199</v>
      </c>
      <c r="L4782">
        <v>5.6049979079102101</v>
      </c>
      <c r="M4782">
        <v>100</v>
      </c>
      <c r="O4782">
        <v>0</v>
      </c>
      <c r="P4782">
        <v>0</v>
      </c>
    </row>
    <row r="4783" spans="1:17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535</v>
      </c>
      <c r="E4783">
        <v>3.42</v>
      </c>
      <c r="F4783">
        <v>5.56</v>
      </c>
      <c r="G4783">
        <v>1.5180192779781401</v>
      </c>
      <c r="H4783">
        <v>-4.91737414818137</v>
      </c>
      <c r="I4783">
        <v>-21.992354670015001</v>
      </c>
      <c r="J4783">
        <v>2.2927785335483799</v>
      </c>
      <c r="K4783">
        <v>5.54452244146428</v>
      </c>
      <c r="L4783">
        <v>5.6778045700493198</v>
      </c>
      <c r="M4783">
        <v>62.823409675170801</v>
      </c>
      <c r="N4783">
        <v>1.8063754781745001</v>
      </c>
      <c r="O4783">
        <v>30.755395683453202</v>
      </c>
      <c r="P4783">
        <v>40.759493670886002</v>
      </c>
      <c r="Q4783">
        <v>3.7059875515084002E-2</v>
      </c>
    </row>
    <row r="4784" spans="1:17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67</v>
      </c>
      <c r="E4784">
        <v>3.4157122497302499</v>
      </c>
      <c r="F4784">
        <v>9.2899999999999991</v>
      </c>
      <c r="G4784">
        <v>28.8626051512557</v>
      </c>
      <c r="H4784">
        <v>-7.06791178258998</v>
      </c>
      <c r="I4784">
        <v>43.623352484727</v>
      </c>
      <c r="J4784">
        <v>-2.4866332311574801</v>
      </c>
      <c r="K4784">
        <v>8.9323470671262903</v>
      </c>
      <c r="L4784">
        <v>7.4202139243127201</v>
      </c>
      <c r="M4784">
        <v>100</v>
      </c>
      <c r="N4784">
        <v>0</v>
      </c>
      <c r="O4784">
        <v>0</v>
      </c>
      <c r="P4784">
        <v>54.575707154741998</v>
      </c>
    </row>
    <row r="4785" spans="1:17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E4785">
        <v>3.3812899999999999</v>
      </c>
      <c r="F4785">
        <v>4.95</v>
      </c>
      <c r="G4785">
        <v>39.286897996513602</v>
      </c>
      <c r="H4785">
        <v>12.154056180796699</v>
      </c>
      <c r="I4785">
        <v>-20.788420243785499</v>
      </c>
      <c r="J4785">
        <v>-0.32977048605944198</v>
      </c>
      <c r="K4785">
        <v>4.4071574377119296</v>
      </c>
      <c r="L4785">
        <v>4.0911983653919597</v>
      </c>
      <c r="M4785">
        <v>66.740081822125504</v>
      </c>
      <c r="N4785">
        <v>1.3828125</v>
      </c>
      <c r="O4785">
        <v>21.818181818181799</v>
      </c>
      <c r="P4785">
        <v>128.11059907834101</v>
      </c>
    </row>
    <row r="4786" spans="1:17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705</v>
      </c>
      <c r="E4786">
        <v>3.3721852499999998</v>
      </c>
      <c r="F4786">
        <v>2691.7</v>
      </c>
      <c r="G4786">
        <v>-0.16387954390263099</v>
      </c>
      <c r="H4786">
        <v>-6.2672586773441799</v>
      </c>
      <c r="I4786">
        <v>0.69243265448360303</v>
      </c>
      <c r="J4786">
        <v>7.5417628828938502E-2</v>
      </c>
      <c r="K4786">
        <v>2564.4269253602902</v>
      </c>
      <c r="L4786">
        <v>2377.3709560575599</v>
      </c>
      <c r="M4786">
        <v>62.239883768519803</v>
      </c>
      <c r="N4786">
        <v>0.98497191878047197</v>
      </c>
      <c r="O4786">
        <v>5.8067392354274201</v>
      </c>
      <c r="P4786">
        <v>29.808063271604901</v>
      </c>
      <c r="Q4786">
        <v>1.8760771011537999E-2</v>
      </c>
    </row>
    <row r="4787" spans="1:17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49</v>
      </c>
      <c r="E4787">
        <v>3.3488927999999998</v>
      </c>
      <c r="F4787">
        <v>2.7</v>
      </c>
      <c r="G4787">
        <v>-9.3337916586587699</v>
      </c>
      <c r="H4787">
        <v>-11.5506704032796</v>
      </c>
      <c r="I4787">
        <v>34.993591275930903</v>
      </c>
      <c r="J4787">
        <v>-5.2936507750171398</v>
      </c>
      <c r="K4787">
        <v>2.22933698058262</v>
      </c>
      <c r="M4787">
        <v>99.927712030334007</v>
      </c>
      <c r="N4787">
        <v>1.96158120009877</v>
      </c>
      <c r="O4787">
        <v>16.6666666666666</v>
      </c>
      <c r="P4787">
        <v>53.409090909090899</v>
      </c>
      <c r="Q4787">
        <v>8.1734233842700996E-2</v>
      </c>
    </row>
    <row r="4788" spans="1:17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197</v>
      </c>
      <c r="E4788">
        <v>3.3410519999999999</v>
      </c>
      <c r="F4788">
        <v>4.95</v>
      </c>
      <c r="G4788">
        <v>-10.0588963960097</v>
      </c>
      <c r="H4788">
        <v>-3.8433324540102697E-2</v>
      </c>
      <c r="I4788">
        <v>-16.1247684631184</v>
      </c>
      <c r="J4788">
        <v>-2.9085741594275398</v>
      </c>
      <c r="K4788">
        <v>4.7545818318010697</v>
      </c>
      <c r="L4788">
        <v>4.9465774507842202</v>
      </c>
      <c r="M4788">
        <v>45.319195171399201</v>
      </c>
      <c r="N4788">
        <v>1.5504048109920101</v>
      </c>
      <c r="O4788">
        <v>32.323232323232297</v>
      </c>
      <c r="P4788">
        <v>29.921259842519699</v>
      </c>
      <c r="Q4788">
        <v>2.6677087244592002E-2</v>
      </c>
    </row>
    <row r="4789" spans="1:17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46</v>
      </c>
      <c r="E4789">
        <v>3.3091759999999999</v>
      </c>
      <c r="F4789">
        <v>1.1100000000000001</v>
      </c>
      <c r="G4789">
        <v>50.477374186989799</v>
      </c>
      <c r="H4789">
        <v>8.2382106663896</v>
      </c>
      <c r="I4789">
        <v>-7.2140369130056898</v>
      </c>
      <c r="J4789">
        <v>-2.4866332311574801</v>
      </c>
      <c r="K4789">
        <v>0.91067092412071404</v>
      </c>
      <c r="L4789">
        <v>0.67339462816659701</v>
      </c>
      <c r="M4789">
        <v>21.2329578584134</v>
      </c>
      <c r="N4789">
        <v>1.05824571853061</v>
      </c>
      <c r="O4789">
        <v>9.9099099099098904</v>
      </c>
      <c r="P4789">
        <v>91.379310344827601</v>
      </c>
      <c r="Q4789">
        <v>0.139614330823118</v>
      </c>
    </row>
    <row r="4790" spans="1:17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27</v>
      </c>
      <c r="E4790">
        <v>3.285952</v>
      </c>
      <c r="F4790">
        <v>0.64</v>
      </c>
      <c r="G4790">
        <v>-20.7950692166011</v>
      </c>
      <c r="H4790">
        <v>-7.06791178258998</v>
      </c>
      <c r="I4790">
        <v>-13.982657700318001</v>
      </c>
      <c r="J4790">
        <v>-2.4866332311574801</v>
      </c>
      <c r="K4790">
        <v>0.59544365659399001</v>
      </c>
      <c r="L4790">
        <v>0.45560379597475298</v>
      </c>
      <c r="M4790">
        <v>98.964206315121999</v>
      </c>
      <c r="N4790">
        <v>1.1563968138227601</v>
      </c>
      <c r="O4790">
        <v>3.125</v>
      </c>
      <c r="P4790">
        <v>14.285714285714199</v>
      </c>
    </row>
    <row r="4791" spans="1:17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46</v>
      </c>
      <c r="E4791">
        <v>3.2801999999999998</v>
      </c>
      <c r="F4791">
        <v>1.44</v>
      </c>
      <c r="G4791">
        <v>-30.976259898223201</v>
      </c>
      <c r="H4791">
        <v>0.62439590971770098</v>
      </c>
      <c r="I4791">
        <v>-18.644662362322698</v>
      </c>
      <c r="J4791">
        <v>0.45454323943073199</v>
      </c>
      <c r="K4791">
        <v>1.42617371479333</v>
      </c>
      <c r="L4791">
        <v>1.5678635938341801</v>
      </c>
      <c r="M4791">
        <v>57.3894865513277</v>
      </c>
      <c r="N4791">
        <v>1.0030957171769099</v>
      </c>
      <c r="O4791">
        <v>57.6388888888889</v>
      </c>
      <c r="P4791">
        <v>26.315789473684202</v>
      </c>
      <c r="Q4791">
        <v>2.2616919647717001E-2</v>
      </c>
    </row>
    <row r="4792" spans="1:17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535</v>
      </c>
      <c r="E4792">
        <v>3.2688820679999999</v>
      </c>
      <c r="F4792">
        <v>1.06</v>
      </c>
      <c r="G4792">
        <v>95.120231329846902</v>
      </c>
      <c r="H4792">
        <v>-2.3509306505145</v>
      </c>
      <c r="I4792">
        <v>89.047645329984903</v>
      </c>
      <c r="J4792">
        <v>3.2276524831282298</v>
      </c>
      <c r="K4792">
        <v>0.65690468319428696</v>
      </c>
      <c r="L4792">
        <v>0.501954950076137</v>
      </c>
      <c r="M4792">
        <v>99.226406951822696</v>
      </c>
      <c r="N4792">
        <v>0.57787374621875498</v>
      </c>
      <c r="O4792">
        <v>4.71698113207548</v>
      </c>
      <c r="P4792">
        <v>135.555555555555</v>
      </c>
      <c r="Q4792">
        <v>0.13543315914769599</v>
      </c>
    </row>
    <row r="4793" spans="1:17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129</v>
      </c>
      <c r="E4793">
        <v>3.2635590399999899</v>
      </c>
      <c r="F4793">
        <v>7.33</v>
      </c>
      <c r="G4793">
        <v>-15.487538093711899</v>
      </c>
      <c r="H4793">
        <v>-25.394182969030599</v>
      </c>
      <c r="I4793">
        <v>-31.278441626536701</v>
      </c>
      <c r="J4793">
        <v>-2.4866332311574801</v>
      </c>
      <c r="K4793">
        <v>9.0130967642686297</v>
      </c>
      <c r="L4793">
        <v>7.9238999857126604</v>
      </c>
      <c r="M4793">
        <v>21.245465807612</v>
      </c>
      <c r="N4793">
        <v>1.0818700897265201</v>
      </c>
      <c r="O4793">
        <v>57.571623465211403</v>
      </c>
      <c r="P4793">
        <v>80.987654320987602</v>
      </c>
      <c r="Q4793">
        <v>9.3177051644308007E-2</v>
      </c>
    </row>
    <row r="4794" spans="1:17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391</v>
      </c>
      <c r="E4794">
        <v>3.2472335999999999</v>
      </c>
      <c r="F4794">
        <v>13.38</v>
      </c>
      <c r="G4794">
        <v>73.988390533827001</v>
      </c>
      <c r="H4794">
        <v>7.0959107430072796</v>
      </c>
      <c r="I4794">
        <v>98.437316691487297</v>
      </c>
      <c r="J4794">
        <v>-2.4866332311574801</v>
      </c>
      <c r="K4794">
        <v>9.6664969777852594</v>
      </c>
      <c r="L4794">
        <v>9.9648838666206903</v>
      </c>
      <c r="M4794">
        <v>74.284539315904198</v>
      </c>
      <c r="N4794">
        <v>1.17682666286853</v>
      </c>
      <c r="O4794">
        <v>4.9327354260089598</v>
      </c>
      <c r="P4794">
        <v>139.35599284436401</v>
      </c>
      <c r="Q4794">
        <v>-1.118864474648E-3</v>
      </c>
    </row>
    <row r="4795" spans="1:17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535</v>
      </c>
      <c r="E4795">
        <v>3.2403602</v>
      </c>
      <c r="F4795">
        <v>5.51</v>
      </c>
      <c r="G4795">
        <v>-38.529557699688901</v>
      </c>
      <c r="H4795">
        <v>8.44571505179157</v>
      </c>
      <c r="I4795">
        <v>6.0327833342312402</v>
      </c>
      <c r="J4795">
        <v>-2.4866332311574801</v>
      </c>
      <c r="K4795">
        <v>6.01510650985447</v>
      </c>
      <c r="L4795">
        <v>6.5026431495184802</v>
      </c>
      <c r="M4795">
        <v>90.174330289320594</v>
      </c>
      <c r="N4795">
        <v>0.60746357472590795</v>
      </c>
      <c r="O4795">
        <v>14.700544464609701</v>
      </c>
      <c r="P4795">
        <v>22.991071428571399</v>
      </c>
      <c r="Q4795">
        <v>6.1866539970728003E-2</v>
      </c>
    </row>
    <row r="4796" spans="1:17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613</v>
      </c>
      <c r="E4796">
        <v>3.2286930850000002</v>
      </c>
      <c r="F4796">
        <v>1.02</v>
      </c>
      <c r="G4796">
        <v>15.953564663180201</v>
      </c>
      <c r="H4796">
        <v>1.4427265152823601</v>
      </c>
      <c r="I4796">
        <v>1.13555741789704</v>
      </c>
      <c r="J4796">
        <v>-2.4866332311574801</v>
      </c>
      <c r="K4796">
        <v>0.91932828116744203</v>
      </c>
      <c r="L4796">
        <v>0.72209789701898197</v>
      </c>
      <c r="M4796">
        <v>99.150344906876001</v>
      </c>
      <c r="N4796">
        <v>1.3300180056589199</v>
      </c>
      <c r="O4796">
        <v>0</v>
      </c>
      <c r="P4796">
        <v>43.661971830985898</v>
      </c>
    </row>
    <row r="4797" spans="1:17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E4797">
        <v>3.2230000799999998</v>
      </c>
      <c r="F4797">
        <v>15.3</v>
      </c>
      <c r="G4797">
        <v>-52.682075750503003</v>
      </c>
      <c r="H4797">
        <v>-4.0376087522869399</v>
      </c>
      <c r="I4797">
        <v>-17.9432361289815</v>
      </c>
      <c r="J4797">
        <v>-2.4866332311574801</v>
      </c>
      <c r="K4797">
        <v>14.565241760879401</v>
      </c>
      <c r="L4797">
        <v>15.334295535732799</v>
      </c>
      <c r="M4797">
        <v>47.338399436983899</v>
      </c>
      <c r="N4797">
        <v>0.243801652892562</v>
      </c>
      <c r="O4797">
        <v>86.274509803921504</v>
      </c>
      <c r="P4797">
        <v>42.5908667287977</v>
      </c>
    </row>
    <row r="4798" spans="1:17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391</v>
      </c>
      <c r="E4798">
        <v>3.2032943999999999</v>
      </c>
      <c r="F4798">
        <v>8.4600000000000009</v>
      </c>
      <c r="G4798">
        <v>-3.1044063513124498</v>
      </c>
      <c r="H4798">
        <v>-8.1205433615373401</v>
      </c>
      <c r="I4798">
        <v>11.656340982158801</v>
      </c>
      <c r="J4798">
        <v>-7.43045345587658</v>
      </c>
      <c r="K4798">
        <v>8.5610286248157408</v>
      </c>
      <c r="L4798">
        <v>7.8533128607763398</v>
      </c>
      <c r="M4798">
        <v>20.171589802924402</v>
      </c>
      <c r="N4798">
        <v>4.6081946222791199</v>
      </c>
      <c r="O4798">
        <v>7.56501182033095</v>
      </c>
      <c r="P4798">
        <v>96.287703016241295</v>
      </c>
    </row>
    <row r="4799" spans="1:17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378</v>
      </c>
      <c r="E4799">
        <v>3.187484784</v>
      </c>
      <c r="F4799">
        <v>3.11</v>
      </c>
      <c r="G4799">
        <v>-6.0977173881017697</v>
      </c>
      <c r="H4799">
        <v>-28.967647930347201</v>
      </c>
      <c r="I4799">
        <v>-7.9722222196839096</v>
      </c>
      <c r="J4799">
        <v>-18.156148900673099</v>
      </c>
      <c r="K4799">
        <v>3.3975039256872699</v>
      </c>
      <c r="L4799">
        <v>3.2679554733454999</v>
      </c>
      <c r="M4799">
        <v>27.9394000907911</v>
      </c>
      <c r="N4799">
        <v>3.1409744280421501</v>
      </c>
      <c r="O4799">
        <v>72.668810289389</v>
      </c>
      <c r="P4799">
        <v>99.358974358974294</v>
      </c>
    </row>
    <row r="4800" spans="1:17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613</v>
      </c>
      <c r="E4800">
        <v>3.1869450000000001</v>
      </c>
      <c r="F4800">
        <v>3.87</v>
      </c>
      <c r="G4800">
        <v>-0.47038355688442401</v>
      </c>
      <c r="H4800">
        <v>-43.2065256439761</v>
      </c>
      <c r="I4800">
        <v>-33.241511296520997</v>
      </c>
      <c r="J4800">
        <v>-12.4866332311574</v>
      </c>
      <c r="K4800">
        <v>4.9704682748350697</v>
      </c>
      <c r="L4800">
        <v>4.7444016729861502</v>
      </c>
      <c r="M4800">
        <v>3.4778051681197399</v>
      </c>
      <c r="N4800">
        <v>0.15025523854823999</v>
      </c>
      <c r="O4800">
        <v>69.250645994831999</v>
      </c>
      <c r="P4800">
        <v>63.983050847457598</v>
      </c>
      <c r="Q4800">
        <v>5.1793327741311998E-2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275</v>
      </c>
      <c r="E4801">
        <v>3.1558899679999999</v>
      </c>
      <c r="F4801">
        <v>1.92</v>
      </c>
      <c r="G4801">
        <v>9.4981656021474308</v>
      </c>
      <c r="H4801">
        <v>-0.40124511592331902</v>
      </c>
      <c r="I4801">
        <v>-21.650029088619601</v>
      </c>
      <c r="J4801">
        <v>2.4313995557277401</v>
      </c>
      <c r="K4801">
        <v>1.9636032317913601</v>
      </c>
      <c r="L4801">
        <v>2.2753157817212601</v>
      </c>
      <c r="M4801">
        <v>0.67083627704448601</v>
      </c>
      <c r="N4801">
        <v>1.58054674405396</v>
      </c>
      <c r="O4801">
        <v>69.2708333333333</v>
      </c>
      <c r="P4801">
        <v>36.170212765957402</v>
      </c>
      <c r="Q4801">
        <v>-6.7486526790118004E-2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62</v>
      </c>
      <c r="E4802">
        <v>3.1554034</v>
      </c>
      <c r="F4802">
        <v>7.91</v>
      </c>
      <c r="G4802">
        <v>20.768379477995001</v>
      </c>
      <c r="H4802">
        <v>-2.1607499788764502</v>
      </c>
      <c r="I4802">
        <v>22.437190018011901</v>
      </c>
      <c r="J4802">
        <v>-2.4866332311574801</v>
      </c>
      <c r="K4802">
        <v>5.8893754677191001</v>
      </c>
      <c r="L4802">
        <v>4.9238202421992998</v>
      </c>
      <c r="M4802">
        <v>99.99751962901</v>
      </c>
      <c r="N4802">
        <v>1.8917979380624099</v>
      </c>
      <c r="O4802">
        <v>0</v>
      </c>
      <c r="P4802">
        <v>148.74213836477901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705</v>
      </c>
      <c r="E4803">
        <v>3.13730683</v>
      </c>
      <c r="F4803">
        <v>80.31</v>
      </c>
      <c r="G4803">
        <v>22.9180485699505</v>
      </c>
      <c r="H4803">
        <v>-2.9392944192459298</v>
      </c>
      <c r="I4803">
        <v>6.1517573159867096</v>
      </c>
      <c r="J4803">
        <v>0.647124730625943</v>
      </c>
      <c r="K4803">
        <v>77.048157836034804</v>
      </c>
      <c r="L4803">
        <v>69.7045726023768</v>
      </c>
      <c r="M4803">
        <v>50.818864179380903</v>
      </c>
      <c r="N4803">
        <v>1.1430437301960501</v>
      </c>
      <c r="O4803">
        <v>2.4156393973353101</v>
      </c>
      <c r="P4803">
        <v>51.385485391140399</v>
      </c>
      <c r="Q4803">
        <v>1.4865976829215E-2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324</v>
      </c>
      <c r="E4804">
        <v>3.13465397</v>
      </c>
      <c r="F4804">
        <v>6.1</v>
      </c>
      <c r="G4804">
        <v>-25.713102003486298</v>
      </c>
      <c r="H4804">
        <v>-0.23778919064602699</v>
      </c>
      <c r="I4804">
        <v>-21.246472317073799</v>
      </c>
      <c r="J4804">
        <v>-4.0995364569639401</v>
      </c>
      <c r="K4804">
        <v>6.0757317209476298</v>
      </c>
      <c r="L4804">
        <v>6.3030769292959299</v>
      </c>
      <c r="M4804">
        <v>49.945137097733401</v>
      </c>
      <c r="N4804">
        <v>0.63692859399627599</v>
      </c>
      <c r="O4804">
        <v>25.4098360655737</v>
      </c>
      <c r="P4804">
        <v>18.908382066276801</v>
      </c>
      <c r="Q4804">
        <v>-3.5491170865979998E-2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46</v>
      </c>
      <c r="E4805">
        <v>3.134652</v>
      </c>
      <c r="F4805">
        <v>2.0499999999999998</v>
      </c>
      <c r="G4805">
        <v>-94.463102003486298</v>
      </c>
      <c r="H4805">
        <v>-24.089188378334601</v>
      </c>
      <c r="I4805">
        <v>-69.952354670014998</v>
      </c>
      <c r="J4805">
        <v>-11.788958812552799</v>
      </c>
      <c r="K4805">
        <v>2.2334023296755201</v>
      </c>
      <c r="L4805">
        <v>3.82316836924843</v>
      </c>
      <c r="M4805">
        <v>36.750013593363299</v>
      </c>
      <c r="N4805">
        <v>2.2370489820600601</v>
      </c>
      <c r="O4805">
        <v>212.19512195121899</v>
      </c>
      <c r="P4805">
        <v>28.124999999999901</v>
      </c>
      <c r="Q4805">
        <v>-0.16383425416032599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535</v>
      </c>
      <c r="E4806">
        <v>3.1238001118785701</v>
      </c>
      <c r="F4806">
        <v>3.13</v>
      </c>
      <c r="G4806">
        <v>-25.713102003486298</v>
      </c>
      <c r="H4806">
        <v>-7.06791178258998</v>
      </c>
      <c r="I4806">
        <v>-10.952354670015</v>
      </c>
      <c r="J4806">
        <v>-2.4866332311574801</v>
      </c>
      <c r="K4806">
        <v>3.12999999192074</v>
      </c>
      <c r="L4806">
        <v>3.1298847716392699</v>
      </c>
      <c r="M4806">
        <v>100</v>
      </c>
      <c r="O4806">
        <v>0</v>
      </c>
      <c r="P4806">
        <v>0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83</v>
      </c>
      <c r="E4807">
        <v>3.1006844</v>
      </c>
      <c r="F4807">
        <v>8.1999999999999993</v>
      </c>
      <c r="G4807">
        <v>47.282678587230897</v>
      </c>
      <c r="H4807">
        <v>-7.3345784492566404</v>
      </c>
      <c r="I4807">
        <v>-2.91546402442874</v>
      </c>
      <c r="J4807">
        <v>-2.7532998978241401</v>
      </c>
      <c r="K4807">
        <v>7.6142225132755801</v>
      </c>
      <c r="L4807">
        <v>7.3491570592087196</v>
      </c>
      <c r="M4807">
        <v>47.185764284067602</v>
      </c>
      <c r="N4807">
        <v>0.68454958541098399</v>
      </c>
      <c r="O4807">
        <v>22.195121951219502</v>
      </c>
      <c r="P4807">
        <v>133.61823361823301</v>
      </c>
      <c r="Q4807">
        <v>0.14953305240053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140</v>
      </c>
      <c r="E4808">
        <v>3.0428999999999999</v>
      </c>
      <c r="F4808">
        <v>8.81</v>
      </c>
      <c r="G4808">
        <v>-75.967195735840903</v>
      </c>
      <c r="H4808">
        <v>-7.9667881870843598</v>
      </c>
      <c r="I4808">
        <v>-39.616322281351003</v>
      </c>
      <c r="J4808">
        <v>-7.5458366757215201</v>
      </c>
      <c r="K4808">
        <v>9.4355851211232693</v>
      </c>
      <c r="L4808">
        <v>11.796602903579201</v>
      </c>
      <c r="M4808">
        <v>46.2470337841918</v>
      </c>
      <c r="N4808">
        <v>1.1359378177281401</v>
      </c>
      <c r="O4808">
        <v>113.280363223609</v>
      </c>
      <c r="P4808">
        <v>11.5189873417721</v>
      </c>
      <c r="Q4808">
        <v>-6.2603625770169993E-2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126</v>
      </c>
      <c r="E4809">
        <v>3.0079349999999998</v>
      </c>
      <c r="F4809">
        <v>261.60000000000002</v>
      </c>
      <c r="G4809">
        <v>1064.45978243691</v>
      </c>
      <c r="H4809">
        <v>44.899151346412701</v>
      </c>
      <c r="I4809">
        <v>-15.425606450186599</v>
      </c>
      <c r="J4809">
        <v>19.049952134696099</v>
      </c>
      <c r="K4809">
        <v>225.25421036672901</v>
      </c>
      <c r="L4809">
        <v>245.88204687048901</v>
      </c>
      <c r="M4809">
        <v>4.3324220454509996E-3</v>
      </c>
      <c r="N4809">
        <v>0.61331507677607999</v>
      </c>
      <c r="O4809">
        <v>159.556574923547</v>
      </c>
      <c r="P4809">
        <v>1152.27381522259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535</v>
      </c>
      <c r="E4810">
        <v>2.9933882440000001</v>
      </c>
      <c r="F4810">
        <v>13.46</v>
      </c>
      <c r="G4810">
        <v>-25.713102003486298</v>
      </c>
      <c r="H4810">
        <v>-7.06791178258998</v>
      </c>
      <c r="I4810">
        <v>-10.952354670015</v>
      </c>
      <c r="J4810">
        <v>-2.4866332311574801</v>
      </c>
      <c r="K4810">
        <v>13.459995824914399</v>
      </c>
      <c r="L4810">
        <v>13.3135169962984</v>
      </c>
      <c r="M4810">
        <v>100</v>
      </c>
      <c r="O4810">
        <v>0</v>
      </c>
      <c r="P4810">
        <v>0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46</v>
      </c>
      <c r="E4811">
        <v>2.9700932999999998</v>
      </c>
      <c r="F4811">
        <v>5.56</v>
      </c>
      <c r="G4811">
        <v>-38.565766580288802</v>
      </c>
      <c r="H4811">
        <v>27.182088217410001</v>
      </c>
      <c r="I4811">
        <v>22.701491483831099</v>
      </c>
      <c r="J4811">
        <v>-11.777173771697999</v>
      </c>
      <c r="K4811">
        <v>4.6905097308436803</v>
      </c>
      <c r="L4811">
        <v>4.9465196709124601</v>
      </c>
      <c r="M4811">
        <v>57.993118619453398</v>
      </c>
      <c r="N4811">
        <v>2.56428703490465</v>
      </c>
      <c r="O4811">
        <v>24.100719424460401</v>
      </c>
      <c r="P4811">
        <v>58.857142857142797</v>
      </c>
      <c r="Q4811">
        <v>7.702494498223E-3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E4812">
        <v>2.9510076999999999</v>
      </c>
      <c r="F4812">
        <v>3.86</v>
      </c>
      <c r="G4812">
        <v>-2.7831656977538999</v>
      </c>
      <c r="H4812">
        <v>46.373383763968697</v>
      </c>
      <c r="I4812">
        <v>-40.514398465635402</v>
      </c>
      <c r="J4812">
        <v>5.4905747460504903</v>
      </c>
      <c r="K4812">
        <v>3.4822522231676101</v>
      </c>
      <c r="L4812">
        <v>3.9467696677841202</v>
      </c>
      <c r="M4812">
        <v>90.323278037704597</v>
      </c>
      <c r="N4812">
        <v>1.1613708818188</v>
      </c>
      <c r="O4812">
        <v>52.331606217616503</v>
      </c>
      <c r="P4812">
        <v>68.558951965065404</v>
      </c>
      <c r="Q4812">
        <v>4.2216898421633002E-2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E4813">
        <v>2.9286846999999998</v>
      </c>
      <c r="F4813">
        <v>36.1</v>
      </c>
      <c r="G4813">
        <v>-73.620749911134197</v>
      </c>
      <c r="H4813">
        <v>-5.2630612467749698</v>
      </c>
      <c r="I4813">
        <v>14.831617455420499</v>
      </c>
      <c r="J4813">
        <v>-4.2553407141506803</v>
      </c>
      <c r="K4813">
        <v>35.337264787014597</v>
      </c>
      <c r="L4813">
        <v>40.474287262415999</v>
      </c>
      <c r="M4813">
        <v>42.226172048170902</v>
      </c>
      <c r="N4813">
        <v>0.82191780821917804</v>
      </c>
      <c r="O4813">
        <v>168.698060941828</v>
      </c>
      <c r="P4813">
        <v>39.382239382239298</v>
      </c>
      <c r="Q4813">
        <v>-3.7870903073155E-2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414</v>
      </c>
      <c r="E4814">
        <v>2.9275779599999998</v>
      </c>
      <c r="F4814">
        <v>1.59</v>
      </c>
      <c r="G4814">
        <v>-23.132456842196</v>
      </c>
      <c r="H4814">
        <v>6.5035167888386001</v>
      </c>
      <c r="I4814">
        <v>-18.510494204898698</v>
      </c>
      <c r="J4814">
        <v>11.9018559774756</v>
      </c>
      <c r="K4814">
        <v>1.47134053848246</v>
      </c>
      <c r="L4814">
        <v>1.5471477257953099</v>
      </c>
      <c r="M4814">
        <v>69.621859330739099</v>
      </c>
      <c r="N4814">
        <v>1.1444300646451799</v>
      </c>
      <c r="O4814">
        <v>24.528301886792399</v>
      </c>
      <c r="P4814">
        <v>39.473684210526301</v>
      </c>
      <c r="Q4814">
        <v>-8.8657516218619992E-3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391</v>
      </c>
      <c r="E4815">
        <v>2.8930661999999998</v>
      </c>
      <c r="F4815">
        <v>8.3000000000000007</v>
      </c>
      <c r="G4815">
        <v>-5.4232469310226001</v>
      </c>
      <c r="H4815">
        <v>-30.088839899059401</v>
      </c>
      <c r="I4815">
        <v>-10.952354670015</v>
      </c>
      <c r="J4815">
        <v>-10.027616837714801</v>
      </c>
      <c r="K4815">
        <v>9.6055596970181103</v>
      </c>
      <c r="L4815">
        <v>8.9539856248308602</v>
      </c>
      <c r="M4815">
        <v>9.5366091721546393</v>
      </c>
      <c r="N4815">
        <v>1.0917500666745801</v>
      </c>
      <c r="O4815">
        <v>54.698795180722797</v>
      </c>
      <c r="P4815">
        <v>45.869947275922598</v>
      </c>
      <c r="Q4815">
        <v>5.9477069668931001E-2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613</v>
      </c>
      <c r="E4816">
        <v>2.8849868299999999</v>
      </c>
      <c r="F4816">
        <v>2.5299999999999998</v>
      </c>
      <c r="G4816">
        <v>-32.009398299782603</v>
      </c>
      <c r="H4816">
        <v>-8.6243320160530104</v>
      </c>
      <c r="I4816">
        <v>-35.203851676002998</v>
      </c>
      <c r="J4816">
        <v>-2.4866332311574801</v>
      </c>
      <c r="K4816">
        <v>2.74064518988627</v>
      </c>
      <c r="L4816">
        <v>2.52349939626871</v>
      </c>
      <c r="M4816">
        <v>29.453574770138498</v>
      </c>
      <c r="N4816">
        <v>7.0513306543331503E-2</v>
      </c>
      <c r="O4816">
        <v>34.782608695652101</v>
      </c>
      <c r="P4816">
        <v>1.2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535</v>
      </c>
      <c r="E4817">
        <v>2.8828800000000001</v>
      </c>
      <c r="F4817">
        <v>4.71</v>
      </c>
      <c r="G4817">
        <v>-7.3713934607727998</v>
      </c>
      <c r="H4817">
        <v>-21.512356227034399</v>
      </c>
      <c r="I4817">
        <v>-1.4174709490848001</v>
      </c>
      <c r="J4817">
        <v>-6.2366332311574801</v>
      </c>
      <c r="K4817">
        <v>4.9647576798614903</v>
      </c>
      <c r="L4817">
        <v>4.8691962694757001</v>
      </c>
      <c r="M4817">
        <v>15.8445888234533</v>
      </c>
      <c r="N4817">
        <v>0.70595526986557899</v>
      </c>
      <c r="O4817">
        <v>73.460721868365098</v>
      </c>
      <c r="P4817">
        <v>23.947368421052602</v>
      </c>
      <c r="Q4817">
        <v>0.13116120629858799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E4818">
        <v>2.8783485</v>
      </c>
      <c r="F4818">
        <v>18.18</v>
      </c>
      <c r="G4818">
        <v>-20.747744035818901</v>
      </c>
      <c r="H4818">
        <v>-7.06791178258998</v>
      </c>
      <c r="I4818">
        <v>-10.952354670015</v>
      </c>
      <c r="J4818">
        <v>-2.4866332311574801</v>
      </c>
      <c r="K4818">
        <v>18.176241621092601</v>
      </c>
      <c r="M4818">
        <v>100</v>
      </c>
      <c r="O4818">
        <v>0</v>
      </c>
      <c r="P4818">
        <v>4.9653579676674298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62</v>
      </c>
      <c r="E4819">
        <v>2.8753242000000001</v>
      </c>
      <c r="F4819">
        <v>2.9</v>
      </c>
      <c r="G4819">
        <v>-28.723135448302401</v>
      </c>
      <c r="H4819">
        <v>-13.734578449256601</v>
      </c>
      <c r="I4819">
        <v>-21.9952994552911</v>
      </c>
      <c r="J4819">
        <v>1.2170704725462</v>
      </c>
      <c r="K4819">
        <v>2.8566540128056701</v>
      </c>
      <c r="L4819">
        <v>3.0758578288697702</v>
      </c>
      <c r="M4819">
        <v>50.682330233563498</v>
      </c>
      <c r="N4819">
        <v>1.14694683975527</v>
      </c>
      <c r="O4819">
        <v>54.827586206896498</v>
      </c>
      <c r="P4819">
        <v>13.28125</v>
      </c>
      <c r="Q4819">
        <v>-0.16121244811017801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324</v>
      </c>
      <c r="E4820">
        <v>2.8690199999999999</v>
      </c>
      <c r="F4820">
        <v>18.899999999999999</v>
      </c>
      <c r="G4820">
        <v>94.0543398569787</v>
      </c>
      <c r="H4820">
        <v>11.8000127457118</v>
      </c>
      <c r="I4820">
        <v>10.9831292009526</v>
      </c>
      <c r="J4820">
        <v>-2.4866332311574801</v>
      </c>
      <c r="K4820">
        <v>16.372452139937</v>
      </c>
      <c r="M4820">
        <v>98.822474561878806</v>
      </c>
      <c r="N4820">
        <v>1.21621621621621</v>
      </c>
      <c r="O4820">
        <v>0</v>
      </c>
      <c r="P4820">
        <v>119.767441860465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480</v>
      </c>
      <c r="E4821">
        <v>2.856732</v>
      </c>
      <c r="F4821">
        <v>8.27</v>
      </c>
      <c r="G4821">
        <v>-46.650004489145999</v>
      </c>
      <c r="H4821">
        <v>-19.806126426521701</v>
      </c>
      <c r="I4821">
        <v>-50.5873911663654</v>
      </c>
      <c r="J4821">
        <v>-14.607845352369599</v>
      </c>
      <c r="K4821">
        <v>9.9634508432547708</v>
      </c>
      <c r="L4821">
        <v>10.1316498319653</v>
      </c>
      <c r="M4821">
        <v>29.9064158001949</v>
      </c>
      <c r="N4821">
        <v>0.848435849395068</v>
      </c>
      <c r="O4821">
        <v>65.659008464328906</v>
      </c>
      <c r="P4821">
        <v>13.7551581843191</v>
      </c>
      <c r="Q4821">
        <v>0.13440944192255699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568</v>
      </c>
      <c r="E4822">
        <v>2.8526574999999998</v>
      </c>
      <c r="F4822">
        <v>1.4</v>
      </c>
      <c r="G4822">
        <v>-47.500811500692997</v>
      </c>
      <c r="H4822">
        <v>-12.912067626745801</v>
      </c>
      <c r="I4822">
        <v>-23.9958329308846</v>
      </c>
      <c r="J4822">
        <v>-1.7921887867130399</v>
      </c>
      <c r="K4822">
        <v>1.4428314383899901</v>
      </c>
      <c r="L4822">
        <v>1.5924929031394499</v>
      </c>
      <c r="M4822">
        <v>61.542501618328401</v>
      </c>
      <c r="N4822">
        <v>1.1048267993137799</v>
      </c>
      <c r="O4822">
        <v>73.571428571428598</v>
      </c>
      <c r="P4822">
        <v>20.689655172413701</v>
      </c>
      <c r="Q4822">
        <v>-3.0415077389981001E-2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535</v>
      </c>
      <c r="E4823">
        <v>2.823</v>
      </c>
      <c r="F4823">
        <v>9.41</v>
      </c>
      <c r="G4823">
        <v>39.9559120810206</v>
      </c>
      <c r="H4823">
        <v>-7.06791178258998</v>
      </c>
      <c r="I4823">
        <v>43.309940411952098</v>
      </c>
      <c r="J4823">
        <v>-2.4866332311574801</v>
      </c>
      <c r="K4823">
        <v>9.0783069748866492</v>
      </c>
      <c r="L4823">
        <v>7.48721212438614</v>
      </c>
      <c r="M4823">
        <v>99.992037052364694</v>
      </c>
      <c r="O4823">
        <v>0</v>
      </c>
      <c r="P4823">
        <v>65.669014084506998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1113</v>
      </c>
      <c r="E4824">
        <v>2.8207458999999999</v>
      </c>
      <c r="F4824">
        <v>2.97</v>
      </c>
      <c r="G4824">
        <v>-0.92318603709980995</v>
      </c>
      <c r="H4824">
        <v>31.657578413488402</v>
      </c>
      <c r="I4824">
        <v>27.832692058956901</v>
      </c>
      <c r="J4824">
        <v>17.938898683736099</v>
      </c>
      <c r="K4824">
        <v>2.2036998476373402</v>
      </c>
      <c r="L4824">
        <v>1.67718069909941</v>
      </c>
      <c r="M4824">
        <v>99.996751040141902</v>
      </c>
      <c r="N4824">
        <v>0.293381470214576</v>
      </c>
      <c r="O4824">
        <v>0</v>
      </c>
      <c r="P4824">
        <v>53.0927835051546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535</v>
      </c>
      <c r="E4825">
        <v>2.8015919999999999</v>
      </c>
      <c r="F4825">
        <v>9.14</v>
      </c>
      <c r="G4825">
        <v>23.633303225271799</v>
      </c>
      <c r="H4825">
        <v>-16.039685976138301</v>
      </c>
      <c r="I4825">
        <v>-19.552354670014999</v>
      </c>
      <c r="J4825">
        <v>2.5133667688424999</v>
      </c>
      <c r="K4825">
        <v>7.9980445439560004</v>
      </c>
      <c r="L4825">
        <v>7.9330976146330796</v>
      </c>
      <c r="M4825">
        <v>16.252843890478299</v>
      </c>
      <c r="N4825">
        <v>1.5164018137995801</v>
      </c>
      <c r="O4825">
        <v>14.8796498905908</v>
      </c>
      <c r="P4825">
        <v>52.587646076794599</v>
      </c>
      <c r="Q4825">
        <v>5.5767163432414002E-2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705</v>
      </c>
      <c r="E4826">
        <v>2.7862319549999999</v>
      </c>
      <c r="F4826">
        <v>263.33</v>
      </c>
      <c r="G4826">
        <v>5.3850660570472897</v>
      </c>
      <c r="H4826">
        <v>-0.58076367977480003</v>
      </c>
      <c r="I4826">
        <v>1.7262931690949299</v>
      </c>
      <c r="J4826">
        <v>-0.46575999502412302</v>
      </c>
      <c r="K4826">
        <v>248.35887022490701</v>
      </c>
      <c r="L4826">
        <v>232.60611109564701</v>
      </c>
      <c r="M4826">
        <v>60.128846353450299</v>
      </c>
      <c r="N4826">
        <v>0.63902781544919596</v>
      </c>
      <c r="O4826">
        <v>2.4949682907378499</v>
      </c>
      <c r="P4826">
        <v>49.619318181818102</v>
      </c>
      <c r="Q4826">
        <v>3.1679578910440001E-2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613</v>
      </c>
      <c r="E4827">
        <v>2.7644431200000001</v>
      </c>
      <c r="F4827">
        <v>6.92</v>
      </c>
      <c r="G4827">
        <v>39.048802758418297</v>
      </c>
      <c r="H4827">
        <v>-2.2194269341051198</v>
      </c>
      <c r="I4827">
        <v>20.857169139508699</v>
      </c>
      <c r="J4827">
        <v>-2.4866332311574801</v>
      </c>
      <c r="K4827">
        <v>6.3383896074242996</v>
      </c>
      <c r="M4827">
        <v>99.598262172721206</v>
      </c>
      <c r="N4827">
        <v>2.0916873791770199</v>
      </c>
      <c r="O4827">
        <v>0</v>
      </c>
      <c r="P4827">
        <v>73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302</v>
      </c>
      <c r="E4828">
        <v>2.7432508000000002</v>
      </c>
      <c r="F4828">
        <v>2.66</v>
      </c>
      <c r="G4828">
        <v>57.735173858582598</v>
      </c>
      <c r="H4828">
        <v>19.932088217410001</v>
      </c>
      <c r="I4828">
        <v>41.921208548375702</v>
      </c>
      <c r="J4828">
        <v>18.465747721223401</v>
      </c>
      <c r="K4828">
        <v>1.71978274421357</v>
      </c>
      <c r="L4828">
        <v>1.1603976418314299</v>
      </c>
      <c r="M4828">
        <v>100</v>
      </c>
      <c r="N4828">
        <v>1.42910246619648</v>
      </c>
      <c r="O4828">
        <v>0</v>
      </c>
      <c r="P4828">
        <v>83.448275862068897</v>
      </c>
      <c r="Q4828">
        <v>0.175912767811017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67</v>
      </c>
      <c r="E4829">
        <v>2.7148780000000001</v>
      </c>
      <c r="F4829">
        <v>2.84</v>
      </c>
      <c r="G4829">
        <v>-20.916054033006599</v>
      </c>
      <c r="H4829">
        <v>42.655845123487303</v>
      </c>
      <c r="I4829">
        <v>-6.1553066995353296</v>
      </c>
      <c r="J4829">
        <v>-2.4866332311574801</v>
      </c>
      <c r="M4829">
        <v>100</v>
      </c>
      <c r="O4829">
        <v>0</v>
      </c>
      <c r="P4829">
        <v>4.7970479704797002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92</v>
      </c>
      <c r="E4830">
        <v>2.7049319999999999</v>
      </c>
      <c r="F4830">
        <v>3.09</v>
      </c>
      <c r="G4830">
        <v>6.9049237475865697</v>
      </c>
      <c r="H4830">
        <v>-9.7081758089925998</v>
      </c>
      <c r="I4830">
        <v>-20.3365188928889</v>
      </c>
      <c r="J4830">
        <v>-7.3253429085768396</v>
      </c>
      <c r="K4830">
        <v>3.19998513597857</v>
      </c>
      <c r="L4830">
        <v>3.74210279622495</v>
      </c>
      <c r="M4830">
        <v>0.479431252994232</v>
      </c>
      <c r="N4830">
        <v>0.61091903533879299</v>
      </c>
      <c r="O4830">
        <v>54.692556634304196</v>
      </c>
      <c r="P4830">
        <v>55.276381909547702</v>
      </c>
      <c r="Q4830">
        <v>5.0102195485523998E-2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49</v>
      </c>
      <c r="E4831">
        <v>2.7018138</v>
      </c>
      <c r="F4831">
        <v>7.1</v>
      </c>
      <c r="G4831">
        <v>93.422700465649399</v>
      </c>
      <c r="H4831">
        <v>3.0096075972549698</v>
      </c>
      <c r="I4831">
        <v>33.945604513658402</v>
      </c>
      <c r="J4831">
        <v>-2.4866332311574801</v>
      </c>
      <c r="K4831">
        <v>5.6374542350306198</v>
      </c>
      <c r="L4831">
        <v>5.1205978197362896</v>
      </c>
      <c r="M4831">
        <v>88.510849868082104</v>
      </c>
      <c r="N4831">
        <v>3.4269605742446898</v>
      </c>
      <c r="O4831">
        <v>3.5211267605633698</v>
      </c>
      <c r="P4831">
        <v>154.480286738351</v>
      </c>
      <c r="Q4831">
        <v>0.12617985326689299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613</v>
      </c>
      <c r="E4832">
        <v>2.6966475000000001</v>
      </c>
      <c r="F4832">
        <v>4.95</v>
      </c>
      <c r="G4832">
        <v>-61.007219650545103</v>
      </c>
      <c r="H4832">
        <v>-16.158820873499</v>
      </c>
      <c r="I4832">
        <v>-24.1102494068571</v>
      </c>
      <c r="J4832">
        <v>-11.577542322066501</v>
      </c>
      <c r="K4832">
        <v>5.7880717207633898</v>
      </c>
      <c r="L4832">
        <v>7.3216129555579297</v>
      </c>
      <c r="M4832">
        <v>47.0742204980182</v>
      </c>
      <c r="N4832">
        <v>1.37222222222222</v>
      </c>
      <c r="O4832">
        <v>64.646464646464594</v>
      </c>
      <c r="P4832">
        <v>20.731707317073099</v>
      </c>
    </row>
    <row r="4833" spans="1:17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535</v>
      </c>
      <c r="E4833">
        <v>2.6956533333333299</v>
      </c>
      <c r="F4833">
        <v>13.77</v>
      </c>
      <c r="G4833">
        <v>-25.713102003486298</v>
      </c>
      <c r="H4833">
        <v>-7.06791178258998</v>
      </c>
      <c r="I4833">
        <v>-10.952354670015</v>
      </c>
      <c r="J4833">
        <v>-2.4866332311574801</v>
      </c>
      <c r="K4833">
        <v>13.7699959441426</v>
      </c>
      <c r="L4833">
        <v>13.7268469788999</v>
      </c>
      <c r="M4833">
        <v>100</v>
      </c>
      <c r="O4833">
        <v>0</v>
      </c>
      <c r="P4833">
        <v>0</v>
      </c>
    </row>
    <row r="4834" spans="1:17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67</v>
      </c>
      <c r="E4834">
        <v>2.6850138000000001</v>
      </c>
      <c r="F4834">
        <v>8.1300000000000008</v>
      </c>
      <c r="G4834">
        <v>-25.713102003486298</v>
      </c>
      <c r="H4834">
        <v>-7.06791178258998</v>
      </c>
      <c r="I4834">
        <v>-10.952354670015</v>
      </c>
      <c r="J4834">
        <v>-2.4866332311574801</v>
      </c>
      <c r="K4834">
        <v>8.1299999508380392</v>
      </c>
      <c r="L4834">
        <v>8.1292774818707105</v>
      </c>
      <c r="M4834">
        <v>100</v>
      </c>
      <c r="O4834">
        <v>0</v>
      </c>
      <c r="P4834">
        <v>0</v>
      </c>
    </row>
    <row r="4835" spans="1:17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1113</v>
      </c>
      <c r="E4835">
        <v>2.6564349389999999</v>
      </c>
      <c r="F4835">
        <v>1.89</v>
      </c>
      <c r="G4835">
        <v>-44.597222175160198</v>
      </c>
      <c r="H4835">
        <v>-5.9443162769719997</v>
      </c>
      <c r="I4835">
        <v>-24.255106963593001</v>
      </c>
      <c r="J4835">
        <v>-4.1259774934525701</v>
      </c>
      <c r="K4835">
        <v>2.0314468675598101</v>
      </c>
      <c r="L4835">
        <v>2.2393709373564801</v>
      </c>
      <c r="M4835">
        <v>50.279080224792096</v>
      </c>
      <c r="N4835">
        <v>0.516164868953774</v>
      </c>
      <c r="O4835">
        <v>42.857142857142797</v>
      </c>
      <c r="P4835">
        <v>16.6666666666666</v>
      </c>
      <c r="Q4835">
        <v>8.3044742153246004E-2</v>
      </c>
    </row>
    <row r="4836" spans="1:17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E4836">
        <v>2.6540729500000002</v>
      </c>
      <c r="F4836">
        <v>1.45</v>
      </c>
      <c r="G4836">
        <v>-30.941860173420999</v>
      </c>
      <c r="H4836">
        <v>-30.272331672092701</v>
      </c>
      <c r="I4836">
        <v>-8.1154752373909194</v>
      </c>
      <c r="J4836">
        <v>-3.2009189454431999</v>
      </c>
      <c r="K4836">
        <v>1.6039783274634201</v>
      </c>
      <c r="L4836">
        <v>1.51806395371673</v>
      </c>
      <c r="M4836">
        <v>22.094292666928499</v>
      </c>
      <c r="N4836">
        <v>1.1683891197299201</v>
      </c>
      <c r="O4836">
        <v>59.310344827586199</v>
      </c>
      <c r="P4836">
        <v>51.0416666666666</v>
      </c>
      <c r="Q4836">
        <v>-4.0541705903635997E-2</v>
      </c>
    </row>
    <row r="4837" spans="1:17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1793</v>
      </c>
      <c r="E4837">
        <v>2.6443264000000002</v>
      </c>
      <c r="F4837">
        <v>6.29</v>
      </c>
      <c r="G4837">
        <v>20.565967763955399</v>
      </c>
      <c r="H4837">
        <v>-6.2666297313079298</v>
      </c>
      <c r="I4837">
        <v>29.763528998888699</v>
      </c>
      <c r="J4837">
        <v>-2.4866332311574801</v>
      </c>
      <c r="K4837">
        <v>5.2972734707710698</v>
      </c>
      <c r="L4837">
        <v>4.6370205676382197</v>
      </c>
      <c r="M4837">
        <v>47.759928217600603</v>
      </c>
      <c r="N4837">
        <v>0.15830924501494201</v>
      </c>
      <c r="O4837">
        <v>9.2209856915739206</v>
      </c>
      <c r="P4837">
        <v>95.341614906832206</v>
      </c>
      <c r="Q4837">
        <v>9.2076227334602995E-2</v>
      </c>
    </row>
    <row r="4838" spans="1:17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67</v>
      </c>
      <c r="E4838">
        <v>2.5524376000000002</v>
      </c>
      <c r="F4838">
        <v>16.27</v>
      </c>
      <c r="G4838">
        <v>-18.884474295016201</v>
      </c>
      <c r="H4838">
        <v>6.8676624471018899</v>
      </c>
      <c r="I4838">
        <v>-16.9061118954485</v>
      </c>
      <c r="J4838">
        <v>2.48110870432637</v>
      </c>
      <c r="K4838">
        <v>15.4757957665157</v>
      </c>
      <c r="L4838">
        <v>15.788736929502701</v>
      </c>
      <c r="M4838">
        <v>97.890498070148993</v>
      </c>
      <c r="N4838">
        <v>3.9572192513368898</v>
      </c>
      <c r="O4838">
        <v>16.779348494160999</v>
      </c>
      <c r="P4838">
        <v>25.1538461538461</v>
      </c>
    </row>
    <row r="4839" spans="1:17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414</v>
      </c>
      <c r="E4839">
        <v>2.5071699999999999</v>
      </c>
      <c r="F4839">
        <v>7.13</v>
      </c>
      <c r="G4839">
        <v>49.041799957297897</v>
      </c>
      <c r="H4839">
        <v>4.5126828965962504</v>
      </c>
      <c r="I4839">
        <v>2.9454089082597199</v>
      </c>
      <c r="J4839">
        <v>-2.4866332311574801</v>
      </c>
      <c r="K4839">
        <v>5.6746223462367098</v>
      </c>
      <c r="L4839">
        <v>5.0579205961500797</v>
      </c>
      <c r="M4839">
        <v>52.7055568987032</v>
      </c>
      <c r="N4839">
        <v>0.219823146767854</v>
      </c>
      <c r="O4839">
        <v>5.8906030855539999</v>
      </c>
      <c r="P4839">
        <v>102.556818181818</v>
      </c>
    </row>
    <row r="4840" spans="1:17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D4840" t="s">
        <v>391</v>
      </c>
      <c r="E4840">
        <v>2.50595422912424</v>
      </c>
      <c r="F4840">
        <v>8.33</v>
      </c>
      <c r="G4840">
        <v>-25.713102003486298</v>
      </c>
      <c r="H4840">
        <v>-7.06791178258998</v>
      </c>
      <c r="I4840">
        <v>-10.952354670015</v>
      </c>
      <c r="J4840">
        <v>-2.4866332311574801</v>
      </c>
      <c r="K4840">
        <v>8.3299999999999894</v>
      </c>
      <c r="M4840">
        <v>50</v>
      </c>
      <c r="O4840">
        <v>0</v>
      </c>
      <c r="P4840">
        <v>0</v>
      </c>
    </row>
    <row r="4841" spans="1:17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535</v>
      </c>
      <c r="E4841">
        <v>2.5035134000000001</v>
      </c>
      <c r="F4841">
        <v>4.01</v>
      </c>
      <c r="G4841">
        <v>118.799093118464</v>
      </c>
      <c r="H4841">
        <v>-2.0940897930611801</v>
      </c>
      <c r="I4841">
        <v>133.559840451936</v>
      </c>
      <c r="J4841">
        <v>-2.4866332311574801</v>
      </c>
      <c r="M4841">
        <v>100</v>
      </c>
      <c r="N4841">
        <v>1.9455585888282201</v>
      </c>
      <c r="O4841">
        <v>0</v>
      </c>
      <c r="P4841">
        <v>155.41401273885299</v>
      </c>
    </row>
    <row r="4842" spans="1:17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  <c r="D4842" t="s">
        <v>613</v>
      </c>
      <c r="E4842">
        <v>2.5025556276588099</v>
      </c>
      <c r="F4842">
        <v>12.52</v>
      </c>
      <c r="G4842">
        <v>-25.952145828187501</v>
      </c>
      <c r="H4842">
        <v>-7.06791178258998</v>
      </c>
      <c r="I4842">
        <v>-10.952354670015</v>
      </c>
      <c r="J4842">
        <v>-2.4866332311574801</v>
      </c>
      <c r="K4842">
        <v>12.519993154419099</v>
      </c>
      <c r="L4842">
        <v>12.5709401234843</v>
      </c>
      <c r="M4842">
        <v>55.887715274265297</v>
      </c>
      <c r="O4842">
        <v>0.23961661341853599</v>
      </c>
      <c r="P4842">
        <v>4.94551550712489</v>
      </c>
    </row>
    <row r="4843" spans="1:17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D4843" t="s">
        <v>391</v>
      </c>
      <c r="E4843">
        <v>2.4952000000000001</v>
      </c>
      <c r="F4843">
        <v>124.76</v>
      </c>
      <c r="G4843">
        <v>808.818733202506</v>
      </c>
      <c r="H4843">
        <v>19.682062818649399</v>
      </c>
      <c r="I4843">
        <v>823.57948053597704</v>
      </c>
      <c r="J4843">
        <v>1.54071605592664</v>
      </c>
      <c r="K4843">
        <v>93.305628123517195</v>
      </c>
      <c r="L4843">
        <v>51.068891308134098</v>
      </c>
      <c r="M4843">
        <v>100</v>
      </c>
      <c r="N4843">
        <v>0.15131177547284899</v>
      </c>
      <c r="O4843">
        <v>0</v>
      </c>
      <c r="P4843">
        <v>834.53183520599202</v>
      </c>
    </row>
    <row r="4844" spans="1:17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D4844" t="s">
        <v>249</v>
      </c>
      <c r="E4844">
        <v>2.4054000000000002</v>
      </c>
      <c r="F4844">
        <v>3.99</v>
      </c>
      <c r="G4844">
        <v>-71.055567756911003</v>
      </c>
      <c r="H4844">
        <v>-2.06791178258996</v>
      </c>
      <c r="I4844">
        <v>-4.5523546700150304</v>
      </c>
      <c r="J4844">
        <v>-2.4866332311574801</v>
      </c>
      <c r="K4844">
        <v>3.82298413062898</v>
      </c>
      <c r="L4844">
        <v>4.4592304409311199</v>
      </c>
      <c r="M4844">
        <v>12.9715163768309</v>
      </c>
      <c r="N4844">
        <v>0.8125</v>
      </c>
      <c r="O4844">
        <v>82.957393483709197</v>
      </c>
      <c r="P4844">
        <v>19.461077844311301</v>
      </c>
    </row>
    <row r="4845" spans="1:17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  <c r="D4845" t="s">
        <v>46</v>
      </c>
      <c r="E4845">
        <v>2.34178631999999</v>
      </c>
      <c r="F4845">
        <v>2.4</v>
      </c>
      <c r="G4845">
        <v>-5.5931859894901201</v>
      </c>
      <c r="H4845">
        <v>-1.87035303188851</v>
      </c>
      <c r="I4845">
        <v>-12.2495918825592</v>
      </c>
      <c r="J4845">
        <v>1.0670674632677399</v>
      </c>
      <c r="K4845">
        <v>1.7400020759405499</v>
      </c>
      <c r="L4845">
        <v>1.26157303085244</v>
      </c>
      <c r="M4845">
        <v>79.607056726233907</v>
      </c>
      <c r="N4845">
        <v>1</v>
      </c>
      <c r="Q4845">
        <v>-3.5149089750809E-2</v>
      </c>
    </row>
    <row r="4846" spans="1:17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  <c r="D4846" t="s">
        <v>119</v>
      </c>
      <c r="E4846">
        <v>2.3400542500000001</v>
      </c>
      <c r="F4846">
        <v>153.85</v>
      </c>
      <c r="G4846">
        <v>101.204302126307</v>
      </c>
      <c r="H4846">
        <v>-3.5090788233081498</v>
      </c>
      <c r="I4846">
        <v>21.676955674812501</v>
      </c>
      <c r="J4846">
        <v>-9.6705412771345003</v>
      </c>
      <c r="K4846">
        <v>149.89616916724299</v>
      </c>
      <c r="L4846">
        <v>128.580310258922</v>
      </c>
      <c r="M4846">
        <v>52.7904677741463</v>
      </c>
      <c r="N4846">
        <v>1.1766402222961601</v>
      </c>
      <c r="O4846">
        <v>19.597010074748098</v>
      </c>
      <c r="P4846">
        <v>156.37393767705299</v>
      </c>
      <c r="Q4846">
        <v>3.1596083616342002E-2</v>
      </c>
    </row>
    <row r="4847" spans="1:17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  <c r="D4847" t="s">
        <v>49</v>
      </c>
      <c r="E4847">
        <v>2.3244992</v>
      </c>
      <c r="F4847">
        <v>4.5999999999999996</v>
      </c>
      <c r="G4847">
        <v>127.03415074376601</v>
      </c>
      <c r="H4847">
        <v>-16.591721306399499</v>
      </c>
      <c r="I4847">
        <v>75.282463143750107</v>
      </c>
      <c r="J4847">
        <v>-0.55530275905448701</v>
      </c>
      <c r="K4847">
        <v>3.0552522787854102</v>
      </c>
      <c r="M4847">
        <v>99.999989087570995</v>
      </c>
      <c r="N4847">
        <v>0.109778625271876</v>
      </c>
      <c r="O4847">
        <v>19.999999999999901</v>
      </c>
      <c r="P4847">
        <v>178.78787878787799</v>
      </c>
      <c r="Q4847">
        <v>0.208060429270089</v>
      </c>
    </row>
    <row r="4848" spans="1:17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  <c r="D4848" t="s">
        <v>46</v>
      </c>
      <c r="E4848">
        <v>2.2983612181383499</v>
      </c>
      <c r="F4848">
        <v>24.48</v>
      </c>
      <c r="G4848">
        <v>1.78689799651363</v>
      </c>
      <c r="H4848">
        <v>-7.06791178258998</v>
      </c>
      <c r="I4848">
        <v>-5.9780836580081704</v>
      </c>
      <c r="J4848">
        <v>-2.4866332311574801</v>
      </c>
      <c r="K4848">
        <v>24.393423865595299</v>
      </c>
      <c r="L4848">
        <v>23.1432427923828</v>
      </c>
      <c r="M4848">
        <v>100</v>
      </c>
      <c r="O4848">
        <v>0</v>
      </c>
      <c r="P4848">
        <v>27.5</v>
      </c>
    </row>
    <row r="4849" spans="1:17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  <c r="D4849" t="s">
        <v>324</v>
      </c>
      <c r="E4849">
        <v>2.2717695</v>
      </c>
      <c r="F4849">
        <v>2.31</v>
      </c>
      <c r="G4849">
        <v>10.1692509376901</v>
      </c>
      <c r="H4849">
        <v>-2.06791178258998</v>
      </c>
      <c r="I4849">
        <v>9.99005370694832</v>
      </c>
      <c r="J4849">
        <v>-2.4866332311574801</v>
      </c>
      <c r="K4849">
        <v>1.7895662675320601</v>
      </c>
      <c r="L4849">
        <v>1.4091630648542599</v>
      </c>
      <c r="M4849">
        <v>99.999999981424395</v>
      </c>
      <c r="N4849">
        <v>1.70752215251277</v>
      </c>
      <c r="O4849">
        <v>0</v>
      </c>
      <c r="P4849">
        <v>42.592592592592503</v>
      </c>
      <c r="Q4849">
        <v>0.115848551434348</v>
      </c>
    </row>
    <row r="4850" spans="1:17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  <c r="D4850" t="s">
        <v>230</v>
      </c>
      <c r="E4850">
        <v>2.2678451000000002</v>
      </c>
      <c r="F4850">
        <v>3.31</v>
      </c>
      <c r="G4850">
        <v>-20.9662665604484</v>
      </c>
      <c r="H4850">
        <v>-2.321076339552</v>
      </c>
      <c r="I4850">
        <v>-6.20551922697706</v>
      </c>
      <c r="J4850">
        <v>-2.4866332311574801</v>
      </c>
      <c r="K4850">
        <v>3.2134002055523001</v>
      </c>
      <c r="L4850">
        <v>3.1756250028844999</v>
      </c>
      <c r="M4850">
        <v>50</v>
      </c>
      <c r="O4850">
        <v>0</v>
      </c>
      <c r="P4850">
        <v>4.7468354430379698</v>
      </c>
    </row>
    <row r="4851" spans="1:17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  <c r="D4851" t="s">
        <v>414</v>
      </c>
      <c r="E4851">
        <v>2.2506750000000002</v>
      </c>
      <c r="F4851">
        <v>7.13</v>
      </c>
      <c r="G4851">
        <v>-10.7131020034863</v>
      </c>
      <c r="H4851">
        <v>-0.684933059185722</v>
      </c>
      <c r="I4851">
        <v>-12.607527083808099</v>
      </c>
      <c r="J4851">
        <v>4.0474576779334202</v>
      </c>
      <c r="K4851">
        <v>7.4522104481005398</v>
      </c>
      <c r="L4851">
        <v>7.3292587704195302</v>
      </c>
      <c r="M4851">
        <v>55.703206644636701</v>
      </c>
      <c r="N4851">
        <v>1.5118046588239999</v>
      </c>
      <c r="O4851">
        <v>31.136044880785398</v>
      </c>
      <c r="P4851">
        <v>35.5513307984791</v>
      </c>
      <c r="Q4851">
        <v>5.6653158344216997E-2</v>
      </c>
    </row>
    <row r="4852" spans="1:17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  <c r="E4852">
        <v>2.2430983119999999</v>
      </c>
      <c r="F4852">
        <v>3.76</v>
      </c>
      <c r="G4852">
        <v>286.673994770707</v>
      </c>
      <c r="H4852">
        <v>21.699211505081198</v>
      </c>
      <c r="I4852">
        <v>214.06459448252701</v>
      </c>
      <c r="J4852">
        <v>3.4288597265889802</v>
      </c>
      <c r="K4852">
        <v>3.1796624135712501</v>
      </c>
      <c r="L4852">
        <v>2.0544915275571598</v>
      </c>
      <c r="M4852">
        <v>99.999999987781294</v>
      </c>
      <c r="N4852">
        <v>2.6270871985157598</v>
      </c>
      <c r="O4852">
        <v>0</v>
      </c>
      <c r="P4852">
        <v>362.07228915662603</v>
      </c>
    </row>
    <row r="4853" spans="1:17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D4853" t="s">
        <v>67</v>
      </c>
      <c r="E4853">
        <v>2.2275</v>
      </c>
      <c r="F4853">
        <v>1.29</v>
      </c>
      <c r="G4853">
        <v>4.5899282995439297</v>
      </c>
      <c r="H4853">
        <v>12.4011147660826</v>
      </c>
      <c r="I4853">
        <v>24.837119014195402</v>
      </c>
      <c r="J4853">
        <v>-2.4866332311574801</v>
      </c>
      <c r="K4853">
        <v>1.1555685553013899</v>
      </c>
      <c r="L4853">
        <v>1.4640004434442</v>
      </c>
      <c r="M4853">
        <v>74.250023600181606</v>
      </c>
      <c r="N4853">
        <v>0.78480239033002797</v>
      </c>
      <c r="O4853">
        <v>5.4263565891472902</v>
      </c>
      <c r="P4853">
        <v>51.764705882352899</v>
      </c>
      <c r="Q4853">
        <v>1.6953805336704E-2</v>
      </c>
    </row>
    <row r="4854" spans="1:17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1514</v>
      </c>
      <c r="E4854">
        <v>2.2260987000000001</v>
      </c>
      <c r="F4854">
        <v>3.07</v>
      </c>
      <c r="G4854">
        <v>-5.7912270034863802</v>
      </c>
      <c r="H4854">
        <v>-2.5224572371354301</v>
      </c>
      <c r="I4854">
        <v>35.2381215204611</v>
      </c>
      <c r="J4854">
        <v>-2.4866332311574801</v>
      </c>
      <c r="K4854">
        <v>2.49835390355023</v>
      </c>
      <c r="M4854">
        <v>99.290960186749302</v>
      </c>
      <c r="N4854">
        <v>0.69278862057558699</v>
      </c>
      <c r="O4854">
        <v>4.8859934853420199</v>
      </c>
      <c r="P4854">
        <v>61.578947368420998</v>
      </c>
    </row>
    <row r="4855" spans="1:17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705</v>
      </c>
      <c r="E4855">
        <v>2.2099980540000002</v>
      </c>
      <c r="F4855">
        <v>72.14</v>
      </c>
      <c r="G4855">
        <v>43.093809040174598</v>
      </c>
      <c r="H4855">
        <v>-7.9543383753877599</v>
      </c>
      <c r="I4855">
        <v>19.358338971603398</v>
      </c>
      <c r="J4855">
        <v>-2.50060556593461</v>
      </c>
      <c r="K4855">
        <v>68.887747853063601</v>
      </c>
      <c r="L4855">
        <v>59.500841155676802</v>
      </c>
      <c r="M4855">
        <v>42.618677459081702</v>
      </c>
      <c r="N4855">
        <v>0.78591621002117495</v>
      </c>
      <c r="O4855">
        <v>3.9645134460770599</v>
      </c>
      <c r="P4855">
        <v>70.221802737140095</v>
      </c>
    </row>
    <row r="4856" spans="1:17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218</v>
      </c>
      <c r="E4856">
        <v>2.2021687116081998</v>
      </c>
      <c r="F4856">
        <v>1.26</v>
      </c>
      <c r="G4856">
        <v>-15.186786214012599</v>
      </c>
      <c r="H4856">
        <v>-7.06791178258998</v>
      </c>
      <c r="I4856">
        <v>-12.514854670015</v>
      </c>
      <c r="J4856">
        <v>-2.4866332311574801</v>
      </c>
      <c r="K4856">
        <v>1.1865258387561499</v>
      </c>
      <c r="L4856">
        <v>0.96388806664028204</v>
      </c>
      <c r="M4856">
        <v>99.441561611443205</v>
      </c>
      <c r="N4856">
        <v>0.29554999553212402</v>
      </c>
      <c r="O4856">
        <v>5.55555555555555</v>
      </c>
      <c r="P4856">
        <v>17.757009345794302</v>
      </c>
    </row>
    <row r="4857" spans="1:17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E4857">
        <v>2.1890416799999999</v>
      </c>
      <c r="F4857">
        <v>3.1</v>
      </c>
      <c r="G4857">
        <v>-27.611836180701498</v>
      </c>
      <c r="H4857">
        <v>-7.3925871072653102</v>
      </c>
      <c r="I4857">
        <v>3.4387892414240802</v>
      </c>
      <c r="J4857">
        <v>-6.2483887170508998</v>
      </c>
      <c r="K4857">
        <v>3.29718217683277</v>
      </c>
      <c r="M4857">
        <v>1.18913629906291</v>
      </c>
      <c r="N4857">
        <v>0.78753553277629396</v>
      </c>
      <c r="O4857">
        <v>3.2258064516128999</v>
      </c>
      <c r="P4857">
        <v>18.7739463601532</v>
      </c>
    </row>
    <row r="4858" spans="1:17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126</v>
      </c>
      <c r="E4858">
        <v>2.1664189</v>
      </c>
      <c r="F4858">
        <v>6.48</v>
      </c>
      <c r="G4858">
        <v>26.043338277543999</v>
      </c>
      <c r="H4858">
        <v>-16.616983400627099</v>
      </c>
      <c r="I4858">
        <v>-2.0447916448049499</v>
      </c>
      <c r="J4858">
        <v>-2.4866332311574801</v>
      </c>
      <c r="K4858">
        <v>5.3279502132663401</v>
      </c>
      <c r="L4858">
        <v>4.7800174518679599</v>
      </c>
      <c r="M4858">
        <v>9.4433438980589397</v>
      </c>
      <c r="N4858">
        <v>1.7201568894952199</v>
      </c>
      <c r="O4858">
        <v>16.6666666666666</v>
      </c>
      <c r="P4858">
        <v>70.526315789473699</v>
      </c>
      <c r="Q4858">
        <v>1.4781719434193E-2</v>
      </c>
    </row>
    <row r="4859" spans="1:17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535</v>
      </c>
      <c r="E4859">
        <v>2.1650564000000001</v>
      </c>
      <c r="F4859">
        <v>6.98</v>
      </c>
      <c r="G4859">
        <v>-25.713102003486298</v>
      </c>
      <c r="H4859">
        <v>-7.06791178258998</v>
      </c>
      <c r="I4859">
        <v>-10.952354670015</v>
      </c>
      <c r="J4859">
        <v>-2.4866332311574801</v>
      </c>
      <c r="K4859">
        <v>6.9799931305626997</v>
      </c>
      <c r="L4859">
        <v>6.9468462320389399</v>
      </c>
      <c r="M4859">
        <v>99.999996303717197</v>
      </c>
      <c r="O4859">
        <v>0</v>
      </c>
      <c r="P4859">
        <v>0</v>
      </c>
    </row>
    <row r="4860" spans="1:17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391</v>
      </c>
      <c r="E4860">
        <v>2.0541</v>
      </c>
      <c r="F4860">
        <v>4.0999999999999996</v>
      </c>
      <c r="G4860">
        <v>-20.853766965123199</v>
      </c>
      <c r="H4860">
        <v>-7.06791178258998</v>
      </c>
      <c r="I4860">
        <v>-10.952354670015</v>
      </c>
      <c r="J4860">
        <v>-2.4866332311574801</v>
      </c>
      <c r="K4860">
        <v>4.0999823226948502</v>
      </c>
      <c r="L4860">
        <v>4.0870394347230397</v>
      </c>
      <c r="M4860">
        <v>99.806682354411805</v>
      </c>
      <c r="O4860">
        <v>0</v>
      </c>
      <c r="P4860">
        <v>4.8593350383631497</v>
      </c>
    </row>
    <row r="4861" spans="1:17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613</v>
      </c>
      <c r="E4861">
        <v>2.0373999999999999</v>
      </c>
      <c r="F4861">
        <v>7.01</v>
      </c>
      <c r="G4861">
        <v>27.3436665554655</v>
      </c>
      <c r="H4861">
        <v>25.4717707570925</v>
      </c>
      <c r="I4861">
        <v>23.082062155988702</v>
      </c>
      <c r="J4861">
        <v>18.5278595224657</v>
      </c>
      <c r="K4861">
        <v>4.9111801801161299</v>
      </c>
      <c r="L4861">
        <v>4.8130908717843903</v>
      </c>
      <c r="M4861">
        <v>95.799831093732905</v>
      </c>
      <c r="N4861">
        <v>1.1315321973946399</v>
      </c>
      <c r="O4861">
        <v>0</v>
      </c>
      <c r="P4861">
        <v>108.630952380952</v>
      </c>
      <c r="Q4861">
        <v>2.3024278191223001E-2</v>
      </c>
    </row>
    <row r="4862" spans="1:17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21</v>
      </c>
      <c r="E4862">
        <v>1.98125</v>
      </c>
      <c r="F4862">
        <v>15.85</v>
      </c>
      <c r="G4862">
        <v>-25.713102003486298</v>
      </c>
      <c r="H4862">
        <v>-7.06791178258998</v>
      </c>
      <c r="I4862">
        <v>-10.952354670015</v>
      </c>
      <c r="J4862">
        <v>-2.4866332311574801</v>
      </c>
      <c r="K4862">
        <v>15.849999684889999</v>
      </c>
      <c r="L4862">
        <v>15.8446193193461</v>
      </c>
      <c r="M4862">
        <v>0</v>
      </c>
      <c r="O4862">
        <v>0</v>
      </c>
      <c r="P4862">
        <v>0</v>
      </c>
    </row>
    <row r="4863" spans="1:17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302</v>
      </c>
      <c r="E4863">
        <v>1.976</v>
      </c>
      <c r="F4863">
        <v>61.75</v>
      </c>
      <c r="G4863">
        <v>-25.713102003486298</v>
      </c>
      <c r="H4863">
        <v>-7.06791178258998</v>
      </c>
      <c r="I4863">
        <v>-10.952354670015</v>
      </c>
      <c r="J4863">
        <v>-2.4866332311574801</v>
      </c>
      <c r="K4863">
        <v>61.75</v>
      </c>
      <c r="L4863">
        <v>61.75</v>
      </c>
      <c r="M4863">
        <v>50</v>
      </c>
      <c r="O4863">
        <v>0</v>
      </c>
      <c r="P4863">
        <v>0</v>
      </c>
    </row>
    <row r="4864" spans="1:17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86</v>
      </c>
      <c r="E4864">
        <v>1.95423462</v>
      </c>
      <c r="F4864">
        <v>7.9</v>
      </c>
      <c r="K4864">
        <v>7.7408079907778697</v>
      </c>
      <c r="M4864">
        <v>57.238046106161903</v>
      </c>
      <c r="N4864">
        <v>1</v>
      </c>
    </row>
    <row r="4865" spans="1:17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D4865" t="s">
        <v>480</v>
      </c>
      <c r="E4865">
        <v>1.9470000000000001</v>
      </c>
      <c r="F4865">
        <v>42.92</v>
      </c>
      <c r="G4865">
        <v>14.869931078727801</v>
      </c>
      <c r="H4865">
        <v>-7.06791178258998</v>
      </c>
      <c r="I4865">
        <v>4.7661678427916403</v>
      </c>
      <c r="J4865">
        <v>-2.4866332311574801</v>
      </c>
      <c r="K4865">
        <v>32.986208034670298</v>
      </c>
      <c r="L4865">
        <v>22.791660059876701</v>
      </c>
      <c r="M4865">
        <v>99.999999987525399</v>
      </c>
      <c r="N4865">
        <v>1.25</v>
      </c>
      <c r="O4865">
        <v>0</v>
      </c>
      <c r="P4865">
        <v>40.5830330822142</v>
      </c>
    </row>
    <row r="4866" spans="1:17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7652</v>
      </c>
      <c r="E4866">
        <v>1.8997286</v>
      </c>
      <c r="F4866">
        <v>6.49</v>
      </c>
      <c r="G4866">
        <v>7.5517850601686503</v>
      </c>
      <c r="H4866">
        <v>-2.2213851266933702</v>
      </c>
      <c r="I4866">
        <v>4.5280723762482999</v>
      </c>
      <c r="J4866">
        <v>-2.4866332311574801</v>
      </c>
      <c r="K4866">
        <v>4.8509652540718102</v>
      </c>
      <c r="M4866">
        <v>100</v>
      </c>
      <c r="N4866">
        <v>1.8035714285714199</v>
      </c>
      <c r="O4866">
        <v>0</v>
      </c>
      <c r="P4866">
        <v>33.264887063655003</v>
      </c>
    </row>
    <row r="4867" spans="1:17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E4867">
        <v>1.8662643999999999</v>
      </c>
      <c r="F4867">
        <v>3</v>
      </c>
      <c r="G4867">
        <v>18.5176672272828</v>
      </c>
      <c r="H4867">
        <v>8.2546688625713003</v>
      </c>
      <c r="I4867">
        <v>15.098065498052099</v>
      </c>
      <c r="J4867">
        <v>7.5133667688425003</v>
      </c>
      <c r="K4867">
        <v>2.20042779274115</v>
      </c>
      <c r="L4867">
        <v>1.4159483946851401</v>
      </c>
      <c r="M4867">
        <v>99.128732765019905</v>
      </c>
      <c r="N4867">
        <v>9.2720495013907998E-4</v>
      </c>
      <c r="O4867">
        <v>0</v>
      </c>
      <c r="P4867">
        <v>51.515151515151501</v>
      </c>
    </row>
    <row r="4868" spans="1:17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D4868" t="s">
        <v>324</v>
      </c>
      <c r="E4868">
        <v>1.8633150000000001</v>
      </c>
      <c r="F4868">
        <v>8.1</v>
      </c>
      <c r="G4868">
        <v>-56.776931790720397</v>
      </c>
      <c r="H4868">
        <v>-10.0619237586378</v>
      </c>
      <c r="I4868">
        <v>-62.9949834444377</v>
      </c>
      <c r="J4868">
        <v>-1.3630377255395101</v>
      </c>
      <c r="K4868">
        <v>9.27985286855961</v>
      </c>
      <c r="L4868">
        <v>5.5810866456524604</v>
      </c>
      <c r="M4868">
        <v>7.5341438150221496</v>
      </c>
      <c r="N4868">
        <v>1.53679369250985</v>
      </c>
      <c r="O4868">
        <v>140.74074074073999</v>
      </c>
      <c r="P4868">
        <v>12.656467315716201</v>
      </c>
    </row>
    <row r="4869" spans="1:17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21</v>
      </c>
      <c r="E4869">
        <v>1.8531</v>
      </c>
      <c r="F4869">
        <v>5.45</v>
      </c>
      <c r="G4869">
        <v>51.8113279639403</v>
      </c>
      <c r="H4869">
        <v>-7.9770026916808803</v>
      </c>
      <c r="I4869">
        <v>-1.5146036659989801</v>
      </c>
      <c r="J4869">
        <v>-2.4866332311574801</v>
      </c>
      <c r="K4869">
        <v>4.4464940629970302</v>
      </c>
      <c r="L4869">
        <v>3.7443121007295699</v>
      </c>
      <c r="M4869">
        <v>99.732546958880803</v>
      </c>
      <c r="N4869">
        <v>1.14274141283214</v>
      </c>
      <c r="O4869">
        <v>0.91743119266054496</v>
      </c>
      <c r="P4869">
        <v>77.524429967426698</v>
      </c>
    </row>
    <row r="4870" spans="1:17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46</v>
      </c>
      <c r="E4870">
        <v>1.8140324999999999</v>
      </c>
      <c r="F4870">
        <v>1.38</v>
      </c>
      <c r="G4870">
        <v>15.1032245271258</v>
      </c>
      <c r="H4870">
        <v>10.7892310745528</v>
      </c>
      <c r="I4870">
        <v>18.019607946807302</v>
      </c>
      <c r="J4870">
        <v>-2.4866332311574801</v>
      </c>
      <c r="K4870">
        <v>1.1752867652098999</v>
      </c>
      <c r="L4870">
        <v>1.26364593199693</v>
      </c>
      <c r="M4870">
        <v>84.5302776243729</v>
      </c>
      <c r="N4870">
        <v>1.12806085983747</v>
      </c>
      <c r="O4870">
        <v>0</v>
      </c>
      <c r="P4870">
        <v>51.6483516483516</v>
      </c>
      <c r="Q4870">
        <v>0.109385103205468</v>
      </c>
    </row>
    <row r="4871" spans="1:17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998</v>
      </c>
      <c r="E4871">
        <v>1.7739321328166799</v>
      </c>
      <c r="F4871">
        <v>3.75</v>
      </c>
      <c r="G4871">
        <v>15.264341605536099</v>
      </c>
      <c r="H4871">
        <v>-2.3193084306346701</v>
      </c>
      <c r="I4871">
        <v>11.596664937828001</v>
      </c>
      <c r="J4871">
        <v>-2.4866332311574801</v>
      </c>
      <c r="K4871">
        <v>3.6345870664291202</v>
      </c>
      <c r="L4871">
        <v>3.2895448073724798</v>
      </c>
      <c r="M4871">
        <v>11.2907110889106</v>
      </c>
      <c r="N4871">
        <v>0</v>
      </c>
      <c r="O4871">
        <v>0</v>
      </c>
      <c r="P4871">
        <v>40.977443609022501</v>
      </c>
    </row>
    <row r="4872" spans="1:17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705</v>
      </c>
      <c r="E4872">
        <v>1.7649299939999901</v>
      </c>
      <c r="F4872">
        <v>4531.74</v>
      </c>
      <c r="G4872">
        <v>-22.719245171342799</v>
      </c>
      <c r="K4872">
        <v>4523.2196314963803</v>
      </c>
      <c r="L4872">
        <v>4345.2923176734603</v>
      </c>
      <c r="M4872">
        <v>66.2688689774686</v>
      </c>
      <c r="N4872">
        <v>1</v>
      </c>
      <c r="O4872">
        <v>4.3749200086500899</v>
      </c>
      <c r="P4872">
        <v>2.9938568321435399</v>
      </c>
      <c r="Q4872">
        <v>7.1969087878504007E-2</v>
      </c>
    </row>
    <row r="4873" spans="1:17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535</v>
      </c>
      <c r="E4873">
        <v>1.7184999999999999</v>
      </c>
      <c r="F4873">
        <v>37.880000000000003</v>
      </c>
      <c r="G4873">
        <v>14.791349035089199</v>
      </c>
      <c r="H4873">
        <v>-2.0789982570910701</v>
      </c>
      <c r="I4873">
        <v>10.496827760251</v>
      </c>
      <c r="J4873">
        <v>-2.4866332311574801</v>
      </c>
      <c r="K4873">
        <v>29.953308967426501</v>
      </c>
      <c r="M4873">
        <v>100</v>
      </c>
      <c r="N4873">
        <v>0.35511363636363602</v>
      </c>
      <c r="O4873">
        <v>0</v>
      </c>
      <c r="P4873">
        <v>40.504451038575603</v>
      </c>
    </row>
    <row r="4874" spans="1:17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21</v>
      </c>
      <c r="E4874">
        <v>1.6015999999999999</v>
      </c>
      <c r="F4874">
        <v>0.44</v>
      </c>
      <c r="G4874">
        <v>-25.713102003486298</v>
      </c>
      <c r="H4874">
        <v>-7.06791178258998</v>
      </c>
      <c r="I4874">
        <v>-10.952354670015</v>
      </c>
      <c r="J4874">
        <v>-2.4866332311574801</v>
      </c>
      <c r="K4874">
        <v>0.43999995620787202</v>
      </c>
      <c r="L4874">
        <v>0.439131186180581</v>
      </c>
      <c r="M4874">
        <v>100</v>
      </c>
      <c r="O4874">
        <v>0</v>
      </c>
      <c r="P4874">
        <v>0</v>
      </c>
    </row>
    <row r="4875" spans="1:17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613</v>
      </c>
      <c r="E4875">
        <v>1.5193308000000001</v>
      </c>
      <c r="F4875">
        <v>4.42</v>
      </c>
      <c r="G4875">
        <v>60.001183710799303</v>
      </c>
      <c r="H4875">
        <v>-7.06791178258998</v>
      </c>
      <c r="I4875">
        <v>50.361513943123597</v>
      </c>
      <c r="J4875">
        <v>-2.4866332311574801</v>
      </c>
      <c r="K4875">
        <v>4.2380097860285399</v>
      </c>
      <c r="L4875">
        <v>3.3813706950604301</v>
      </c>
      <c r="M4875">
        <v>100</v>
      </c>
      <c r="N4875">
        <v>0</v>
      </c>
      <c r="O4875">
        <v>0</v>
      </c>
      <c r="P4875">
        <v>85.714285714285694</v>
      </c>
    </row>
    <row r="4876" spans="1:17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391</v>
      </c>
      <c r="E4876">
        <v>1.4617</v>
      </c>
      <c r="F4876">
        <v>3.26</v>
      </c>
      <c r="G4876">
        <v>221.09540863481101</v>
      </c>
      <c r="H4876">
        <v>223.78315204719701</v>
      </c>
      <c r="I4876">
        <v>235.856155968282</v>
      </c>
      <c r="J4876">
        <v>36.352652483128203</v>
      </c>
      <c r="M4876">
        <v>100</v>
      </c>
      <c r="O4876">
        <v>0</v>
      </c>
      <c r="P4876">
        <v>246.80851063829701</v>
      </c>
    </row>
    <row r="4877" spans="1:17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140</v>
      </c>
      <c r="E4877">
        <v>1.3824000000000001</v>
      </c>
      <c r="F4877">
        <v>11.52</v>
      </c>
      <c r="G4877">
        <v>-25.713102003486298</v>
      </c>
      <c r="H4877">
        <v>-7.06791178258998</v>
      </c>
      <c r="I4877">
        <v>-10.952354670015</v>
      </c>
      <c r="J4877">
        <v>-2.4866332311574801</v>
      </c>
      <c r="K4877">
        <v>11.5199999999999</v>
      </c>
      <c r="L4877">
        <v>11.52</v>
      </c>
      <c r="M4877">
        <v>50</v>
      </c>
      <c r="O4877">
        <v>0</v>
      </c>
      <c r="P4877">
        <v>0</v>
      </c>
    </row>
    <row r="4878" spans="1:17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D4878" t="s">
        <v>109</v>
      </c>
      <c r="E4878">
        <v>1.37832452449136</v>
      </c>
      <c r="F4878">
        <v>13.12</v>
      </c>
      <c r="G4878">
        <v>-25.713102003486298</v>
      </c>
      <c r="H4878">
        <v>-7.06791178258998</v>
      </c>
      <c r="I4878">
        <v>-10.952354670015</v>
      </c>
      <c r="J4878">
        <v>-2.4866332311574801</v>
      </c>
      <c r="K4878">
        <v>13.12</v>
      </c>
      <c r="L4878">
        <v>13.1199999999999</v>
      </c>
      <c r="M4878">
        <v>50</v>
      </c>
      <c r="O4878">
        <v>0</v>
      </c>
      <c r="P4878">
        <v>0</v>
      </c>
    </row>
    <row r="4879" spans="1:17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D4879" t="s">
        <v>662</v>
      </c>
      <c r="E4879">
        <v>1.3188</v>
      </c>
      <c r="F4879">
        <v>18.84</v>
      </c>
      <c r="G4879">
        <v>-25.713102003486298</v>
      </c>
      <c r="H4879">
        <v>-7.06791178258998</v>
      </c>
      <c r="I4879">
        <v>-10.952354670015</v>
      </c>
      <c r="J4879">
        <v>-2.4866332311574801</v>
      </c>
      <c r="K4879">
        <v>18.839949811449301</v>
      </c>
      <c r="L4879">
        <v>18.724378085672001</v>
      </c>
      <c r="M4879">
        <v>100</v>
      </c>
      <c r="O4879">
        <v>0</v>
      </c>
      <c r="P4879">
        <v>0</v>
      </c>
    </row>
    <row r="4880" spans="1:17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535</v>
      </c>
      <c r="E4880">
        <v>1.2950995199999999</v>
      </c>
      <c r="F4880">
        <v>17.489999999999998</v>
      </c>
      <c r="G4880">
        <v>14.7688257073569</v>
      </c>
      <c r="H4880">
        <v>3.1400277259166298</v>
      </c>
      <c r="I4880">
        <v>10.505978663318199</v>
      </c>
      <c r="J4880">
        <v>7.7213062773491199</v>
      </c>
      <c r="K4880">
        <v>12.5713647599119</v>
      </c>
      <c r="M4880">
        <v>100</v>
      </c>
      <c r="N4880">
        <v>0.16327751196172199</v>
      </c>
      <c r="O4880">
        <v>0</v>
      </c>
      <c r="P4880">
        <v>40.481927710843301</v>
      </c>
    </row>
    <row r="4881" spans="1:17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535</v>
      </c>
      <c r="E4881">
        <v>1.2870824000000001</v>
      </c>
      <c r="F4881">
        <v>1.95</v>
      </c>
      <c r="G4881">
        <v>-11.6780142841881</v>
      </c>
      <c r="H4881">
        <v>-7.06791178258998</v>
      </c>
      <c r="I4881">
        <v>3.7535276829261299</v>
      </c>
      <c r="J4881">
        <v>-2.4866332311574801</v>
      </c>
      <c r="K4881">
        <v>1.7288473414653101</v>
      </c>
      <c r="L4881">
        <v>1.3318438160571999</v>
      </c>
      <c r="M4881">
        <v>98.794754092803402</v>
      </c>
      <c r="N4881">
        <v>0.463726298433635</v>
      </c>
      <c r="O4881">
        <v>0</v>
      </c>
      <c r="P4881">
        <v>30</v>
      </c>
    </row>
    <row r="4882" spans="1:17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1113</v>
      </c>
      <c r="E4882">
        <v>1.2757499999999999</v>
      </c>
      <c r="F4882">
        <v>85.05</v>
      </c>
      <c r="G4882">
        <v>-46.707063917095297</v>
      </c>
      <c r="H4882">
        <v>-7.06791178258998</v>
      </c>
      <c r="I4882">
        <v>-24.607177005040398</v>
      </c>
      <c r="J4882">
        <v>-2.4866332311574801</v>
      </c>
      <c r="K4882">
        <v>85.489778679842303</v>
      </c>
      <c r="L4882">
        <v>90.889060243925599</v>
      </c>
      <c r="M4882">
        <v>3.8134211653962402</v>
      </c>
      <c r="O4882">
        <v>26.5726043503821</v>
      </c>
      <c r="P4882">
        <v>0</v>
      </c>
    </row>
    <row r="4883" spans="1:17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E4883">
        <v>1.2705</v>
      </c>
      <c r="F4883">
        <v>10.5</v>
      </c>
      <c r="G4883">
        <v>-25.713102003486298</v>
      </c>
      <c r="H4883">
        <v>-7.06791178258998</v>
      </c>
      <c r="I4883">
        <v>-10.952354670015</v>
      </c>
      <c r="J4883">
        <v>-2.4866332311574801</v>
      </c>
      <c r="K4883">
        <v>10.499999964962401</v>
      </c>
      <c r="L4883">
        <v>10.499515056522</v>
      </c>
      <c r="M4883">
        <v>100</v>
      </c>
      <c r="O4883">
        <v>0</v>
      </c>
      <c r="P4883">
        <v>0</v>
      </c>
    </row>
    <row r="4884" spans="1:17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E4884">
        <v>1.2635000000000001</v>
      </c>
      <c r="F4884">
        <v>7.32</v>
      </c>
      <c r="G4884">
        <v>120.75154446115999</v>
      </c>
      <c r="H4884">
        <v>-2.1968516106702101</v>
      </c>
      <c r="I4884">
        <v>42.829157935026899</v>
      </c>
      <c r="J4884">
        <v>-2.4866332311574801</v>
      </c>
      <c r="K4884">
        <v>4.7150263618618604</v>
      </c>
      <c r="L4884">
        <v>2.99107917503372</v>
      </c>
      <c r="M4884">
        <v>98.513507638627303</v>
      </c>
      <c r="N4884">
        <v>0.43260944501895798</v>
      </c>
      <c r="O4884">
        <v>0</v>
      </c>
      <c r="P4884">
        <v>146.46464646464599</v>
      </c>
      <c r="Q4884">
        <v>0.13765510155667099</v>
      </c>
    </row>
    <row r="4885" spans="1:17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67</v>
      </c>
      <c r="E4885">
        <v>1.2510239999999999</v>
      </c>
      <c r="F4885">
        <v>10.050000000000001</v>
      </c>
      <c r="G4885">
        <v>-25.713102003486298</v>
      </c>
      <c r="H4885">
        <v>-7.06791178258998</v>
      </c>
      <c r="I4885">
        <v>-10.952354670015</v>
      </c>
      <c r="J4885">
        <v>-2.4866332311574801</v>
      </c>
      <c r="K4885">
        <v>10.050000000000001</v>
      </c>
      <c r="L4885">
        <v>10.049999999999899</v>
      </c>
      <c r="M4885">
        <v>50</v>
      </c>
      <c r="O4885">
        <v>0</v>
      </c>
      <c r="P4885">
        <v>0</v>
      </c>
    </row>
    <row r="4886" spans="1:17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67</v>
      </c>
      <c r="E4886">
        <v>1.143</v>
      </c>
      <c r="F4886">
        <v>3.81</v>
      </c>
      <c r="G4886">
        <v>-25.713102003486298</v>
      </c>
      <c r="H4886">
        <v>-7.06791178258998</v>
      </c>
      <c r="I4886">
        <v>-10.952354670015</v>
      </c>
      <c r="J4886">
        <v>-2.4866332311574801</v>
      </c>
      <c r="K4886">
        <v>3.80999993536394</v>
      </c>
      <c r="L4886">
        <v>3.8090211288816098</v>
      </c>
      <c r="M4886">
        <v>100</v>
      </c>
      <c r="O4886">
        <v>0</v>
      </c>
      <c r="P4886">
        <v>0</v>
      </c>
    </row>
    <row r="4887" spans="1:17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67</v>
      </c>
      <c r="E4887">
        <v>1.132288</v>
      </c>
      <c r="F4887">
        <v>46.44</v>
      </c>
      <c r="G4887">
        <v>-5.80605320410604</v>
      </c>
      <c r="H4887">
        <v>-7.06791178258998</v>
      </c>
      <c r="I4887">
        <v>4.7715426636505303</v>
      </c>
      <c r="J4887">
        <v>-2.4866332311574801</v>
      </c>
      <c r="K4887">
        <v>38.393434851389898</v>
      </c>
      <c r="M4887">
        <v>99.998347797893004</v>
      </c>
      <c r="N4887">
        <v>1.1764705882352899</v>
      </c>
      <c r="O4887">
        <v>0</v>
      </c>
      <c r="P4887">
        <v>47.898089171974497</v>
      </c>
    </row>
    <row r="4888" spans="1:17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E4888">
        <v>1.129</v>
      </c>
      <c r="F4888">
        <v>11.29</v>
      </c>
      <c r="G4888">
        <v>52.643928012311399</v>
      </c>
      <c r="H4888">
        <v>-2.1422612249691602</v>
      </c>
      <c r="I4888">
        <v>59.077765811912599</v>
      </c>
      <c r="J4888">
        <v>2.4390173264633201</v>
      </c>
      <c r="K4888">
        <v>10.300160465738999</v>
      </c>
      <c r="L4888">
        <v>8.0041206342215094</v>
      </c>
      <c r="M4888">
        <v>100</v>
      </c>
      <c r="N4888">
        <v>3.28723645431874</v>
      </c>
      <c r="O4888">
        <v>0</v>
      </c>
      <c r="P4888">
        <v>78.357030015797704</v>
      </c>
    </row>
    <row r="4889" spans="1:17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613</v>
      </c>
      <c r="E4889">
        <v>1.0733211024003799</v>
      </c>
      <c r="F4889">
        <v>1.95</v>
      </c>
      <c r="K4889">
        <v>2.2159995707425302</v>
      </c>
      <c r="M4889" s="1">
        <v>2.4459774300000002E-7</v>
      </c>
      <c r="N4889">
        <v>1</v>
      </c>
    </row>
    <row r="4890" spans="1:17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62</v>
      </c>
      <c r="E4890">
        <v>1.0213665000000001</v>
      </c>
      <c r="F4890">
        <v>2.39</v>
      </c>
      <c r="G4890">
        <v>-19.0166734320578</v>
      </c>
      <c r="H4890">
        <v>-2.2433503790811899</v>
      </c>
      <c r="I4890">
        <v>-13.797883125299499</v>
      </c>
      <c r="J4890">
        <v>-2.4866332311574801</v>
      </c>
      <c r="K4890">
        <v>2.1145287183423598</v>
      </c>
      <c r="M4890">
        <v>97.210984653679802</v>
      </c>
      <c r="N4890">
        <v>0.41400520463685803</v>
      </c>
      <c r="O4890">
        <v>2.9288702928870198</v>
      </c>
      <c r="P4890">
        <v>9.6330275229357696</v>
      </c>
    </row>
    <row r="4891" spans="1:17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218</v>
      </c>
      <c r="E4891">
        <v>0.956482103999999</v>
      </c>
      <c r="F4891">
        <v>59.03</v>
      </c>
      <c r="G4891">
        <v>325.58659218611598</v>
      </c>
      <c r="H4891">
        <v>47.893499463275496</v>
      </c>
      <c r="I4891">
        <v>279.19966119250898</v>
      </c>
      <c r="J4891">
        <v>2.4993611666016098</v>
      </c>
      <c r="K4891">
        <v>32.456969524287501</v>
      </c>
      <c r="L4891">
        <v>16.060539578605201</v>
      </c>
      <c r="M4891">
        <v>100</v>
      </c>
      <c r="N4891">
        <v>0.15486965966690799</v>
      </c>
      <c r="O4891">
        <v>0</v>
      </c>
      <c r="P4891">
        <v>351.29969418960201</v>
      </c>
    </row>
    <row r="4892" spans="1:17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46</v>
      </c>
      <c r="E4892">
        <v>0.93283125</v>
      </c>
      <c r="F4892">
        <v>57.85</v>
      </c>
      <c r="G4892">
        <v>-25.713102003486298</v>
      </c>
      <c r="H4892">
        <v>-7.06791178258998</v>
      </c>
      <c r="I4892">
        <v>-10.952354670015</v>
      </c>
      <c r="J4892">
        <v>-2.4866332311574801</v>
      </c>
      <c r="K4892">
        <v>57.849864930631703</v>
      </c>
      <c r="L4892">
        <v>57.539797977004802</v>
      </c>
      <c r="M4892">
        <v>100</v>
      </c>
      <c r="O4892">
        <v>0</v>
      </c>
      <c r="P4892">
        <v>0</v>
      </c>
    </row>
    <row r="4893" spans="1:17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162</v>
      </c>
      <c r="E4893">
        <v>0.92903103284561495</v>
      </c>
      <c r="F4893">
        <v>9.5</v>
      </c>
      <c r="G4893">
        <v>-25.713102003486298</v>
      </c>
      <c r="H4893">
        <v>-7.06791178258998</v>
      </c>
      <c r="I4893">
        <v>-10.952354670015</v>
      </c>
      <c r="K4893">
        <v>9.5</v>
      </c>
      <c r="L4893">
        <v>9.5</v>
      </c>
      <c r="M4893">
        <v>50</v>
      </c>
      <c r="O4893">
        <v>0</v>
      </c>
      <c r="P4893">
        <v>0</v>
      </c>
    </row>
    <row r="4894" spans="1:17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535</v>
      </c>
      <c r="E4894">
        <v>0.86460657346542202</v>
      </c>
      <c r="F4894">
        <v>11.02</v>
      </c>
      <c r="G4894">
        <v>-25.713102003486298</v>
      </c>
      <c r="H4894">
        <v>-7.06791178258998</v>
      </c>
      <c r="I4894">
        <v>-10.952354670015</v>
      </c>
      <c r="J4894">
        <v>-2.4866332311574801</v>
      </c>
      <c r="K4894">
        <v>11.019999900382301</v>
      </c>
      <c r="L4894">
        <v>11.018535950106401</v>
      </c>
      <c r="M4894">
        <v>100</v>
      </c>
      <c r="O4894">
        <v>0</v>
      </c>
      <c r="P4894">
        <v>0</v>
      </c>
    </row>
    <row r="4895" spans="1:17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613</v>
      </c>
      <c r="E4895">
        <v>0.841979852999999</v>
      </c>
      <c r="F4895">
        <v>4.72</v>
      </c>
      <c r="G4895">
        <v>1.85446556408117</v>
      </c>
      <c r="H4895">
        <v>-2.1790228937010898</v>
      </c>
      <c r="I4895">
        <v>10.0732863556259</v>
      </c>
      <c r="J4895">
        <v>-2.4866332311574801</v>
      </c>
      <c r="K4895">
        <v>3.6544931382013002</v>
      </c>
      <c r="L4895">
        <v>2.6544840669879002</v>
      </c>
      <c r="M4895">
        <v>99.999976341567006</v>
      </c>
      <c r="N4895">
        <v>0.56200787401574803</v>
      </c>
      <c r="O4895">
        <v>0</v>
      </c>
      <c r="P4895">
        <v>34.090909090909001</v>
      </c>
      <c r="Q4895">
        <v>0.13926653408482101</v>
      </c>
    </row>
    <row r="4896" spans="1:17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302</v>
      </c>
      <c r="E4896">
        <v>0.82620000000000005</v>
      </c>
      <c r="F4896">
        <v>0.88</v>
      </c>
      <c r="G4896">
        <v>-3.4908797812641401</v>
      </c>
      <c r="H4896">
        <v>-2.3060070206852101</v>
      </c>
      <c r="I4896">
        <v>1.86815815049777</v>
      </c>
      <c r="J4896">
        <v>-2.4866332311574801</v>
      </c>
      <c r="K4896">
        <v>0.73981317503204602</v>
      </c>
      <c r="L4896">
        <v>0.49642167857196001</v>
      </c>
      <c r="M4896">
        <v>99.845956101112407</v>
      </c>
      <c r="N4896">
        <v>1.5572543230704301</v>
      </c>
      <c r="O4896">
        <v>0</v>
      </c>
      <c r="P4896">
        <v>33.3333333333333</v>
      </c>
    </row>
    <row r="4897" spans="1:17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46</v>
      </c>
      <c r="E4897">
        <v>0.82499999999999996</v>
      </c>
      <c r="F4897">
        <v>3.55</v>
      </c>
      <c r="G4897">
        <v>34.920382159409499</v>
      </c>
      <c r="H4897">
        <v>17.932088217410001</v>
      </c>
      <c r="I4897">
        <v>-9.2331569622786596</v>
      </c>
      <c r="J4897">
        <v>-2.4866332311574801</v>
      </c>
      <c r="K4897">
        <v>3.1371374969370498</v>
      </c>
      <c r="L4897">
        <v>2.9558140101489698</v>
      </c>
      <c r="M4897">
        <v>42.2549945228117</v>
      </c>
      <c r="N4897">
        <v>1.81297612963577</v>
      </c>
      <c r="O4897">
        <v>31.267605633802798</v>
      </c>
      <c r="P4897">
        <v>77.499999999999901</v>
      </c>
      <c r="Q4897">
        <v>3.3290301373539999E-2</v>
      </c>
    </row>
    <row r="4898" spans="1:17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662</v>
      </c>
      <c r="E4898">
        <v>0.73349999999999704</v>
      </c>
      <c r="F4898">
        <v>4.8899999999999997</v>
      </c>
      <c r="G4898">
        <v>-25.713102003486298</v>
      </c>
      <c r="H4898">
        <v>-7.06791178258998</v>
      </c>
      <c r="I4898">
        <v>-10.952354670015</v>
      </c>
      <c r="K4898">
        <v>4.8899999999999899</v>
      </c>
      <c r="L4898">
        <v>4.8899999999999801</v>
      </c>
      <c r="M4898">
        <v>50</v>
      </c>
      <c r="O4898">
        <v>0</v>
      </c>
      <c r="P4898">
        <v>0</v>
      </c>
    </row>
    <row r="4899" spans="1:17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92</v>
      </c>
      <c r="E4899">
        <v>0.72519999999999996</v>
      </c>
      <c r="F4899">
        <v>29.6</v>
      </c>
      <c r="G4899">
        <v>-25.713102003486298</v>
      </c>
      <c r="H4899">
        <v>-7.06791178258998</v>
      </c>
      <c r="I4899">
        <v>-10.952354670015</v>
      </c>
      <c r="J4899">
        <v>-2.4866332311574801</v>
      </c>
      <c r="K4899">
        <v>29.599999999999898</v>
      </c>
      <c r="M4899">
        <v>50</v>
      </c>
      <c r="O4899">
        <v>0</v>
      </c>
      <c r="P4899">
        <v>0</v>
      </c>
    </row>
    <row r="4900" spans="1:17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197</v>
      </c>
      <c r="E4900">
        <v>0.69120000000000004</v>
      </c>
      <c r="F4900">
        <v>7.68</v>
      </c>
      <c r="G4900">
        <v>46.871167659434903</v>
      </c>
      <c r="H4900">
        <v>-7.06791178258998</v>
      </c>
      <c r="I4900">
        <v>38.463987742436302</v>
      </c>
      <c r="J4900">
        <v>-2.4866332311574801</v>
      </c>
      <c r="K4900">
        <v>6.8494803875910799</v>
      </c>
      <c r="L4900">
        <v>5.5540953895911302</v>
      </c>
      <c r="M4900">
        <v>100</v>
      </c>
      <c r="N4900">
        <v>0</v>
      </c>
      <c r="O4900">
        <v>0</v>
      </c>
      <c r="P4900">
        <v>72.584269662921301</v>
      </c>
    </row>
    <row r="4901" spans="1:17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E4901">
        <v>0.66086999999999996</v>
      </c>
      <c r="F4901">
        <v>10.5</v>
      </c>
      <c r="G4901">
        <v>-25.713102003486298</v>
      </c>
      <c r="H4901">
        <v>-7.06791178258998</v>
      </c>
      <c r="I4901">
        <v>-10.952354670015</v>
      </c>
      <c r="J4901">
        <v>-2.4866332311574801</v>
      </c>
      <c r="K4901">
        <v>9.5565098438342595</v>
      </c>
      <c r="M4901">
        <v>50</v>
      </c>
      <c r="O4901">
        <v>0</v>
      </c>
    </row>
    <row r="4902" spans="1:17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705</v>
      </c>
      <c r="E4902">
        <v>0.62861604399999904</v>
      </c>
      <c r="F4902">
        <v>36.24</v>
      </c>
      <c r="G4902">
        <v>42.266508747208697</v>
      </c>
      <c r="H4902">
        <v>-6.7891272830081499</v>
      </c>
      <c r="I4902">
        <v>19.360482438938501</v>
      </c>
      <c r="J4902">
        <v>-2.70854723947925</v>
      </c>
      <c r="K4902">
        <v>34.641251400211402</v>
      </c>
      <c r="L4902">
        <v>30.042863762182801</v>
      </c>
      <c r="M4902">
        <v>21.949362773198501</v>
      </c>
      <c r="N4902">
        <v>1.0294413402396101</v>
      </c>
      <c r="O4902">
        <v>7.5883002207505399</v>
      </c>
      <c r="P4902">
        <v>72.489290813898094</v>
      </c>
    </row>
    <row r="4903" spans="1:17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21</v>
      </c>
      <c r="E4903">
        <v>0.50749999999999995</v>
      </c>
      <c r="F4903">
        <v>1.6</v>
      </c>
      <c r="G4903">
        <v>-7.1945834849678496</v>
      </c>
      <c r="H4903">
        <v>-6.4389809649799101</v>
      </c>
      <c r="I4903">
        <v>4.1555589990497204</v>
      </c>
      <c r="J4903">
        <v>-2.4866332311574801</v>
      </c>
      <c r="K4903">
        <v>1.40759068674821</v>
      </c>
      <c r="M4903">
        <v>99.979409526686496</v>
      </c>
      <c r="N4903">
        <v>0.89557334142548195</v>
      </c>
      <c r="O4903">
        <v>0</v>
      </c>
      <c r="P4903">
        <v>37.931034482758598</v>
      </c>
    </row>
    <row r="4904" spans="1:17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140</v>
      </c>
      <c r="E4904">
        <v>0.49402200000000002</v>
      </c>
      <c r="F4904">
        <v>4.1100000000000003</v>
      </c>
      <c r="G4904">
        <v>-25.713102003486298</v>
      </c>
      <c r="H4904">
        <v>-7.06791178258998</v>
      </c>
      <c r="I4904">
        <v>-10.952354670015</v>
      </c>
      <c r="J4904">
        <v>-2.4866332311574801</v>
      </c>
      <c r="K4904">
        <v>4.1099999288445304</v>
      </c>
      <c r="L4904">
        <v>4.1089542500759899</v>
      </c>
      <c r="M4904">
        <v>100</v>
      </c>
      <c r="O4904">
        <v>0</v>
      </c>
      <c r="P4904">
        <v>0</v>
      </c>
    </row>
    <row r="4905" spans="1:17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D4905" t="s">
        <v>126</v>
      </c>
      <c r="E4905">
        <v>0.4753</v>
      </c>
      <c r="F4905">
        <v>20.37</v>
      </c>
      <c r="G4905">
        <v>-15.4858292762136</v>
      </c>
      <c r="H4905">
        <v>-7.06791178258998</v>
      </c>
      <c r="I4905">
        <v>-5.9523546700150201</v>
      </c>
      <c r="J4905">
        <v>-2.4866332311574801</v>
      </c>
      <c r="K4905">
        <v>19.435423186796001</v>
      </c>
      <c r="L4905">
        <v>19.097445688973</v>
      </c>
      <c r="M4905">
        <v>99.999999999998707</v>
      </c>
      <c r="N4905">
        <v>5.3636363636363598</v>
      </c>
      <c r="O4905">
        <v>0</v>
      </c>
      <c r="P4905">
        <v>10.2272727272727</v>
      </c>
    </row>
    <row r="4906" spans="1:17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391</v>
      </c>
      <c r="E4906">
        <v>0.38904</v>
      </c>
      <c r="F4906">
        <v>0.03</v>
      </c>
      <c r="G4906">
        <v>-25.713102003486298</v>
      </c>
      <c r="H4906">
        <v>-7.06791178258998</v>
      </c>
      <c r="I4906">
        <v>-10.952354670015</v>
      </c>
      <c r="J4906">
        <v>-2.4866332311574801</v>
      </c>
      <c r="M4906">
        <v>6.3740571397380403</v>
      </c>
      <c r="N4906">
        <v>6.6577896138481996E-4</v>
      </c>
      <c r="O4906">
        <v>0</v>
      </c>
      <c r="P4906">
        <v>0</v>
      </c>
    </row>
    <row r="4907" spans="1:17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E4907">
        <v>0.38200000000000001</v>
      </c>
      <c r="F4907">
        <v>9.5500000000000007</v>
      </c>
      <c r="G4907">
        <v>-25.713102003486298</v>
      </c>
      <c r="H4907">
        <v>-7.06791178258998</v>
      </c>
      <c r="I4907">
        <v>-10.952354670015</v>
      </c>
      <c r="J4907">
        <v>-2.4866332311574801</v>
      </c>
      <c r="K4907">
        <v>9.5499977583812505</v>
      </c>
      <c r="L4907">
        <v>9.5222339442376995</v>
      </c>
      <c r="M4907">
        <v>100</v>
      </c>
      <c r="O4907">
        <v>0</v>
      </c>
      <c r="P4907">
        <v>0</v>
      </c>
    </row>
    <row r="4908" spans="1:17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535</v>
      </c>
      <c r="E4908">
        <v>0.36536371200000001</v>
      </c>
      <c r="F4908">
        <v>3.84</v>
      </c>
      <c r="G4908">
        <v>-25.713102003486298</v>
      </c>
      <c r="H4908">
        <v>-7.06791178258998</v>
      </c>
      <c r="I4908">
        <v>-10.952354670015</v>
      </c>
      <c r="J4908">
        <v>-2.4866332311574801</v>
      </c>
      <c r="K4908">
        <v>3.8399861717972201</v>
      </c>
      <c r="L4908">
        <v>3.8164600320469599</v>
      </c>
      <c r="M4908">
        <v>100</v>
      </c>
      <c r="O4908">
        <v>0</v>
      </c>
      <c r="P4908">
        <v>0</v>
      </c>
    </row>
    <row r="4909" spans="1:17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D4909" t="s">
        <v>391</v>
      </c>
      <c r="E4909">
        <v>0.35678500000000002</v>
      </c>
      <c r="F4909">
        <v>7.15</v>
      </c>
      <c r="G4909">
        <v>-25.713102003486298</v>
      </c>
      <c r="H4909">
        <v>-7.06791178258998</v>
      </c>
      <c r="I4909">
        <v>-10.952354670015</v>
      </c>
      <c r="J4909">
        <v>-2.4866332311574801</v>
      </c>
      <c r="K4909">
        <v>7.1499998680389396</v>
      </c>
      <c r="L4909">
        <v>7.1481179367744998</v>
      </c>
      <c r="M4909">
        <v>100</v>
      </c>
      <c r="O4909">
        <v>0</v>
      </c>
      <c r="P4909">
        <v>0</v>
      </c>
    </row>
    <row r="4910" spans="1:17" hidden="1" x14ac:dyDescent="0.3">
      <c r="A4910" t="s">
        <v>9975</v>
      </c>
      <c r="B4910" t="s">
        <v>9976</v>
      </c>
      <c r="C4910" t="str">
        <f>IFERROR(VLOOKUP(Table1[[#This Row],[Ticker]],[1]!Table1[[Symbol]:[Industry]],2,FALSE),"-")</f>
        <v>-</v>
      </c>
      <c r="D4910" t="s">
        <v>126</v>
      </c>
      <c r="E4910">
        <v>0.34499999999999997</v>
      </c>
      <c r="F4910">
        <v>3.45</v>
      </c>
      <c r="G4910">
        <v>-15.8404905385182</v>
      </c>
      <c r="H4910">
        <v>-7.06791178258998</v>
      </c>
      <c r="I4910">
        <v>-10.952354670015</v>
      </c>
      <c r="J4910">
        <v>-2.4866332311574801</v>
      </c>
      <c r="K4910">
        <v>3.4496770687904799</v>
      </c>
      <c r="L4910">
        <v>3.4002383433403001</v>
      </c>
      <c r="M4910">
        <v>100</v>
      </c>
      <c r="O4910">
        <v>0</v>
      </c>
      <c r="P4910">
        <v>9.8726114649681591</v>
      </c>
    </row>
    <row r="4911" spans="1:17" hidden="1" x14ac:dyDescent="0.3">
      <c r="A4911" t="s">
        <v>9977</v>
      </c>
      <c r="B4911" t="s">
        <v>9978</v>
      </c>
      <c r="C4911" t="str">
        <f>IFERROR(VLOOKUP(Table1[[#This Row],[Ticker]],[1]!Table1[[Symbol]:[Industry]],2,FALSE),"-")</f>
        <v>-</v>
      </c>
      <c r="D4911" t="s">
        <v>613</v>
      </c>
      <c r="E4911">
        <v>0.33499999999999802</v>
      </c>
      <c r="F4911">
        <v>1</v>
      </c>
      <c r="G4911">
        <v>-14.8449732899431</v>
      </c>
      <c r="H4911">
        <v>-4.2627840798750798</v>
      </c>
      <c r="I4911">
        <v>-17.738252227332602</v>
      </c>
      <c r="J4911">
        <v>-0.68487498968562099</v>
      </c>
      <c r="M4911">
        <v>50</v>
      </c>
      <c r="N4911">
        <v>1</v>
      </c>
    </row>
    <row r="4912" spans="1:17" hidden="1" x14ac:dyDescent="0.3">
      <c r="A4912" t="s">
        <v>9979</v>
      </c>
      <c r="B4912" t="s">
        <v>9980</v>
      </c>
      <c r="C4912" t="str">
        <f>IFERROR(VLOOKUP(Table1[[#This Row],[Ticker]],[1]!Table1[[Symbol]:[Industry]],2,FALSE),"-")</f>
        <v>-</v>
      </c>
      <c r="D4912" t="s">
        <v>46</v>
      </c>
      <c r="E4912">
        <v>0.318</v>
      </c>
      <c r="F4912">
        <v>12.26</v>
      </c>
      <c r="G4912">
        <v>166.19165990127499</v>
      </c>
      <c r="H4912">
        <v>8.5924655759005795</v>
      </c>
      <c r="I4912">
        <v>180.952407234746</v>
      </c>
      <c r="J4912">
        <v>2.47912019350004</v>
      </c>
      <c r="K4912">
        <v>10.489243156459301</v>
      </c>
      <c r="M4912">
        <v>100</v>
      </c>
      <c r="N4912">
        <v>3.4693637539691801E-3</v>
      </c>
      <c r="O4912">
        <v>0</v>
      </c>
      <c r="P4912">
        <v>191.90476190476099</v>
      </c>
    </row>
    <row r="4913" spans="1:16" hidden="1" x14ac:dyDescent="0.3">
      <c r="A4913" t="s">
        <v>9981</v>
      </c>
      <c r="B4913" t="s">
        <v>9982</v>
      </c>
      <c r="C4913" t="str">
        <f>IFERROR(VLOOKUP(Table1[[#This Row],[Ticker]],[1]!Table1[[Symbol]:[Industry]],2,FALSE),"-")</f>
        <v>-</v>
      </c>
      <c r="D4913" t="s">
        <v>391</v>
      </c>
      <c r="E4913">
        <v>0.28151999999999999</v>
      </c>
      <c r="F4913">
        <v>11.73</v>
      </c>
      <c r="G4913">
        <v>105.192409807537</v>
      </c>
      <c r="H4913">
        <v>-7.06791178258998</v>
      </c>
      <c r="I4913">
        <v>1.4039671690654201</v>
      </c>
      <c r="J4913">
        <v>-2.4866332311574801</v>
      </c>
      <c r="K4913">
        <v>11.7023821617538</v>
      </c>
      <c r="L4913">
        <v>10.1205636128068</v>
      </c>
      <c r="M4913">
        <v>99.999262565895194</v>
      </c>
      <c r="O4913">
        <v>0</v>
      </c>
      <c r="P4913">
        <v>263.15789473684202</v>
      </c>
    </row>
    <row r="4914" spans="1:16" hidden="1" x14ac:dyDescent="0.3">
      <c r="A4914" t="s">
        <v>9983</v>
      </c>
      <c r="B4914" t="s">
        <v>9984</v>
      </c>
      <c r="C4914" t="str">
        <f>IFERROR(VLOOKUP(Table1[[#This Row],[Ticker]],[1]!Table1[[Symbol]:[Industry]],2,FALSE),"-")</f>
        <v>-</v>
      </c>
      <c r="D4914" t="s">
        <v>324</v>
      </c>
      <c r="E4914">
        <v>0.22970760000000001</v>
      </c>
      <c r="F4914">
        <v>2.14</v>
      </c>
      <c r="G4914">
        <v>-20.811141219172601</v>
      </c>
      <c r="H4914">
        <v>-2.1659509982762502</v>
      </c>
      <c r="I4914">
        <v>-6.0503938857013004</v>
      </c>
      <c r="J4914">
        <v>-2.4866332311574801</v>
      </c>
      <c r="K4914">
        <v>2.067388188642</v>
      </c>
      <c r="L4914">
        <v>2.0476002597926</v>
      </c>
      <c r="M4914">
        <v>100</v>
      </c>
      <c r="N4914">
        <v>5.3636363636363598</v>
      </c>
      <c r="O4914">
        <v>0</v>
      </c>
      <c r="P4914">
        <v>4.9019607843137303</v>
      </c>
    </row>
    <row r="4915" spans="1:16" hidden="1" x14ac:dyDescent="0.3">
      <c r="A4915" t="s">
        <v>9985</v>
      </c>
      <c r="B4915" t="s">
        <v>9986</v>
      </c>
      <c r="C4915" t="str">
        <f>IFERROR(VLOOKUP(Table1[[#This Row],[Ticker]],[1]!Table1[[Symbol]:[Industry]],2,FALSE),"-")</f>
        <v>-</v>
      </c>
      <c r="E4915">
        <v>0.21</v>
      </c>
      <c r="F4915">
        <v>0.63</v>
      </c>
      <c r="G4915">
        <v>0.28689799651362302</v>
      </c>
      <c r="H4915">
        <v>-2.0679117825899702</v>
      </c>
      <c r="I4915">
        <v>1.54764532998495</v>
      </c>
      <c r="J4915">
        <v>-2.4866332311574801</v>
      </c>
      <c r="K4915">
        <v>0.49499162895629101</v>
      </c>
      <c r="M4915">
        <v>100</v>
      </c>
      <c r="N4915">
        <v>0.903345724907063</v>
      </c>
      <c r="O4915">
        <v>0</v>
      </c>
      <c r="P4915">
        <v>26</v>
      </c>
    </row>
    <row r="4916" spans="1:16" hidden="1" x14ac:dyDescent="0.3">
      <c r="A4916" t="s">
        <v>9987</v>
      </c>
      <c r="B4916" t="s">
        <v>9988</v>
      </c>
      <c r="C4916" t="str">
        <f>IFERROR(VLOOKUP(Table1[[#This Row],[Ticker]],[1]!Table1[[Symbol]:[Industry]],2,FALSE),"-")</f>
        <v>-</v>
      </c>
      <c r="D4916" t="s">
        <v>67</v>
      </c>
      <c r="E4916">
        <v>0.205176</v>
      </c>
      <c r="F4916">
        <v>1.03</v>
      </c>
      <c r="G4916">
        <v>-25.713102003486298</v>
      </c>
      <c r="H4916">
        <v>-7.06791178258998</v>
      </c>
      <c r="I4916">
        <v>-10.952354670015</v>
      </c>
      <c r="J4916">
        <v>-2.4866332311574801</v>
      </c>
      <c r="K4916">
        <v>1.0299999919207501</v>
      </c>
      <c r="L4916">
        <v>1.0298847716392601</v>
      </c>
      <c r="M4916">
        <v>100</v>
      </c>
      <c r="O4916">
        <v>0</v>
      </c>
      <c r="P4916">
        <v>0</v>
      </c>
    </row>
    <row r="4917" spans="1:16" hidden="1" x14ac:dyDescent="0.3">
      <c r="A4917" t="s">
        <v>9989</v>
      </c>
      <c r="B4917" t="s">
        <v>9990</v>
      </c>
      <c r="C4917" t="str">
        <f>IFERROR(VLOOKUP(Table1[[#This Row],[Ticker]],[1]!Table1[[Symbol]:[Industry]],2,FALSE),"-")</f>
        <v>-</v>
      </c>
      <c r="D4917" t="s">
        <v>998</v>
      </c>
      <c r="E4917">
        <v>0.20382</v>
      </c>
      <c r="F4917">
        <v>2.58</v>
      </c>
      <c r="G4917">
        <v>-25.713102003486298</v>
      </c>
      <c r="H4917">
        <v>-7.06791178258998</v>
      </c>
      <c r="I4917">
        <v>-10.952354670015</v>
      </c>
      <c r="K4917">
        <v>2.5799999999999899</v>
      </c>
      <c r="L4917">
        <v>2.5799999999999899</v>
      </c>
      <c r="M4917">
        <v>50</v>
      </c>
      <c r="O4917">
        <v>0</v>
      </c>
      <c r="P4917">
        <v>0</v>
      </c>
    </row>
    <row r="4918" spans="1:16" hidden="1" x14ac:dyDescent="0.3">
      <c r="A4918" t="s">
        <v>9991</v>
      </c>
      <c r="B4918" t="s">
        <v>9992</v>
      </c>
      <c r="C4918" t="str">
        <f>IFERROR(VLOOKUP(Table1[[#This Row],[Ticker]],[1]!Table1[[Symbol]:[Industry]],2,FALSE),"-")</f>
        <v>-</v>
      </c>
      <c r="E4918">
        <v>0.20249999999999899</v>
      </c>
      <c r="F4918">
        <v>0.6</v>
      </c>
      <c r="G4918">
        <v>-14.6019908923752</v>
      </c>
      <c r="H4918">
        <v>-3.6196359205210098</v>
      </c>
      <c r="I4918">
        <v>-7.5040788079460699</v>
      </c>
      <c r="J4918">
        <v>-2.4866332311574801</v>
      </c>
      <c r="K4918">
        <v>0.50118937680023501</v>
      </c>
      <c r="M4918">
        <v>100</v>
      </c>
      <c r="N4918">
        <v>0</v>
      </c>
      <c r="O4918">
        <v>0</v>
      </c>
      <c r="P4918">
        <v>11.111111111111001</v>
      </c>
    </row>
    <row r="4919" spans="1:16" hidden="1" x14ac:dyDescent="0.3">
      <c r="A4919" t="s">
        <v>9993</v>
      </c>
      <c r="B4919" t="s">
        <v>9994</v>
      </c>
      <c r="C4919" t="str">
        <f>IFERROR(VLOOKUP(Table1[[#This Row],[Ticker]],[1]!Table1[[Symbol]:[Industry]],2,FALSE),"-")</f>
        <v>-</v>
      </c>
      <c r="E4919">
        <v>0.20069999999999999</v>
      </c>
      <c r="F4919">
        <v>21.07</v>
      </c>
      <c r="G4919">
        <v>-25.713102003486298</v>
      </c>
      <c r="H4919">
        <v>-2.08535074621728</v>
      </c>
      <c r="I4919">
        <v>29.5143119966516</v>
      </c>
      <c r="J4919">
        <v>-2.4866332311574801</v>
      </c>
      <c r="K4919">
        <v>18.149507689498499</v>
      </c>
      <c r="M4919">
        <v>100</v>
      </c>
      <c r="N4919">
        <v>0</v>
      </c>
      <c r="O4919">
        <v>0</v>
      </c>
    </row>
    <row r="4920" spans="1:16" hidden="1" x14ac:dyDescent="0.3">
      <c r="A4920" t="s">
        <v>9995</v>
      </c>
      <c r="B4920" t="s">
        <v>9996</v>
      </c>
      <c r="C4920" t="str">
        <f>IFERROR(VLOOKUP(Table1[[#This Row],[Ticker]],[1]!Table1[[Symbol]:[Industry]],2,FALSE),"-")</f>
        <v>-</v>
      </c>
      <c r="D4920" t="s">
        <v>92</v>
      </c>
      <c r="E4920">
        <v>0.17280000000000001</v>
      </c>
      <c r="F4920">
        <v>1.44</v>
      </c>
      <c r="G4920">
        <v>-91.263341237936103</v>
      </c>
      <c r="H4920">
        <v>-7.06791178258998</v>
      </c>
      <c r="I4920">
        <v>-76.502593904464803</v>
      </c>
      <c r="J4920">
        <v>-2.4866332311574801</v>
      </c>
      <c r="K4920">
        <v>1.53661245687385</v>
      </c>
      <c r="L4920">
        <v>2.6370876166585102</v>
      </c>
      <c r="M4920">
        <v>100</v>
      </c>
      <c r="N4920">
        <v>0</v>
      </c>
      <c r="O4920">
        <v>190.277777777777</v>
      </c>
      <c r="P4920">
        <v>71.428571428571402</v>
      </c>
    </row>
    <row r="4921" spans="1:16" hidden="1" x14ac:dyDescent="0.3">
      <c r="A4921" t="s">
        <v>9997</v>
      </c>
      <c r="B4921" t="s">
        <v>9998</v>
      </c>
      <c r="C4921" t="str">
        <f>IFERROR(VLOOKUP(Table1[[#This Row],[Ticker]],[1]!Table1[[Symbol]:[Industry]],2,FALSE),"-")</f>
        <v>-</v>
      </c>
      <c r="D4921" t="s">
        <v>218</v>
      </c>
      <c r="E4921">
        <v>0.124319999999998</v>
      </c>
      <c r="F4921">
        <v>5.18</v>
      </c>
      <c r="G4921">
        <v>-25.713102003486298</v>
      </c>
      <c r="H4921">
        <v>-7.06791178258998</v>
      </c>
      <c r="I4921">
        <v>-10.952354670015</v>
      </c>
      <c r="J4921">
        <v>-2.4866332311574801</v>
      </c>
      <c r="K4921">
        <v>5.18</v>
      </c>
      <c r="L4921">
        <v>5.1799999999999899</v>
      </c>
      <c r="M4921">
        <v>100</v>
      </c>
      <c r="O4921">
        <v>0</v>
      </c>
      <c r="P4921">
        <v>0</v>
      </c>
    </row>
    <row r="4922" spans="1:16" hidden="1" x14ac:dyDescent="0.3">
      <c r="A4922" t="s">
        <v>9999</v>
      </c>
      <c r="B4922" t="s">
        <v>10000</v>
      </c>
      <c r="C4922" t="str">
        <f>IFERROR(VLOOKUP(Table1[[#This Row],[Ticker]],[1]!Table1[[Symbol]:[Industry]],2,FALSE),"-")</f>
        <v>-</v>
      </c>
      <c r="D4922" t="s">
        <v>218</v>
      </c>
      <c r="E4922">
        <v>0.114264</v>
      </c>
      <c r="F4922">
        <v>12</v>
      </c>
      <c r="G4922">
        <v>-25.713102003486298</v>
      </c>
      <c r="H4922">
        <v>-7.06791178258998</v>
      </c>
      <c r="I4922">
        <v>-10.952354670015</v>
      </c>
      <c r="J4922">
        <v>-2.4866332311574801</v>
      </c>
      <c r="K4922">
        <v>12</v>
      </c>
      <c r="L4922">
        <v>12</v>
      </c>
      <c r="M4922">
        <v>50</v>
      </c>
      <c r="O4922">
        <v>0</v>
      </c>
      <c r="P4922">
        <v>0</v>
      </c>
    </row>
    <row r="4923" spans="1:16" hidden="1" x14ac:dyDescent="0.3">
      <c r="A4923" t="s">
        <v>10001</v>
      </c>
      <c r="B4923" t="s">
        <v>10002</v>
      </c>
      <c r="C4923" t="str">
        <f>IFERROR(VLOOKUP(Table1[[#This Row],[Ticker]],[1]!Table1[[Symbol]:[Industry]],2,FALSE),"-")</f>
        <v>-</v>
      </c>
      <c r="D4923" t="s">
        <v>129</v>
      </c>
      <c r="E4923">
        <v>0.105825</v>
      </c>
      <c r="F4923">
        <v>4.25</v>
      </c>
      <c r="G4923">
        <v>-25.713102003486298</v>
      </c>
      <c r="H4923">
        <v>-7.06791178258998</v>
      </c>
      <c r="I4923">
        <v>-10.952354670015</v>
      </c>
      <c r="J4923">
        <v>-2.4866332311574801</v>
      </c>
      <c r="K4923">
        <v>4.2499999805939703</v>
      </c>
      <c r="L4923">
        <v>4.2497147954752599</v>
      </c>
      <c r="M4923">
        <v>100</v>
      </c>
      <c r="O4923">
        <v>0</v>
      </c>
      <c r="P4923">
        <v>0</v>
      </c>
    </row>
    <row r="4924" spans="1:16" hidden="1" x14ac:dyDescent="0.3">
      <c r="A4924" t="s">
        <v>10003</v>
      </c>
      <c r="B4924" t="s">
        <v>10004</v>
      </c>
      <c r="C4924" t="str">
        <f>IFERROR(VLOOKUP(Table1[[#This Row],[Ticker]],[1]!Table1[[Symbol]:[Industry]],2,FALSE),"-")</f>
        <v>-</v>
      </c>
      <c r="D4924" t="s">
        <v>162</v>
      </c>
      <c r="E4924">
        <v>9.7919999999999993E-2</v>
      </c>
      <c r="F4924">
        <v>2.04</v>
      </c>
      <c r="G4924">
        <v>-5.7131020034863704</v>
      </c>
      <c r="H4924">
        <v>2.6095075722487202</v>
      </c>
      <c r="I4924">
        <v>9.0476453299849595</v>
      </c>
      <c r="J4924">
        <v>-2.4866332311574801</v>
      </c>
      <c r="K4924">
        <v>1.8928082407737301</v>
      </c>
      <c r="L4924">
        <v>1.77085968397935</v>
      </c>
      <c r="M4924">
        <v>100</v>
      </c>
      <c r="N4924">
        <v>2.4380165289256199</v>
      </c>
      <c r="O4924">
        <v>0</v>
      </c>
      <c r="P4924">
        <v>19.999999999999901</v>
      </c>
    </row>
    <row r="4925" spans="1:16" hidden="1" x14ac:dyDescent="0.3">
      <c r="A4925" t="s">
        <v>10005</v>
      </c>
      <c r="B4925" t="s">
        <v>10006</v>
      </c>
      <c r="C4925" t="str">
        <f>IFERROR(VLOOKUP(Table1[[#This Row],[Ticker]],[1]!Table1[[Symbol]:[Industry]],2,FALSE),"-")</f>
        <v>-</v>
      </c>
      <c r="D4925" t="s">
        <v>391</v>
      </c>
      <c r="E4925">
        <v>9.7884604062407093E-2</v>
      </c>
      <c r="F4925">
        <v>4.63</v>
      </c>
      <c r="G4925">
        <v>-9.9631020034863802</v>
      </c>
      <c r="H4925">
        <v>8.6820882174100102</v>
      </c>
      <c r="I4925">
        <v>4.7976453299849497</v>
      </c>
      <c r="J4925">
        <v>-2.4866332311574801</v>
      </c>
      <c r="K4925">
        <v>4.2235489881263097</v>
      </c>
      <c r="L4925">
        <v>4.0654270280029099</v>
      </c>
      <c r="M4925">
        <v>50</v>
      </c>
      <c r="N4925">
        <v>3.5757575757575699</v>
      </c>
      <c r="O4925">
        <v>0</v>
      </c>
      <c r="P4925">
        <v>15.749999999999901</v>
      </c>
    </row>
    <row r="4926" spans="1:16" hidden="1" x14ac:dyDescent="0.3">
      <c r="A4926" t="s">
        <v>10007</v>
      </c>
      <c r="B4926" t="s">
        <v>10008</v>
      </c>
      <c r="C4926" t="str">
        <f>IFERROR(VLOOKUP(Table1[[#This Row],[Ticker]],[1]!Table1[[Symbol]:[Industry]],2,FALSE),"-")</f>
        <v>-</v>
      </c>
      <c r="D4926" t="s">
        <v>535</v>
      </c>
      <c r="E4926">
        <v>9.1329431639917899E-2</v>
      </c>
      <c r="F4926">
        <v>4.55</v>
      </c>
      <c r="G4926">
        <v>-25.713102003486298</v>
      </c>
      <c r="H4926">
        <v>-7.06791178258998</v>
      </c>
      <c r="I4926">
        <v>-10.952354670015</v>
      </c>
      <c r="J4926">
        <v>-2.4866332311574801</v>
      </c>
      <c r="K4926">
        <v>4.55</v>
      </c>
      <c r="L4926">
        <v>4.5499999999999803</v>
      </c>
      <c r="M4926">
        <v>50</v>
      </c>
      <c r="O4926">
        <v>0</v>
      </c>
      <c r="P4926">
        <v>0</v>
      </c>
    </row>
    <row r="4927" spans="1:16" hidden="1" x14ac:dyDescent="0.3">
      <c r="A4927" t="s">
        <v>10009</v>
      </c>
      <c r="B4927" t="s">
        <v>10010</v>
      </c>
      <c r="C4927" t="str">
        <f>IFERROR(VLOOKUP(Table1[[#This Row],[Ticker]],[1]!Table1[[Symbol]:[Industry]],2,FALSE),"-")</f>
        <v>-</v>
      </c>
      <c r="D4927" t="s">
        <v>129</v>
      </c>
      <c r="E4927">
        <v>9.0601812000000004E-2</v>
      </c>
      <c r="F4927">
        <v>0.44</v>
      </c>
      <c r="G4927">
        <v>-15.7131020034863</v>
      </c>
      <c r="H4927">
        <v>-7.06791178258998</v>
      </c>
      <c r="I4927">
        <v>-10.952354670015</v>
      </c>
      <c r="J4927">
        <v>-2.4866332311574801</v>
      </c>
      <c r="K4927">
        <v>0.43997896551221499</v>
      </c>
      <c r="L4927">
        <v>0.43326898452506002</v>
      </c>
      <c r="M4927">
        <v>50</v>
      </c>
      <c r="O4927">
        <v>0</v>
      </c>
      <c r="P4927">
        <v>9.9999999999999805</v>
      </c>
    </row>
    <row r="4928" spans="1:16" hidden="1" x14ac:dyDescent="0.3">
      <c r="A4928" t="s">
        <v>10011</v>
      </c>
      <c r="B4928" t="s">
        <v>10012</v>
      </c>
      <c r="C4928" t="str">
        <f>IFERROR(VLOOKUP(Table1[[#This Row],[Ticker]],[1]!Table1[[Symbol]:[Industry]],2,FALSE),"-")</f>
        <v>-</v>
      </c>
      <c r="D4928" t="s">
        <v>662</v>
      </c>
      <c r="E4928">
        <v>8.9298000000000002E-2</v>
      </c>
      <c r="F4928">
        <v>38.74</v>
      </c>
      <c r="G4928">
        <v>-20.726652138987699</v>
      </c>
      <c r="H4928">
        <v>-7.06791178258998</v>
      </c>
      <c r="I4928">
        <v>-10.952354670015</v>
      </c>
      <c r="J4928">
        <v>-2.4866332311574801</v>
      </c>
      <c r="K4928">
        <v>38.7388300958198</v>
      </c>
      <c r="L4928">
        <v>38.416294850923201</v>
      </c>
      <c r="M4928">
        <v>50</v>
      </c>
      <c r="O4928">
        <v>0</v>
      </c>
      <c r="P4928">
        <v>4.9864498644986499</v>
      </c>
    </row>
    <row r="4929" spans="1:17" hidden="1" x14ac:dyDescent="0.3">
      <c r="A4929" t="s">
        <v>10013</v>
      </c>
      <c r="B4929" t="s">
        <v>10014</v>
      </c>
      <c r="C4929" t="str">
        <f>IFERROR(VLOOKUP(Table1[[#This Row],[Ticker]],[1]!Table1[[Symbol]:[Industry]],2,FALSE),"-")</f>
        <v>-</v>
      </c>
      <c r="E4929">
        <v>8.1900000000000001E-2</v>
      </c>
      <c r="F4929">
        <v>0.13</v>
      </c>
      <c r="G4929">
        <v>-25.713102003486298</v>
      </c>
      <c r="H4929">
        <v>-7.06791178258998</v>
      </c>
      <c r="I4929">
        <v>-10.952354670015</v>
      </c>
      <c r="J4929">
        <v>-2.4866332311574801</v>
      </c>
      <c r="K4929">
        <v>0.12999999999999901</v>
      </c>
      <c r="L4929">
        <v>0.12999999999999901</v>
      </c>
      <c r="M4929">
        <v>50</v>
      </c>
      <c r="O4929">
        <v>0</v>
      </c>
      <c r="P4929">
        <v>0</v>
      </c>
    </row>
    <row r="4930" spans="1:17" hidden="1" x14ac:dyDescent="0.3">
      <c r="A4930" t="s">
        <v>10015</v>
      </c>
      <c r="B4930" t="s">
        <v>10016</v>
      </c>
      <c r="C4930" t="str">
        <f>IFERROR(VLOOKUP(Table1[[#This Row],[Ticker]],[1]!Table1[[Symbol]:[Industry]],2,FALSE),"-")</f>
        <v>-</v>
      </c>
      <c r="D4930" t="s">
        <v>535</v>
      </c>
      <c r="E4930">
        <v>7.0599999999999996E-2</v>
      </c>
      <c r="F4930">
        <v>3.53</v>
      </c>
      <c r="G4930">
        <v>-10.3536248793033</v>
      </c>
      <c r="H4930">
        <v>-2.32013730187782</v>
      </c>
      <c r="I4930">
        <v>-6.20458018930288</v>
      </c>
      <c r="J4930">
        <v>-2.4866332311574801</v>
      </c>
      <c r="K4930">
        <v>3.40868855976596</v>
      </c>
      <c r="L4930">
        <v>3.4437703194334599</v>
      </c>
      <c r="M4930">
        <v>100</v>
      </c>
      <c r="N4930">
        <v>5.3636363636363598</v>
      </c>
      <c r="O4930">
        <v>0</v>
      </c>
      <c r="P4930">
        <v>15.3594771241829</v>
      </c>
    </row>
    <row r="4931" spans="1:17" hidden="1" x14ac:dyDescent="0.3">
      <c r="A4931" t="s">
        <v>10017</v>
      </c>
      <c r="B4931" t="s">
        <v>10018</v>
      </c>
      <c r="C4931" t="str">
        <f>IFERROR(VLOOKUP(Table1[[#This Row],[Ticker]],[1]!Table1[[Symbol]:[Industry]],2,FALSE),"-")</f>
        <v>-</v>
      </c>
      <c r="D4931" t="s">
        <v>177</v>
      </c>
      <c r="E4931">
        <v>5.1029999999999999E-2</v>
      </c>
      <c r="F4931">
        <v>22.68</v>
      </c>
      <c r="G4931">
        <v>-94.037124349855006</v>
      </c>
      <c r="H4931">
        <v>-7.06791178258998</v>
      </c>
      <c r="I4931">
        <v>-10.952354670015</v>
      </c>
      <c r="J4931">
        <v>-2.4866332311574801</v>
      </c>
      <c r="K4931">
        <v>22.982828044540302</v>
      </c>
      <c r="L4931">
        <v>36.404310135869501</v>
      </c>
      <c r="M4931">
        <v>0</v>
      </c>
      <c r="O4931">
        <v>215.69664902998201</v>
      </c>
      <c r="P4931">
        <v>4.9999999999999796</v>
      </c>
    </row>
    <row r="4932" spans="1:17" hidden="1" x14ac:dyDescent="0.3">
      <c r="A4932" t="s">
        <v>10019</v>
      </c>
      <c r="B4932" t="s">
        <v>10020</v>
      </c>
      <c r="C4932" t="str">
        <f>IFERROR(VLOOKUP(Table1[[#This Row],[Ticker]],[1]!Table1[[Symbol]:[Industry]],2,FALSE),"-")</f>
        <v>-</v>
      </c>
      <c r="D4932" t="s">
        <v>414</v>
      </c>
      <c r="E4932">
        <v>4.5350519999999998E-2</v>
      </c>
      <c r="F4932">
        <v>1.7</v>
      </c>
      <c r="G4932">
        <v>152.97542258667701</v>
      </c>
      <c r="H4932">
        <v>-2.12964017765171</v>
      </c>
      <c r="I4932">
        <v>20.830591066419</v>
      </c>
      <c r="J4932">
        <v>-2.4866332311574801</v>
      </c>
      <c r="K4932">
        <v>1.5995210326154501</v>
      </c>
      <c r="L4932">
        <v>1.28778784433327</v>
      </c>
      <c r="M4932">
        <v>100</v>
      </c>
      <c r="N4932">
        <v>0</v>
      </c>
      <c r="O4932">
        <v>0</v>
      </c>
      <c r="P4932">
        <v>178.68852459016301</v>
      </c>
    </row>
    <row r="4933" spans="1:17" hidden="1" x14ac:dyDescent="0.3">
      <c r="A4933" t="s">
        <v>10021</v>
      </c>
      <c r="B4933" t="s">
        <v>10022</v>
      </c>
      <c r="C4933" t="str">
        <f>IFERROR(VLOOKUP(Table1[[#This Row],[Ticker]],[1]!Table1[[Symbol]:[Industry]],2,FALSE),"-")</f>
        <v>-</v>
      </c>
      <c r="D4933" t="s">
        <v>140</v>
      </c>
      <c r="E4933">
        <v>2.6800000000000001E-2</v>
      </c>
      <c r="F4933">
        <v>1.34</v>
      </c>
      <c r="G4933">
        <v>-25.713102003486298</v>
      </c>
      <c r="H4933">
        <v>-7.06791178258998</v>
      </c>
      <c r="I4933">
        <v>-10.952354670015</v>
      </c>
      <c r="J4933">
        <v>-2.4866332311574801</v>
      </c>
      <c r="K4933">
        <v>1.33999998835637</v>
      </c>
      <c r="L4933">
        <v>1.3398288772851701</v>
      </c>
      <c r="M4933">
        <v>100</v>
      </c>
      <c r="O4933">
        <v>0</v>
      </c>
      <c r="P4933">
        <v>0</v>
      </c>
    </row>
    <row r="4934" spans="1:17" hidden="1" x14ac:dyDescent="0.3">
      <c r="A4934" t="s">
        <v>10023</v>
      </c>
      <c r="B4934" t="s">
        <v>10024</v>
      </c>
      <c r="C4934" t="str">
        <f>IFERROR(VLOOKUP(Table1[[#This Row],[Ticker]],[1]!Table1[[Symbol]:[Industry]],2,FALSE),"-")</f>
        <v>-</v>
      </c>
      <c r="D4934" t="s">
        <v>129</v>
      </c>
      <c r="E4934">
        <v>2.4500000000000001E-2</v>
      </c>
      <c r="F4934">
        <v>0.05</v>
      </c>
      <c r="G4934">
        <v>-25.713102003486298</v>
      </c>
      <c r="H4934">
        <v>-7.06791178258998</v>
      </c>
      <c r="I4934">
        <v>139.04764532998499</v>
      </c>
      <c r="J4934">
        <v>-2.4866332311574801</v>
      </c>
      <c r="K4934">
        <v>3.7999999999999999E-2</v>
      </c>
      <c r="M4934">
        <v>100</v>
      </c>
      <c r="N4934">
        <v>0</v>
      </c>
      <c r="O4934">
        <v>0</v>
      </c>
    </row>
    <row r="4935" spans="1:17" hidden="1" x14ac:dyDescent="0.3">
      <c r="A4935" t="s">
        <v>10025</v>
      </c>
      <c r="B4935" t="s">
        <v>10026</v>
      </c>
      <c r="C4935" t="str">
        <f>IFERROR(VLOOKUP(Table1[[#This Row],[Ticker]],[1]!Table1[[Symbol]:[Industry]],2,FALSE),"-")</f>
        <v>-</v>
      </c>
      <c r="E4935">
        <v>4.9799999999999996E-4</v>
      </c>
      <c r="F4935">
        <v>0.02</v>
      </c>
      <c r="G4935">
        <v>-25.713102003486298</v>
      </c>
      <c r="H4935">
        <v>-7.06791178258998</v>
      </c>
      <c r="I4935">
        <v>-10.952354670015</v>
      </c>
      <c r="J4935">
        <v>-2.4866332311574801</v>
      </c>
      <c r="K4935">
        <v>0.02</v>
      </c>
      <c r="L4935">
        <v>0.02</v>
      </c>
      <c r="M4935">
        <v>50</v>
      </c>
      <c r="O4935">
        <v>0</v>
      </c>
      <c r="P4935">
        <v>0</v>
      </c>
    </row>
    <row r="4936" spans="1:17" hidden="1" x14ac:dyDescent="0.3">
      <c r="A4936" t="s">
        <v>10027</v>
      </c>
      <c r="B4936" t="s">
        <v>10028</v>
      </c>
      <c r="C4936" t="str">
        <f>IFERROR(VLOOKUP(Table1[[#This Row],[Ticker]],[1]!Table1[[Symbol]:[Industry]],2,FALSE),"-")</f>
        <v>-</v>
      </c>
      <c r="D4936" t="s">
        <v>1283</v>
      </c>
      <c r="E4936">
        <v>0</v>
      </c>
      <c r="F4936">
        <v>1227.6400000000001</v>
      </c>
      <c r="G4936">
        <v>-18.938874823170401</v>
      </c>
      <c r="H4936">
        <v>-6.9626915542049899</v>
      </c>
      <c r="I4936">
        <v>-6.9996382359275104</v>
      </c>
      <c r="J4936">
        <v>-2.9497313657884701</v>
      </c>
      <c r="K4936">
        <v>1220.64410218082</v>
      </c>
      <c r="L4936">
        <v>1193.1154901244399</v>
      </c>
      <c r="M4936">
        <v>36.382996971611497</v>
      </c>
      <c r="N4936">
        <v>0.92235890729537195</v>
      </c>
      <c r="O4936">
        <v>1.79287087419763</v>
      </c>
      <c r="P4936">
        <v>7.12390924956369</v>
      </c>
      <c r="Q4936">
        <v>-0.13193077695746</v>
      </c>
    </row>
    <row r="4937" spans="1:17" hidden="1" x14ac:dyDescent="0.3">
      <c r="A4937" t="s">
        <v>10029</v>
      </c>
      <c r="B4937" t="s">
        <v>10030</v>
      </c>
      <c r="C4937" t="str">
        <f>IFERROR(VLOOKUP(Table1[[#This Row],[Ticker]],[1]!Table1[[Symbol]:[Industry]],2,FALSE),"-")</f>
        <v>-</v>
      </c>
      <c r="D4937" t="s">
        <v>1283</v>
      </c>
      <c r="E4937">
        <v>0</v>
      </c>
      <c r="F4937">
        <v>1218.0899999999999</v>
      </c>
      <c r="G4937">
        <v>-18.633867990837</v>
      </c>
      <c r="H4937">
        <v>-4.58630916607322</v>
      </c>
      <c r="I4937">
        <v>-7.2374559080308103</v>
      </c>
      <c r="J4937">
        <v>0.41566561941721603</v>
      </c>
      <c r="K4937">
        <v>1209.9250945823301</v>
      </c>
      <c r="L4937">
        <v>1184.4344613404401</v>
      </c>
      <c r="M4937">
        <v>36.058663394519002</v>
      </c>
      <c r="N4937">
        <v>0.78454804504281495</v>
      </c>
      <c r="O4937">
        <v>2.9767915342872899</v>
      </c>
      <c r="P4937">
        <v>8.6125724476147898</v>
      </c>
      <c r="Q4937">
        <v>-0.13333261542483699</v>
      </c>
    </row>
    <row r="4938" spans="1:17" hidden="1" x14ac:dyDescent="0.3">
      <c r="A4938" t="s">
        <v>10031</v>
      </c>
      <c r="B4938" t="s">
        <v>10032</v>
      </c>
      <c r="C4938" t="str">
        <f>IFERROR(VLOOKUP(Table1[[#This Row],[Ticker]],[1]!Table1[[Symbol]:[Industry]],2,FALSE),"-")</f>
        <v>-</v>
      </c>
      <c r="D4938" t="s">
        <v>705</v>
      </c>
      <c r="E4938">
        <v>0</v>
      </c>
      <c r="F4938">
        <v>53.45</v>
      </c>
      <c r="G4938">
        <v>-8.5817676180751796</v>
      </c>
      <c r="H4938">
        <v>-0.94104023018651295</v>
      </c>
      <c r="I4938">
        <v>-1.7392204880408</v>
      </c>
      <c r="J4938">
        <v>0.67307569262649902</v>
      </c>
      <c r="K4938">
        <v>50.536317878339801</v>
      </c>
      <c r="L4938">
        <v>47.771699564175002</v>
      </c>
      <c r="M4938">
        <v>37.853305265548997</v>
      </c>
      <c r="N4938">
        <v>2.5349158532466798</v>
      </c>
      <c r="O4938">
        <v>3.8353601496725598</v>
      </c>
      <c r="P4938">
        <v>25.298888836795001</v>
      </c>
      <c r="Q4938">
        <v>7.2054511565187995E-2</v>
      </c>
    </row>
    <row r="4939" spans="1:17" hidden="1" x14ac:dyDescent="0.3">
      <c r="A4939" t="s">
        <v>10033</v>
      </c>
      <c r="B4939" t="s">
        <v>10034</v>
      </c>
      <c r="C4939" t="str">
        <f>IFERROR(VLOOKUP(Table1[[#This Row],[Ticker]],[1]!Table1[[Symbol]:[Industry]],2,FALSE),"-")</f>
        <v>-</v>
      </c>
      <c r="D4939" t="s">
        <v>705</v>
      </c>
      <c r="E4939">
        <v>0</v>
      </c>
      <c r="F4939">
        <v>26.25</v>
      </c>
      <c r="G4939">
        <v>-11.464793035561399</v>
      </c>
      <c r="H4939">
        <v>-0.89855694388031104</v>
      </c>
      <c r="I4939">
        <v>-5.1141158183095401</v>
      </c>
      <c r="J4939">
        <v>0.124434578663236</v>
      </c>
      <c r="K4939">
        <v>24.758927294399399</v>
      </c>
      <c r="L4939">
        <v>23.734598720847099</v>
      </c>
      <c r="M4939">
        <v>42.1652590342811</v>
      </c>
      <c r="N4939">
        <v>2.3148614357175301</v>
      </c>
      <c r="O4939">
        <v>2.0190476190476301</v>
      </c>
      <c r="P4939">
        <v>20.137299771167001</v>
      </c>
      <c r="Q4939">
        <v>-2.5629607369169999E-2</v>
      </c>
    </row>
    <row r="4940" spans="1:17" hidden="1" x14ac:dyDescent="0.3">
      <c r="A4940" t="s">
        <v>10035</v>
      </c>
      <c r="B4940" t="s">
        <v>10036</v>
      </c>
      <c r="C4940" t="str">
        <f>IFERROR(VLOOKUP(Table1[[#This Row],[Ticker]],[1]!Table1[[Symbol]:[Industry]],2,FALSE),"-")</f>
        <v>-</v>
      </c>
      <c r="D4940" t="s">
        <v>705</v>
      </c>
      <c r="E4940">
        <v>0</v>
      </c>
      <c r="F4940">
        <v>21.54</v>
      </c>
      <c r="G4940">
        <v>31.505837224645202</v>
      </c>
      <c r="H4940">
        <v>-2.5070190120902098</v>
      </c>
      <c r="I4940">
        <v>11.6778759021454</v>
      </c>
      <c r="J4940">
        <v>-0.59538027607473598</v>
      </c>
      <c r="K4940">
        <v>20.1301086181744</v>
      </c>
      <c r="L4940">
        <v>17.919896134847701</v>
      </c>
      <c r="M4940">
        <v>39.917065374287702</v>
      </c>
      <c r="N4940">
        <v>1.3559531786096799</v>
      </c>
      <c r="O4940">
        <v>6.1745589600742798</v>
      </c>
      <c r="P4940">
        <v>58.242727005583198</v>
      </c>
      <c r="Q4940">
        <v>8.1438948753974005E-2</v>
      </c>
    </row>
    <row r="4941" spans="1:17" hidden="1" x14ac:dyDescent="0.3">
      <c r="A4941" t="s">
        <v>10037</v>
      </c>
      <c r="B4941" t="s">
        <v>10038</v>
      </c>
      <c r="C4941" t="str">
        <f>IFERROR(VLOOKUP(Table1[[#This Row],[Ticker]],[1]!Table1[[Symbol]:[Industry]],2,FALSE),"-")</f>
        <v>-</v>
      </c>
      <c r="D4941" t="s">
        <v>705</v>
      </c>
      <c r="E4941">
        <v>0</v>
      </c>
      <c r="F4941">
        <v>28.9</v>
      </c>
      <c r="G4941">
        <v>22.782945630226799</v>
      </c>
      <c r="H4941">
        <v>-3.5131541524283998</v>
      </c>
      <c r="I4941">
        <v>9.5949048611436893</v>
      </c>
      <c r="J4941">
        <v>-0.65047503906709403</v>
      </c>
      <c r="K4941">
        <v>27.825921845880501</v>
      </c>
      <c r="L4941">
        <v>25.007162414295902</v>
      </c>
      <c r="M4941">
        <v>46.770192321881197</v>
      </c>
      <c r="N4941">
        <v>2.0430550622874999</v>
      </c>
      <c r="O4941">
        <v>12.2837370242214</v>
      </c>
      <c r="P4941">
        <v>51.150627615062703</v>
      </c>
      <c r="Q4941">
        <v>-1.7638996257211999E-2</v>
      </c>
    </row>
    <row r="4942" spans="1:17" hidden="1" x14ac:dyDescent="0.3">
      <c r="A4942" t="s">
        <v>10039</v>
      </c>
      <c r="B4942" t="s">
        <v>10040</v>
      </c>
      <c r="C4942" t="str">
        <f>IFERROR(VLOOKUP(Table1[[#This Row],[Ticker]],[1]!Table1[[Symbol]:[Industry]],2,FALSE),"-")</f>
        <v>-</v>
      </c>
      <c r="D4942" t="s">
        <v>705</v>
      </c>
      <c r="E4942">
        <v>0</v>
      </c>
      <c r="F4942">
        <v>39.29</v>
      </c>
      <c r="G4942">
        <v>1.39455039599482</v>
      </c>
      <c r="H4942">
        <v>2.7415849475777598</v>
      </c>
      <c r="I4942">
        <v>-6.8453064453197596</v>
      </c>
      <c r="J4942">
        <v>1.02448979216064</v>
      </c>
      <c r="K4942">
        <v>36.784579986306397</v>
      </c>
      <c r="L4942">
        <v>35.929591885492002</v>
      </c>
      <c r="M4942">
        <v>42.372329352446798</v>
      </c>
      <c r="N4942">
        <v>0.89770747194478195</v>
      </c>
      <c r="O4942">
        <v>5.2430643929753202</v>
      </c>
      <c r="P4942">
        <v>39.326241134751697</v>
      </c>
      <c r="Q4942">
        <v>2.6969867049001998E-2</v>
      </c>
    </row>
    <row r="4943" spans="1:17" hidden="1" x14ac:dyDescent="0.3">
      <c r="A4943" t="s">
        <v>10041</v>
      </c>
      <c r="B4943" t="s">
        <v>10042</v>
      </c>
      <c r="C4943" t="str">
        <f>IFERROR(VLOOKUP(Table1[[#This Row],[Ticker]],[1]!Table1[[Symbol]:[Industry]],2,FALSE),"-")</f>
        <v>-</v>
      </c>
      <c r="D4943" t="s">
        <v>705</v>
      </c>
      <c r="E4943">
        <v>0</v>
      </c>
      <c r="F4943">
        <v>38.119999999999997</v>
      </c>
      <c r="G4943">
        <v>12.361454637845499</v>
      </c>
      <c r="H4943">
        <v>-3.0186641765708102</v>
      </c>
      <c r="I4943">
        <v>5.69391215985031</v>
      </c>
      <c r="J4943">
        <v>-1.55775849655026</v>
      </c>
      <c r="K4943">
        <v>36.114550728517997</v>
      </c>
      <c r="L4943">
        <v>33.068809969959403</v>
      </c>
      <c r="M4943">
        <v>37.855201331873801</v>
      </c>
      <c r="N4943">
        <v>1.51026942886556</v>
      </c>
      <c r="O4943">
        <v>0.57712486883527703</v>
      </c>
      <c r="P4943">
        <v>57.520661157024698</v>
      </c>
      <c r="Q4943">
        <v>5.8879591037521002E-2</v>
      </c>
    </row>
    <row r="4944" spans="1:17" hidden="1" x14ac:dyDescent="0.3">
      <c r="A4944" t="s">
        <v>10043</v>
      </c>
      <c r="B4944" t="s">
        <v>10044</v>
      </c>
      <c r="C4944" t="str">
        <f>IFERROR(VLOOKUP(Table1[[#This Row],[Ticker]],[1]!Table1[[Symbol]:[Industry]],2,FALSE),"-")</f>
        <v>-</v>
      </c>
      <c r="D4944" t="s">
        <v>705</v>
      </c>
      <c r="E4944">
        <v>0</v>
      </c>
      <c r="F4944">
        <v>53.43</v>
      </c>
      <c r="G4944">
        <v>-8.2070540597872306</v>
      </c>
      <c r="H4944">
        <v>-1.1797278016224899</v>
      </c>
      <c r="I4944">
        <v>-1.2623526170485</v>
      </c>
      <c r="J4944">
        <v>0.10652850530043299</v>
      </c>
      <c r="K4944">
        <v>50.391657929312601</v>
      </c>
      <c r="L4944">
        <v>47.624359326337398</v>
      </c>
      <c r="M4944">
        <v>38.548106434567202</v>
      </c>
      <c r="N4944">
        <v>1.3419228257624101</v>
      </c>
      <c r="O4944">
        <v>1.38498970615759</v>
      </c>
      <c r="P4944">
        <v>26.4615384615384</v>
      </c>
      <c r="Q4944">
        <v>-3.9160773297699998E-4</v>
      </c>
    </row>
    <row r="4945" spans="1:17" hidden="1" x14ac:dyDescent="0.3">
      <c r="A4945" t="s">
        <v>10045</v>
      </c>
      <c r="B4945" t="s">
        <v>10046</v>
      </c>
      <c r="C4945" t="str">
        <f>IFERROR(VLOOKUP(Table1[[#This Row],[Ticker]],[1]!Table1[[Symbol]:[Industry]],2,FALSE),"-")</f>
        <v>-</v>
      </c>
      <c r="D4945" t="s">
        <v>705</v>
      </c>
      <c r="E4945">
        <v>0</v>
      </c>
      <c r="F4945">
        <v>149.09</v>
      </c>
      <c r="G4945">
        <v>9.0396328306154299</v>
      </c>
      <c r="H4945">
        <v>-4.4084106113070698</v>
      </c>
      <c r="I4945">
        <v>1.3395787486789299</v>
      </c>
      <c r="J4945">
        <v>-0.41785668642532597</v>
      </c>
      <c r="K4945">
        <v>143.00520862067</v>
      </c>
      <c r="L4945">
        <v>132.81986489573299</v>
      </c>
      <c r="M4945">
        <v>34.574083232051997</v>
      </c>
      <c r="N4945">
        <v>0.55361143059393902</v>
      </c>
      <c r="O4945">
        <v>0.59695485948083604</v>
      </c>
      <c r="P4945">
        <v>36.454329123192302</v>
      </c>
      <c r="Q4945">
        <v>3.8010026247456002E-2</v>
      </c>
    </row>
    <row r="4946" spans="1:17" hidden="1" x14ac:dyDescent="0.3">
      <c r="A4946" t="s">
        <v>10047</v>
      </c>
      <c r="B4946" t="s">
        <v>10048</v>
      </c>
      <c r="C4946" t="str">
        <f>IFERROR(VLOOKUP(Table1[[#This Row],[Ticker]],[1]!Table1[[Symbol]:[Industry]],2,FALSE),"-")</f>
        <v>-</v>
      </c>
      <c r="D4946" t="s">
        <v>542</v>
      </c>
      <c r="E4946">
        <v>0</v>
      </c>
      <c r="F4946">
        <v>92.52</v>
      </c>
      <c r="G4946">
        <v>-35.228994424024201</v>
      </c>
      <c r="H4946">
        <v>-1.45871638029113</v>
      </c>
      <c r="I4946">
        <v>-17.827040125475499</v>
      </c>
      <c r="J4946">
        <v>-9.6785524230766793</v>
      </c>
      <c r="K4946">
        <v>94.974473274908803</v>
      </c>
      <c r="L4946">
        <v>98.787893243262204</v>
      </c>
      <c r="M4946">
        <v>70.236447926634199</v>
      </c>
      <c r="N4946">
        <v>0.95021759251156401</v>
      </c>
      <c r="O4946">
        <v>42.996108949416303</v>
      </c>
      <c r="P4946">
        <v>40.096910963052601</v>
      </c>
      <c r="Q4946">
        <v>0.14567341613641299</v>
      </c>
    </row>
    <row r="4947" spans="1:17" hidden="1" x14ac:dyDescent="0.3">
      <c r="A4947" t="s">
        <v>10049</v>
      </c>
      <c r="B4947" t="s">
        <v>10050</v>
      </c>
      <c r="C4947" t="str">
        <f>IFERROR(VLOOKUP(Table1[[#This Row],[Ticker]],[1]!Table1[[Symbol]:[Industry]],2,FALSE),"-")</f>
        <v>-</v>
      </c>
      <c r="D4947" t="s">
        <v>705</v>
      </c>
      <c r="E4947">
        <v>0</v>
      </c>
      <c r="F4947">
        <v>266.49</v>
      </c>
      <c r="G4947">
        <v>4.5743723291625003</v>
      </c>
      <c r="H4947">
        <v>-3.97132308105915</v>
      </c>
      <c r="I4947">
        <v>2.0485358019350901</v>
      </c>
      <c r="J4947">
        <v>-2.0931558750226298</v>
      </c>
      <c r="K4947">
        <v>256.24966664097798</v>
      </c>
      <c r="L4947">
        <v>237.069649347168</v>
      </c>
      <c r="M4947">
        <v>38.8935273072047</v>
      </c>
      <c r="N4947">
        <v>1.46216782814632</v>
      </c>
      <c r="O4947">
        <v>3.4973169724942599</v>
      </c>
      <c r="P4947">
        <v>32.747198007471901</v>
      </c>
      <c r="Q4947">
        <v>1.8802390589823002E-2</v>
      </c>
    </row>
    <row r="4948" spans="1:17" hidden="1" x14ac:dyDescent="0.3">
      <c r="A4948" t="s">
        <v>10051</v>
      </c>
      <c r="B4948" t="s">
        <v>10052</v>
      </c>
      <c r="C4948" t="str">
        <f>IFERROR(VLOOKUP(Table1[[#This Row],[Ticker]],[1]!Table1[[Symbol]:[Industry]],2,FALSE),"-")</f>
        <v>-</v>
      </c>
      <c r="D4948" t="s">
        <v>218</v>
      </c>
      <c r="E4948">
        <v>0</v>
      </c>
      <c r="F4948">
        <v>1581.9</v>
      </c>
      <c r="G4948">
        <v>4.6556882496210603</v>
      </c>
      <c r="H4948">
        <v>-10.7529129011939</v>
      </c>
      <c r="I4948">
        <v>-5.5028996155204801</v>
      </c>
      <c r="J4948">
        <v>-2.6985537609588102</v>
      </c>
      <c r="K4948">
        <v>1558.7182495954401</v>
      </c>
      <c r="L4948">
        <v>1506.1354073580801</v>
      </c>
      <c r="M4948">
        <v>62.226032105996701</v>
      </c>
      <c r="N4948">
        <v>0.85816408022320201</v>
      </c>
      <c r="O4948">
        <v>37.492888298880999</v>
      </c>
      <c r="P4948">
        <v>37.556521739130403</v>
      </c>
      <c r="Q4948">
        <v>6.3467078324692006E-2</v>
      </c>
    </row>
    <row r="4949" spans="1:17" hidden="1" x14ac:dyDescent="0.3">
      <c r="A4949" t="s">
        <v>10053</v>
      </c>
      <c r="B4949" t="s">
        <v>10054</v>
      </c>
      <c r="C4949" t="str">
        <f>IFERROR(VLOOKUP(Table1[[#This Row],[Ticker]],[1]!Table1[[Symbol]:[Industry]],2,FALSE),"-")</f>
        <v>-</v>
      </c>
      <c r="D4949" t="s">
        <v>705</v>
      </c>
      <c r="E4949">
        <v>0</v>
      </c>
      <c r="F4949">
        <v>262.25</v>
      </c>
      <c r="G4949">
        <v>-0.192467689386258</v>
      </c>
      <c r="H4949">
        <v>-3.2412599049160602</v>
      </c>
      <c r="I4949">
        <v>2.9448123044627201E-2</v>
      </c>
      <c r="J4949">
        <v>0.168857917205361</v>
      </c>
      <c r="K4949">
        <v>250.67344747236899</v>
      </c>
      <c r="L4949">
        <v>235.25052060552599</v>
      </c>
      <c r="M4949">
        <v>30.520322535784199</v>
      </c>
      <c r="N4949">
        <v>2.12345426116564</v>
      </c>
      <c r="O4949">
        <v>11.3441372735938</v>
      </c>
      <c r="P4949">
        <v>28.869778869778798</v>
      </c>
      <c r="Q4949">
        <v>1.6721317295981999E-2</v>
      </c>
    </row>
    <row r="4950" spans="1:17" hidden="1" x14ac:dyDescent="0.3">
      <c r="A4950" t="s">
        <v>10055</v>
      </c>
      <c r="B4950" t="s">
        <v>10056</v>
      </c>
      <c r="C4950" t="str">
        <f>IFERROR(VLOOKUP(Table1[[#This Row],[Ticker]],[1]!Table1[[Symbol]:[Industry]],2,FALSE),"-")</f>
        <v>-</v>
      </c>
      <c r="D4950" t="s">
        <v>705</v>
      </c>
      <c r="E4950">
        <v>0</v>
      </c>
      <c r="F4950">
        <v>731.71</v>
      </c>
      <c r="G4950">
        <v>39.378660790256099</v>
      </c>
      <c r="H4950">
        <v>-4.9658769680759898</v>
      </c>
      <c r="I4950">
        <v>24.321535625967599</v>
      </c>
      <c r="J4950">
        <v>-0.94911442997648499</v>
      </c>
      <c r="K4950">
        <v>687.50544628204204</v>
      </c>
      <c r="L4950">
        <v>591.20278804357702</v>
      </c>
      <c r="M4950">
        <v>33.773001793398997</v>
      </c>
      <c r="N4950">
        <v>0.68871112765780795</v>
      </c>
      <c r="O4950">
        <v>0.50566481256233398</v>
      </c>
      <c r="P4950">
        <v>83.814404501720801</v>
      </c>
      <c r="Q4950">
        <v>3.7138248543373997E-2</v>
      </c>
    </row>
    <row r="4951" spans="1:17" hidden="1" x14ac:dyDescent="0.3">
      <c r="A4951" t="s">
        <v>10057</v>
      </c>
      <c r="B4951" t="s">
        <v>10058</v>
      </c>
      <c r="C4951" t="str">
        <f>IFERROR(VLOOKUP(Table1[[#This Row],[Ticker]],[1]!Table1[[Symbol]:[Industry]],2,FALSE),"-")</f>
        <v>-</v>
      </c>
      <c r="D4951" t="s">
        <v>705</v>
      </c>
      <c r="E4951">
        <v>0</v>
      </c>
      <c r="F4951">
        <v>256.08999999999997</v>
      </c>
      <c r="G4951">
        <v>1.2607782229511899</v>
      </c>
      <c r="H4951">
        <v>-2.98237206772236</v>
      </c>
      <c r="I4951">
        <v>0.61425681382219199</v>
      </c>
      <c r="J4951">
        <v>-1.47864841022302</v>
      </c>
      <c r="K4951">
        <v>244.48486951930099</v>
      </c>
      <c r="L4951">
        <v>229.291590491221</v>
      </c>
      <c r="M4951">
        <v>38.590708796903002</v>
      </c>
      <c r="N4951">
        <v>0.36802626524451598</v>
      </c>
      <c r="O4951">
        <v>7.3802178921473098</v>
      </c>
      <c r="P4951">
        <v>29.233952361727798</v>
      </c>
      <c r="Q4951">
        <v>1.5258138167479E-2</v>
      </c>
    </row>
    <row r="4952" spans="1:17" hidden="1" x14ac:dyDescent="0.3">
      <c r="A4952" t="s">
        <v>10059</v>
      </c>
      <c r="B4952" t="s">
        <v>10060</v>
      </c>
      <c r="C4952" t="str">
        <f>IFERROR(VLOOKUP(Table1[[#This Row],[Ticker]],[1]!Table1[[Symbol]:[Industry]],2,FALSE),"-")</f>
        <v>-</v>
      </c>
      <c r="D4952" t="s">
        <v>705</v>
      </c>
      <c r="E4952">
        <v>0</v>
      </c>
      <c r="F4952">
        <v>269.17</v>
      </c>
      <c r="G4952">
        <v>-10.579862771697099</v>
      </c>
      <c r="H4952">
        <v>-0.91254119202320505</v>
      </c>
      <c r="I4952">
        <v>-5.1714853781813401</v>
      </c>
      <c r="J4952">
        <v>-0.39782057630711298</v>
      </c>
      <c r="K4952">
        <v>253.474378172641</v>
      </c>
      <c r="L4952">
        <v>243.10819796655599</v>
      </c>
      <c r="M4952">
        <v>43.6990592984979</v>
      </c>
      <c r="N4952">
        <v>1.18411144890772</v>
      </c>
      <c r="O4952">
        <v>1.94300999368426</v>
      </c>
      <c r="P4952">
        <v>19.977713394249999</v>
      </c>
      <c r="Q4952">
        <v>-2.6504851824225999E-2</v>
      </c>
    </row>
    <row r="4953" spans="1:17" hidden="1" x14ac:dyDescent="0.3">
      <c r="A4953" t="s">
        <v>10061</v>
      </c>
      <c r="B4953" t="s">
        <v>10062</v>
      </c>
      <c r="C4953" t="str">
        <f>IFERROR(VLOOKUP(Table1[[#This Row],[Ticker]],[1]!Table1[[Symbol]:[Industry]],2,FALSE),"-")</f>
        <v>-</v>
      </c>
      <c r="D4953" t="s">
        <v>705</v>
      </c>
      <c r="E4953">
        <v>0</v>
      </c>
      <c r="F4953">
        <v>261.49</v>
      </c>
      <c r="G4953">
        <v>0.60776884201577197</v>
      </c>
      <c r="H4953">
        <v>-2.4541347550198398</v>
      </c>
      <c r="I4953">
        <v>0.70961475521341699</v>
      </c>
      <c r="J4953">
        <v>7.0397618690826794E-2</v>
      </c>
      <c r="K4953">
        <v>248.03194289505001</v>
      </c>
      <c r="L4953">
        <v>231.867551555955</v>
      </c>
      <c r="M4953">
        <v>39.772223044646402</v>
      </c>
      <c r="N4953">
        <v>0.74412394837862295</v>
      </c>
      <c r="O4953">
        <v>0.221805805193309</v>
      </c>
      <c r="P4953">
        <v>1139.1129223333101</v>
      </c>
      <c r="Q4953">
        <v>-4.0451341168239998E-3</v>
      </c>
    </row>
    <row r="4954" spans="1:17" hidden="1" x14ac:dyDescent="0.3">
      <c r="A4954" t="s">
        <v>10063</v>
      </c>
      <c r="B4954" t="s">
        <v>10064</v>
      </c>
      <c r="C4954" t="str">
        <f>IFERROR(VLOOKUP(Table1[[#This Row],[Ticker]],[1]!Table1[[Symbol]:[Industry]],2,FALSE),"-")</f>
        <v>-</v>
      </c>
      <c r="D4954" t="s">
        <v>258</v>
      </c>
      <c r="E4954">
        <v>0</v>
      </c>
      <c r="F4954">
        <v>148</v>
      </c>
      <c r="G4954">
        <v>-2.3797686701530401</v>
      </c>
      <c r="H4954">
        <v>-15.7098870912319</v>
      </c>
      <c r="I4954">
        <v>-13.2625856931173</v>
      </c>
      <c r="J4954">
        <v>-2.4866332311574801</v>
      </c>
      <c r="K4954">
        <v>141.42533088731801</v>
      </c>
      <c r="M4954">
        <v>50</v>
      </c>
      <c r="N4954">
        <v>0</v>
      </c>
      <c r="O4954">
        <v>9.4594594594594508</v>
      </c>
      <c r="P4954">
        <v>48</v>
      </c>
    </row>
    <row r="4955" spans="1:17" hidden="1" x14ac:dyDescent="0.3">
      <c r="A4955" t="s">
        <v>10065</v>
      </c>
      <c r="B4955" t="s">
        <v>10066</v>
      </c>
      <c r="C4955" t="str">
        <f>IFERROR(VLOOKUP(Table1[[#This Row],[Ticker]],[1]!Table1[[Symbol]:[Industry]],2,FALSE),"-")</f>
        <v>-</v>
      </c>
      <c r="D4955" t="s">
        <v>705</v>
      </c>
      <c r="E4955">
        <v>0</v>
      </c>
      <c r="F4955">
        <v>876.07</v>
      </c>
      <c r="G4955">
        <v>29.165356407191599</v>
      </c>
      <c r="H4955">
        <v>1.92685652832183</v>
      </c>
      <c r="I4955">
        <v>15.8195609378916</v>
      </c>
      <c r="J4955">
        <v>-3.3645615468944898</v>
      </c>
      <c r="K4955">
        <v>824.94983794224095</v>
      </c>
      <c r="L4955">
        <v>727.94381884322502</v>
      </c>
      <c r="M4955">
        <v>37.3388535311583</v>
      </c>
      <c r="N4955">
        <v>0.63110788208560697</v>
      </c>
      <c r="O4955">
        <v>1.49417284006985</v>
      </c>
      <c r="P4955">
        <v>87.378620011121996</v>
      </c>
      <c r="Q4955">
        <v>2.6632969630870001E-2</v>
      </c>
    </row>
    <row r="4956" spans="1:17" hidden="1" x14ac:dyDescent="0.3">
      <c r="A4956" t="s">
        <v>10067</v>
      </c>
      <c r="B4956" t="s">
        <v>10068</v>
      </c>
      <c r="C4956" t="str">
        <f>IFERROR(VLOOKUP(Table1[[#This Row],[Ticker]],[1]!Table1[[Symbol]:[Industry]],2,FALSE),"-")</f>
        <v>-</v>
      </c>
      <c r="D4956" t="s">
        <v>705</v>
      </c>
      <c r="E4956">
        <v>0</v>
      </c>
      <c r="F4956">
        <v>850</v>
      </c>
      <c r="G4956">
        <v>-2.3459031645894202</v>
      </c>
      <c r="H4956">
        <v>0.66339366734664795</v>
      </c>
      <c r="I4956">
        <v>-0.71307057689525999</v>
      </c>
      <c r="J4956">
        <v>0.51869880955990699</v>
      </c>
      <c r="K4956">
        <v>807.18926494034702</v>
      </c>
      <c r="L4956">
        <v>762.11845845800099</v>
      </c>
      <c r="M4956">
        <v>43.617668529781398</v>
      </c>
      <c r="N4956">
        <v>0.50822464473427997</v>
      </c>
      <c r="O4956">
        <v>8.2352941176470509</v>
      </c>
      <c r="P4956">
        <v>38.211382113821102</v>
      </c>
      <c r="Q4956">
        <v>3.5665262196414999E-2</v>
      </c>
    </row>
    <row r="4957" spans="1:17" hidden="1" x14ac:dyDescent="0.3">
      <c r="A4957" t="s">
        <v>10069</v>
      </c>
      <c r="B4957" t="s">
        <v>10070</v>
      </c>
      <c r="C4957" t="str">
        <f>IFERROR(VLOOKUP(Table1[[#This Row],[Ticker]],[1]!Table1[[Symbol]:[Industry]],2,FALSE),"-")</f>
        <v>-</v>
      </c>
      <c r="D4957" t="s">
        <v>705</v>
      </c>
      <c r="E4957">
        <v>0</v>
      </c>
      <c r="F4957">
        <v>276.87</v>
      </c>
      <c r="G4957">
        <v>5.5733506495554996</v>
      </c>
      <c r="H4957">
        <v>-0.11397533716737999</v>
      </c>
      <c r="I4957">
        <v>3.3811438433645402</v>
      </c>
      <c r="J4957">
        <v>0.69063052270699199</v>
      </c>
      <c r="K4957">
        <v>263.95416988555201</v>
      </c>
      <c r="L4957">
        <v>244.132012689319</v>
      </c>
      <c r="M4957">
        <v>36.174903309900898</v>
      </c>
      <c r="N4957">
        <v>0.71043474783025995</v>
      </c>
      <c r="O4957">
        <v>5.5007765377252902</v>
      </c>
      <c r="P4957">
        <v>57.751695060110499</v>
      </c>
      <c r="Q4957">
        <v>1.2902501101542001E-2</v>
      </c>
    </row>
    <row r="4958" spans="1:17" hidden="1" x14ac:dyDescent="0.3">
      <c r="A4958" t="s">
        <v>10071</v>
      </c>
      <c r="B4958" t="s">
        <v>10072</v>
      </c>
      <c r="C4958" t="str">
        <f>IFERROR(VLOOKUP(Table1[[#This Row],[Ticker]],[1]!Table1[[Symbol]:[Industry]],2,FALSE),"-")</f>
        <v>-</v>
      </c>
      <c r="D4958" t="s">
        <v>705</v>
      </c>
      <c r="E4958">
        <v>0</v>
      </c>
      <c r="F4958">
        <v>891.24</v>
      </c>
      <c r="G4958">
        <v>-2.6903763006473902</v>
      </c>
      <c r="H4958">
        <v>-1.80227777767366</v>
      </c>
      <c r="I4958">
        <v>-0.36981232867873098</v>
      </c>
      <c r="J4958">
        <v>-0.198580932819242</v>
      </c>
      <c r="K4958">
        <v>849.63419486001806</v>
      </c>
      <c r="L4958">
        <v>800.07343015660103</v>
      </c>
      <c r="M4958">
        <v>36.216852662223999</v>
      </c>
      <c r="N4958">
        <v>0.842663862733951</v>
      </c>
      <c r="O4958">
        <v>1.88052600870696</v>
      </c>
      <c r="P4958">
        <v>26.417021276595701</v>
      </c>
      <c r="Q4958">
        <v>1.1367808071405999E-2</v>
      </c>
    </row>
    <row r="4959" spans="1:17" hidden="1" x14ac:dyDescent="0.3">
      <c r="A4959" t="s">
        <v>10073</v>
      </c>
      <c r="B4959" t="s">
        <v>10074</v>
      </c>
      <c r="C4959" t="str">
        <f>IFERROR(VLOOKUP(Table1[[#This Row],[Ticker]],[1]!Table1[[Symbol]:[Industry]],2,FALSE),"-")</f>
        <v>-</v>
      </c>
      <c r="D4959" t="s">
        <v>705</v>
      </c>
      <c r="E4959">
        <v>0</v>
      </c>
      <c r="F4959">
        <v>867.3</v>
      </c>
      <c r="G4959">
        <v>-1.9966438514442599</v>
      </c>
      <c r="H4959">
        <v>-3.3888618945298199</v>
      </c>
      <c r="I4959">
        <v>0.111802072205474</v>
      </c>
      <c r="J4959">
        <v>0.33075311763803</v>
      </c>
      <c r="K4959">
        <v>823.91591928273101</v>
      </c>
      <c r="L4959">
        <v>775.91344008660303</v>
      </c>
      <c r="M4959">
        <v>37.423081017166801</v>
      </c>
      <c r="N4959">
        <v>1.07347862140751</v>
      </c>
      <c r="O4959">
        <v>0.53038164418310796</v>
      </c>
      <c r="P4959">
        <v>27.143988037646199</v>
      </c>
      <c r="Q4959">
        <v>2.5475784075280001E-3</v>
      </c>
    </row>
    <row r="4960" spans="1:17" hidden="1" x14ac:dyDescent="0.3">
      <c r="A4960" t="s">
        <v>10075</v>
      </c>
      <c r="B4960" t="s">
        <v>10076</v>
      </c>
      <c r="C4960" t="str">
        <f>IFERROR(VLOOKUP(Table1[[#This Row],[Ticker]],[1]!Table1[[Symbol]:[Industry]],2,FALSE),"-")</f>
        <v>-</v>
      </c>
      <c r="D4960" t="s">
        <v>705</v>
      </c>
      <c r="E4960">
        <v>0</v>
      </c>
      <c r="F4960">
        <v>265.45</v>
      </c>
      <c r="G4960">
        <v>-10.9886993467107</v>
      </c>
      <c r="H4960">
        <v>0.57260107927600501</v>
      </c>
      <c r="I4960">
        <v>-4.9377374728426204</v>
      </c>
      <c r="J4960">
        <v>-8.5497870028246006E-2</v>
      </c>
      <c r="K4960">
        <v>250.56495386519501</v>
      </c>
      <c r="L4960">
        <v>240.178837361951</v>
      </c>
      <c r="M4960">
        <v>45.289626408737497</v>
      </c>
      <c r="N4960">
        <v>0.77068052731671099</v>
      </c>
      <c r="O4960">
        <v>1.5219438689018701</v>
      </c>
      <c r="P4960">
        <v>20.113122171945601</v>
      </c>
    </row>
    <row r="4961" spans="1:16" hidden="1" x14ac:dyDescent="0.3">
      <c r="A4961" t="s">
        <v>10077</v>
      </c>
      <c r="B4961" t="s">
        <v>10078</v>
      </c>
      <c r="C4961" t="str">
        <f>IFERROR(VLOOKUP(Table1[[#This Row],[Ticker]],[1]!Table1[[Symbol]:[Industry]],2,FALSE),"-")</f>
        <v>-</v>
      </c>
      <c r="D4961" t="s">
        <v>705</v>
      </c>
      <c r="E4961">
        <v>0</v>
      </c>
      <c r="F4961">
        <v>392.74</v>
      </c>
      <c r="G4961">
        <v>1.4336494731151801</v>
      </c>
      <c r="H4961">
        <v>0.71058910872604197</v>
      </c>
      <c r="I4961">
        <v>-6.5446558184625099</v>
      </c>
      <c r="J4961">
        <v>-0.53540066243610396</v>
      </c>
      <c r="K4961">
        <v>368.072966638151</v>
      </c>
      <c r="L4961">
        <v>359.56649433546102</v>
      </c>
      <c r="M4961">
        <v>43.691570787736502</v>
      </c>
      <c r="N4961">
        <v>1.1177313613683799</v>
      </c>
      <c r="O4961">
        <v>5.1077048428986096</v>
      </c>
      <c r="P4961">
        <v>29.442009162519302</v>
      </c>
    </row>
    <row r="4962" spans="1:16" hidden="1" x14ac:dyDescent="0.3">
      <c r="A4962" t="s">
        <v>10079</v>
      </c>
      <c r="B4962" t="s">
        <v>10080</v>
      </c>
      <c r="C4962" t="str">
        <f>IFERROR(VLOOKUP(Table1[[#This Row],[Ticker]],[1]!Table1[[Symbol]:[Industry]],2,FALSE),"-")</f>
        <v>-</v>
      </c>
      <c r="D4962" t="s">
        <v>705</v>
      </c>
      <c r="E4962">
        <v>0</v>
      </c>
      <c r="F4962">
        <v>535.04999999999995</v>
      </c>
      <c r="G4962">
        <v>-8.7597259734092194</v>
      </c>
      <c r="H4962">
        <v>-2.0464896686793601</v>
      </c>
      <c r="I4962">
        <v>-1.5910874242306801</v>
      </c>
      <c r="J4962">
        <v>6.9743316198821195E-2</v>
      </c>
      <c r="K4962">
        <v>506.03760602546902</v>
      </c>
      <c r="L4962">
        <v>478.50553258304802</v>
      </c>
      <c r="M4962">
        <v>38.951823625668403</v>
      </c>
      <c r="N4962">
        <v>3.4189578175940798</v>
      </c>
      <c r="O4962">
        <v>1.2989440239230099</v>
      </c>
      <c r="P4962">
        <v>25.128624883068198</v>
      </c>
    </row>
    <row r="4963" spans="1:16" hidden="1" x14ac:dyDescent="0.3">
      <c r="A4963" t="s">
        <v>10081</v>
      </c>
      <c r="B4963" t="s">
        <v>10082</v>
      </c>
      <c r="C4963" t="str">
        <f>IFERROR(VLOOKUP(Table1[[#This Row],[Ticker]],[1]!Table1[[Symbol]:[Industry]],2,FALSE),"-")</f>
        <v>-</v>
      </c>
      <c r="D4963" t="s">
        <v>1283</v>
      </c>
      <c r="E4963">
        <v>0</v>
      </c>
      <c r="F4963">
        <v>122.32</v>
      </c>
      <c r="G4963">
        <v>-18.621524346333501</v>
      </c>
      <c r="H4963">
        <v>-6.9446882551111404</v>
      </c>
      <c r="I4963">
        <v>-7.5017457390272098</v>
      </c>
      <c r="J4963">
        <v>-2.3387285475091701</v>
      </c>
      <c r="K4963">
        <v>121.44923339151499</v>
      </c>
      <c r="L4963">
        <v>118.960135880877</v>
      </c>
      <c r="M4963">
        <v>42.831285615245399</v>
      </c>
      <c r="N4963">
        <v>0.93970313963562102</v>
      </c>
      <c r="O4963">
        <v>2.6814911706997999</v>
      </c>
      <c r="P4963">
        <v>7.1009543822782604</v>
      </c>
    </row>
    <row r="4964" spans="1:16" hidden="1" x14ac:dyDescent="0.3">
      <c r="A4964" t="s">
        <v>10083</v>
      </c>
      <c r="B4964" t="s">
        <v>10084</v>
      </c>
      <c r="C4964" t="str">
        <f>IFERROR(VLOOKUP(Table1[[#This Row],[Ticker]],[1]!Table1[[Symbol]:[Industry]],2,FALSE),"-")</f>
        <v>-</v>
      </c>
      <c r="D4964" t="s">
        <v>705</v>
      </c>
      <c r="E4964">
        <v>0</v>
      </c>
      <c r="F4964">
        <v>40.67</v>
      </c>
      <c r="G4964">
        <v>5.5570462879385003</v>
      </c>
      <c r="H4964">
        <v>-2.4473645445930798</v>
      </c>
      <c r="I4964">
        <v>2.71449832048244</v>
      </c>
      <c r="J4964">
        <v>0.355285063691546</v>
      </c>
      <c r="K4964">
        <v>38.609283938987602</v>
      </c>
      <c r="L4964">
        <v>35.981911169945597</v>
      </c>
      <c r="M4964">
        <v>40.246772189485696</v>
      </c>
      <c r="N4964">
        <v>1.0272037494283901</v>
      </c>
      <c r="O4964">
        <v>0.17211703958692701</v>
      </c>
      <c r="P4964">
        <v>31.532988357050399</v>
      </c>
    </row>
    <row r="4965" spans="1:16" hidden="1" x14ac:dyDescent="0.3">
      <c r="A4965" t="s">
        <v>10085</v>
      </c>
      <c r="B4965" t="s">
        <v>10086</v>
      </c>
      <c r="C4965" t="str">
        <f>IFERROR(VLOOKUP(Table1[[#This Row],[Ticker]],[1]!Table1[[Symbol]:[Industry]],2,FALSE),"-")</f>
        <v>-</v>
      </c>
      <c r="D4965" t="s">
        <v>1283</v>
      </c>
      <c r="E4965">
        <v>0</v>
      </c>
      <c r="F4965">
        <v>55.99</v>
      </c>
      <c r="G4965">
        <v>-18.555207266644199</v>
      </c>
      <c r="H4965">
        <v>-6.1734573997634996</v>
      </c>
      <c r="I4965">
        <v>-7.6688276454808104</v>
      </c>
      <c r="J4965">
        <v>-1.68234368692157</v>
      </c>
      <c r="K4965">
        <v>55.4625140109951</v>
      </c>
      <c r="L4965">
        <v>54.332450282375099</v>
      </c>
      <c r="M4965">
        <v>51.453169897924603</v>
      </c>
      <c r="N4965">
        <v>1.14786994842433</v>
      </c>
      <c r="O4965">
        <v>2.33970351848542</v>
      </c>
      <c r="P4965">
        <v>7.3427914110429402</v>
      </c>
    </row>
    <row r="4966" spans="1:16" hidden="1" x14ac:dyDescent="0.3">
      <c r="A4966" t="s">
        <v>10087</v>
      </c>
      <c r="B4966" t="s">
        <v>10088</v>
      </c>
      <c r="C4966" t="str">
        <f>IFERROR(VLOOKUP(Table1[[#This Row],[Ticker]],[1]!Table1[[Symbol]:[Industry]],2,FALSE),"-")</f>
        <v>-</v>
      </c>
      <c r="D4966" t="s">
        <v>613</v>
      </c>
      <c r="M4966">
        <v>50</v>
      </c>
    </row>
    <row r="4967" spans="1:16" hidden="1" x14ac:dyDescent="0.3">
      <c r="A4967" t="s">
        <v>10089</v>
      </c>
      <c r="B4967" t="s">
        <v>10090</v>
      </c>
      <c r="C4967" t="str">
        <f>IFERROR(VLOOKUP(Table1[[#This Row],[Ticker]],[1]!Table1[[Symbol]:[Industry]],2,FALSE),"-")</f>
        <v>-</v>
      </c>
    </row>
    <row r="4968" spans="1:16" hidden="1" x14ac:dyDescent="0.3">
      <c r="A4968" t="s">
        <v>10091</v>
      </c>
      <c r="B4968" t="s">
        <v>10092</v>
      </c>
      <c r="C4968" t="str">
        <f>IFERROR(VLOOKUP(Table1[[#This Row],[Ticker]],[1]!Table1[[Symbol]:[Industry]],2,FALSE),"-")</f>
        <v>-</v>
      </c>
      <c r="D4968" t="s">
        <v>662</v>
      </c>
      <c r="F4968">
        <v>250</v>
      </c>
      <c r="G4968">
        <v>-5.5931859894901201</v>
      </c>
      <c r="H4968">
        <v>-1.87035303188851</v>
      </c>
      <c r="I4968">
        <v>-12.2495918825592</v>
      </c>
      <c r="J4968">
        <v>1.0670674632677399</v>
      </c>
      <c r="N4968">
        <v>1</v>
      </c>
    </row>
    <row r="4969" spans="1:16" hidden="1" x14ac:dyDescent="0.3">
      <c r="A4969" t="s">
        <v>10093</v>
      </c>
      <c r="B4969" t="s">
        <v>10094</v>
      </c>
      <c r="C4969" t="str">
        <f>IFERROR(VLOOKUP(Table1[[#This Row],[Ticker]],[1]!Table1[[Symbol]:[Industry]],2,FALSE),"-")</f>
        <v>-</v>
      </c>
      <c r="F4969">
        <v>10.28</v>
      </c>
      <c r="G4969">
        <v>-5.5931859894901201</v>
      </c>
      <c r="H4969">
        <v>-1.87035303188851</v>
      </c>
      <c r="I4969">
        <v>-12.2495918825592</v>
      </c>
      <c r="J4969">
        <v>1.0670674632677399</v>
      </c>
    </row>
    <row r="4970" spans="1:16" hidden="1" x14ac:dyDescent="0.3">
      <c r="A4970" t="s">
        <v>10095</v>
      </c>
      <c r="B4970" t="s">
        <v>10096</v>
      </c>
      <c r="C4970" t="str">
        <f>IFERROR(VLOOKUP(Table1[[#This Row],[Ticker]],[1]!Table1[[Symbol]:[Industry]],2,FALSE),"-")</f>
        <v>-</v>
      </c>
      <c r="F4970">
        <v>1.1499999999999999</v>
      </c>
      <c r="G4970">
        <v>-5.5931859894901201</v>
      </c>
      <c r="H4970">
        <v>-1.87035303188851</v>
      </c>
      <c r="I4970">
        <v>-12.2495918825592</v>
      </c>
      <c r="J4970">
        <v>1.0670674632677399</v>
      </c>
    </row>
    <row r="4971" spans="1:16" hidden="1" x14ac:dyDescent="0.3">
      <c r="A4971" t="s">
        <v>10097</v>
      </c>
      <c r="B4971" t="s">
        <v>10098</v>
      </c>
      <c r="C4971" t="str">
        <f>IFERROR(VLOOKUP(Table1[[#This Row],[Ticker]],[1]!Table1[[Symbol]:[Industry]],2,FALSE),"-")</f>
        <v>-</v>
      </c>
      <c r="D4971" t="s">
        <v>129</v>
      </c>
      <c r="F4971">
        <v>77</v>
      </c>
      <c r="G4971">
        <v>-25.269585175936101</v>
      </c>
      <c r="H4971">
        <v>-14.240907563180601</v>
      </c>
      <c r="I4971">
        <v>-38.447646572086597</v>
      </c>
      <c r="J4971">
        <v>-8.4580583135851306</v>
      </c>
      <c r="K4971">
        <v>87.140035126933</v>
      </c>
      <c r="L4971">
        <v>86.770276611736705</v>
      </c>
      <c r="N4971">
        <v>0.95318073597777397</v>
      </c>
      <c r="O4971">
        <v>63.3116883116883</v>
      </c>
      <c r="P4971">
        <v>35.635018495684299</v>
      </c>
    </row>
    <row r="4972" spans="1:16" hidden="1" x14ac:dyDescent="0.3">
      <c r="A4972" t="s">
        <v>10099</v>
      </c>
      <c r="B4972" t="s">
        <v>10100</v>
      </c>
      <c r="C4972" t="str">
        <f>IFERROR(VLOOKUP(Table1[[#This Row],[Ticker]],[1]!Table1[[Symbol]:[Industry]],2,FALSE),"-")</f>
        <v>-</v>
      </c>
    </row>
    <row r="4973" spans="1:16" hidden="1" x14ac:dyDescent="0.3">
      <c r="A4973" t="s">
        <v>10101</v>
      </c>
      <c r="B4973" t="s">
        <v>10102</v>
      </c>
      <c r="C4973" t="str">
        <f>IFERROR(VLOOKUP(Table1[[#This Row],[Ticker]],[1]!Table1[[Symbol]:[Industry]],2,FALSE),"-")</f>
        <v>-</v>
      </c>
    </row>
    <row r="4974" spans="1:16" hidden="1" x14ac:dyDescent="0.3">
      <c r="A4974" t="s">
        <v>10103</v>
      </c>
      <c r="B4974" t="s">
        <v>10104</v>
      </c>
      <c r="C4974" t="str">
        <f>IFERROR(VLOOKUP(Table1[[#This Row],[Ticker]],[1]!Table1[[Symbol]:[Industry]],2,FALSE),"-")</f>
        <v>-</v>
      </c>
    </row>
    <row r="4975" spans="1:16" hidden="1" x14ac:dyDescent="0.3">
      <c r="A4975" t="s">
        <v>10105</v>
      </c>
      <c r="B4975" t="s">
        <v>10106</v>
      </c>
      <c r="C4975" t="str">
        <f>IFERROR(VLOOKUP(Table1[[#This Row],[Ticker]],[1]!Table1[[Symbol]:[Industry]],2,FALSE),"-")</f>
        <v>-</v>
      </c>
    </row>
    <row r="4976" spans="1:16" hidden="1" x14ac:dyDescent="0.3">
      <c r="A4976" t="s">
        <v>10107</v>
      </c>
      <c r="B4976" t="s">
        <v>10108</v>
      </c>
      <c r="C4976" t="str">
        <f>IFERROR(VLOOKUP(Table1[[#This Row],[Ticker]],[1]!Table1[[Symbol]:[Industry]],2,FALSE),"-")</f>
        <v>-</v>
      </c>
    </row>
    <row r="4977" spans="1:16" hidden="1" x14ac:dyDescent="0.3">
      <c r="A4977" t="s">
        <v>10109</v>
      </c>
      <c r="B4977" t="s">
        <v>10110</v>
      </c>
      <c r="C4977" t="str">
        <f>IFERROR(VLOOKUP(Table1[[#This Row],[Ticker]],[1]!Table1[[Symbol]:[Industry]],2,FALSE),"-")</f>
        <v>-</v>
      </c>
    </row>
    <row r="4978" spans="1:16" hidden="1" x14ac:dyDescent="0.3">
      <c r="A4978" t="s">
        <v>10111</v>
      </c>
      <c r="B4978" t="s">
        <v>10112</v>
      </c>
      <c r="C4978" t="str">
        <f>IFERROR(VLOOKUP(Table1[[#This Row],[Ticker]],[1]!Table1[[Symbol]:[Industry]],2,FALSE),"-")</f>
        <v>-</v>
      </c>
    </row>
    <row r="4979" spans="1:16" hidden="1" x14ac:dyDescent="0.3">
      <c r="A4979" t="s">
        <v>10113</v>
      </c>
      <c r="B4979" t="s">
        <v>10114</v>
      </c>
      <c r="C4979" t="str">
        <f>IFERROR(VLOOKUP(Table1[[#This Row],[Ticker]],[1]!Table1[[Symbol]:[Industry]],2,FALSE),"-")</f>
        <v>-</v>
      </c>
    </row>
    <row r="4980" spans="1:16" hidden="1" x14ac:dyDescent="0.3">
      <c r="A4980" t="s">
        <v>10115</v>
      </c>
      <c r="B4980" t="s">
        <v>10116</v>
      </c>
      <c r="C4980" t="str">
        <f>IFERROR(VLOOKUP(Table1[[#This Row],[Ticker]],[1]!Table1[[Symbol]:[Industry]],2,FALSE),"-")</f>
        <v>-</v>
      </c>
      <c r="D4980" t="s">
        <v>535</v>
      </c>
      <c r="F4980">
        <v>0</v>
      </c>
      <c r="G4980">
        <v>-25.713102003486298</v>
      </c>
      <c r="M4980">
        <v>50</v>
      </c>
    </row>
    <row r="4981" spans="1:16" hidden="1" x14ac:dyDescent="0.3">
      <c r="A4981" t="s">
        <v>10117</v>
      </c>
      <c r="B4981" t="s">
        <v>10118</v>
      </c>
      <c r="C4981" t="str">
        <f>IFERROR(VLOOKUP(Table1[[#This Row],[Ticker]],[1]!Table1[[Symbol]:[Industry]],2,FALSE),"-")</f>
        <v>-</v>
      </c>
      <c r="F4981">
        <v>0.81</v>
      </c>
      <c r="G4981">
        <v>-16.253642544026899</v>
      </c>
      <c r="H4981">
        <v>2.5211293133004302</v>
      </c>
      <c r="I4981">
        <v>-7.1062008238611796</v>
      </c>
      <c r="J4981">
        <v>-1.2208104463473599</v>
      </c>
      <c r="K4981">
        <v>0.76640926246924501</v>
      </c>
      <c r="L4981">
        <v>0.82478517455312705</v>
      </c>
      <c r="N4981">
        <v>1.39072955435777</v>
      </c>
      <c r="O4981">
        <v>19.753086419753</v>
      </c>
      <c r="P4981">
        <v>65.306122448979593</v>
      </c>
    </row>
    <row r="4982" spans="1:16" hidden="1" x14ac:dyDescent="0.3">
      <c r="A4982" t="s">
        <v>10119</v>
      </c>
      <c r="B4982" t="s">
        <v>10120</v>
      </c>
      <c r="C4982" t="str">
        <f>IFERROR(VLOOKUP(Table1[[#This Row],[Ticker]],[1]!Table1[[Symbol]:[Industry]],2,FALSE),"-")</f>
        <v>-</v>
      </c>
      <c r="D4982" t="s">
        <v>129</v>
      </c>
      <c r="F4982">
        <v>0</v>
      </c>
      <c r="G4982">
        <v>-25.713102003486298</v>
      </c>
      <c r="M4982">
        <v>50</v>
      </c>
    </row>
    <row r="4983" spans="1:16" hidden="1" x14ac:dyDescent="0.3">
      <c r="A4983" t="s">
        <v>10121</v>
      </c>
      <c r="B4983" t="s">
        <v>10122</v>
      </c>
      <c r="C4983" t="str">
        <f>IFERROR(VLOOKUP(Table1[[#This Row],[Ticker]],[1]!Table1[[Symbol]:[Industry]],2,FALSE),"-")</f>
        <v>-</v>
      </c>
      <c r="F4983">
        <v>0</v>
      </c>
      <c r="G4983">
        <v>-25.713102003486298</v>
      </c>
      <c r="M4983">
        <v>50</v>
      </c>
    </row>
    <row r="4984" spans="1:16" hidden="1" x14ac:dyDescent="0.3">
      <c r="A4984" t="s">
        <v>10123</v>
      </c>
      <c r="B4984" t="s">
        <v>10124</v>
      </c>
      <c r="C4984" t="str">
        <f>IFERROR(VLOOKUP(Table1[[#This Row],[Ticker]],[1]!Table1[[Symbol]:[Industry]],2,FALSE),"-")</f>
        <v>-</v>
      </c>
      <c r="D4984" t="s">
        <v>391</v>
      </c>
      <c r="F4984">
        <v>0</v>
      </c>
      <c r="G4984">
        <v>-25.713102003486298</v>
      </c>
      <c r="M4984">
        <v>50</v>
      </c>
    </row>
    <row r="4985" spans="1:16" hidden="1" x14ac:dyDescent="0.3">
      <c r="A4985" t="s">
        <v>10125</v>
      </c>
      <c r="B4985" t="s">
        <v>10126</v>
      </c>
      <c r="C4985" t="str">
        <f>IFERROR(VLOOKUP(Table1[[#This Row],[Ticker]],[1]!Table1[[Symbol]:[Industry]],2,FALSE),"-")</f>
        <v>-</v>
      </c>
      <c r="D4985" t="s">
        <v>535</v>
      </c>
    </row>
    <row r="4986" spans="1:16" hidden="1" x14ac:dyDescent="0.3">
      <c r="A4986" t="s">
        <v>10127</v>
      </c>
      <c r="B4986" t="s">
        <v>10128</v>
      </c>
      <c r="C4986" t="str">
        <f>IFERROR(VLOOKUP(Table1[[#This Row],[Ticker]],[1]!Table1[[Symbol]:[Industry]],2,FALSE),"-")</f>
        <v>-</v>
      </c>
      <c r="D4986" t="s">
        <v>230</v>
      </c>
    </row>
    <row r="4987" spans="1:16" hidden="1" x14ac:dyDescent="0.3">
      <c r="A4987" t="s">
        <v>10129</v>
      </c>
      <c r="B4987" t="s">
        <v>10130</v>
      </c>
      <c r="C4987" t="str">
        <f>IFERROR(VLOOKUP(Table1[[#This Row],[Ticker]],[1]!Table1[[Symbol]:[Industry]],2,FALSE),"-")</f>
        <v>-</v>
      </c>
      <c r="D4987" t="s">
        <v>140</v>
      </c>
      <c r="F4987">
        <v>0</v>
      </c>
      <c r="G4987">
        <v>-25.713102003486298</v>
      </c>
    </row>
    <row r="4988" spans="1:16" hidden="1" x14ac:dyDescent="0.3">
      <c r="A4988" t="s">
        <v>10131</v>
      </c>
      <c r="B4988" t="s">
        <v>10132</v>
      </c>
      <c r="C4988" t="str">
        <f>IFERROR(VLOOKUP(Table1[[#This Row],[Ticker]],[1]!Table1[[Symbol]:[Industry]],2,FALSE),"-")</f>
        <v>-</v>
      </c>
      <c r="D4988" t="s">
        <v>613</v>
      </c>
      <c r="F4988">
        <v>0</v>
      </c>
      <c r="G4988">
        <v>-25.713102003486298</v>
      </c>
      <c r="M4988">
        <v>50</v>
      </c>
    </row>
    <row r="4989" spans="1:16" hidden="1" x14ac:dyDescent="0.3">
      <c r="A4989" t="s">
        <v>10133</v>
      </c>
      <c r="B4989" t="s">
        <v>10134</v>
      </c>
      <c r="C4989" t="str">
        <f>IFERROR(VLOOKUP(Table1[[#This Row],[Ticker]],[1]!Table1[[Symbol]:[Industry]],2,FALSE),"-")</f>
        <v>-</v>
      </c>
      <c r="F4989">
        <v>0</v>
      </c>
      <c r="G4989">
        <v>-25.713102003486298</v>
      </c>
      <c r="M4989">
        <v>50</v>
      </c>
    </row>
    <row r="4990" spans="1:16" hidden="1" x14ac:dyDescent="0.3">
      <c r="A4990" t="s">
        <v>10135</v>
      </c>
      <c r="B4990" t="s">
        <v>10136</v>
      </c>
      <c r="C4990" t="str">
        <f>IFERROR(VLOOKUP(Table1[[#This Row],[Ticker]],[1]!Table1[[Symbol]:[Industry]],2,FALSE),"-")</f>
        <v>-</v>
      </c>
      <c r="D4990" t="s">
        <v>613</v>
      </c>
      <c r="F4990">
        <v>0</v>
      </c>
      <c r="G4990">
        <v>-25.713102003486298</v>
      </c>
      <c r="M4990">
        <v>50</v>
      </c>
    </row>
    <row r="4991" spans="1:16" hidden="1" x14ac:dyDescent="0.3">
      <c r="A4991" t="s">
        <v>10137</v>
      </c>
      <c r="B4991" t="s">
        <v>10138</v>
      </c>
      <c r="C4991" t="str">
        <f>IFERROR(VLOOKUP(Table1[[#This Row],[Ticker]],[1]!Table1[[Symbol]:[Industry]],2,FALSE),"-")</f>
        <v>-</v>
      </c>
      <c r="D4991" t="s">
        <v>126</v>
      </c>
      <c r="F4991">
        <v>0</v>
      </c>
      <c r="G4991">
        <v>-25.713102003486298</v>
      </c>
      <c r="M4991">
        <v>50</v>
      </c>
    </row>
    <row r="4992" spans="1:16" hidden="1" x14ac:dyDescent="0.3">
      <c r="A4992" t="s">
        <v>10139</v>
      </c>
      <c r="B4992" t="s">
        <v>10140</v>
      </c>
      <c r="C4992" t="str">
        <f>IFERROR(VLOOKUP(Table1[[#This Row],[Ticker]],[1]!Table1[[Symbol]:[Industry]],2,FALSE),"-")</f>
        <v>-</v>
      </c>
      <c r="D4992" t="s">
        <v>613</v>
      </c>
      <c r="F4992">
        <v>0</v>
      </c>
      <c r="G4992">
        <v>-25.713102003486298</v>
      </c>
      <c r="M4992">
        <v>50</v>
      </c>
    </row>
    <row r="4993" spans="1:16" hidden="1" x14ac:dyDescent="0.3">
      <c r="A4993" t="s">
        <v>10141</v>
      </c>
      <c r="B4993" t="s">
        <v>10142</v>
      </c>
      <c r="C4993" t="str">
        <f>IFERROR(VLOOKUP(Table1[[#This Row],[Ticker]],[1]!Table1[[Symbol]:[Industry]],2,FALSE),"-")</f>
        <v>-</v>
      </c>
      <c r="F4993">
        <v>0</v>
      </c>
      <c r="G4993">
        <v>-25.713102003486298</v>
      </c>
      <c r="M4993">
        <v>50</v>
      </c>
    </row>
    <row r="4994" spans="1:16" hidden="1" x14ac:dyDescent="0.3">
      <c r="A4994" t="s">
        <v>10143</v>
      </c>
      <c r="B4994" t="s">
        <v>10144</v>
      </c>
      <c r="C4994" t="str">
        <f>IFERROR(VLOOKUP(Table1[[#This Row],[Ticker]],[1]!Table1[[Symbol]:[Industry]],2,FALSE),"-")</f>
        <v>-</v>
      </c>
      <c r="F4994">
        <v>0</v>
      </c>
      <c r="G4994">
        <v>-25.713102003486298</v>
      </c>
      <c r="M4994">
        <v>50</v>
      </c>
    </row>
    <row r="4995" spans="1:16" hidden="1" x14ac:dyDescent="0.3">
      <c r="A4995" t="s">
        <v>10145</v>
      </c>
      <c r="B4995" t="s">
        <v>10146</v>
      </c>
      <c r="C4995" t="str">
        <f>IFERROR(VLOOKUP(Table1[[#This Row],[Ticker]],[1]!Table1[[Symbol]:[Industry]],2,FALSE),"-")</f>
        <v>-</v>
      </c>
      <c r="D4995" t="s">
        <v>46</v>
      </c>
      <c r="F4995">
        <v>0</v>
      </c>
      <c r="G4995">
        <v>-25.713102003486298</v>
      </c>
      <c r="M4995">
        <v>50</v>
      </c>
    </row>
    <row r="4996" spans="1:16" hidden="1" x14ac:dyDescent="0.3">
      <c r="A4996" t="s">
        <v>10147</v>
      </c>
      <c r="B4996" t="s">
        <v>10148</v>
      </c>
      <c r="C4996" t="str">
        <f>IFERROR(VLOOKUP(Table1[[#This Row],[Ticker]],[1]!Table1[[Symbol]:[Industry]],2,FALSE),"-")</f>
        <v>-</v>
      </c>
      <c r="F4996">
        <v>9</v>
      </c>
      <c r="G4996">
        <v>-9.9502246723883392</v>
      </c>
      <c r="H4996">
        <v>1.7306277852290901</v>
      </c>
      <c r="I4996">
        <v>-11.570190621216501</v>
      </c>
      <c r="J4996">
        <v>0.45143758765778003</v>
      </c>
      <c r="N4996">
        <v>1</v>
      </c>
    </row>
    <row r="4997" spans="1:16" hidden="1" x14ac:dyDescent="0.3">
      <c r="A4997" t="s">
        <v>10149</v>
      </c>
      <c r="B4997" t="s">
        <v>10150</v>
      </c>
      <c r="C4997" t="str">
        <f>IFERROR(VLOOKUP(Table1[[#This Row],[Ticker]],[1]!Table1[[Symbol]:[Industry]],2,FALSE),"-")</f>
        <v>-</v>
      </c>
      <c r="D4997" t="s">
        <v>659</v>
      </c>
    </row>
    <row r="4998" spans="1:16" hidden="1" x14ac:dyDescent="0.3">
      <c r="A4998" t="s">
        <v>10151</v>
      </c>
      <c r="B4998" t="s">
        <v>10152</v>
      </c>
      <c r="C4998" t="str">
        <f>IFERROR(VLOOKUP(Table1[[#This Row],[Ticker]],[1]!Table1[[Symbol]:[Industry]],2,FALSE),"-")</f>
        <v>-</v>
      </c>
      <c r="F4998">
        <v>0</v>
      </c>
      <c r="G4998">
        <v>-25.713102003486298</v>
      </c>
      <c r="M4998">
        <v>50</v>
      </c>
    </row>
    <row r="4999" spans="1:16" hidden="1" x14ac:dyDescent="0.3">
      <c r="A4999" t="s">
        <v>10153</v>
      </c>
      <c r="B4999" t="s">
        <v>10154</v>
      </c>
      <c r="C4999" t="str">
        <f>IFERROR(VLOOKUP(Table1[[#This Row],[Ticker]],[1]!Table1[[Symbol]:[Industry]],2,FALSE),"-")</f>
        <v>-</v>
      </c>
      <c r="D4999" t="s">
        <v>67</v>
      </c>
      <c r="F4999">
        <v>0</v>
      </c>
      <c r="G4999">
        <v>-25.713102003486298</v>
      </c>
      <c r="M4999">
        <v>50</v>
      </c>
    </row>
    <row r="5000" spans="1:16" hidden="1" x14ac:dyDescent="0.3">
      <c r="A5000" t="s">
        <v>10155</v>
      </c>
      <c r="B5000" t="s">
        <v>10156</v>
      </c>
      <c r="C5000" t="str">
        <f>IFERROR(VLOOKUP(Table1[[#This Row],[Ticker]],[1]!Table1[[Symbol]:[Industry]],2,FALSE),"-")</f>
        <v>-</v>
      </c>
      <c r="D5000" t="s">
        <v>249</v>
      </c>
      <c r="F5000">
        <v>0</v>
      </c>
      <c r="G5000">
        <v>-25.713102003486298</v>
      </c>
      <c r="M5000">
        <v>50</v>
      </c>
    </row>
    <row r="5001" spans="1:16" hidden="1" x14ac:dyDescent="0.3">
      <c r="A5001" t="s">
        <v>10157</v>
      </c>
      <c r="B5001" t="s">
        <v>10158</v>
      </c>
      <c r="C5001" t="str">
        <f>IFERROR(VLOOKUP(Table1[[#This Row],[Ticker]],[1]!Table1[[Symbol]:[Industry]],2,FALSE),"-")</f>
        <v>-</v>
      </c>
      <c r="D5001" t="s">
        <v>391</v>
      </c>
      <c r="F5001">
        <v>0</v>
      </c>
      <c r="G5001">
        <v>-25.713102003486298</v>
      </c>
      <c r="M5001">
        <v>50</v>
      </c>
    </row>
    <row r="5002" spans="1:16" hidden="1" x14ac:dyDescent="0.3">
      <c r="A5002" t="s">
        <v>10159</v>
      </c>
      <c r="B5002" t="s">
        <v>10160</v>
      </c>
      <c r="C5002" t="str">
        <f>IFERROR(VLOOKUP(Table1[[#This Row],[Ticker]],[1]!Table1[[Symbol]:[Industry]],2,FALSE),"-")</f>
        <v>-</v>
      </c>
      <c r="D5002" t="s">
        <v>126</v>
      </c>
      <c r="F5002">
        <v>0</v>
      </c>
      <c r="G5002">
        <v>-25.713102003486298</v>
      </c>
      <c r="M5002">
        <v>50</v>
      </c>
    </row>
    <row r="5003" spans="1:16" hidden="1" x14ac:dyDescent="0.3">
      <c r="A5003" t="s">
        <v>10161</v>
      </c>
      <c r="B5003" t="s">
        <v>10162</v>
      </c>
      <c r="C5003" t="str">
        <f>IFERROR(VLOOKUP(Table1[[#This Row],[Ticker]],[1]!Table1[[Symbol]:[Industry]],2,FALSE),"-")</f>
        <v>-</v>
      </c>
      <c r="D5003" t="s">
        <v>1514</v>
      </c>
      <c r="F5003">
        <v>1.1299999999999999</v>
      </c>
      <c r="G5003">
        <v>-25.713102003486298</v>
      </c>
      <c r="H5003">
        <v>-7.06791178258998</v>
      </c>
      <c r="I5003">
        <v>-10.952354670015</v>
      </c>
      <c r="J5003">
        <v>-2.4866332311574801</v>
      </c>
      <c r="O5003">
        <v>0</v>
      </c>
      <c r="P5003">
        <v>0</v>
      </c>
    </row>
    <row r="5004" spans="1:16" hidden="1" x14ac:dyDescent="0.3">
      <c r="A5004" t="s">
        <v>10163</v>
      </c>
      <c r="B5004" t="s">
        <v>10164</v>
      </c>
      <c r="C5004" t="str">
        <f>IFERROR(VLOOKUP(Table1[[#This Row],[Ticker]],[1]!Table1[[Symbol]:[Industry]],2,FALSE),"-")</f>
        <v>-</v>
      </c>
    </row>
    <row r="5005" spans="1:16" hidden="1" x14ac:dyDescent="0.3">
      <c r="A5005" t="s">
        <v>10165</v>
      </c>
      <c r="B5005" t="s">
        <v>10166</v>
      </c>
      <c r="C5005" t="str">
        <f>IFERROR(VLOOKUP(Table1[[#This Row],[Ticker]],[1]!Table1[[Symbol]:[Industry]],2,FALSE),"-")</f>
        <v>-</v>
      </c>
      <c r="F5005">
        <v>20.54</v>
      </c>
      <c r="G5005">
        <v>-30.708476656585301</v>
      </c>
      <c r="H5005">
        <v>2.2971675824893998</v>
      </c>
      <c r="I5005">
        <v>-16.123176461335401</v>
      </c>
      <c r="J5005">
        <v>3.5133667688425199</v>
      </c>
      <c r="K5005">
        <v>19.366443492755799</v>
      </c>
      <c r="L5005">
        <v>20.317636814669498</v>
      </c>
      <c r="N5005">
        <v>1.62604734689479</v>
      </c>
      <c r="O5005">
        <v>38.7049659201558</v>
      </c>
      <c r="P5005">
        <v>29.182389937106901</v>
      </c>
    </row>
    <row r="5006" spans="1:16" hidden="1" x14ac:dyDescent="0.3">
      <c r="A5006" t="s">
        <v>10167</v>
      </c>
      <c r="B5006" t="s">
        <v>10168</v>
      </c>
      <c r="C5006" t="str">
        <f>IFERROR(VLOOKUP(Table1[[#This Row],[Ticker]],[1]!Table1[[Symbol]:[Industry]],2,FALSE),"-")</f>
        <v>-</v>
      </c>
      <c r="D5006" t="s">
        <v>1113</v>
      </c>
    </row>
    <row r="5007" spans="1:16" hidden="1" x14ac:dyDescent="0.3">
      <c r="A5007" t="s">
        <v>10169</v>
      </c>
      <c r="B5007" t="s">
        <v>10170</v>
      </c>
      <c r="C5007" t="str">
        <f>IFERROR(VLOOKUP(Table1[[#This Row],[Ticker]],[1]!Table1[[Symbol]:[Industry]],2,FALSE),"-")</f>
        <v>-</v>
      </c>
      <c r="F5007">
        <v>0</v>
      </c>
      <c r="G5007">
        <v>-25.713102003486298</v>
      </c>
      <c r="M5007">
        <v>50</v>
      </c>
    </row>
    <row r="5008" spans="1:16" hidden="1" x14ac:dyDescent="0.3">
      <c r="A5008" t="s">
        <v>10171</v>
      </c>
      <c r="B5008" t="s">
        <v>10172</v>
      </c>
      <c r="C5008" t="str">
        <f>IFERROR(VLOOKUP(Table1[[#This Row],[Ticker]],[1]!Table1[[Symbol]:[Industry]],2,FALSE),"-")</f>
        <v>-</v>
      </c>
      <c r="D5008" t="s">
        <v>535</v>
      </c>
      <c r="F5008">
        <v>0</v>
      </c>
      <c r="G5008">
        <v>-25.713102003486298</v>
      </c>
      <c r="M5008">
        <v>50</v>
      </c>
    </row>
    <row r="5009" spans="1:13" hidden="1" x14ac:dyDescent="0.3">
      <c r="A5009" t="s">
        <v>10173</v>
      </c>
      <c r="B5009" t="s">
        <v>10174</v>
      </c>
      <c r="C5009" t="str">
        <f>IFERROR(VLOOKUP(Table1[[#This Row],[Ticker]],[1]!Table1[[Symbol]:[Industry]],2,FALSE),"-")</f>
        <v>-</v>
      </c>
      <c r="D5009" t="s">
        <v>535</v>
      </c>
      <c r="F5009">
        <v>0</v>
      </c>
      <c r="G5009">
        <v>-25.713102003486298</v>
      </c>
      <c r="M5009">
        <v>50</v>
      </c>
    </row>
    <row r="5010" spans="1:13" hidden="1" x14ac:dyDescent="0.3">
      <c r="A5010" t="s">
        <v>10175</v>
      </c>
      <c r="B5010" t="s">
        <v>10176</v>
      </c>
      <c r="C5010" t="str">
        <f>IFERROR(VLOOKUP(Table1[[#This Row],[Ticker]],[1]!Table1[[Symbol]:[Industry]],2,FALSE),"-")</f>
        <v>-</v>
      </c>
      <c r="F5010">
        <v>0</v>
      </c>
      <c r="G5010">
        <v>-25.713102003486298</v>
      </c>
      <c r="M5010">
        <v>50</v>
      </c>
    </row>
    <row r="5011" spans="1:13" hidden="1" x14ac:dyDescent="0.3">
      <c r="A5011" t="s">
        <v>10177</v>
      </c>
      <c r="B5011" t="s">
        <v>10178</v>
      </c>
      <c r="C5011" t="str">
        <f>IFERROR(VLOOKUP(Table1[[#This Row],[Ticker]],[1]!Table1[[Symbol]:[Industry]],2,FALSE),"-")</f>
        <v>-</v>
      </c>
      <c r="F5011">
        <v>0</v>
      </c>
      <c r="G5011">
        <v>-25.713102003486298</v>
      </c>
      <c r="M5011">
        <v>50</v>
      </c>
    </row>
    <row r="5012" spans="1:13" hidden="1" x14ac:dyDescent="0.3">
      <c r="A5012" t="s">
        <v>10179</v>
      </c>
      <c r="B5012" t="s">
        <v>10180</v>
      </c>
      <c r="C5012" t="str">
        <f>IFERROR(VLOOKUP(Table1[[#This Row],[Ticker]],[1]!Table1[[Symbol]:[Industry]],2,FALSE),"-")</f>
        <v>-</v>
      </c>
      <c r="D5012" t="s">
        <v>67</v>
      </c>
      <c r="F5012">
        <v>0</v>
      </c>
      <c r="G5012">
        <v>-25.713102003486298</v>
      </c>
      <c r="M5012">
        <v>50</v>
      </c>
    </row>
    <row r="5013" spans="1:13" hidden="1" x14ac:dyDescent="0.3">
      <c r="A5013" t="s">
        <v>10181</v>
      </c>
      <c r="B5013" t="s">
        <v>10182</v>
      </c>
      <c r="C5013" t="str">
        <f>IFERROR(VLOOKUP(Table1[[#This Row],[Ticker]],[1]!Table1[[Symbol]:[Industry]],2,FALSE),"-")</f>
        <v>-</v>
      </c>
      <c r="D5013" t="s">
        <v>21</v>
      </c>
      <c r="F5013">
        <v>0</v>
      </c>
      <c r="G5013">
        <v>-25.713102003486298</v>
      </c>
      <c r="M5013">
        <v>50</v>
      </c>
    </row>
    <row r="5014" spans="1:13" hidden="1" x14ac:dyDescent="0.3">
      <c r="A5014" t="s">
        <v>10183</v>
      </c>
      <c r="B5014" t="s">
        <v>10184</v>
      </c>
      <c r="C5014" t="str">
        <f>IFERROR(VLOOKUP(Table1[[#This Row],[Ticker]],[1]!Table1[[Symbol]:[Industry]],2,FALSE),"-")</f>
        <v>-</v>
      </c>
      <c r="D5014" t="s">
        <v>49</v>
      </c>
      <c r="F5014">
        <v>0</v>
      </c>
      <c r="G5014">
        <v>-25.713102003486298</v>
      </c>
      <c r="M5014">
        <v>50</v>
      </c>
    </row>
    <row r="5015" spans="1:13" hidden="1" x14ac:dyDescent="0.3">
      <c r="A5015" t="s">
        <v>10185</v>
      </c>
      <c r="B5015" t="s">
        <v>10186</v>
      </c>
      <c r="C5015" t="str">
        <f>IFERROR(VLOOKUP(Table1[[#This Row],[Ticker]],[1]!Table1[[Symbol]:[Industry]],2,FALSE),"-")</f>
        <v>-</v>
      </c>
      <c r="F5015">
        <v>0</v>
      </c>
      <c r="G5015">
        <v>-25.713102003486298</v>
      </c>
      <c r="M5015">
        <v>50</v>
      </c>
    </row>
    <row r="5016" spans="1:13" hidden="1" x14ac:dyDescent="0.3">
      <c r="A5016" t="s">
        <v>10187</v>
      </c>
      <c r="B5016" t="s">
        <v>10188</v>
      </c>
      <c r="C5016" t="str">
        <f>IFERROR(VLOOKUP(Table1[[#This Row],[Ticker]],[1]!Table1[[Symbol]:[Industry]],2,FALSE),"-")</f>
        <v>-</v>
      </c>
      <c r="D5016" t="s">
        <v>535</v>
      </c>
      <c r="F5016">
        <v>0</v>
      </c>
      <c r="G5016">
        <v>-25.713102003486298</v>
      </c>
      <c r="M5016">
        <v>50</v>
      </c>
    </row>
    <row r="5017" spans="1:13" hidden="1" x14ac:dyDescent="0.3">
      <c r="A5017" t="s">
        <v>10189</v>
      </c>
      <c r="B5017" t="s">
        <v>10190</v>
      </c>
      <c r="C5017" t="str">
        <f>IFERROR(VLOOKUP(Table1[[#This Row],[Ticker]],[1]!Table1[[Symbol]:[Industry]],2,FALSE),"-")</f>
        <v>-</v>
      </c>
      <c r="D5017" t="s">
        <v>126</v>
      </c>
      <c r="F5017">
        <v>0</v>
      </c>
      <c r="G5017">
        <v>-25.713102003486298</v>
      </c>
    </row>
    <row r="5018" spans="1:13" hidden="1" x14ac:dyDescent="0.3">
      <c r="A5018" t="s">
        <v>10191</v>
      </c>
      <c r="B5018" t="s">
        <v>10192</v>
      </c>
      <c r="C5018" t="str">
        <f>IFERROR(VLOOKUP(Table1[[#This Row],[Ticker]],[1]!Table1[[Symbol]:[Industry]],2,FALSE),"-")</f>
        <v>-</v>
      </c>
      <c r="D5018" t="s">
        <v>535</v>
      </c>
      <c r="F5018">
        <v>0</v>
      </c>
      <c r="G5018">
        <v>-25.713102003486298</v>
      </c>
      <c r="M5018">
        <v>50</v>
      </c>
    </row>
    <row r="5019" spans="1:13" hidden="1" x14ac:dyDescent="0.3">
      <c r="A5019" t="s">
        <v>10193</v>
      </c>
      <c r="B5019" t="s">
        <v>10194</v>
      </c>
      <c r="C5019" t="str">
        <f>IFERROR(VLOOKUP(Table1[[#This Row],[Ticker]],[1]!Table1[[Symbol]:[Industry]],2,FALSE),"-")</f>
        <v>-</v>
      </c>
      <c r="D5019" t="s">
        <v>140</v>
      </c>
      <c r="F5019">
        <v>0</v>
      </c>
      <c r="G5019">
        <v>-25.713102003486298</v>
      </c>
      <c r="M5019">
        <v>50</v>
      </c>
    </row>
    <row r="5020" spans="1:13" hidden="1" x14ac:dyDescent="0.3">
      <c r="A5020" t="s">
        <v>10195</v>
      </c>
      <c r="B5020" t="s">
        <v>10196</v>
      </c>
      <c r="C5020" t="str">
        <f>IFERROR(VLOOKUP(Table1[[#This Row],[Ticker]],[1]!Table1[[Symbol]:[Industry]],2,FALSE),"-")</f>
        <v>-</v>
      </c>
      <c r="D5020" t="s">
        <v>140</v>
      </c>
      <c r="F5020">
        <v>0</v>
      </c>
      <c r="G5020">
        <v>-25.713102003486298</v>
      </c>
      <c r="M5020">
        <v>50</v>
      </c>
    </row>
    <row r="5021" spans="1:13" hidden="1" x14ac:dyDescent="0.3">
      <c r="A5021" t="s">
        <v>10197</v>
      </c>
      <c r="B5021" t="s">
        <v>10198</v>
      </c>
      <c r="C5021" t="str">
        <f>IFERROR(VLOOKUP(Table1[[#This Row],[Ticker]],[1]!Table1[[Symbol]:[Industry]],2,FALSE),"-")</f>
        <v>-</v>
      </c>
      <c r="D5021" t="s">
        <v>535</v>
      </c>
      <c r="F5021">
        <v>0</v>
      </c>
      <c r="G5021">
        <v>-25.713102003486298</v>
      </c>
      <c r="M5021">
        <v>50</v>
      </c>
    </row>
    <row r="5022" spans="1:13" hidden="1" x14ac:dyDescent="0.3">
      <c r="A5022" t="s">
        <v>10199</v>
      </c>
      <c r="B5022" t="s">
        <v>10200</v>
      </c>
      <c r="C5022" t="str">
        <f>IFERROR(VLOOKUP(Table1[[#This Row],[Ticker]],[1]!Table1[[Symbol]:[Industry]],2,FALSE),"-")</f>
        <v>-</v>
      </c>
      <c r="F5022">
        <v>0</v>
      </c>
      <c r="G5022">
        <v>-25.713102003486298</v>
      </c>
      <c r="M5022">
        <v>50</v>
      </c>
    </row>
    <row r="5023" spans="1:13" hidden="1" x14ac:dyDescent="0.3">
      <c r="A5023" t="s">
        <v>10201</v>
      </c>
      <c r="B5023" t="s">
        <v>10202</v>
      </c>
      <c r="C5023" t="str">
        <f>IFERROR(VLOOKUP(Table1[[#This Row],[Ticker]],[1]!Table1[[Symbol]:[Industry]],2,FALSE),"-")</f>
        <v>-</v>
      </c>
      <c r="D5023" t="s">
        <v>391</v>
      </c>
      <c r="F5023">
        <v>0</v>
      </c>
      <c r="G5023">
        <v>-25.713102003486298</v>
      </c>
      <c r="M5023">
        <v>50</v>
      </c>
    </row>
    <row r="5024" spans="1:13" hidden="1" x14ac:dyDescent="0.3">
      <c r="A5024" t="s">
        <v>10203</v>
      </c>
      <c r="B5024" t="s">
        <v>10204</v>
      </c>
      <c r="C5024" t="str">
        <f>IFERROR(VLOOKUP(Table1[[#This Row],[Ticker]],[1]!Table1[[Symbol]:[Industry]],2,FALSE),"-")</f>
        <v>-</v>
      </c>
      <c r="D5024" t="s">
        <v>535</v>
      </c>
      <c r="F5024">
        <v>0</v>
      </c>
      <c r="G5024">
        <v>-25.713102003486298</v>
      </c>
    </row>
    <row r="5025" spans="1:16" hidden="1" x14ac:dyDescent="0.3">
      <c r="A5025" t="s">
        <v>10205</v>
      </c>
      <c r="B5025" t="s">
        <v>10206</v>
      </c>
      <c r="C5025" t="str">
        <f>IFERROR(VLOOKUP(Table1[[#This Row],[Ticker]],[1]!Table1[[Symbol]:[Industry]],2,FALSE),"-")</f>
        <v>-</v>
      </c>
      <c r="F5025">
        <v>0</v>
      </c>
      <c r="G5025">
        <v>-25.713102003486298</v>
      </c>
      <c r="M5025">
        <v>50</v>
      </c>
    </row>
    <row r="5026" spans="1:16" hidden="1" x14ac:dyDescent="0.3">
      <c r="A5026" t="s">
        <v>10207</v>
      </c>
      <c r="B5026" t="s">
        <v>10208</v>
      </c>
      <c r="C5026" t="str">
        <f>IFERROR(VLOOKUP(Table1[[#This Row],[Ticker]],[1]!Table1[[Symbol]:[Industry]],2,FALSE),"-")</f>
        <v>-</v>
      </c>
      <c r="D5026" t="s">
        <v>535</v>
      </c>
      <c r="F5026">
        <v>0</v>
      </c>
      <c r="G5026">
        <v>-25.713102003486298</v>
      </c>
      <c r="M5026">
        <v>50</v>
      </c>
    </row>
    <row r="5027" spans="1:16" hidden="1" x14ac:dyDescent="0.3">
      <c r="A5027" t="s">
        <v>10209</v>
      </c>
      <c r="B5027" t="s">
        <v>10210</v>
      </c>
      <c r="C5027" t="str">
        <f>IFERROR(VLOOKUP(Table1[[#This Row],[Ticker]],[1]!Table1[[Symbol]:[Industry]],2,FALSE),"-")</f>
        <v>-</v>
      </c>
      <c r="D5027" t="s">
        <v>126</v>
      </c>
      <c r="F5027">
        <v>0</v>
      </c>
      <c r="G5027">
        <v>-25.713102003486298</v>
      </c>
      <c r="M5027">
        <v>50</v>
      </c>
    </row>
    <row r="5028" spans="1:16" hidden="1" x14ac:dyDescent="0.3">
      <c r="A5028" t="s">
        <v>10211</v>
      </c>
      <c r="B5028" t="s">
        <v>10212</v>
      </c>
      <c r="C5028" t="str">
        <f>IFERROR(VLOOKUP(Table1[[#This Row],[Ticker]],[1]!Table1[[Symbol]:[Industry]],2,FALSE),"-")</f>
        <v>-</v>
      </c>
      <c r="D5028" t="s">
        <v>62</v>
      </c>
      <c r="F5028">
        <v>0</v>
      </c>
      <c r="G5028">
        <v>-25.713102003486298</v>
      </c>
      <c r="M5028">
        <v>50</v>
      </c>
    </row>
    <row r="5029" spans="1:16" hidden="1" x14ac:dyDescent="0.3">
      <c r="A5029" t="s">
        <v>10213</v>
      </c>
      <c r="B5029" t="s">
        <v>10214</v>
      </c>
      <c r="C5029" t="str">
        <f>IFERROR(VLOOKUP(Table1[[#This Row],[Ticker]],[1]!Table1[[Symbol]:[Industry]],2,FALSE),"-")</f>
        <v>-</v>
      </c>
      <c r="D5029" t="s">
        <v>662</v>
      </c>
      <c r="F5029">
        <v>0</v>
      </c>
      <c r="G5029">
        <v>-25.713102003486298</v>
      </c>
      <c r="M5029">
        <v>50</v>
      </c>
    </row>
    <row r="5030" spans="1:16" hidden="1" x14ac:dyDescent="0.3">
      <c r="A5030" t="s">
        <v>10215</v>
      </c>
      <c r="B5030" t="s">
        <v>10216</v>
      </c>
      <c r="C5030" t="str">
        <f>IFERROR(VLOOKUP(Table1[[#This Row],[Ticker]],[1]!Table1[[Symbol]:[Industry]],2,FALSE),"-")</f>
        <v>-</v>
      </c>
      <c r="D5030" t="s">
        <v>218</v>
      </c>
      <c r="F5030">
        <v>0</v>
      </c>
      <c r="G5030">
        <v>-25.713102003486298</v>
      </c>
      <c r="M5030">
        <v>50</v>
      </c>
    </row>
    <row r="5031" spans="1:16" hidden="1" x14ac:dyDescent="0.3">
      <c r="A5031" t="s">
        <v>10217</v>
      </c>
      <c r="B5031" t="s">
        <v>10218</v>
      </c>
      <c r="C5031" t="str">
        <f>IFERROR(VLOOKUP(Table1[[#This Row],[Ticker]],[1]!Table1[[Symbol]:[Industry]],2,FALSE),"-")</f>
        <v>-</v>
      </c>
      <c r="D5031" t="s">
        <v>218</v>
      </c>
      <c r="F5031">
        <v>0</v>
      </c>
      <c r="G5031">
        <v>-25.713102003486298</v>
      </c>
      <c r="M5031">
        <v>50</v>
      </c>
    </row>
    <row r="5032" spans="1:16" hidden="1" x14ac:dyDescent="0.3">
      <c r="A5032" t="s">
        <v>10219</v>
      </c>
      <c r="B5032" t="s">
        <v>10220</v>
      </c>
      <c r="C5032" t="str">
        <f>IFERROR(VLOOKUP(Table1[[#This Row],[Ticker]],[1]!Table1[[Symbol]:[Industry]],2,FALSE),"-")</f>
        <v>-</v>
      </c>
      <c r="F5032">
        <v>0</v>
      </c>
      <c r="G5032">
        <v>-25.713102003486298</v>
      </c>
      <c r="M5032">
        <v>50</v>
      </c>
    </row>
    <row r="5033" spans="1:16" hidden="1" x14ac:dyDescent="0.3">
      <c r="A5033" t="s">
        <v>10221</v>
      </c>
      <c r="B5033" t="s">
        <v>10222</v>
      </c>
      <c r="C5033" t="str">
        <f>IFERROR(VLOOKUP(Table1[[#This Row],[Ticker]],[1]!Table1[[Symbol]:[Industry]],2,FALSE),"-")</f>
        <v>-</v>
      </c>
      <c r="F5033">
        <v>25.5</v>
      </c>
      <c r="G5033">
        <v>-9.9502246723883392</v>
      </c>
      <c r="H5033">
        <v>1.7306277852290901</v>
      </c>
      <c r="I5033">
        <v>-11.570190621216501</v>
      </c>
      <c r="J5033">
        <v>0.45143758765778003</v>
      </c>
      <c r="N5033">
        <v>1</v>
      </c>
    </row>
    <row r="5034" spans="1:16" hidden="1" x14ac:dyDescent="0.3">
      <c r="A5034" t="s">
        <v>10223</v>
      </c>
      <c r="B5034" t="s">
        <v>10224</v>
      </c>
      <c r="C5034" t="str">
        <f>IFERROR(VLOOKUP(Table1[[#This Row],[Ticker]],[1]!Table1[[Symbol]:[Industry]],2,FALSE),"-")</f>
        <v>-</v>
      </c>
      <c r="F5034">
        <v>0</v>
      </c>
      <c r="G5034">
        <v>-25.713102003486298</v>
      </c>
      <c r="M5034">
        <v>50</v>
      </c>
    </row>
    <row r="5035" spans="1:16" hidden="1" x14ac:dyDescent="0.3">
      <c r="A5035" t="s">
        <v>10225</v>
      </c>
      <c r="B5035" t="s">
        <v>10226</v>
      </c>
      <c r="C5035" t="str">
        <f>IFERROR(VLOOKUP(Table1[[#This Row],[Ticker]],[1]!Table1[[Symbol]:[Industry]],2,FALSE),"-")</f>
        <v>-</v>
      </c>
      <c r="D5035" t="s">
        <v>324</v>
      </c>
      <c r="F5035">
        <v>0</v>
      </c>
      <c r="G5035">
        <v>-25.713102003486298</v>
      </c>
      <c r="M5035">
        <v>50</v>
      </c>
    </row>
    <row r="5036" spans="1:16" hidden="1" x14ac:dyDescent="0.3">
      <c r="A5036" t="s">
        <v>10227</v>
      </c>
      <c r="B5036" t="s">
        <v>10228</v>
      </c>
      <c r="C5036" t="str">
        <f>IFERROR(VLOOKUP(Table1[[#This Row],[Ticker]],[1]!Table1[[Symbol]:[Industry]],2,FALSE),"-")</f>
        <v>-</v>
      </c>
      <c r="D5036" t="s">
        <v>278</v>
      </c>
      <c r="F5036">
        <v>0</v>
      </c>
      <c r="G5036">
        <v>-25.713102003486298</v>
      </c>
      <c r="M5036">
        <v>50</v>
      </c>
    </row>
    <row r="5037" spans="1:16" hidden="1" x14ac:dyDescent="0.3">
      <c r="A5037" t="s">
        <v>10229</v>
      </c>
      <c r="B5037" t="s">
        <v>10230</v>
      </c>
      <c r="C5037" t="str">
        <f>IFERROR(VLOOKUP(Table1[[#This Row],[Ticker]],[1]!Table1[[Symbol]:[Industry]],2,FALSE),"-")</f>
        <v>-</v>
      </c>
      <c r="D5037" t="s">
        <v>46</v>
      </c>
    </row>
    <row r="5038" spans="1:16" hidden="1" x14ac:dyDescent="0.3">
      <c r="A5038" t="s">
        <v>25</v>
      </c>
      <c r="B5038" t="s">
        <v>10231</v>
      </c>
      <c r="C5038" t="str">
        <f>IFERROR(VLOOKUP(Table1[[#This Row],[Ticker]],[1]!Table1[[Symbol]:[Industry]],2,FALSE),"-")</f>
        <v>-</v>
      </c>
      <c r="D5038" t="s">
        <v>27</v>
      </c>
      <c r="F5038">
        <v>1054.9000000000001</v>
      </c>
      <c r="G5038">
        <v>92.814213911002895</v>
      </c>
      <c r="H5038">
        <v>-6.5910101977352102</v>
      </c>
      <c r="I5038">
        <v>58.918820853334402</v>
      </c>
      <c r="J5038">
        <v>-0.366682190765802</v>
      </c>
      <c r="K5038">
        <v>974.62113038481095</v>
      </c>
      <c r="L5038">
        <v>776.42263810923203</v>
      </c>
      <c r="N5038">
        <v>1.39427971303109</v>
      </c>
      <c r="O5038">
        <v>11.5461181154611</v>
      </c>
      <c r="P5038">
        <v>130.831509846827</v>
      </c>
    </row>
    <row r="5039" spans="1:16" hidden="1" x14ac:dyDescent="0.3">
      <c r="A5039" t="s">
        <v>10232</v>
      </c>
      <c r="B5039" t="s">
        <v>10233</v>
      </c>
      <c r="C5039" t="str">
        <f>IFERROR(VLOOKUP(Table1[[#This Row],[Ticker]],[1]!Table1[[Symbol]:[Industry]],2,FALSE),"-")</f>
        <v>-</v>
      </c>
      <c r="F5039">
        <v>120.1</v>
      </c>
      <c r="G5039">
        <v>56.671104526505999</v>
      </c>
      <c r="H5039">
        <v>-8.6525656608218409</v>
      </c>
      <c r="I5039">
        <v>71.155302646133507</v>
      </c>
      <c r="J5039">
        <v>-2.7823662265102498</v>
      </c>
      <c r="K5039">
        <v>108.642088439736</v>
      </c>
      <c r="L5039">
        <v>87.741484434760096</v>
      </c>
      <c r="N5039">
        <v>0.90128210541169596</v>
      </c>
      <c r="O5039">
        <v>10.616153205661901</v>
      </c>
      <c r="P5039">
        <v>96.563011456628402</v>
      </c>
    </row>
    <row r="5040" spans="1:16" hidden="1" x14ac:dyDescent="0.3">
      <c r="A5040" t="s">
        <v>10234</v>
      </c>
      <c r="B5040" t="s">
        <v>10235</v>
      </c>
      <c r="C5040" t="str">
        <f>IFERROR(VLOOKUP(Table1[[#This Row],[Ticker]],[1]!Table1[[Symbol]:[Industry]],2,FALSE),"-")</f>
        <v>-</v>
      </c>
      <c r="F5040">
        <v>0</v>
      </c>
      <c r="G5040">
        <v>-25.713102003486298</v>
      </c>
      <c r="M5040">
        <v>50</v>
      </c>
    </row>
    <row r="5041" spans="1:16" hidden="1" x14ac:dyDescent="0.3">
      <c r="A5041" t="s">
        <v>10236</v>
      </c>
      <c r="B5041" t="s">
        <v>10237</v>
      </c>
      <c r="C5041" t="str">
        <f>IFERROR(VLOOKUP(Table1[[#This Row],[Ticker]],[1]!Table1[[Symbol]:[Industry]],2,FALSE),"-")</f>
        <v>-</v>
      </c>
      <c r="D5041" t="s">
        <v>46</v>
      </c>
    </row>
    <row r="5042" spans="1:16" hidden="1" x14ac:dyDescent="0.3">
      <c r="A5042" t="s">
        <v>10238</v>
      </c>
      <c r="B5042" t="s">
        <v>10239</v>
      </c>
      <c r="C5042" t="str">
        <f>IFERROR(VLOOKUP(Table1[[#This Row],[Ticker]],[1]!Table1[[Symbol]:[Industry]],2,FALSE),"-")</f>
        <v>-</v>
      </c>
      <c r="D5042" t="s">
        <v>86</v>
      </c>
      <c r="F5042">
        <v>101.8</v>
      </c>
      <c r="G5042">
        <v>-25.713102003486298</v>
      </c>
      <c r="H5042">
        <v>-7.06791178258998</v>
      </c>
      <c r="I5042">
        <v>-10.952354670015</v>
      </c>
      <c r="J5042">
        <v>-2.4866332311574801</v>
      </c>
      <c r="K5042">
        <v>84.059483852775202</v>
      </c>
      <c r="N5042">
        <v>0</v>
      </c>
      <c r="O5042">
        <v>0</v>
      </c>
    </row>
    <row r="5043" spans="1:16" hidden="1" x14ac:dyDescent="0.3">
      <c r="A5043" t="s">
        <v>10240</v>
      </c>
      <c r="B5043" t="s">
        <v>10241</v>
      </c>
      <c r="C5043" t="str">
        <f>IFERROR(VLOOKUP(Table1[[#This Row],[Ticker]],[1]!Table1[[Symbol]:[Industry]],2,FALSE),"-")</f>
        <v>-</v>
      </c>
      <c r="D5043" t="s">
        <v>705</v>
      </c>
      <c r="F5043">
        <v>25.15</v>
      </c>
      <c r="G5043">
        <v>3.52636356691443</v>
      </c>
      <c r="H5043">
        <v>-0.76735835559976895</v>
      </c>
      <c r="I5043">
        <v>1.17426146908437</v>
      </c>
      <c r="J5043">
        <v>-1.434427646374</v>
      </c>
      <c r="K5043">
        <v>23.894840072341701</v>
      </c>
      <c r="L5043">
        <v>22.27675151407</v>
      </c>
      <c r="N5043">
        <v>0.61289783463223502</v>
      </c>
      <c r="O5043">
        <v>0.19880715705766699</v>
      </c>
      <c r="P5043">
        <v>52.424242424242401</v>
      </c>
    </row>
    <row r="5044" spans="1:16" hidden="1" x14ac:dyDescent="0.3">
      <c r="A5044" t="s">
        <v>10242</v>
      </c>
      <c r="B5044" t="s">
        <v>10243</v>
      </c>
      <c r="C5044" t="str">
        <f>IFERROR(VLOOKUP(Table1[[#This Row],[Ticker]],[1]!Table1[[Symbol]:[Industry]],2,FALSE),"-")</f>
        <v>-</v>
      </c>
      <c r="D5044" t="s">
        <v>705</v>
      </c>
      <c r="F5044">
        <v>86.74</v>
      </c>
      <c r="G5044">
        <v>-0.54715683754121203</v>
      </c>
      <c r="H5044">
        <v>-10.335304536535199</v>
      </c>
      <c r="I5044">
        <v>7.2542411326559897</v>
      </c>
      <c r="J5044">
        <v>-5.7540259851027997</v>
      </c>
      <c r="K5044">
        <v>85.620258167822399</v>
      </c>
      <c r="L5044">
        <v>77.837050500210196</v>
      </c>
      <c r="N5044">
        <v>0.89858389600194299</v>
      </c>
      <c r="O5044">
        <v>8.4274844362462495</v>
      </c>
      <c r="P5044">
        <v>28.713458970173601</v>
      </c>
    </row>
    <row r="5045" spans="1:16" hidden="1" x14ac:dyDescent="0.3">
      <c r="A5045" t="s">
        <v>10244</v>
      </c>
      <c r="B5045" t="s">
        <v>10245</v>
      </c>
      <c r="C5045" t="str">
        <f>IFERROR(VLOOKUP(Table1[[#This Row],[Ticker]],[1]!Table1[[Symbol]:[Industry]],2,FALSE),"-")</f>
        <v>-</v>
      </c>
      <c r="D5045" t="s">
        <v>1283</v>
      </c>
      <c r="F5045">
        <v>232.35</v>
      </c>
      <c r="G5045">
        <v>-18.193435182570099</v>
      </c>
      <c r="H5045">
        <v>-6.4878503133895098</v>
      </c>
      <c r="I5045">
        <v>-6.5113064387928503</v>
      </c>
      <c r="J5045">
        <v>-2.5296532354594801</v>
      </c>
      <c r="K5045">
        <v>229.99442550450499</v>
      </c>
      <c r="L5045">
        <v>223.343309161337</v>
      </c>
      <c r="N5045">
        <v>3.37148673033757</v>
      </c>
      <c r="O5045">
        <v>0.46481601032926001</v>
      </c>
      <c r="P5045">
        <v>7.56446460811999</v>
      </c>
    </row>
    <row r="5046" spans="1:16" hidden="1" x14ac:dyDescent="0.3">
      <c r="A5046" t="s">
        <v>10246</v>
      </c>
      <c r="B5046" t="s">
        <v>10247</v>
      </c>
      <c r="C5046" t="str">
        <f>IFERROR(VLOOKUP(Table1[[#This Row],[Ticker]],[1]!Table1[[Symbol]:[Industry]],2,FALSE),"-")</f>
        <v>-</v>
      </c>
      <c r="D5046" t="s">
        <v>705</v>
      </c>
      <c r="F5046">
        <v>1128.4100000000001</v>
      </c>
      <c r="G5046">
        <v>-18.185790138659801</v>
      </c>
      <c r="H5046">
        <v>-6.7114055437308</v>
      </c>
      <c r="I5046">
        <v>-6.0747139313052703</v>
      </c>
      <c r="J5046">
        <v>-2.55319635518677</v>
      </c>
      <c r="K5046">
        <v>1117.25430748026</v>
      </c>
      <c r="L5046">
        <v>1090.63303202202</v>
      </c>
      <c r="N5046">
        <v>0.29315438670317501</v>
      </c>
      <c r="O5046">
        <v>11.8919541655958</v>
      </c>
      <c r="P5046">
        <v>31.410637133307699</v>
      </c>
    </row>
    <row r="5047" spans="1:16" hidden="1" x14ac:dyDescent="0.3">
      <c r="A5047" t="s">
        <v>10248</v>
      </c>
      <c r="B5047" t="s">
        <v>10249</v>
      </c>
      <c r="C5047" t="str">
        <f>IFERROR(VLOOKUP(Table1[[#This Row],[Ticker]],[1]!Table1[[Symbol]:[Industry]],2,FALSE),"-")</f>
        <v>-</v>
      </c>
      <c r="D5047" t="s">
        <v>705</v>
      </c>
      <c r="F5047">
        <v>93.19</v>
      </c>
      <c r="G5047">
        <v>27.2030185731846</v>
      </c>
      <c r="H5047">
        <v>-6.5940802081768801</v>
      </c>
      <c r="I5047">
        <v>9.5104167881028498</v>
      </c>
      <c r="J5047">
        <v>4.0839296315035599E-2</v>
      </c>
      <c r="K5047">
        <v>89.564801558247495</v>
      </c>
      <c r="L5047">
        <v>79.832456159861295</v>
      </c>
      <c r="N5047">
        <v>1.25787640764997</v>
      </c>
      <c r="O5047">
        <v>1.9422684837429001</v>
      </c>
      <c r="P5047">
        <v>54.134965266291701</v>
      </c>
    </row>
    <row r="5048" spans="1:16" hidden="1" x14ac:dyDescent="0.3">
      <c r="A5048" t="s">
        <v>10250</v>
      </c>
      <c r="B5048" t="s">
        <v>10251</v>
      </c>
      <c r="C5048" t="str">
        <f>IFERROR(VLOOKUP(Table1[[#This Row],[Ticker]],[1]!Table1[[Symbol]:[Industry]],2,FALSE),"-")</f>
        <v>-</v>
      </c>
      <c r="D5048" t="s">
        <v>705</v>
      </c>
      <c r="F5048">
        <v>53.34</v>
      </c>
      <c r="G5048">
        <v>-6.5442011991968201</v>
      </c>
      <c r="H5048">
        <v>-0.72904922334827105</v>
      </c>
      <c r="I5048">
        <v>-1.17668066301771</v>
      </c>
      <c r="J5048">
        <v>0.83263000752248795</v>
      </c>
      <c r="K5048">
        <v>50.3200071084527</v>
      </c>
      <c r="L5048">
        <v>47.536668176198901</v>
      </c>
      <c r="N5048">
        <v>5.87266306815852E-2</v>
      </c>
      <c r="O5048">
        <v>10.4611923509561</v>
      </c>
      <c r="P5048">
        <v>47.592695074709397</v>
      </c>
    </row>
    <row r="5049" spans="1:16" hidden="1" x14ac:dyDescent="0.3">
      <c r="A5049" t="s">
        <v>10252</v>
      </c>
      <c r="B5049" t="s">
        <v>10253</v>
      </c>
      <c r="C5049" t="str">
        <f>IFERROR(VLOOKUP(Table1[[#This Row],[Ticker]],[1]!Table1[[Symbol]:[Industry]],2,FALSE),"-")</f>
        <v>-</v>
      </c>
      <c r="D5049" t="s">
        <v>1283</v>
      </c>
      <c r="F5049">
        <v>999.99</v>
      </c>
      <c r="G5049">
        <v>-25.713102003486298</v>
      </c>
      <c r="H5049">
        <v>-7.0669117725898802</v>
      </c>
      <c r="I5049">
        <v>-10.953354670015001</v>
      </c>
      <c r="J5049">
        <v>-2.48763322115758</v>
      </c>
      <c r="K5049">
        <v>999.99864571820899</v>
      </c>
      <c r="L5049">
        <v>999.99895755875002</v>
      </c>
      <c r="N5049">
        <v>1.11248714203588</v>
      </c>
      <c r="O5049">
        <v>4.5000450004500001</v>
      </c>
      <c r="P5049">
        <v>9.9099099099109106E-2</v>
      </c>
    </row>
    <row r="5050" spans="1:16" hidden="1" x14ac:dyDescent="0.3">
      <c r="A5050" t="s">
        <v>10254</v>
      </c>
      <c r="B5050" t="s">
        <v>10255</v>
      </c>
      <c r="C5050" t="str">
        <f>IFERROR(VLOOKUP(Table1[[#This Row],[Ticker]],[1]!Table1[[Symbol]:[Industry]],2,FALSE),"-")</f>
        <v>-</v>
      </c>
      <c r="D5050" t="s">
        <v>705</v>
      </c>
      <c r="F5050">
        <v>174.56</v>
      </c>
      <c r="G5050">
        <v>38.201328471274302</v>
      </c>
      <c r="H5050">
        <v>-1.42745268972801</v>
      </c>
      <c r="I5050">
        <v>12.003199320264599</v>
      </c>
      <c r="J5050">
        <v>-1.6193102119357199</v>
      </c>
      <c r="K5050">
        <v>161.82400167814799</v>
      </c>
      <c r="L5050">
        <v>143.234815766644</v>
      </c>
      <c r="N5050">
        <v>0.93528495831610603</v>
      </c>
      <c r="O5050">
        <v>0.82493125572868897</v>
      </c>
      <c r="P5050">
        <v>64.679245283018801</v>
      </c>
    </row>
    <row r="5051" spans="1:16" hidden="1" x14ac:dyDescent="0.3">
      <c r="A5051" t="s">
        <v>10256</v>
      </c>
      <c r="B5051" t="s">
        <v>10257</v>
      </c>
      <c r="C5051" t="str">
        <f>IFERROR(VLOOKUP(Table1[[#This Row],[Ticker]],[1]!Table1[[Symbol]:[Industry]],2,FALSE),"-")</f>
        <v>-</v>
      </c>
      <c r="D5051" t="s">
        <v>705</v>
      </c>
      <c r="F5051">
        <v>21.06</v>
      </c>
      <c r="G5051">
        <v>31.631394496459102</v>
      </c>
      <c r="H5051">
        <v>-1.3015991877493001</v>
      </c>
      <c r="I5051">
        <v>11.134601851724</v>
      </c>
      <c r="J5051">
        <v>-1.9577870773113299</v>
      </c>
      <c r="K5051">
        <v>19.740296472907499</v>
      </c>
      <c r="L5051">
        <v>17.464975148053998</v>
      </c>
      <c r="N5051">
        <v>0.91713278554991196</v>
      </c>
      <c r="O5051">
        <v>1.09211775878441</v>
      </c>
      <c r="P5051">
        <v>58.652751645061599</v>
      </c>
    </row>
    <row r="5052" spans="1:16" hidden="1" x14ac:dyDescent="0.3">
      <c r="A5052" t="s">
        <v>10258</v>
      </c>
      <c r="B5052" t="s">
        <v>10259</v>
      </c>
      <c r="C5052" t="str">
        <f>IFERROR(VLOOKUP(Table1[[#This Row],[Ticker]],[1]!Table1[[Symbol]:[Industry]],2,FALSE),"-")</f>
        <v>-</v>
      </c>
      <c r="D5052" t="s">
        <v>705</v>
      </c>
      <c r="F5052">
        <v>36.229999999999997</v>
      </c>
      <c r="G5052">
        <v>12.992870431429299</v>
      </c>
      <c r="H5052">
        <v>-2.7916910371406698</v>
      </c>
      <c r="I5052">
        <v>6.25890382238223</v>
      </c>
      <c r="J5052">
        <v>-1.13869725811619</v>
      </c>
      <c r="K5052">
        <v>34.373256966425203</v>
      </c>
      <c r="L5052">
        <v>31.522606832081401</v>
      </c>
      <c r="N5052">
        <v>0.458332794738392</v>
      </c>
      <c r="O5052">
        <v>0.74523875241514403</v>
      </c>
      <c r="P5052">
        <v>43.201581027667899</v>
      </c>
    </row>
    <row r="5053" spans="1:16" hidden="1" x14ac:dyDescent="0.3">
      <c r="A5053" t="s">
        <v>10260</v>
      </c>
      <c r="B5053" t="s">
        <v>10261</v>
      </c>
      <c r="C5053" t="str">
        <f>IFERROR(VLOOKUP(Table1[[#This Row],[Ticker]],[1]!Table1[[Symbol]:[Industry]],2,FALSE),"-")</f>
        <v>-</v>
      </c>
      <c r="D5053" t="s">
        <v>1617</v>
      </c>
      <c r="F5053">
        <v>71.02</v>
      </c>
      <c r="G5053">
        <v>-2.44921311459749</v>
      </c>
      <c r="H5053">
        <v>-7.5447032564365699</v>
      </c>
      <c r="I5053">
        <v>0.85495011587915504</v>
      </c>
      <c r="J5053">
        <v>-3.6976577300439</v>
      </c>
      <c r="K5053">
        <v>70.683804437362895</v>
      </c>
      <c r="L5053">
        <v>65.999202384417799</v>
      </c>
      <c r="N5053">
        <v>0.755640744931935</v>
      </c>
      <c r="O5053">
        <v>15.460433680653299</v>
      </c>
      <c r="P5053">
        <v>47.191709844559497</v>
      </c>
    </row>
    <row r="5054" spans="1:16" hidden="1" x14ac:dyDescent="0.3">
      <c r="A5054" t="s">
        <v>10262</v>
      </c>
      <c r="B5054" t="s">
        <v>10263</v>
      </c>
      <c r="C5054" t="str">
        <f>IFERROR(VLOOKUP(Table1[[#This Row],[Ticker]],[1]!Table1[[Symbol]:[Industry]],2,FALSE),"-")</f>
        <v>-</v>
      </c>
      <c r="D5054" t="s">
        <v>705</v>
      </c>
      <c r="F5054">
        <v>999.99</v>
      </c>
      <c r="G5054">
        <v>-25.715101983486498</v>
      </c>
      <c r="H5054">
        <v>-7.06791178258998</v>
      </c>
      <c r="I5054">
        <v>-10.952354670015</v>
      </c>
      <c r="J5054">
        <v>-2.48763323115748</v>
      </c>
      <c r="K5054">
        <v>999.99805693350004</v>
      </c>
      <c r="L5054">
        <v>999.99848666057198</v>
      </c>
      <c r="N5054">
        <v>0.39185358228373002</v>
      </c>
      <c r="O5054">
        <v>3.0010300103000902</v>
      </c>
      <c r="P5054">
        <v>0.59856746207396205</v>
      </c>
    </row>
    <row r="5055" spans="1:16" hidden="1" x14ac:dyDescent="0.3">
      <c r="A5055" t="s">
        <v>10264</v>
      </c>
      <c r="B5055" t="s">
        <v>10265</v>
      </c>
      <c r="C5055" t="str">
        <f>IFERROR(VLOOKUP(Table1[[#This Row],[Ticker]],[1]!Table1[[Symbol]:[Industry]],2,FALSE),"-")</f>
        <v>-</v>
      </c>
      <c r="D5055" t="s">
        <v>705</v>
      </c>
      <c r="F5055">
        <v>74.180000000000007</v>
      </c>
      <c r="G5055">
        <v>46.937865588026703</v>
      </c>
      <c r="H5055">
        <v>-11.6832963979745</v>
      </c>
      <c r="I5055">
        <v>17.231505706691301</v>
      </c>
      <c r="J5055">
        <v>-1.50943453408908</v>
      </c>
      <c r="K5055">
        <v>73.328275164293501</v>
      </c>
      <c r="L5055">
        <v>63.704702465213003</v>
      </c>
      <c r="N5055">
        <v>0.58957523965914205</v>
      </c>
      <c r="O5055">
        <v>16.877864653545402</v>
      </c>
      <c r="P5055">
        <v>84.987531172069794</v>
      </c>
    </row>
    <row r="5056" spans="1:16" hidden="1" x14ac:dyDescent="0.3">
      <c r="A5056" t="s">
        <v>10266</v>
      </c>
      <c r="B5056" t="s">
        <v>10267</v>
      </c>
      <c r="C5056" t="str">
        <f>IFERROR(VLOOKUP(Table1[[#This Row],[Ticker]],[1]!Table1[[Symbol]:[Industry]],2,FALSE),"-")</f>
        <v>-</v>
      </c>
      <c r="D5056" t="s">
        <v>705</v>
      </c>
      <c r="F5056">
        <v>80.239999999999995</v>
      </c>
      <c r="G5056">
        <v>-2.7964353368197101</v>
      </c>
      <c r="H5056">
        <v>-1.8178463204271</v>
      </c>
      <c r="I5056">
        <v>-1.1548724587397201</v>
      </c>
      <c r="J5056">
        <v>0.37964955834986203</v>
      </c>
      <c r="K5056">
        <v>76.591095644722003</v>
      </c>
      <c r="L5056">
        <v>72.029765728495704</v>
      </c>
      <c r="N5056">
        <v>1.00490737660533</v>
      </c>
      <c r="O5056">
        <v>5.9322033898305104</v>
      </c>
      <c r="P5056">
        <v>27.466243050039701</v>
      </c>
    </row>
    <row r="5057" spans="1:16" hidden="1" x14ac:dyDescent="0.3">
      <c r="A5057" t="s">
        <v>10268</v>
      </c>
      <c r="B5057" t="s">
        <v>10269</v>
      </c>
      <c r="C5057" t="str">
        <f>IFERROR(VLOOKUP(Table1[[#This Row],[Ticker]],[1]!Table1[[Symbol]:[Industry]],2,FALSE),"-")</f>
        <v>-</v>
      </c>
      <c r="D5057" t="s">
        <v>705</v>
      </c>
      <c r="F5057">
        <v>193.45</v>
      </c>
      <c r="G5057">
        <v>7.69149078321799</v>
      </c>
      <c r="H5057">
        <v>-2.6756525958102499</v>
      </c>
      <c r="I5057">
        <v>0.26415677071164301</v>
      </c>
      <c r="J5057">
        <v>-2.7255942701185298</v>
      </c>
      <c r="K5057">
        <v>185.97643886621799</v>
      </c>
      <c r="L5057">
        <v>171.55477085986101</v>
      </c>
      <c r="N5057">
        <v>2.3021568090186699</v>
      </c>
      <c r="O5057">
        <v>2.2641509433962401</v>
      </c>
      <c r="P5057">
        <v>37.120782534732001</v>
      </c>
    </row>
    <row r="5058" spans="1:16" hidden="1" x14ac:dyDescent="0.3">
      <c r="A5058" t="s">
        <v>10270</v>
      </c>
      <c r="B5058" t="s">
        <v>10271</v>
      </c>
      <c r="C5058" t="str">
        <f>IFERROR(VLOOKUP(Table1[[#This Row],[Ticker]],[1]!Table1[[Symbol]:[Industry]],2,FALSE),"-")</f>
        <v>-</v>
      </c>
      <c r="F5058">
        <v>0</v>
      </c>
      <c r="G5058">
        <v>-25.713102003486298</v>
      </c>
    </row>
    <row r="5059" spans="1:16" hidden="1" x14ac:dyDescent="0.3">
      <c r="A5059" t="s">
        <v>10272</v>
      </c>
      <c r="B5059" t="s">
        <v>10273</v>
      </c>
      <c r="C5059" t="str">
        <f>IFERROR(VLOOKUP(Table1[[#This Row],[Ticker]],[1]!Table1[[Symbol]:[Industry]],2,FALSE),"-")</f>
        <v>-</v>
      </c>
      <c r="D5059" t="s">
        <v>1283</v>
      </c>
      <c r="F5059">
        <v>26.46</v>
      </c>
      <c r="G5059">
        <v>-17.136983825398499</v>
      </c>
      <c r="H5059">
        <v>-6.1030333572715696</v>
      </c>
      <c r="I5059">
        <v>-6.3260201504420701</v>
      </c>
      <c r="J5059">
        <v>-3.6577703675382902</v>
      </c>
      <c r="K5059">
        <v>26.099017571579498</v>
      </c>
      <c r="L5059">
        <v>25.5059325446678</v>
      </c>
      <c r="N5059">
        <v>3.7218669248666401</v>
      </c>
      <c r="O5059">
        <v>12.6228269085411</v>
      </c>
      <c r="P5059">
        <v>11.69269734065</v>
      </c>
    </row>
    <row r="5060" spans="1:16" hidden="1" x14ac:dyDescent="0.3">
      <c r="A5060" t="s">
        <v>10274</v>
      </c>
      <c r="B5060" t="s">
        <v>10275</v>
      </c>
      <c r="C5060" t="str">
        <f>IFERROR(VLOOKUP(Table1[[#This Row],[Ticker]],[1]!Table1[[Symbol]:[Industry]],2,FALSE),"-")</f>
        <v>-</v>
      </c>
      <c r="D5060" t="s">
        <v>705</v>
      </c>
      <c r="F5060">
        <v>88.6</v>
      </c>
      <c r="G5060">
        <v>1.4213505722059701</v>
      </c>
      <c r="H5060">
        <v>-10.6874769999812</v>
      </c>
      <c r="I5060">
        <v>9.3136966398804297</v>
      </c>
      <c r="J5060">
        <v>-4.4979051949103797</v>
      </c>
      <c r="K5060">
        <v>87.2099159085803</v>
      </c>
      <c r="L5060">
        <v>79.108219239303196</v>
      </c>
      <c r="N5060">
        <v>0.79011459502816395</v>
      </c>
      <c r="O5060">
        <v>8.3521444695259603</v>
      </c>
      <c r="P5060">
        <v>30.294117647058801</v>
      </c>
    </row>
    <row r="5061" spans="1:16" hidden="1" x14ac:dyDescent="0.3">
      <c r="A5061" t="s">
        <v>10276</v>
      </c>
      <c r="B5061" t="s">
        <v>10277</v>
      </c>
      <c r="C5061" t="str">
        <f>IFERROR(VLOOKUP(Table1[[#This Row],[Ticker]],[1]!Table1[[Symbol]:[Industry]],2,FALSE),"-")</f>
        <v>-</v>
      </c>
      <c r="D5061" t="s">
        <v>1617</v>
      </c>
      <c r="F5061">
        <v>71.150000000000006</v>
      </c>
      <c r="G5061">
        <v>-3.0406882103829198</v>
      </c>
      <c r="H5061">
        <v>-6.9284417686429798</v>
      </c>
      <c r="I5061">
        <v>2.0020825422408701</v>
      </c>
      <c r="J5061">
        <v>-3.1781961633843201</v>
      </c>
      <c r="K5061">
        <v>70.688130732837493</v>
      </c>
      <c r="L5061">
        <v>65.832417349199901</v>
      </c>
      <c r="N5061">
        <v>1.1830251626513399</v>
      </c>
      <c r="O5061">
        <v>6.3387210119465598</v>
      </c>
      <c r="P5061">
        <v>29.363636363636299</v>
      </c>
    </row>
    <row r="5062" spans="1:16" hidden="1" x14ac:dyDescent="0.3">
      <c r="A5062" t="s">
        <v>10278</v>
      </c>
      <c r="B5062" t="s">
        <v>10279</v>
      </c>
      <c r="C5062" t="str">
        <f>IFERROR(VLOOKUP(Table1[[#This Row],[Ticker]],[1]!Table1[[Symbol]:[Industry]],2,FALSE),"-")</f>
        <v>-</v>
      </c>
      <c r="F5062">
        <v>346.55</v>
      </c>
      <c r="G5062">
        <v>67.998468706407394</v>
      </c>
      <c r="H5062">
        <v>39.364809574602603</v>
      </c>
      <c r="I5062">
        <v>46.606181360900997</v>
      </c>
      <c r="J5062">
        <v>42.697698566077499</v>
      </c>
      <c r="K5062">
        <v>235.54281597256701</v>
      </c>
      <c r="L5062">
        <v>224.905446286646</v>
      </c>
      <c r="N5062">
        <v>3.04274663599996</v>
      </c>
      <c r="O5062">
        <v>0</v>
      </c>
      <c r="P5062">
        <v>134.15540540540499</v>
      </c>
    </row>
    <row r="5063" spans="1:16" hidden="1" x14ac:dyDescent="0.3">
      <c r="A5063" t="s">
        <v>10280</v>
      </c>
      <c r="B5063" t="s">
        <v>10281</v>
      </c>
      <c r="C5063" t="str">
        <f>IFERROR(VLOOKUP(Table1[[#This Row],[Ticker]],[1]!Table1[[Symbol]:[Industry]],2,FALSE),"-")</f>
        <v>-</v>
      </c>
      <c r="D5063" t="s">
        <v>705</v>
      </c>
      <c r="F5063">
        <v>87.34</v>
      </c>
      <c r="G5063">
        <v>0.20800766274684401</v>
      </c>
      <c r="H5063">
        <v>-10.9521547403364</v>
      </c>
      <c r="I5063">
        <v>7.5711899086252101</v>
      </c>
      <c r="J5063">
        <v>-5.0847599037712401</v>
      </c>
      <c r="K5063">
        <v>85.998871539564206</v>
      </c>
      <c r="L5063">
        <v>78.406885714903694</v>
      </c>
      <c r="N5063">
        <v>0.22572614421278001</v>
      </c>
      <c r="O5063">
        <v>8.3695901076253598</v>
      </c>
      <c r="P5063">
        <v>29.2011834319526</v>
      </c>
    </row>
    <row r="5064" spans="1:16" hidden="1" x14ac:dyDescent="0.3">
      <c r="A5064" t="s">
        <v>10282</v>
      </c>
      <c r="B5064" t="s">
        <v>10283</v>
      </c>
      <c r="C5064" t="str">
        <f>IFERROR(VLOOKUP(Table1[[#This Row],[Ticker]],[1]!Table1[[Symbol]:[Industry]],2,FALSE),"-")</f>
        <v>-</v>
      </c>
      <c r="F5064">
        <v>0</v>
      </c>
      <c r="G5064">
        <v>-25.713102003486298</v>
      </c>
    </row>
    <row r="5065" spans="1:16" hidden="1" x14ac:dyDescent="0.3">
      <c r="A5065" t="s">
        <v>10284</v>
      </c>
      <c r="B5065" t="s">
        <v>10285</v>
      </c>
      <c r="C5065" t="str">
        <f>IFERROR(VLOOKUP(Table1[[#This Row],[Ticker]],[1]!Table1[[Symbol]:[Industry]],2,FALSE),"-")</f>
        <v>-</v>
      </c>
    </row>
    <row r="5066" spans="1:16" hidden="1" x14ac:dyDescent="0.3">
      <c r="A5066" t="s">
        <v>10286</v>
      </c>
      <c r="B5066" t="s">
        <v>10287</v>
      </c>
      <c r="C5066" t="str">
        <f>IFERROR(VLOOKUP(Table1[[#This Row],[Ticker]],[1]!Table1[[Symbol]:[Industry]],2,FALSE),"-")</f>
        <v>-</v>
      </c>
      <c r="D5066" t="s">
        <v>705</v>
      </c>
      <c r="F5066">
        <v>37.4</v>
      </c>
      <c r="G5066">
        <v>-2.6335871786885199</v>
      </c>
      <c r="H5066">
        <v>0.42462553084284899</v>
      </c>
      <c r="I5066">
        <v>-7.0923157919256097</v>
      </c>
      <c r="J5066">
        <v>-0.79219663132692797</v>
      </c>
      <c r="K5066">
        <v>35.0793438042015</v>
      </c>
      <c r="L5066">
        <v>34.151897429260103</v>
      </c>
      <c r="N5066">
        <v>0.69989885461055701</v>
      </c>
      <c r="O5066">
        <v>5.3475935828876997</v>
      </c>
      <c r="P5066">
        <v>28.965517241379299</v>
      </c>
    </row>
    <row r="5067" spans="1:16" hidden="1" x14ac:dyDescent="0.3">
      <c r="A5067" t="s">
        <v>10288</v>
      </c>
      <c r="B5067" t="s">
        <v>10289</v>
      </c>
      <c r="C5067" t="str">
        <f>IFERROR(VLOOKUP(Table1[[#This Row],[Ticker]],[1]!Table1[[Symbol]:[Industry]],2,FALSE),"-")</f>
        <v>-</v>
      </c>
      <c r="D5067" t="s">
        <v>705</v>
      </c>
      <c r="F5067">
        <v>529.70000000000005</v>
      </c>
      <c r="G5067">
        <v>-19.526749666063498</v>
      </c>
      <c r="H5067">
        <v>-2.5336862578764099</v>
      </c>
      <c r="I5067">
        <v>-1.2949693061810501</v>
      </c>
      <c r="J5067">
        <v>1.42503991306975</v>
      </c>
      <c r="K5067">
        <v>499.78032404784398</v>
      </c>
      <c r="L5067">
        <v>471.95912904826201</v>
      </c>
      <c r="N5067">
        <v>1.0479912410127299</v>
      </c>
      <c r="O5067">
        <v>4.4459127808193104</v>
      </c>
      <c r="P5067">
        <v>25.8194774346793</v>
      </c>
    </row>
    <row r="5068" spans="1:16" hidden="1" x14ac:dyDescent="0.3">
      <c r="A5068" t="s">
        <v>10290</v>
      </c>
      <c r="B5068" t="s">
        <v>10291</v>
      </c>
      <c r="C5068" t="str">
        <f>IFERROR(VLOOKUP(Table1[[#This Row],[Ticker]],[1]!Table1[[Symbol]:[Industry]],2,FALSE),"-")</f>
        <v>-</v>
      </c>
      <c r="D5068" t="s">
        <v>1283</v>
      </c>
      <c r="F5068">
        <v>999.99</v>
      </c>
      <c r="G5068">
        <v>-25.713102003486298</v>
      </c>
      <c r="H5068">
        <v>-7.06791178258998</v>
      </c>
      <c r="I5068">
        <v>-10.952354670015</v>
      </c>
      <c r="J5068">
        <v>-2.48763323115748</v>
      </c>
      <c r="K5068">
        <v>999.99045857725696</v>
      </c>
      <c r="L5068">
        <v>999.99057205063798</v>
      </c>
      <c r="N5068">
        <v>0.97880707166137004</v>
      </c>
      <c r="O5068">
        <v>1.8010180101801101</v>
      </c>
      <c r="P5068">
        <v>0.23957497995188401</v>
      </c>
    </row>
    <row r="5069" spans="1:16" hidden="1" x14ac:dyDescent="0.3">
      <c r="A5069" t="s">
        <v>10292</v>
      </c>
      <c r="B5069" t="s">
        <v>10293</v>
      </c>
      <c r="C5069" t="str">
        <f>IFERROR(VLOOKUP(Table1[[#This Row],[Ticker]],[1]!Table1[[Symbol]:[Industry]],2,FALSE),"-")</f>
        <v>-</v>
      </c>
      <c r="D5069" t="s">
        <v>705</v>
      </c>
      <c r="F5069">
        <v>73.45</v>
      </c>
      <c r="G5069">
        <v>37.799809839790498</v>
      </c>
      <c r="H5069">
        <v>-9.0114442842314801</v>
      </c>
      <c r="I5069">
        <v>16.6314563426651</v>
      </c>
      <c r="J5069">
        <v>-5.8649692062843803E-2</v>
      </c>
      <c r="K5069">
        <v>72.816594123723306</v>
      </c>
      <c r="L5069">
        <v>62.404157291705502</v>
      </c>
      <c r="N5069">
        <v>0.35228913600128398</v>
      </c>
      <c r="O5069">
        <v>12.865895166780099</v>
      </c>
      <c r="P5069">
        <v>67.235883424408001</v>
      </c>
    </row>
    <row r="5070" spans="1:16" hidden="1" x14ac:dyDescent="0.3">
      <c r="A5070" t="s">
        <v>10294</v>
      </c>
      <c r="B5070" t="s">
        <v>10295</v>
      </c>
      <c r="C5070" t="str">
        <f>IFERROR(VLOOKUP(Table1[[#This Row],[Ticker]],[1]!Table1[[Symbol]:[Industry]],2,FALSE),"-")</f>
        <v>-</v>
      </c>
      <c r="D5070" t="s">
        <v>705</v>
      </c>
      <c r="F5070">
        <v>26.18</v>
      </c>
      <c r="G5070">
        <v>-32.598581846511699</v>
      </c>
      <c r="H5070">
        <v>3.5891394994613002</v>
      </c>
      <c r="I5070">
        <v>-6.5247519576097703</v>
      </c>
      <c r="J5070">
        <v>3.7850097084346701</v>
      </c>
      <c r="K5070">
        <v>24.901438148892598</v>
      </c>
      <c r="L5070">
        <v>23.995913315375699</v>
      </c>
      <c r="N5070">
        <v>3.52944315265098</v>
      </c>
      <c r="O5070">
        <v>18.4110007639419</v>
      </c>
      <c r="P5070">
        <v>20.367816091954001</v>
      </c>
    </row>
    <row r="5071" spans="1:16" hidden="1" x14ac:dyDescent="0.3">
      <c r="A5071" t="s">
        <v>10296</v>
      </c>
      <c r="B5071" t="s">
        <v>10297</v>
      </c>
      <c r="C5071" t="str">
        <f>IFERROR(VLOOKUP(Table1[[#This Row],[Ticker]],[1]!Table1[[Symbol]:[Industry]],2,FALSE),"-")</f>
        <v>-</v>
      </c>
      <c r="D5071" t="s">
        <v>705</v>
      </c>
      <c r="F5071">
        <v>80.069999999999993</v>
      </c>
      <c r="G5071">
        <v>-25.008788080709301</v>
      </c>
      <c r="H5071">
        <v>-2.2978947468148498</v>
      </c>
      <c r="I5071">
        <v>-0.57187493469661199</v>
      </c>
      <c r="J5071">
        <v>0.88807584564623399</v>
      </c>
      <c r="K5071">
        <v>76.256125950011196</v>
      </c>
      <c r="L5071">
        <v>71.609081434433705</v>
      </c>
      <c r="N5071">
        <v>1.32072926419216</v>
      </c>
      <c r="O5071">
        <v>3.65929811415013</v>
      </c>
      <c r="P5071">
        <v>27.034745359352598</v>
      </c>
    </row>
    <row r="5072" spans="1:16" hidden="1" x14ac:dyDescent="0.3">
      <c r="A5072" t="s">
        <v>10298</v>
      </c>
      <c r="B5072" t="s">
        <v>10299</v>
      </c>
      <c r="C5072" t="str">
        <f>IFERROR(VLOOKUP(Table1[[#This Row],[Ticker]],[1]!Table1[[Symbol]:[Industry]],2,FALSE),"-")</f>
        <v>-</v>
      </c>
      <c r="D5072" t="s">
        <v>705</v>
      </c>
      <c r="F5072">
        <v>21.2</v>
      </c>
      <c r="G5072">
        <v>7.2105922720167701</v>
      </c>
      <c r="H5072">
        <v>-1.7784906249053301</v>
      </c>
      <c r="I5072">
        <v>2.9220611864602102</v>
      </c>
      <c r="J5072">
        <v>-0.554266081399024</v>
      </c>
      <c r="K5072">
        <v>20.022190437238098</v>
      </c>
      <c r="L5072">
        <v>18.345750867862101</v>
      </c>
      <c r="N5072">
        <v>1.5527303171762501</v>
      </c>
      <c r="O5072">
        <v>7.0754716981132004</v>
      </c>
      <c r="P5072">
        <v>35.204081632653001</v>
      </c>
    </row>
    <row r="5073" spans="1:16" hidden="1" x14ac:dyDescent="0.3">
      <c r="A5073" t="s">
        <v>10300</v>
      </c>
      <c r="B5073" t="s">
        <v>10301</v>
      </c>
      <c r="C5073" t="str">
        <f>IFERROR(VLOOKUP(Table1[[#This Row],[Ticker]],[1]!Table1[[Symbol]:[Industry]],2,FALSE),"-")</f>
        <v>-</v>
      </c>
      <c r="D5073" t="s">
        <v>1283</v>
      </c>
      <c r="F5073">
        <v>1000.01</v>
      </c>
      <c r="G5073">
        <v>-25.713102003486298</v>
      </c>
      <c r="H5073">
        <v>-7.06991176259017</v>
      </c>
      <c r="I5073">
        <v>-10.952354670015</v>
      </c>
      <c r="J5073">
        <v>-2.4866332311574801</v>
      </c>
      <c r="K5073">
        <v>1000.00077990307</v>
      </c>
      <c r="L5073">
        <v>1000.0373960557901</v>
      </c>
      <c r="N5073">
        <v>0.84414654495022901</v>
      </c>
      <c r="O5073">
        <v>1.99898001019989</v>
      </c>
      <c r="P5073">
        <v>2.04183673469386</v>
      </c>
    </row>
    <row r="5074" spans="1:16" hidden="1" x14ac:dyDescent="0.3">
      <c r="A5074" t="s">
        <v>10302</v>
      </c>
      <c r="B5074" t="s">
        <v>10303</v>
      </c>
      <c r="C5074" t="str">
        <f>IFERROR(VLOOKUP(Table1[[#This Row],[Ticker]],[1]!Table1[[Symbol]:[Industry]],2,FALSE),"-")</f>
        <v>-</v>
      </c>
      <c r="D5074" t="s">
        <v>1005</v>
      </c>
      <c r="F5074">
        <v>220.22</v>
      </c>
      <c r="G5074">
        <v>-25.713102003486298</v>
      </c>
      <c r="H5074">
        <v>-7.06791178258998</v>
      </c>
      <c r="I5074">
        <v>-10.952354670015</v>
      </c>
      <c r="O5074">
        <v>0</v>
      </c>
      <c r="P5074">
        <v>0</v>
      </c>
    </row>
    <row r="5075" spans="1:16" hidden="1" x14ac:dyDescent="0.3">
      <c r="A5075" t="s">
        <v>10304</v>
      </c>
      <c r="B5075" t="s">
        <v>10305</v>
      </c>
      <c r="C5075" t="str">
        <f>IFERROR(VLOOKUP(Table1[[#This Row],[Ticker]],[1]!Table1[[Symbol]:[Industry]],2,FALSE),"-")</f>
        <v>-</v>
      </c>
      <c r="D5075" t="s">
        <v>705</v>
      </c>
      <c r="F5075">
        <v>210.5</v>
      </c>
      <c r="G5075">
        <v>13.700104169107799</v>
      </c>
      <c r="H5075">
        <v>-0.53492017497150701</v>
      </c>
      <c r="I5075">
        <v>11.7094948725524</v>
      </c>
      <c r="J5075">
        <v>-1.7787947513475</v>
      </c>
      <c r="K5075">
        <v>197.161600107666</v>
      </c>
      <c r="L5075">
        <v>174.15335436375301</v>
      </c>
      <c r="N5075">
        <v>1.2628941279786501</v>
      </c>
      <c r="O5075">
        <v>2.6080760095011901</v>
      </c>
      <c r="P5075">
        <v>48.689694144239603</v>
      </c>
    </row>
    <row r="5076" spans="1:16" hidden="1" x14ac:dyDescent="0.3">
      <c r="A5076" t="s">
        <v>10306</v>
      </c>
      <c r="B5076" t="s">
        <v>10307</v>
      </c>
      <c r="C5076" t="str">
        <f>IFERROR(VLOOKUP(Table1[[#This Row],[Ticker]],[1]!Table1[[Symbol]:[Industry]],2,FALSE),"-")</f>
        <v>-</v>
      </c>
      <c r="D5076" t="s">
        <v>705</v>
      </c>
      <c r="F5076">
        <v>241.5</v>
      </c>
      <c r="G5076">
        <v>-5.4920745243943703</v>
      </c>
      <c r="H5076">
        <v>-3.7699393298566299</v>
      </c>
      <c r="I5076">
        <v>-0.80412205884057997</v>
      </c>
      <c r="J5076">
        <v>5.6891184978396403E-2</v>
      </c>
      <c r="K5076">
        <v>232.71929954142999</v>
      </c>
      <c r="N5076">
        <v>0.96149051972327704</v>
      </c>
      <c r="O5076">
        <v>16.322981366459601</v>
      </c>
      <c r="P5076">
        <v>27.7777777777777</v>
      </c>
    </row>
    <row r="5077" spans="1:16" hidden="1" x14ac:dyDescent="0.3">
      <c r="A5077" t="s">
        <v>10308</v>
      </c>
      <c r="B5077" t="s">
        <v>10309</v>
      </c>
      <c r="C5077" t="str">
        <f>IFERROR(VLOOKUP(Table1[[#This Row],[Ticker]],[1]!Table1[[Symbol]:[Industry]],2,FALSE),"-")</f>
        <v>-</v>
      </c>
      <c r="D5077" t="s">
        <v>705</v>
      </c>
      <c r="F5077">
        <v>22.78</v>
      </c>
      <c r="G5077">
        <v>4.8313106039634901</v>
      </c>
      <c r="H5077">
        <v>-1.8868021998297599</v>
      </c>
      <c r="I5077">
        <v>5.5098130191465202</v>
      </c>
      <c r="J5077">
        <v>-7.59189454431905E-2</v>
      </c>
      <c r="K5077">
        <v>21.640848185894999</v>
      </c>
      <c r="N5077">
        <v>1.6742605249362399</v>
      </c>
      <c r="O5077">
        <v>7.5504828797190404</v>
      </c>
      <c r="P5077">
        <v>39.754601226993799</v>
      </c>
    </row>
    <row r="5078" spans="1:16" hidden="1" x14ac:dyDescent="0.3">
      <c r="A5078" t="s">
        <v>10310</v>
      </c>
      <c r="B5078" t="s">
        <v>10311</v>
      </c>
      <c r="C5078" t="str">
        <f>IFERROR(VLOOKUP(Table1[[#This Row],[Ticker]],[1]!Table1[[Symbol]:[Industry]],2,FALSE),"-")</f>
        <v>-</v>
      </c>
      <c r="D5078" t="s">
        <v>705</v>
      </c>
      <c r="F5078">
        <v>80.28</v>
      </c>
      <c r="G5078">
        <v>-4.6818944051145897</v>
      </c>
      <c r="H5078">
        <v>-2.0698846880220501</v>
      </c>
      <c r="I5078">
        <v>-0.49555775201834901</v>
      </c>
      <c r="J5078">
        <v>1.64850895511958</v>
      </c>
      <c r="K5078">
        <v>76.3395931819624</v>
      </c>
      <c r="N5078">
        <v>0.948628518280202</v>
      </c>
      <c r="O5078">
        <v>2.1425012456402599</v>
      </c>
      <c r="P5078">
        <v>28.922434559177699</v>
      </c>
    </row>
    <row r="5079" spans="1:16" hidden="1" x14ac:dyDescent="0.3">
      <c r="A5079" t="s">
        <v>10312</v>
      </c>
      <c r="B5079" t="s">
        <v>10313</v>
      </c>
      <c r="C5079" t="str">
        <f>IFERROR(VLOOKUP(Table1[[#This Row],[Ticker]],[1]!Table1[[Symbol]:[Industry]],2,FALSE),"-")</f>
        <v>-</v>
      </c>
      <c r="F5079">
        <v>101.75</v>
      </c>
      <c r="G5079">
        <v>-25.958200042702</v>
      </c>
      <c r="H5079">
        <v>-7.06791178258998</v>
      </c>
      <c r="I5079">
        <v>-10.952354670015</v>
      </c>
      <c r="J5079">
        <v>-2.4866332311574801</v>
      </c>
      <c r="K5079">
        <v>101.75006385479701</v>
      </c>
      <c r="O5079">
        <v>0.24570024570025301</v>
      </c>
      <c r="P5079">
        <v>0</v>
      </c>
    </row>
    <row r="5080" spans="1:16" hidden="1" x14ac:dyDescent="0.3">
      <c r="A5080" t="s">
        <v>10314</v>
      </c>
      <c r="B5080" t="s">
        <v>10315</v>
      </c>
      <c r="C5080" t="str">
        <f>IFERROR(VLOOKUP(Table1[[#This Row],[Ticker]],[1]!Table1[[Symbol]:[Industry]],2,FALSE),"-")</f>
        <v>-</v>
      </c>
      <c r="D5080" t="s">
        <v>705</v>
      </c>
      <c r="F5080">
        <v>27.62</v>
      </c>
      <c r="G5080">
        <v>39.457454549475898</v>
      </c>
      <c r="H5080">
        <v>-4.56791178258998</v>
      </c>
      <c r="I5080">
        <v>20.383831730365301</v>
      </c>
      <c r="J5080">
        <v>-2.4866332311574801</v>
      </c>
      <c r="K5080">
        <v>25.94106043715</v>
      </c>
      <c r="N5080">
        <v>1.32962660334553</v>
      </c>
      <c r="O5080">
        <v>3.7291817523533499</v>
      </c>
      <c r="P5080">
        <v>66.787439613526502</v>
      </c>
    </row>
    <row r="5081" spans="1:16" hidden="1" x14ac:dyDescent="0.3">
      <c r="A5081" t="s">
        <v>10316</v>
      </c>
      <c r="B5081" t="s">
        <v>10317</v>
      </c>
      <c r="C5081" t="str">
        <f>IFERROR(VLOOKUP(Table1[[#This Row],[Ticker]],[1]!Table1[[Symbol]:[Industry]],2,FALSE),"-")</f>
        <v>-</v>
      </c>
      <c r="D5081" t="s">
        <v>705</v>
      </c>
      <c r="F5081">
        <v>37.47</v>
      </c>
      <c r="G5081">
        <v>-4.3771746364305901</v>
      </c>
      <c r="H5081">
        <v>1.95553731209686</v>
      </c>
      <c r="I5081">
        <v>-6.6372099038680501</v>
      </c>
      <c r="J5081">
        <v>0.949018697876583</v>
      </c>
      <c r="K5081">
        <v>35.058484965876701</v>
      </c>
      <c r="N5081">
        <v>1.3469723193096601</v>
      </c>
      <c r="O5081">
        <v>6.7520683213237298</v>
      </c>
      <c r="P5081">
        <v>23.2565789473684</v>
      </c>
    </row>
    <row r="5082" spans="1:16" hidden="1" x14ac:dyDescent="0.3">
      <c r="A5082" t="s">
        <v>10318</v>
      </c>
      <c r="B5082" t="s">
        <v>10319</v>
      </c>
      <c r="C5082" t="str">
        <f>IFERROR(VLOOKUP(Table1[[#This Row],[Ticker]],[1]!Table1[[Symbol]:[Industry]],2,FALSE),"-")</f>
        <v>-</v>
      </c>
      <c r="D5082" t="s">
        <v>1283</v>
      </c>
      <c r="F5082">
        <v>1000</v>
      </c>
      <c r="G5082">
        <v>-25.712101993486201</v>
      </c>
      <c r="H5082">
        <v>-7.06991176259017</v>
      </c>
      <c r="I5082">
        <v>-10.9513546600149</v>
      </c>
      <c r="J5082">
        <v>-2.4866332311574801</v>
      </c>
      <c r="K5082">
        <v>1000.0000729326</v>
      </c>
      <c r="N5082">
        <v>1.2769839998621599</v>
      </c>
      <c r="O5082">
        <v>1.0000000000065499E-3</v>
      </c>
      <c r="P5082">
        <v>0.50251256281406098</v>
      </c>
    </row>
    <row r="5083" spans="1:16" hidden="1" x14ac:dyDescent="0.3">
      <c r="A5083" t="s">
        <v>10320</v>
      </c>
      <c r="B5083" t="s">
        <v>10321</v>
      </c>
      <c r="C5083" t="str">
        <f>IFERROR(VLOOKUP(Table1[[#This Row],[Ticker]],[1]!Table1[[Symbol]:[Industry]],2,FALSE),"-")</f>
        <v>-</v>
      </c>
      <c r="D5083" t="s">
        <v>1617</v>
      </c>
      <c r="F5083">
        <v>73</v>
      </c>
      <c r="G5083">
        <v>-12.8669481573325</v>
      </c>
      <c r="H5083">
        <v>-6.0550826131098896</v>
      </c>
      <c r="I5083">
        <v>1.7019663176392801</v>
      </c>
      <c r="J5083">
        <v>-1.2687712555147299</v>
      </c>
      <c r="K5083">
        <v>72.968872671620503</v>
      </c>
      <c r="N5083">
        <v>0.42870628816025202</v>
      </c>
      <c r="O5083">
        <v>5.2739726027397102</v>
      </c>
      <c r="P5083">
        <v>37.476459510357799</v>
      </c>
    </row>
    <row r="5084" spans="1:16" hidden="1" x14ac:dyDescent="0.3">
      <c r="A5084" t="s">
        <v>10322</v>
      </c>
      <c r="B5084" t="s">
        <v>10323</v>
      </c>
      <c r="C5084" t="str">
        <f>IFERROR(VLOOKUP(Table1[[#This Row],[Ticker]],[1]!Table1[[Symbol]:[Industry]],2,FALSE),"-")</f>
        <v>-</v>
      </c>
      <c r="D5084" t="s">
        <v>705</v>
      </c>
      <c r="F5084">
        <v>89.66</v>
      </c>
      <c r="G5084">
        <v>-9.5108985038104201</v>
      </c>
      <c r="H5084">
        <v>-6.5061140297809903</v>
      </c>
      <c r="I5084">
        <v>7.1612008562660803</v>
      </c>
      <c r="J5084">
        <v>-3.3725690008141802</v>
      </c>
      <c r="K5084">
        <v>88.457115535665395</v>
      </c>
      <c r="N5084">
        <v>0.53689080684386703</v>
      </c>
      <c r="O5084">
        <v>9.2683470890028996</v>
      </c>
      <c r="P5084">
        <v>26.799604016404999</v>
      </c>
    </row>
    <row r="5085" spans="1:16" hidden="1" x14ac:dyDescent="0.3">
      <c r="A5085" t="s">
        <v>10324</v>
      </c>
      <c r="B5085" t="s">
        <v>10325</v>
      </c>
      <c r="C5085" t="str">
        <f>IFERROR(VLOOKUP(Table1[[#This Row],[Ticker]],[1]!Table1[[Symbol]:[Industry]],2,FALSE),"-")</f>
        <v>-</v>
      </c>
      <c r="D5085" t="s">
        <v>1617</v>
      </c>
      <c r="F5085">
        <v>71.150000000000006</v>
      </c>
      <c r="G5085">
        <v>-10.862415966359601</v>
      </c>
      <c r="H5085">
        <v>-5.2356355317090797</v>
      </c>
      <c r="I5085">
        <v>1.7158955279263799</v>
      </c>
      <c r="J5085">
        <v>0.653980616094478</v>
      </c>
      <c r="K5085">
        <v>70.652425070349693</v>
      </c>
      <c r="N5085">
        <v>0.39388422033944598</v>
      </c>
      <c r="O5085">
        <v>6.2543921293042697</v>
      </c>
      <c r="P5085">
        <v>31.759259259259199</v>
      </c>
    </row>
    <row r="5086" spans="1:16" hidden="1" x14ac:dyDescent="0.3">
      <c r="A5086" t="s">
        <v>10326</v>
      </c>
      <c r="B5086" t="s">
        <v>10327</v>
      </c>
      <c r="C5086" t="str">
        <f>IFERROR(VLOOKUP(Table1[[#This Row],[Ticker]],[1]!Table1[[Symbol]:[Industry]],2,FALSE),"-")</f>
        <v>-</v>
      </c>
      <c r="D5086" t="s">
        <v>227</v>
      </c>
      <c r="F5086">
        <v>100.5</v>
      </c>
      <c r="G5086">
        <v>-25.213102003486298</v>
      </c>
      <c r="I5086">
        <v>-10.452354670015</v>
      </c>
      <c r="N5086">
        <v>1.7777777777777699</v>
      </c>
      <c r="O5086">
        <v>6.4676616915422898</v>
      </c>
      <c r="P5086">
        <v>0.49999999999998901</v>
      </c>
    </row>
    <row r="5087" spans="1:16" hidden="1" x14ac:dyDescent="0.3">
      <c r="A5087" t="s">
        <v>10328</v>
      </c>
      <c r="B5087" t="s">
        <v>10329</v>
      </c>
      <c r="C5087" t="str">
        <f>IFERROR(VLOOKUP(Table1[[#This Row],[Ticker]],[1]!Table1[[Symbol]:[Industry]],2,FALSE),"-")</f>
        <v>-</v>
      </c>
      <c r="D5087" t="s">
        <v>1617</v>
      </c>
      <c r="F5087">
        <v>7.1</v>
      </c>
      <c r="G5087">
        <v>-25.431411862641301</v>
      </c>
      <c r="H5087">
        <v>-8.0428421447069596</v>
      </c>
      <c r="I5087">
        <v>-10.952354670015</v>
      </c>
      <c r="J5087">
        <v>-3.0460737905980402</v>
      </c>
      <c r="K5087">
        <v>7.0721334810956202</v>
      </c>
      <c r="N5087">
        <v>0.75925457334147295</v>
      </c>
      <c r="O5087">
        <v>19.7183098591549</v>
      </c>
      <c r="P5087">
        <v>18.3333333333333</v>
      </c>
    </row>
    <row r="5088" spans="1:16" hidden="1" x14ac:dyDescent="0.3">
      <c r="A5088" t="s">
        <v>10330</v>
      </c>
      <c r="B5088" t="s">
        <v>10331</v>
      </c>
      <c r="C5088" t="str">
        <f>IFERROR(VLOOKUP(Table1[[#This Row],[Ticker]],[1]!Table1[[Symbol]:[Industry]],2,FALSE),"-")</f>
        <v>-</v>
      </c>
      <c r="D5088" t="s">
        <v>705</v>
      </c>
      <c r="F5088">
        <v>8.69</v>
      </c>
      <c r="G5088">
        <v>-18.2873594292289</v>
      </c>
      <c r="H5088">
        <v>-9.7494760284000108</v>
      </c>
      <c r="I5088">
        <v>-3.40284971951999</v>
      </c>
      <c r="J5088">
        <v>-4.8408933208435698</v>
      </c>
      <c r="K5088">
        <v>8.5706685101494902</v>
      </c>
      <c r="N5088">
        <v>1.01426064036257</v>
      </c>
      <c r="O5088">
        <v>18.757192174913602</v>
      </c>
      <c r="P5088">
        <v>28.9317507418397</v>
      </c>
    </row>
    <row r="5089" spans="1:16" hidden="1" x14ac:dyDescent="0.3">
      <c r="A5089" t="s">
        <v>10332</v>
      </c>
      <c r="B5089" t="s">
        <v>10333</v>
      </c>
      <c r="C5089" t="str">
        <f>IFERROR(VLOOKUP(Table1[[#This Row],[Ticker]],[1]!Table1[[Symbol]:[Industry]],2,FALSE),"-")</f>
        <v>-</v>
      </c>
      <c r="D5089" t="s">
        <v>1283</v>
      </c>
      <c r="F5089">
        <v>103</v>
      </c>
      <c r="G5089">
        <v>-22.929226529529</v>
      </c>
      <c r="H5089">
        <v>-6.6094199281367496</v>
      </c>
      <c r="I5089">
        <v>-8.17845724435149</v>
      </c>
      <c r="J5089">
        <v>-2.3894326090734901</v>
      </c>
      <c r="K5089">
        <v>102.358463750467</v>
      </c>
      <c r="N5089">
        <v>0.756262101587448</v>
      </c>
      <c r="O5089">
        <v>2.6699029126213598</v>
      </c>
      <c r="P5089">
        <v>4.7280122013218104</v>
      </c>
    </row>
    <row r="5090" spans="1:16" hidden="1" x14ac:dyDescent="0.3">
      <c r="A5090" t="s">
        <v>10334</v>
      </c>
      <c r="B5090" t="s">
        <v>10335</v>
      </c>
      <c r="C5090" t="str">
        <f>IFERROR(VLOOKUP(Table1[[#This Row],[Ticker]],[1]!Table1[[Symbol]:[Industry]],2,FALSE),"-")</f>
        <v>-</v>
      </c>
      <c r="D5090" t="s">
        <v>705</v>
      </c>
      <c r="F5090">
        <v>52.82</v>
      </c>
      <c r="G5090">
        <v>-9.9559247078475401</v>
      </c>
      <c r="H5090">
        <v>-0.20357384595310801</v>
      </c>
      <c r="I5090">
        <v>4.80482262562378</v>
      </c>
      <c r="J5090">
        <v>-0.41097852698678</v>
      </c>
      <c r="K5090">
        <v>50.010908929685101</v>
      </c>
      <c r="N5090">
        <v>4.5981544930980904</v>
      </c>
      <c r="O5090">
        <v>13.593335857629601</v>
      </c>
      <c r="P5090">
        <v>18.271383788625101</v>
      </c>
    </row>
    <row r="5091" spans="1:16" hidden="1" x14ac:dyDescent="0.3">
      <c r="A5091" t="s">
        <v>10336</v>
      </c>
      <c r="B5091" t="s">
        <v>10337</v>
      </c>
      <c r="C5091" t="str">
        <f>IFERROR(VLOOKUP(Table1[[#This Row],[Ticker]],[1]!Table1[[Symbol]:[Industry]],2,FALSE),"-")</f>
        <v>-</v>
      </c>
      <c r="D5091" t="s">
        <v>705</v>
      </c>
      <c r="F5091">
        <v>241.82</v>
      </c>
      <c r="G5091">
        <v>-14.6908185208307</v>
      </c>
      <c r="H5091">
        <v>-0.32971435769728002</v>
      </c>
      <c r="I5091">
        <v>0.15263039775430901</v>
      </c>
      <c r="J5091">
        <v>3.39271454865434</v>
      </c>
      <c r="K5091">
        <v>231.14677676039301</v>
      </c>
      <c r="N5091">
        <v>0.17588104181928699</v>
      </c>
      <c r="O5091">
        <v>6.3352907120998996</v>
      </c>
      <c r="P5091">
        <v>12.453497023809501</v>
      </c>
    </row>
    <row r="5092" spans="1:16" hidden="1" x14ac:dyDescent="0.3">
      <c r="A5092" t="s">
        <v>10338</v>
      </c>
      <c r="B5092" t="s">
        <v>10339</v>
      </c>
      <c r="C5092" t="str">
        <f>IFERROR(VLOOKUP(Table1[[#This Row],[Ticker]],[1]!Table1[[Symbol]:[Industry]],2,FALSE),"-")</f>
        <v>-</v>
      </c>
      <c r="D5092" t="s">
        <v>705</v>
      </c>
      <c r="F5092">
        <v>369.77</v>
      </c>
      <c r="G5092">
        <v>-24.1642046316686</v>
      </c>
      <c r="H5092">
        <v>2.44330815740809E-2</v>
      </c>
      <c r="I5092">
        <v>-9.4034572981972797</v>
      </c>
      <c r="J5092">
        <v>0.916024027939492</v>
      </c>
      <c r="K5092">
        <v>349.06036440511298</v>
      </c>
      <c r="N5092">
        <v>0.83538224400629801</v>
      </c>
      <c r="O5092">
        <v>16.829380425669999</v>
      </c>
      <c r="P5092">
        <v>14.9496393931857</v>
      </c>
    </row>
    <row r="5093" spans="1:16" hidden="1" x14ac:dyDescent="0.3">
      <c r="A5093" t="s">
        <v>10340</v>
      </c>
      <c r="B5093" t="s">
        <v>10341</v>
      </c>
      <c r="C5093" t="str">
        <f>IFERROR(VLOOKUP(Table1[[#This Row],[Ticker]],[1]!Table1[[Symbol]:[Industry]],2,FALSE),"-")</f>
        <v>-</v>
      </c>
      <c r="D5093" t="s">
        <v>1283</v>
      </c>
      <c r="F5093">
        <v>23.22</v>
      </c>
      <c r="G5093">
        <v>-40.156727648291003</v>
      </c>
      <c r="H5093">
        <v>-7.8791841993278098</v>
      </c>
      <c r="I5093">
        <v>-25.395980314819699</v>
      </c>
      <c r="J5093">
        <v>-2.7014098634598902</v>
      </c>
      <c r="K5093">
        <v>23.222475145642299</v>
      </c>
      <c r="N5093">
        <v>1.3652408525677</v>
      </c>
      <c r="O5093">
        <v>17.5710594315245</v>
      </c>
      <c r="P5093">
        <v>7.4999999999999902</v>
      </c>
    </row>
    <row r="5094" spans="1:16" hidden="1" x14ac:dyDescent="0.3">
      <c r="A5094" t="s">
        <v>10342</v>
      </c>
      <c r="B5094" t="s">
        <v>10343</v>
      </c>
      <c r="C5094" t="str">
        <f>IFERROR(VLOOKUP(Table1[[#This Row],[Ticker]],[1]!Table1[[Symbol]:[Industry]],2,FALSE),"-")</f>
        <v>-</v>
      </c>
      <c r="D5094" t="s">
        <v>1283</v>
      </c>
      <c r="F5094">
        <v>56.24</v>
      </c>
      <c r="G5094">
        <v>-36.287120130374497</v>
      </c>
      <c r="H5094">
        <v>-5.6342200263175704</v>
      </c>
      <c r="I5094">
        <v>-21.5263727969032</v>
      </c>
      <c r="J5094">
        <v>-1.59536763400953</v>
      </c>
      <c r="K5094">
        <v>56.488150479300003</v>
      </c>
      <c r="N5094">
        <v>0.35838383023136999</v>
      </c>
      <c r="O5094">
        <v>17.6031294452347</v>
      </c>
      <c r="P5094">
        <v>5.71428571428571</v>
      </c>
    </row>
    <row r="5095" spans="1:16" hidden="1" x14ac:dyDescent="0.3">
      <c r="A5095" t="s">
        <v>10344</v>
      </c>
      <c r="B5095" t="s">
        <v>10345</v>
      </c>
      <c r="C5095" t="str">
        <f>IFERROR(VLOOKUP(Table1[[#This Row],[Ticker]],[1]!Table1[[Symbol]:[Industry]],2,FALSE),"-")</f>
        <v>-</v>
      </c>
      <c r="D5095" t="s">
        <v>705</v>
      </c>
      <c r="F5095">
        <v>73.739999999999995</v>
      </c>
      <c r="G5095">
        <v>-15.5852019439979</v>
      </c>
      <c r="H5095">
        <v>-8.6451152285806998</v>
      </c>
      <c r="I5095">
        <v>-1.2854897086824899</v>
      </c>
      <c r="J5095">
        <v>-2.1488410409129202</v>
      </c>
      <c r="K5095">
        <v>73.270306744714702</v>
      </c>
      <c r="N5095">
        <v>0.73779293218958097</v>
      </c>
      <c r="O5095">
        <v>10.726878220775699</v>
      </c>
      <c r="P5095">
        <v>12.7522935779816</v>
      </c>
    </row>
    <row r="5096" spans="1:16" hidden="1" x14ac:dyDescent="0.3">
      <c r="A5096" t="s">
        <v>10346</v>
      </c>
      <c r="B5096" t="s">
        <v>10347</v>
      </c>
      <c r="C5096" t="str">
        <f>IFERROR(VLOOKUP(Table1[[#This Row],[Ticker]],[1]!Table1[[Symbol]:[Industry]],2,FALSE),"-")</f>
        <v>-</v>
      </c>
      <c r="D5096" t="s">
        <v>705</v>
      </c>
      <c r="F5096">
        <v>125.68</v>
      </c>
      <c r="G5096">
        <v>-18.714974981521401</v>
      </c>
      <c r="H5096">
        <v>-1.0875938416361499</v>
      </c>
      <c r="I5096">
        <v>-3.9542276480501002</v>
      </c>
      <c r="J5096">
        <v>-1.60592866750657</v>
      </c>
      <c r="K5096">
        <v>122.175868481119</v>
      </c>
      <c r="N5096">
        <v>0.91601133587282701</v>
      </c>
      <c r="O5096">
        <v>5.0286441756842697</v>
      </c>
      <c r="P5096">
        <v>9.3820713664055599</v>
      </c>
    </row>
    <row r="5097" spans="1:16" hidden="1" x14ac:dyDescent="0.3">
      <c r="A5097" t="s">
        <v>10348</v>
      </c>
      <c r="B5097" t="s">
        <v>10349</v>
      </c>
      <c r="C5097" t="str">
        <f>IFERROR(VLOOKUP(Table1[[#This Row],[Ticker]],[1]!Table1[[Symbol]:[Industry]],2,FALSE),"-")</f>
        <v>-</v>
      </c>
      <c r="D5097" t="s">
        <v>381</v>
      </c>
      <c r="F5097">
        <v>103.75</v>
      </c>
      <c r="G5097">
        <v>-25.953486618870901</v>
      </c>
      <c r="H5097">
        <v>-6.8263658888701704</v>
      </c>
      <c r="I5097">
        <v>-11.1927392853996</v>
      </c>
      <c r="N5097">
        <v>0.46376811594202899</v>
      </c>
      <c r="O5097">
        <v>0.24096385542169399</v>
      </c>
      <c r="P5097">
        <v>3.3881415047334298</v>
      </c>
    </row>
    <row r="5098" spans="1:16" hidden="1" x14ac:dyDescent="0.3">
      <c r="A5098" t="s">
        <v>10350</v>
      </c>
      <c r="B5098" t="s">
        <v>10351</v>
      </c>
      <c r="C5098" t="str">
        <f>IFERROR(VLOOKUP(Table1[[#This Row],[Ticker]],[1]!Table1[[Symbol]:[Industry]],2,FALSE),"-")</f>
        <v>-</v>
      </c>
      <c r="D5098" t="s">
        <v>705</v>
      </c>
      <c r="F5098">
        <v>55.97</v>
      </c>
      <c r="G5098">
        <v>-10.215784628331599</v>
      </c>
      <c r="H5098">
        <v>1.9727138134428199</v>
      </c>
      <c r="I5098">
        <v>4.5449627051397199</v>
      </c>
      <c r="J5098">
        <v>-2.0650628816054</v>
      </c>
      <c r="K5098">
        <v>52.155684172556199</v>
      </c>
      <c r="N5098">
        <v>1.23232633905791</v>
      </c>
      <c r="O5098">
        <v>2.91227443273183</v>
      </c>
      <c r="P5098">
        <v>26.9160997732426</v>
      </c>
    </row>
    <row r="5099" spans="1:16" hidden="1" x14ac:dyDescent="0.3">
      <c r="A5099" t="s">
        <v>10352</v>
      </c>
      <c r="B5099" t="s">
        <v>10353</v>
      </c>
      <c r="C5099" t="str">
        <f>IFERROR(VLOOKUP(Table1[[#This Row],[Ticker]],[1]!Table1[[Symbol]:[Industry]],2,FALSE),"-")</f>
        <v>-</v>
      </c>
      <c r="F5099">
        <v>73.400000000000006</v>
      </c>
      <c r="G5099">
        <v>-56.6990174964441</v>
      </c>
      <c r="H5099">
        <v>-4.4459161525826998</v>
      </c>
      <c r="I5099">
        <v>-42.032166876587802</v>
      </c>
      <c r="J5099">
        <v>-14.4241332311574</v>
      </c>
      <c r="K5099">
        <v>75.174615650455607</v>
      </c>
      <c r="N5099">
        <v>1.15476001112836</v>
      </c>
      <c r="O5099">
        <v>57.833787465939999</v>
      </c>
      <c r="P5099">
        <v>38.490566037735803</v>
      </c>
    </row>
    <row r="5100" spans="1:16" hidden="1" x14ac:dyDescent="0.3">
      <c r="A5100" t="s">
        <v>10354</v>
      </c>
      <c r="B5100" t="s">
        <v>10355</v>
      </c>
      <c r="C5100" t="str">
        <f>IFERROR(VLOOKUP(Table1[[#This Row],[Ticker]],[1]!Table1[[Symbol]:[Industry]],2,FALSE),"-")</f>
        <v>-</v>
      </c>
      <c r="F5100">
        <v>212.65</v>
      </c>
      <c r="G5100">
        <v>-10.6394741587741</v>
      </c>
      <c r="H5100">
        <v>22.972725916691001</v>
      </c>
      <c r="I5100">
        <v>2.9164538975887102</v>
      </c>
      <c r="J5100">
        <v>-8.36898617233396</v>
      </c>
      <c r="K5100">
        <v>184.240721987174</v>
      </c>
      <c r="N5100">
        <v>0.81294062637081799</v>
      </c>
      <c r="O5100">
        <v>5.8076651775217298</v>
      </c>
      <c r="P5100">
        <v>87.604764005293305</v>
      </c>
    </row>
    <row r="5101" spans="1:16" hidden="1" x14ac:dyDescent="0.3">
      <c r="A5101" t="s">
        <v>10356</v>
      </c>
      <c r="B5101" t="s">
        <v>10357</v>
      </c>
      <c r="C5101" t="str">
        <f>IFERROR(VLOOKUP(Table1[[#This Row],[Ticker]],[1]!Table1[[Symbol]:[Industry]],2,FALSE),"-")</f>
        <v>-</v>
      </c>
      <c r="D5101" t="s">
        <v>705</v>
      </c>
      <c r="F5101">
        <v>51.75</v>
      </c>
      <c r="G5101">
        <v>-10.187784135986901</v>
      </c>
      <c r="H5101">
        <v>-1.3476612606692999</v>
      </c>
      <c r="I5101">
        <v>4.48373723272866</v>
      </c>
      <c r="J5101">
        <v>-2.9778888805974502</v>
      </c>
      <c r="K5101">
        <v>47.928238479054201</v>
      </c>
      <c r="N5101">
        <v>0.97394133514570302</v>
      </c>
      <c r="O5101">
        <v>0.38647342995170503</v>
      </c>
      <c r="P5101">
        <v>31.880733944954098</v>
      </c>
    </row>
    <row r="5102" spans="1:16" hidden="1" x14ac:dyDescent="0.3">
      <c r="A5102" t="s">
        <v>10358</v>
      </c>
      <c r="B5102" t="s">
        <v>10359</v>
      </c>
      <c r="C5102" t="str">
        <f>IFERROR(VLOOKUP(Table1[[#This Row],[Ticker]],[1]!Table1[[Symbol]:[Industry]],2,FALSE),"-")</f>
        <v>-</v>
      </c>
      <c r="D5102" t="s">
        <v>1617</v>
      </c>
      <c r="F5102">
        <v>11.5</v>
      </c>
      <c r="G5102">
        <v>-11.7527059638824</v>
      </c>
      <c r="H5102">
        <v>-7.1542675684276196</v>
      </c>
      <c r="I5102">
        <v>2.9090314685988199</v>
      </c>
      <c r="J5102">
        <v>-2.4866332311574801</v>
      </c>
      <c r="K5102">
        <v>11.4254255390449</v>
      </c>
      <c r="N5102">
        <v>0.68500622894709895</v>
      </c>
      <c r="O5102">
        <v>11.130434782608599</v>
      </c>
      <c r="P5102">
        <v>14.999999999999901</v>
      </c>
    </row>
    <row r="5103" spans="1:16" hidden="1" x14ac:dyDescent="0.3">
      <c r="A5103" t="s">
        <v>10360</v>
      </c>
      <c r="B5103" t="s">
        <v>10361</v>
      </c>
      <c r="C5103" t="str">
        <f>IFERROR(VLOOKUP(Table1[[#This Row],[Ticker]],[1]!Table1[[Symbol]:[Industry]],2,FALSE),"-")</f>
        <v>-</v>
      </c>
      <c r="F5103">
        <v>158</v>
      </c>
      <c r="G5103">
        <v>-38.947588549340303</v>
      </c>
      <c r="H5103">
        <v>-7.06791178258998</v>
      </c>
      <c r="I5103">
        <v>-24.186841215868899</v>
      </c>
      <c r="J5103">
        <v>-1.785549738487</v>
      </c>
      <c r="K5103">
        <v>154.73915364769999</v>
      </c>
      <c r="N5103">
        <v>0.94971723994493296</v>
      </c>
      <c r="O5103">
        <v>15.253164556962</v>
      </c>
      <c r="P5103">
        <v>16.820702402957401</v>
      </c>
    </row>
    <row r="5104" spans="1:16" hidden="1" x14ac:dyDescent="0.3">
      <c r="A5104" t="s">
        <v>10362</v>
      </c>
      <c r="B5104" t="s">
        <v>10363</v>
      </c>
      <c r="C5104" t="str">
        <f>IFERROR(VLOOKUP(Table1[[#This Row],[Ticker]],[1]!Table1[[Symbol]:[Industry]],2,FALSE),"-")</f>
        <v>-</v>
      </c>
      <c r="F5104">
        <v>4.05</v>
      </c>
      <c r="G5104">
        <v>-60.913102003486301</v>
      </c>
      <c r="I5104">
        <v>-46.152354670015001</v>
      </c>
      <c r="N5104">
        <v>0.82014848303462795</v>
      </c>
      <c r="O5104">
        <v>54.320987654320902</v>
      </c>
      <c r="P5104">
        <v>20.8955223880596</v>
      </c>
    </row>
    <row r="5105" spans="1:16" hidden="1" x14ac:dyDescent="0.3">
      <c r="A5105" t="s">
        <v>10364</v>
      </c>
      <c r="B5105" t="s">
        <v>10365</v>
      </c>
      <c r="C5105" t="str">
        <f>IFERROR(VLOOKUP(Table1[[#This Row],[Ticker]],[1]!Table1[[Symbol]:[Industry]],2,FALSE),"-")</f>
        <v>-</v>
      </c>
      <c r="F5105">
        <v>9</v>
      </c>
      <c r="G5105">
        <v>-62.643725689541</v>
      </c>
      <c r="H5105">
        <v>-6.39677084299265</v>
      </c>
      <c r="I5105">
        <v>-47.8829783560697</v>
      </c>
      <c r="J5105">
        <v>-2.4866332311574801</v>
      </c>
      <c r="K5105">
        <v>8.91007053888789</v>
      </c>
      <c r="N5105">
        <v>0.55111240593128297</v>
      </c>
      <c r="O5105">
        <v>58.5555555555555</v>
      </c>
      <c r="P5105">
        <v>57.894736842105203</v>
      </c>
    </row>
    <row r="5106" spans="1:16" hidden="1" x14ac:dyDescent="0.3">
      <c r="A5106" t="s">
        <v>10366</v>
      </c>
      <c r="B5106" t="s">
        <v>10367</v>
      </c>
      <c r="C5106" t="str">
        <f>IFERROR(VLOOKUP(Table1[[#This Row],[Ticker]],[1]!Table1[[Symbol]:[Industry]],2,FALSE),"-")</f>
        <v>-</v>
      </c>
      <c r="D5106" t="s">
        <v>1005</v>
      </c>
      <c r="F5106">
        <v>105.94</v>
      </c>
      <c r="G5106">
        <v>-22.8504139879599</v>
      </c>
      <c r="H5106">
        <v>-10.4073613238743</v>
      </c>
      <c r="I5106">
        <v>-8.1478908175162506</v>
      </c>
      <c r="J5106">
        <v>-3.3429426317408999</v>
      </c>
      <c r="K5106">
        <v>106.383102142683</v>
      </c>
      <c r="N5106">
        <v>0.55069226785264602</v>
      </c>
      <c r="O5106">
        <v>5.6258259392108796</v>
      </c>
      <c r="P5106">
        <v>4.7873392680514302</v>
      </c>
    </row>
    <row r="5107" spans="1:16" hidden="1" x14ac:dyDescent="0.3">
      <c r="A5107" t="s">
        <v>10368</v>
      </c>
      <c r="B5107" t="s">
        <v>10369</v>
      </c>
      <c r="C5107" t="str">
        <f>IFERROR(VLOOKUP(Table1[[#This Row],[Ticker]],[1]!Table1[[Symbol]:[Industry]],2,FALSE),"-")</f>
        <v>-</v>
      </c>
      <c r="D5107" t="s">
        <v>705</v>
      </c>
      <c r="F5107">
        <v>17.420000000000002</v>
      </c>
      <c r="G5107">
        <v>-1.5849881244828099</v>
      </c>
      <c r="H5107">
        <v>1.49458821741002</v>
      </c>
      <c r="I5107">
        <v>13.0334104545401</v>
      </c>
      <c r="J5107">
        <v>-1.90759443555817</v>
      </c>
      <c r="K5107">
        <v>16.151380443548501</v>
      </c>
      <c r="N5107">
        <v>3.0224446624175898</v>
      </c>
      <c r="O5107">
        <v>2.2388059701492198</v>
      </c>
      <c r="P5107">
        <v>34</v>
      </c>
    </row>
    <row r="5108" spans="1:16" hidden="1" x14ac:dyDescent="0.3">
      <c r="A5108" t="s">
        <v>10370</v>
      </c>
      <c r="B5108" t="s">
        <v>10371</v>
      </c>
      <c r="C5108" t="str">
        <f>IFERROR(VLOOKUP(Table1[[#This Row],[Ticker]],[1]!Table1[[Symbol]:[Industry]],2,FALSE),"-")</f>
        <v>-</v>
      </c>
      <c r="D5108" t="s">
        <v>705</v>
      </c>
      <c r="F5108">
        <v>110.36</v>
      </c>
      <c r="G5108">
        <v>2.3314352268546199</v>
      </c>
      <c r="H5108">
        <v>-1.19287590085617</v>
      </c>
      <c r="I5108">
        <v>17.045789612054001</v>
      </c>
      <c r="J5108">
        <v>-4.4361237052381099</v>
      </c>
      <c r="K5108">
        <v>103.674844199668</v>
      </c>
      <c r="N5108">
        <v>1.52903624908808</v>
      </c>
      <c r="O5108">
        <v>4.92026096411744</v>
      </c>
      <c r="P5108">
        <v>29.378663540445402</v>
      </c>
    </row>
    <row r="5109" spans="1:16" hidden="1" x14ac:dyDescent="0.3">
      <c r="A5109" t="s">
        <v>10372</v>
      </c>
      <c r="B5109" t="s">
        <v>10373</v>
      </c>
      <c r="C5109" t="str">
        <f>IFERROR(VLOOKUP(Table1[[#This Row],[Ticker]],[1]!Table1[[Symbol]:[Industry]],2,FALSE),"-")</f>
        <v>-</v>
      </c>
      <c r="D5109" t="s">
        <v>705</v>
      </c>
      <c r="F5109">
        <v>1017.7</v>
      </c>
      <c r="G5109">
        <v>-24.196892527177098</v>
      </c>
      <c r="H5109">
        <v>-6.5761570674719803</v>
      </c>
      <c r="I5109">
        <v>-9.4361451937057996</v>
      </c>
      <c r="J5109">
        <v>-2.3646388192886199</v>
      </c>
      <c r="K5109">
        <v>1011.47255374785</v>
      </c>
      <c r="O5109">
        <v>19.8486783924535</v>
      </c>
      <c r="P5109">
        <v>1.8198917469560001</v>
      </c>
    </row>
    <row r="5110" spans="1:16" hidden="1" x14ac:dyDescent="0.3">
      <c r="A5110" t="s">
        <v>10374</v>
      </c>
      <c r="B5110" t="s">
        <v>10375</v>
      </c>
      <c r="C5110" t="str">
        <f>IFERROR(VLOOKUP(Table1[[#This Row],[Ticker]],[1]!Table1[[Symbol]:[Industry]],2,FALSE),"-")</f>
        <v>-</v>
      </c>
      <c r="D5110" t="s">
        <v>705</v>
      </c>
      <c r="F5110">
        <v>10.67</v>
      </c>
      <c r="G5110">
        <v>-28.6195506865018</v>
      </c>
      <c r="H5110">
        <v>-9.0752110526629792</v>
      </c>
      <c r="I5110">
        <v>-14.0404563957189</v>
      </c>
      <c r="J5110">
        <v>-1.35668972833262</v>
      </c>
      <c r="O5110">
        <v>8.7160262417994296</v>
      </c>
      <c r="P5110">
        <v>15.2267818574514</v>
      </c>
    </row>
    <row r="5111" spans="1:16" hidden="1" x14ac:dyDescent="0.3">
      <c r="A5111" t="s">
        <v>10376</v>
      </c>
      <c r="B5111" t="s">
        <v>10377</v>
      </c>
      <c r="C5111" t="str">
        <f>IFERROR(VLOOKUP(Table1[[#This Row],[Ticker]],[1]!Table1[[Symbol]:[Industry]],2,FALSE),"-")</f>
        <v>-</v>
      </c>
      <c r="F5111">
        <v>11.83</v>
      </c>
      <c r="G5111">
        <v>57.4138329810337</v>
      </c>
      <c r="H5111">
        <v>76.782006651341504</v>
      </c>
      <c r="I5111">
        <v>72.174580314504993</v>
      </c>
      <c r="J5111">
        <v>18.826606811899499</v>
      </c>
      <c r="O5111">
        <v>0</v>
      </c>
      <c r="P5111">
        <v>113.153153153153</v>
      </c>
    </row>
    <row r="5112" spans="1:16" hidden="1" x14ac:dyDescent="0.3">
      <c r="A5112" t="s">
        <v>10378</v>
      </c>
      <c r="B5112" t="s">
        <v>10379</v>
      </c>
      <c r="C5112" t="str">
        <f>IFERROR(VLOOKUP(Table1[[#This Row],[Ticker]],[1]!Table1[[Symbol]:[Industry]],2,FALSE),"-")</f>
        <v>-</v>
      </c>
      <c r="D5112" t="s">
        <v>705</v>
      </c>
      <c r="F5112">
        <v>52.17</v>
      </c>
      <c r="G5112">
        <v>-20.279413132486098</v>
      </c>
      <c r="H5112">
        <v>-4.1406033346528401</v>
      </c>
      <c r="I5112">
        <v>-5.96141081813336</v>
      </c>
      <c r="J5112">
        <v>-2.0264223011478899</v>
      </c>
      <c r="O5112">
        <v>2.9327199539965498</v>
      </c>
      <c r="P5112">
        <v>14.6593406593406</v>
      </c>
    </row>
    <row r="5113" spans="1:16" hidden="1" x14ac:dyDescent="0.3">
      <c r="A5113" t="s">
        <v>10380</v>
      </c>
      <c r="B5113" t="s">
        <v>10381</v>
      </c>
      <c r="C5113" t="str">
        <f>IFERROR(VLOOKUP(Table1[[#This Row],[Ticker]],[1]!Table1[[Symbol]:[Industry]],2,FALSE),"-")</f>
        <v>-</v>
      </c>
      <c r="D5113" t="s">
        <v>535</v>
      </c>
      <c r="F5113">
        <v>2.1</v>
      </c>
      <c r="G5113">
        <v>-25.713102003486298</v>
      </c>
      <c r="H5113">
        <v>-7.06791178258998</v>
      </c>
      <c r="I5113">
        <v>-10.952354670015</v>
      </c>
      <c r="J5113">
        <v>-2.4866332311574801</v>
      </c>
      <c r="O5113">
        <v>0</v>
      </c>
      <c r="P5113">
        <v>0</v>
      </c>
    </row>
    <row r="5114" spans="1:16" hidden="1" x14ac:dyDescent="0.3">
      <c r="A5114" t="s">
        <v>10382</v>
      </c>
      <c r="B5114" t="s">
        <v>10383</v>
      </c>
      <c r="C5114" t="str">
        <f>IFERROR(VLOOKUP(Table1[[#This Row],[Ticker]],[1]!Table1[[Symbol]:[Industry]],2,FALSE),"-")</f>
        <v>-</v>
      </c>
      <c r="D5114" t="s">
        <v>126</v>
      </c>
    </row>
    <row r="5115" spans="1:16" hidden="1" x14ac:dyDescent="0.3">
      <c r="A5115" t="s">
        <v>10384</v>
      </c>
      <c r="B5115" t="s">
        <v>10385</v>
      </c>
      <c r="C5115" t="str">
        <f>IFERROR(VLOOKUP(Table1[[#This Row],[Ticker]],[1]!Table1[[Symbol]:[Industry]],2,FALSE),"-")</f>
        <v>-</v>
      </c>
      <c r="D5115" t="s">
        <v>1283</v>
      </c>
      <c r="F5115">
        <v>1000</v>
      </c>
      <c r="G5115">
        <v>-25.712101993486201</v>
      </c>
      <c r="H5115">
        <v>-7.0689117725900701</v>
      </c>
      <c r="I5115">
        <v>-10.9513546600149</v>
      </c>
      <c r="J5115">
        <v>-2.4856332211573799</v>
      </c>
      <c r="O5115">
        <v>1.79800000000001</v>
      </c>
      <c r="P5115">
        <v>0.215463245978853</v>
      </c>
    </row>
    <row r="5116" spans="1:16" hidden="1" x14ac:dyDescent="0.3">
      <c r="A5116" t="s">
        <v>10386</v>
      </c>
      <c r="B5116" t="s">
        <v>10387</v>
      </c>
      <c r="C5116" t="str">
        <f>IFERROR(VLOOKUP(Table1[[#This Row],[Ticker]],[1]!Table1[[Symbol]:[Industry]],2,FALSE),"-")</f>
        <v>-</v>
      </c>
      <c r="F5116">
        <v>20.18</v>
      </c>
      <c r="G5116">
        <v>-14.098057755698701</v>
      </c>
      <c r="H5116">
        <v>6.4951788233021803</v>
      </c>
      <c r="I5116">
        <v>0.66268957777257997</v>
      </c>
      <c r="J5116">
        <v>5.6086048640806103</v>
      </c>
      <c r="O5116">
        <v>2.8245787908820699</v>
      </c>
      <c r="P5116">
        <v>23.349633251833701</v>
      </c>
    </row>
    <row r="5117" spans="1:16" hidden="1" x14ac:dyDescent="0.3">
      <c r="A5117" t="s">
        <v>10388</v>
      </c>
      <c r="B5117" t="s">
        <v>10389</v>
      </c>
      <c r="C5117" t="str">
        <f>IFERROR(VLOOKUP(Table1[[#This Row],[Ticker]],[1]!Table1[[Symbol]:[Industry]],2,FALSE),"-")</f>
        <v>-</v>
      </c>
      <c r="D5117" t="s">
        <v>705</v>
      </c>
      <c r="F5117">
        <v>10.29</v>
      </c>
      <c r="G5117">
        <v>-23.740715415715101</v>
      </c>
      <c r="H5117">
        <v>-10.7042754189536</v>
      </c>
      <c r="I5117">
        <v>-9.4730647291866497</v>
      </c>
      <c r="J5117">
        <v>2.4638618183474601</v>
      </c>
      <c r="O5117">
        <v>16.520894071914402</v>
      </c>
      <c r="P5117">
        <v>2.8999999999999901</v>
      </c>
    </row>
    <row r="5118" spans="1:16" hidden="1" x14ac:dyDescent="0.3">
      <c r="A5118" t="s">
        <v>10390</v>
      </c>
      <c r="B5118" t="s">
        <v>10391</v>
      </c>
      <c r="C5118" t="str">
        <f>IFERROR(VLOOKUP(Table1[[#This Row],[Ticker]],[1]!Table1[[Symbol]:[Industry]],2,FALSE),"-")</f>
        <v>-</v>
      </c>
      <c r="D5118" t="s">
        <v>705</v>
      </c>
      <c r="F5118">
        <v>10.35</v>
      </c>
      <c r="G5118">
        <v>-22.954481313831199</v>
      </c>
      <c r="H5118">
        <v>-19.588779896112499</v>
      </c>
      <c r="I5118">
        <v>-8.9819113202613501</v>
      </c>
      <c r="J5118">
        <v>-0.142883231157486</v>
      </c>
      <c r="O5118">
        <v>15.7487922705314</v>
      </c>
      <c r="P5118">
        <v>2.6785714285714102</v>
      </c>
    </row>
    <row r="5119" spans="1:16" hidden="1" x14ac:dyDescent="0.3">
      <c r="A5119" t="s">
        <v>10392</v>
      </c>
      <c r="B5119" t="s">
        <v>10393</v>
      </c>
      <c r="C5119" t="str">
        <f>IFERROR(VLOOKUP(Table1[[#This Row],[Ticker]],[1]!Table1[[Symbol]:[Industry]],2,FALSE),"-")</f>
        <v>-</v>
      </c>
      <c r="D5119" t="s">
        <v>705</v>
      </c>
      <c r="F5119">
        <v>52.34</v>
      </c>
      <c r="G5119">
        <v>-23.785156531237099</v>
      </c>
      <c r="H5119">
        <v>-4.0464126541762697</v>
      </c>
      <c r="I5119">
        <v>-9.0244091977657597</v>
      </c>
      <c r="J5119">
        <v>0.53486589725621503</v>
      </c>
      <c r="O5119">
        <v>1.9487963316774799</v>
      </c>
      <c r="P5119">
        <v>4.4293695131684103</v>
      </c>
    </row>
    <row r="5120" spans="1:16" hidden="1" x14ac:dyDescent="0.3">
      <c r="A5120" t="s">
        <v>10394</v>
      </c>
      <c r="B5120" t="s">
        <v>10395</v>
      </c>
      <c r="C5120" t="str">
        <f>IFERROR(VLOOKUP(Table1[[#This Row],[Ticker]],[1]!Table1[[Symbol]:[Industry]],2,FALSE),"-")</f>
        <v>-</v>
      </c>
      <c r="F5120">
        <v>258.7</v>
      </c>
      <c r="G5120">
        <v>-4.7404576265866796</v>
      </c>
      <c r="H5120">
        <v>2.91572160529872</v>
      </c>
      <c r="I5120">
        <v>10.020289706884601</v>
      </c>
      <c r="J5120">
        <v>7.4970001567312101</v>
      </c>
      <c r="O5120">
        <v>0</v>
      </c>
      <c r="P5120">
        <v>29.349999999999898</v>
      </c>
    </row>
    <row r="5121" spans="1:16" hidden="1" x14ac:dyDescent="0.3">
      <c r="A5121" t="s">
        <v>10396</v>
      </c>
      <c r="B5121" t="s">
        <v>10397</v>
      </c>
      <c r="C5121" t="str">
        <f>IFERROR(VLOOKUP(Table1[[#This Row],[Ticker]],[1]!Table1[[Symbol]:[Industry]],2,FALSE),"-")</f>
        <v>-</v>
      </c>
      <c r="F5121">
        <v>151.9</v>
      </c>
      <c r="G5121">
        <v>-20.737289978607301</v>
      </c>
      <c r="H5121">
        <v>-2.0987423955751101</v>
      </c>
      <c r="I5121">
        <v>-5.97654264513596</v>
      </c>
      <c r="J5121">
        <v>2.4825361558573702</v>
      </c>
      <c r="M5121">
        <v>50</v>
      </c>
      <c r="O5121">
        <v>0</v>
      </c>
      <c r="P5121">
        <v>15.9984726995036</v>
      </c>
    </row>
    <row r="5122" spans="1:16" hidden="1" x14ac:dyDescent="0.3">
      <c r="A5122" t="s">
        <v>10398</v>
      </c>
      <c r="B5122" t="s">
        <v>10399</v>
      </c>
      <c r="C5122" t="str">
        <f>IFERROR(VLOOKUP(Table1[[#This Row],[Ticker]],[1]!Table1[[Symbol]:[Industry]],2,FALSE),"-")</f>
        <v>-</v>
      </c>
      <c r="F5122">
        <v>505.65</v>
      </c>
      <c r="G5122">
        <v>-19.762601740189901</v>
      </c>
      <c r="H5122">
        <v>-11.1491321078753</v>
      </c>
      <c r="I5122">
        <v>-4.44366588644474</v>
      </c>
      <c r="J5122">
        <v>-6.5678535564428602</v>
      </c>
      <c r="M5122">
        <v>50</v>
      </c>
      <c r="O5122">
        <v>2.5808365470186998</v>
      </c>
      <c r="P5122">
        <v>7.5393449595916504</v>
      </c>
    </row>
    <row r="5123" spans="1:16" hidden="1" x14ac:dyDescent="0.3">
      <c r="A5123" t="s">
        <v>10400</v>
      </c>
      <c r="B5123" t="s">
        <v>10401</v>
      </c>
      <c r="C5123" t="str">
        <f>IFERROR(VLOOKUP(Table1[[#This Row],[Ticker]],[1]!Table1[[Symbol]:[Industry]],2,FALSE),"-")</f>
        <v>-</v>
      </c>
      <c r="F5123">
        <v>326.55</v>
      </c>
      <c r="G5123">
        <v>-25.713102003486298</v>
      </c>
      <c r="I5123">
        <v>-10.952354670015</v>
      </c>
      <c r="O5123">
        <v>0</v>
      </c>
      <c r="P5123">
        <v>9.9494949494949498</v>
      </c>
    </row>
    <row r="5124" spans="1:16" hidden="1" x14ac:dyDescent="0.3">
      <c r="A5124" t="s">
        <v>10402</v>
      </c>
      <c r="B5124" t="s">
        <v>10403</v>
      </c>
      <c r="C5124" t="str">
        <f>IFERROR(VLOOKUP(Table1[[#This Row],[Ticker]],[1]!Table1[[Symbol]:[Industry]],2,FALSE),"-")</f>
        <v>-</v>
      </c>
      <c r="F5124">
        <v>92.4</v>
      </c>
      <c r="G5124">
        <v>-25.713102003486298</v>
      </c>
      <c r="I5124">
        <v>-10.952354670015</v>
      </c>
      <c r="O5124">
        <v>0</v>
      </c>
      <c r="P5124">
        <v>10.5263157894736</v>
      </c>
    </row>
    <row r="5125" spans="1:16" hidden="1" x14ac:dyDescent="0.3">
      <c r="A5125" t="s">
        <v>10404</v>
      </c>
      <c r="B5125" t="s">
        <v>10405</v>
      </c>
      <c r="C5125" t="str">
        <f>IFERROR(VLOOKUP(Table1[[#This Row],[Ticker]],[1]!Table1[[Symbol]:[Industry]],2,FALSE),"-")</f>
        <v>-</v>
      </c>
      <c r="F5125">
        <v>47.35</v>
      </c>
      <c r="G5125">
        <v>-25.713102003486298</v>
      </c>
      <c r="I5125">
        <v>-10.952354670015</v>
      </c>
      <c r="O5125">
        <v>0</v>
      </c>
      <c r="P5125">
        <v>4.9889135254988801</v>
      </c>
    </row>
    <row r="5126" spans="1:16" hidden="1" x14ac:dyDescent="0.3">
      <c r="A5126" t="s">
        <v>10406</v>
      </c>
      <c r="B5126" t="s">
        <v>10407</v>
      </c>
      <c r="C5126" t="str">
        <f>IFERROR(VLOOKUP(Table1[[#This Row],[Ticker]],[1]!Table1[[Symbol]:[Industry]],2,FALSE),"-")</f>
        <v>-</v>
      </c>
      <c r="F5126">
        <v>69.3</v>
      </c>
      <c r="G5126">
        <v>-25.713102003486298</v>
      </c>
      <c r="I5126">
        <v>-10.952354670015</v>
      </c>
      <c r="O5126">
        <v>0</v>
      </c>
      <c r="P5126">
        <v>10.5263157894736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Price_Filter_01_07_2024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cp:lastPrinted>2024-07-01T19:03:33Z</cp:lastPrinted>
  <dcterms:created xsi:type="dcterms:W3CDTF">2024-07-01T14:50:03Z</dcterms:created>
  <dcterms:modified xsi:type="dcterms:W3CDTF">2024-10-22T03:32:59Z</dcterms:modified>
</cp:coreProperties>
</file>